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magic\Desktop\smsar\"/>
    </mc:Choice>
  </mc:AlternateContent>
  <xr:revisionPtr revIDLastSave="0" documentId="13_ncr:1_{F353EEBB-3703-4970-9564-0D2C967C795C}" xr6:coauthVersionLast="47" xr6:coauthVersionMax="47" xr10:uidLastSave="{00000000-0000-0000-0000-000000000000}"/>
  <bookViews>
    <workbookView xWindow="-108" yWindow="-108" windowWidth="23256" windowHeight="12576" firstSheet="3" activeTab="8" xr2:uid="{BF841EC2-4482-4B82-BA7A-23140B7FD09E}"/>
  </bookViews>
  <sheets>
    <sheet name="Data" sheetId="3" r:id="rId1"/>
    <sheet name="Pivot" sheetId="15" r:id="rId2"/>
    <sheet name="Refrences" sheetId="13" r:id="rId3"/>
    <sheet name="Dashboard" sheetId="14" r:id="rId4"/>
    <sheet name="Clients Clustering" sheetId="12" r:id="rId5"/>
    <sheet name="clustering results" sheetId="17" r:id="rId6"/>
    <sheet name="Regression Data (apartments)" sheetId="9" r:id="rId7"/>
    <sheet name="regression results" sheetId="16" r:id="rId8"/>
    <sheet name="AB Testing" sheetId="8" r:id="rId9"/>
  </sheets>
  <definedNames>
    <definedName name="_xlnm._FilterDatabase" localSheetId="0" hidden="1">Data!$B$1:$W$1000</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8" i="13" l="1"/>
  <c r="L28" i="13"/>
  <c r="E4" i="13"/>
  <c r="X14" i="13" a="1"/>
  <c r="T9" i="13" l="1" a="1"/>
  <c r="T9" i="13" s="1"/>
  <c r="Y9" i="13" a="1"/>
  <c r="Y9" i="13" s="1"/>
  <c r="R9" i="13" a="1"/>
  <c r="R9" i="13" s="1"/>
  <c r="Z9" i="13" a="1"/>
  <c r="Z9" i="13" s="1"/>
  <c r="V9" i="13" a="1"/>
  <c r="V9" i="13" s="1"/>
  <c r="AC9" i="13" a="1"/>
  <c r="AC9" i="13" s="1"/>
  <c r="S9" i="13" a="1"/>
  <c r="S9" i="13" s="1"/>
  <c r="U9" i="13" a="1"/>
  <c r="U9" i="13" s="1"/>
  <c r="AA9" i="13" a="1"/>
  <c r="AA9" i="13" s="1"/>
  <c r="AB9" i="13" a="1"/>
  <c r="AB9" i="13" s="1"/>
  <c r="X9" i="13" a="1"/>
  <c r="X9" i="13" s="1"/>
  <c r="W9" i="13" a="1"/>
  <c r="W9" i="13" s="1"/>
  <c r="X14" i="13"/>
  <c r="G9" i="13" a="1"/>
  <c r="G9" i="13" s="1"/>
  <c r="M9" i="13" a="1"/>
  <c r="M9" i="13" s="1"/>
  <c r="L9" i="13" a="1"/>
  <c r="L9" i="13" s="1"/>
  <c r="K9" i="13" a="1"/>
  <c r="K9" i="13" s="1"/>
  <c r="F9" i="13" a="1"/>
  <c r="F9" i="13" s="1"/>
  <c r="Q9" i="13" a="1"/>
  <c r="Q9" i="13" s="1"/>
  <c r="P9" i="13" a="1"/>
  <c r="P9" i="13" s="1"/>
  <c r="J9" i="13" a="1"/>
  <c r="J9" i="13" s="1"/>
  <c r="O9" i="13" a="1"/>
  <c r="O9" i="13" s="1"/>
  <c r="I9" i="13" a="1"/>
  <c r="I9" i="13" s="1"/>
  <c r="H9" i="13" a="1"/>
  <c r="H9" i="13" s="1"/>
  <c r="N9" i="13" a="1"/>
  <c r="N9" i="13" s="1"/>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K581" i="12"/>
  <c r="K582" i="12"/>
  <c r="K583" i="12"/>
  <c r="K584" i="12"/>
  <c r="K585" i="12"/>
  <c r="K586" i="12"/>
  <c r="K587" i="12"/>
  <c r="K588" i="12"/>
  <c r="K589" i="12"/>
  <c r="K590" i="12"/>
  <c r="K591" i="12"/>
  <c r="K592" i="12"/>
  <c r="K593" i="12"/>
  <c r="K594" i="12"/>
  <c r="K595" i="12"/>
  <c r="K596" i="12"/>
  <c r="K597" i="12"/>
  <c r="K598" i="12"/>
  <c r="K599" i="12"/>
  <c r="K600" i="12"/>
  <c r="K601" i="12"/>
  <c r="K602" i="12"/>
  <c r="K603" i="12"/>
  <c r="K604" i="12"/>
  <c r="K605" i="12"/>
  <c r="K606" i="12"/>
  <c r="K607" i="12"/>
  <c r="K608" i="12"/>
  <c r="K609" i="12"/>
  <c r="K610" i="12"/>
  <c r="K611" i="12"/>
  <c r="K612" i="12"/>
  <c r="K613" i="12"/>
  <c r="K614" i="12"/>
  <c r="K615" i="12"/>
  <c r="K616" i="12"/>
  <c r="K617" i="12"/>
  <c r="K618" i="12"/>
  <c r="K619" i="12"/>
  <c r="K620" i="12"/>
  <c r="K621" i="12"/>
  <c r="K622" i="12"/>
  <c r="K623" i="12"/>
  <c r="K624" i="12"/>
  <c r="K625" i="12"/>
  <c r="K626" i="12"/>
  <c r="K627" i="12"/>
  <c r="K628" i="12"/>
  <c r="K629" i="12"/>
  <c r="K630" i="12"/>
  <c r="K631" i="12"/>
  <c r="K632" i="12"/>
  <c r="K633" i="12"/>
  <c r="K634" i="12"/>
  <c r="K635" i="12"/>
  <c r="K636" i="12"/>
  <c r="K637" i="12"/>
  <c r="K638" i="12"/>
  <c r="K639" i="12"/>
  <c r="K640" i="12"/>
  <c r="K641" i="12"/>
  <c r="K642" i="12"/>
  <c r="K643" i="12"/>
  <c r="K644" i="12"/>
  <c r="K645" i="12"/>
  <c r="K646" i="12"/>
  <c r="K647" i="12"/>
  <c r="K648" i="12"/>
  <c r="K649" i="12"/>
  <c r="K650" i="12"/>
  <c r="K651" i="12"/>
  <c r="K652" i="12"/>
  <c r="K653" i="12"/>
  <c r="K654" i="12"/>
  <c r="K655" i="12"/>
  <c r="K656" i="12"/>
  <c r="K657" i="12"/>
  <c r="K658" i="12"/>
  <c r="K659" i="12"/>
  <c r="K660" i="12"/>
  <c r="K661" i="12"/>
  <c r="K662" i="12"/>
  <c r="K663" i="12"/>
  <c r="K664" i="12"/>
  <c r="K665" i="12"/>
  <c r="K666" i="12"/>
  <c r="K667" i="12"/>
  <c r="K668" i="12"/>
  <c r="K669" i="12"/>
  <c r="K670" i="12"/>
  <c r="K671" i="12"/>
  <c r="K672" i="12"/>
  <c r="K673" i="12"/>
  <c r="K674" i="12"/>
  <c r="K675" i="12"/>
  <c r="K676" i="12"/>
  <c r="K677" i="12"/>
  <c r="K678" i="12"/>
  <c r="K679" i="12"/>
  <c r="K680" i="12"/>
  <c r="K681" i="12"/>
  <c r="K682" i="12"/>
  <c r="K683" i="12"/>
  <c r="K684" i="12"/>
  <c r="K685" i="12"/>
  <c r="K686" i="12"/>
  <c r="K687" i="12"/>
  <c r="K688" i="12"/>
  <c r="K689" i="12"/>
  <c r="K690" i="12"/>
  <c r="K691" i="12"/>
  <c r="K692" i="12"/>
  <c r="K693" i="12"/>
  <c r="K694" i="12"/>
  <c r="K695" i="12"/>
  <c r="K696" i="12"/>
  <c r="K697" i="12"/>
  <c r="K698" i="12"/>
  <c r="K699" i="12"/>
  <c r="K700" i="12"/>
  <c r="K701" i="12"/>
  <c r="K702" i="12"/>
  <c r="K703" i="12"/>
  <c r="K704" i="12"/>
  <c r="K705" i="12"/>
  <c r="K706" i="12"/>
  <c r="K707" i="12"/>
  <c r="K708" i="12"/>
  <c r="K709" i="12"/>
  <c r="K710" i="12"/>
  <c r="K711" i="12"/>
  <c r="K712" i="12"/>
  <c r="K713" i="12"/>
  <c r="K714" i="12"/>
  <c r="K715" i="12"/>
  <c r="K716" i="12"/>
  <c r="K717" i="12"/>
  <c r="K718" i="12"/>
  <c r="K719" i="12"/>
  <c r="K720" i="12"/>
  <c r="K721" i="12"/>
  <c r="K722" i="12"/>
  <c r="K723" i="12"/>
  <c r="K724" i="12"/>
  <c r="K725" i="12"/>
  <c r="K726" i="12"/>
  <c r="K727" i="12"/>
  <c r="K728" i="12"/>
  <c r="K729" i="12"/>
  <c r="K730" i="12"/>
  <c r="K731" i="12"/>
  <c r="K732" i="12"/>
  <c r="K733" i="12"/>
  <c r="K734" i="12"/>
  <c r="K735" i="12"/>
  <c r="K736" i="12"/>
  <c r="K737" i="12"/>
  <c r="K738" i="12"/>
  <c r="K739" i="12"/>
  <c r="K740" i="12"/>
  <c r="K741" i="12"/>
  <c r="K742" i="12"/>
  <c r="K743" i="12"/>
  <c r="K744" i="12"/>
  <c r="K745" i="12"/>
  <c r="K746" i="12"/>
  <c r="K747" i="12"/>
  <c r="K748" i="12"/>
  <c r="K749" i="12"/>
  <c r="K750" i="12"/>
  <c r="K751" i="12"/>
  <c r="K752" i="12"/>
  <c r="K753" i="12"/>
  <c r="K754" i="12"/>
  <c r="K755" i="12"/>
  <c r="K756" i="12"/>
  <c r="K757" i="12"/>
  <c r="K758" i="12"/>
  <c r="K759" i="12"/>
  <c r="K760" i="12"/>
  <c r="K761" i="12"/>
  <c r="K762" i="12"/>
  <c r="K763" i="12"/>
  <c r="K764" i="12"/>
  <c r="K765" i="12"/>
  <c r="K766" i="12"/>
  <c r="K767" i="12"/>
  <c r="K768" i="12"/>
  <c r="K769" i="12"/>
  <c r="K770" i="12"/>
  <c r="K771" i="12"/>
  <c r="K772" i="12"/>
  <c r="K773" i="12"/>
  <c r="K774" i="12"/>
  <c r="K775" i="12"/>
  <c r="K776" i="12"/>
  <c r="K777" i="12"/>
  <c r="K778" i="12"/>
  <c r="K779" i="12"/>
  <c r="K780" i="12"/>
  <c r="K781" i="12"/>
  <c r="K782" i="12"/>
  <c r="K783" i="12"/>
  <c r="K784" i="12"/>
  <c r="K785" i="12"/>
  <c r="K786" i="12"/>
  <c r="K787" i="12"/>
  <c r="K788" i="12"/>
  <c r="K789" i="12"/>
  <c r="K790" i="12"/>
  <c r="K791" i="12"/>
  <c r="K792" i="12"/>
  <c r="K793" i="12"/>
  <c r="K794" i="12"/>
  <c r="K795" i="12"/>
  <c r="K796" i="12"/>
  <c r="K797" i="12"/>
  <c r="K798" i="12"/>
  <c r="K799" i="12"/>
  <c r="K800" i="12"/>
  <c r="K801" i="12"/>
  <c r="K802" i="12"/>
  <c r="K803" i="12"/>
  <c r="K804" i="12"/>
  <c r="K805" i="12"/>
  <c r="K806" i="12"/>
  <c r="K807" i="12"/>
  <c r="K808" i="12"/>
  <c r="K809" i="12"/>
  <c r="K810" i="12"/>
  <c r="K811" i="12"/>
  <c r="K812" i="12"/>
  <c r="K813" i="12"/>
  <c r="K814" i="12"/>
  <c r="K815" i="12"/>
  <c r="K816" i="12"/>
  <c r="K817" i="12"/>
  <c r="K818" i="12"/>
  <c r="K819" i="12"/>
  <c r="K820" i="12"/>
  <c r="K821" i="12"/>
  <c r="K822" i="12"/>
  <c r="K823" i="12"/>
  <c r="K824" i="12"/>
  <c r="K825" i="12"/>
  <c r="K826" i="12"/>
  <c r="K827" i="12"/>
  <c r="K828" i="12"/>
  <c r="K829" i="12"/>
  <c r="K830" i="12"/>
  <c r="K831" i="12"/>
  <c r="K832" i="12"/>
  <c r="K833" i="12"/>
  <c r="K834" i="12"/>
  <c r="K835" i="12"/>
  <c r="K836" i="12"/>
  <c r="K837" i="12"/>
  <c r="K838" i="12"/>
  <c r="K839" i="12"/>
  <c r="K840" i="12"/>
  <c r="K841" i="12"/>
  <c r="K842" i="12"/>
  <c r="K843" i="12"/>
  <c r="K844" i="12"/>
  <c r="K845" i="12"/>
  <c r="K846" i="12"/>
  <c r="K847" i="12"/>
  <c r="K848" i="12"/>
  <c r="K849" i="12"/>
  <c r="K850" i="12"/>
  <c r="K851" i="12"/>
  <c r="K852" i="12"/>
  <c r="K853" i="12"/>
  <c r="K854" i="12"/>
  <c r="K855" i="12"/>
  <c r="K856" i="12"/>
  <c r="K857" i="12"/>
  <c r="K858" i="12"/>
  <c r="K859" i="12"/>
  <c r="K860" i="12"/>
  <c r="K861" i="12"/>
  <c r="K862" i="12"/>
  <c r="K863" i="12"/>
  <c r="K864" i="12"/>
  <c r="K865" i="12"/>
  <c r="K866" i="12"/>
  <c r="K867" i="12"/>
  <c r="K868" i="12"/>
  <c r="K869" i="12"/>
  <c r="K870" i="12"/>
  <c r="K871" i="12"/>
  <c r="K872" i="12"/>
  <c r="K873" i="12"/>
  <c r="K874" i="12"/>
  <c r="K875" i="12"/>
  <c r="K876" i="12"/>
  <c r="K877" i="12"/>
  <c r="K878" i="12"/>
  <c r="K879" i="12"/>
  <c r="K880" i="12"/>
  <c r="K881" i="12"/>
  <c r="K882" i="12"/>
  <c r="K883" i="12"/>
  <c r="K884" i="12"/>
  <c r="K885" i="12"/>
  <c r="K886" i="12"/>
  <c r="K887" i="12"/>
  <c r="K888" i="12"/>
  <c r="K889" i="12"/>
  <c r="K890" i="12"/>
  <c r="K891" i="12"/>
  <c r="K892" i="12"/>
  <c r="K893" i="12"/>
  <c r="K894" i="12"/>
  <c r="K895" i="12"/>
  <c r="K896" i="12"/>
  <c r="K897" i="12"/>
  <c r="K898" i="12"/>
  <c r="K899" i="12"/>
  <c r="K900" i="12"/>
  <c r="K901" i="12"/>
  <c r="K902" i="12"/>
  <c r="K903" i="12"/>
  <c r="K904" i="12"/>
  <c r="K905" i="12"/>
  <c r="K906" i="12"/>
  <c r="K907" i="12"/>
  <c r="K908" i="12"/>
  <c r="K909" i="12"/>
  <c r="K910" i="12"/>
  <c r="K911" i="12"/>
  <c r="K912" i="12"/>
  <c r="K913" i="12"/>
  <c r="K914" i="12"/>
  <c r="K915" i="12"/>
  <c r="K916" i="12"/>
  <c r="K917" i="12"/>
  <c r="K918" i="12"/>
  <c r="K919" i="12"/>
  <c r="K920" i="12"/>
  <c r="K921" i="12"/>
  <c r="K922" i="12"/>
  <c r="K923" i="12"/>
  <c r="K924" i="12"/>
  <c r="K925" i="12"/>
  <c r="K926" i="12"/>
  <c r="K927" i="12"/>
  <c r="K928" i="12"/>
  <c r="K929" i="12"/>
  <c r="K930" i="12"/>
  <c r="K931" i="12"/>
  <c r="K932" i="12"/>
  <c r="K933" i="12"/>
  <c r="K934" i="12"/>
  <c r="K935" i="12"/>
  <c r="K936" i="12"/>
  <c r="K937" i="12"/>
  <c r="K938" i="12"/>
  <c r="K939" i="12"/>
  <c r="K940" i="12"/>
  <c r="K941" i="12"/>
  <c r="K942" i="12"/>
  <c r="K943" i="12"/>
  <c r="K944" i="12"/>
  <c r="K945" i="12"/>
  <c r="K946" i="12"/>
  <c r="K947" i="12"/>
  <c r="K948" i="12"/>
  <c r="K949" i="12"/>
  <c r="K950" i="12"/>
  <c r="K951" i="12"/>
  <c r="K952" i="12"/>
  <c r="K953" i="12"/>
  <c r="K954" i="12"/>
  <c r="K955" i="12"/>
  <c r="K956" i="12"/>
  <c r="K957" i="12"/>
  <c r="K958" i="12"/>
  <c r="K959" i="12"/>
  <c r="K960" i="12"/>
  <c r="K961" i="12"/>
  <c r="K962" i="12"/>
  <c r="K963" i="12"/>
  <c r="K964" i="12"/>
  <c r="K965" i="12"/>
  <c r="K966" i="12"/>
  <c r="K967" i="12"/>
  <c r="K968" i="12"/>
  <c r="K969" i="12"/>
  <c r="K970" i="12"/>
  <c r="K971" i="12"/>
  <c r="K972" i="12"/>
  <c r="K973" i="12"/>
  <c r="K974" i="12"/>
  <c r="K975" i="12"/>
  <c r="K976" i="12"/>
  <c r="K977" i="12"/>
  <c r="K978" i="12"/>
  <c r="K979" i="12"/>
  <c r="K980" i="12"/>
  <c r="K981" i="12"/>
  <c r="K982" i="12"/>
  <c r="K983" i="12"/>
  <c r="K984" i="12"/>
  <c r="K985" i="12"/>
  <c r="K986" i="12"/>
  <c r="K987" i="12"/>
  <c r="K988" i="12"/>
  <c r="K989" i="12"/>
  <c r="K990" i="12"/>
  <c r="K991" i="12"/>
  <c r="K992" i="12"/>
  <c r="K993" i="12"/>
  <c r="K994" i="12"/>
  <c r="K995" i="12"/>
  <c r="K996" i="12"/>
  <c r="K997" i="12"/>
  <c r="K998" i="12"/>
  <c r="K999" i="12"/>
  <c r="K1000" i="12"/>
  <c r="K1001" i="12"/>
  <c r="K1002" i="12"/>
  <c r="K1003" i="12"/>
  <c r="K1004" i="12"/>
  <c r="K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914" i="12"/>
  <c r="I915" i="12"/>
  <c r="I916" i="12"/>
  <c r="I917" i="12"/>
  <c r="I918" i="12"/>
  <c r="I919" i="12"/>
  <c r="I920" i="12"/>
  <c r="I921" i="12"/>
  <c r="I922" i="12"/>
  <c r="I923" i="12"/>
  <c r="I924" i="12"/>
  <c r="I925" i="12"/>
  <c r="I926" i="12"/>
  <c r="I927" i="12"/>
  <c r="I928" i="12"/>
  <c r="I929" i="12"/>
  <c r="I930" i="12"/>
  <c r="I931" i="12"/>
  <c r="I932" i="12"/>
  <c r="I933" i="12"/>
  <c r="I934" i="12"/>
  <c r="I935" i="12"/>
  <c r="I936" i="12"/>
  <c r="I937" i="12"/>
  <c r="I938" i="12"/>
  <c r="I939" i="12"/>
  <c r="I940" i="12"/>
  <c r="I941" i="12"/>
  <c r="I942" i="12"/>
  <c r="I943" i="12"/>
  <c r="I944" i="12"/>
  <c r="I945" i="12"/>
  <c r="I946" i="12"/>
  <c r="I947" i="12"/>
  <c r="I948" i="12"/>
  <c r="I949" i="12"/>
  <c r="I950" i="12"/>
  <c r="I951" i="12"/>
  <c r="I952" i="12"/>
  <c r="I953" i="12"/>
  <c r="I954" i="12"/>
  <c r="I955" i="12"/>
  <c r="I956" i="12"/>
  <c r="I957" i="12"/>
  <c r="I958" i="12"/>
  <c r="I959" i="12"/>
  <c r="I960" i="12"/>
  <c r="I961" i="12"/>
  <c r="I962" i="12"/>
  <c r="I963" i="12"/>
  <c r="I964" i="12"/>
  <c r="I965" i="12"/>
  <c r="I966" i="12"/>
  <c r="I967" i="12"/>
  <c r="I968" i="12"/>
  <c r="I969" i="12"/>
  <c r="I970" i="12"/>
  <c r="I971" i="12"/>
  <c r="I972" i="12"/>
  <c r="I973" i="12"/>
  <c r="I974" i="12"/>
  <c r="I975" i="12"/>
  <c r="I976" i="12"/>
  <c r="I977" i="12"/>
  <c r="I978" i="12"/>
  <c r="I979" i="12"/>
  <c r="I980" i="12"/>
  <c r="I981" i="12"/>
  <c r="I982" i="12"/>
  <c r="I983" i="12"/>
  <c r="I984" i="12"/>
  <c r="I985" i="12"/>
  <c r="I986" i="12"/>
  <c r="I987" i="12"/>
  <c r="I988" i="12"/>
  <c r="I989" i="12"/>
  <c r="I990" i="12"/>
  <c r="I991" i="12"/>
  <c r="I992" i="12"/>
  <c r="I993" i="12"/>
  <c r="I994" i="12"/>
  <c r="I995" i="12"/>
  <c r="I996" i="12"/>
  <c r="I997" i="12"/>
  <c r="I998" i="12"/>
  <c r="I999" i="12"/>
  <c r="I1000" i="12"/>
  <c r="I1001" i="12"/>
  <c r="I1002" i="12"/>
  <c r="I1003" i="12"/>
  <c r="I1004" i="12"/>
  <c r="I6" i="12"/>
  <c r="F23" i="13" a="1"/>
  <c r="P13" i="13" a="1"/>
  <c r="F14" i="13" a="1"/>
  <c r="J14" i="13" a="1"/>
  <c r="M13" i="13" a="1"/>
  <c r="G15" i="13" a="1"/>
  <c r="K14" i="13" a="1"/>
  <c r="J13" i="13" a="1"/>
  <c r="G14" i="13" a="1"/>
  <c r="O15" i="13" a="1"/>
  <c r="O14" i="13" a="1"/>
  <c r="F27" i="13" a="1"/>
  <c r="R15" i="13" a="1"/>
  <c r="F28" i="13" a="1"/>
  <c r="G23" i="13" a="1"/>
  <c r="G31" i="13" a="1"/>
  <c r="I13" i="13" a="1"/>
  <c r="F15" i="13" a="1"/>
  <c r="H13" i="13" a="1"/>
  <c r="X15" i="13" a="1"/>
  <c r="H28" i="13" a="1"/>
  <c r="K15" i="13" a="1"/>
  <c r="AC15" i="13" a="1"/>
  <c r="Q15" i="13" a="1"/>
  <c r="F33" i="13" a="1"/>
  <c r="L15" i="13" a="1"/>
  <c r="G36" i="13" a="1"/>
  <c r="F38" i="13" a="1"/>
  <c r="F37" i="13" a="1"/>
  <c r="L13" i="13" a="1"/>
  <c r="W13" i="13" a="1"/>
  <c r="N13" i="13" a="1"/>
  <c r="Y14" i="13" a="1"/>
  <c r="M15" i="13" a="1"/>
  <c r="J15" i="13" a="1"/>
  <c r="AA15" i="13" a="1"/>
  <c r="V13" i="13" a="1"/>
  <c r="S14" i="13" a="1"/>
  <c r="P14" i="13" a="1"/>
  <c r="G38" i="13" a="1"/>
  <c r="Q14" i="13" a="1"/>
  <c r="H23" i="13" a="1"/>
  <c r="T13" i="13" a="1"/>
  <c r="K13" i="13" a="1"/>
  <c r="G33" i="13" a="1"/>
  <c r="V14" i="13" a="1"/>
  <c r="AB14" i="13" a="1"/>
  <c r="F31" i="13" a="1"/>
  <c r="P15" i="13" a="1"/>
  <c r="M14" i="13" a="1"/>
  <c r="W15" i="13" a="1"/>
  <c r="F13" i="13" a="1"/>
  <c r="F36" i="13" a="1"/>
  <c r="T15" i="13" a="1"/>
  <c r="O13" i="13" a="1"/>
  <c r="G13" i="13" a="1"/>
  <c r="Z13" i="13" a="1"/>
  <c r="V15" i="13" a="1"/>
  <c r="U15" i="13" a="1"/>
  <c r="Z14" i="13" a="1"/>
  <c r="AB15" i="13" a="1"/>
  <c r="F24" i="13" a="1"/>
  <c r="G28" i="13" a="1"/>
  <c r="U14" i="13" a="1"/>
  <c r="N14" i="13" a="1"/>
  <c r="I14" i="13" a="1"/>
  <c r="AC14" i="13" a="1"/>
  <c r="Q13" i="13" a="1"/>
  <c r="S13" i="13" a="1"/>
  <c r="AC13" i="13" a="1"/>
  <c r="AA14" i="13" a="1"/>
  <c r="G37" i="13" a="1"/>
  <c r="AB13" i="13" a="1"/>
  <c r="W14" i="13" a="1"/>
  <c r="H14" i="13" a="1"/>
  <c r="G24" i="13" a="1"/>
  <c r="G32" i="13" a="1"/>
  <c r="AA13" i="13" a="1"/>
  <c r="G27" i="13" a="1"/>
  <c r="I15" i="13" a="1"/>
  <c r="H15" i="13" a="1"/>
  <c r="H27" i="13" a="1"/>
  <c r="Y15" i="13" a="1"/>
  <c r="T14" i="13" a="1"/>
  <c r="F32" i="13" a="1"/>
  <c r="H24" i="13" a="1"/>
  <c r="S15" i="13" a="1"/>
  <c r="N15" i="13" a="1"/>
  <c r="R13" i="13" a="1"/>
  <c r="L14" i="13" a="1"/>
  <c r="R14" i="13" a="1"/>
  <c r="Y13" i="13" a="1"/>
  <c r="X13" i="13" a="1"/>
  <c r="U13" i="13" a="1"/>
  <c r="Z15" i="13" a="1"/>
  <c r="K13" i="13" l="1"/>
  <c r="F38" i="13"/>
  <c r="G32" i="13"/>
  <c r="Z46" i="14" s="1"/>
  <c r="F27" i="13"/>
  <c r="M23" i="13" s="1"/>
  <c r="N23" i="13" s="1"/>
  <c r="X13" i="13"/>
  <c r="N15" i="13"/>
  <c r="G37" i="13"/>
  <c r="Z13" i="13"/>
  <c r="J15" i="13"/>
  <c r="G36" i="13"/>
  <c r="P14" i="13"/>
  <c r="V13" i="13"/>
  <c r="S15" i="13"/>
  <c r="AA14" i="13"/>
  <c r="G13" i="13"/>
  <c r="T13" i="13"/>
  <c r="L15" i="13"/>
  <c r="Z15" i="13"/>
  <c r="O15" i="13"/>
  <c r="Z14" i="13"/>
  <c r="H24" i="13"/>
  <c r="AC13" i="13"/>
  <c r="M15" i="13"/>
  <c r="F33" i="13"/>
  <c r="V14" i="13"/>
  <c r="G14" i="13"/>
  <c r="H14" i="13"/>
  <c r="F32" i="13"/>
  <c r="E46" i="14" s="1"/>
  <c r="S13" i="13"/>
  <c r="T15" i="13"/>
  <c r="Y14" i="13"/>
  <c r="Q15" i="13"/>
  <c r="G31" i="13"/>
  <c r="T14" i="13"/>
  <c r="Q13" i="13"/>
  <c r="F36" i="13"/>
  <c r="H23" i="13"/>
  <c r="L25" i="13" s="1"/>
  <c r="AC15" i="13"/>
  <c r="AB15" i="13"/>
  <c r="K14" i="13"/>
  <c r="G33" i="13"/>
  <c r="Y15" i="13"/>
  <c r="AC14" i="13"/>
  <c r="F13" i="13"/>
  <c r="K15" i="13"/>
  <c r="S14" i="13"/>
  <c r="G15" i="13"/>
  <c r="W14" i="13"/>
  <c r="H27" i="13"/>
  <c r="M25" i="13" s="1"/>
  <c r="I14" i="13"/>
  <c r="W15" i="13"/>
  <c r="Q14" i="13"/>
  <c r="H28" i="13"/>
  <c r="U13" i="13"/>
  <c r="M13" i="13"/>
  <c r="H15" i="13"/>
  <c r="N14" i="13"/>
  <c r="M14" i="13"/>
  <c r="W13" i="13"/>
  <c r="X15" i="13"/>
  <c r="G24" i="13"/>
  <c r="L27" i="13" s="1"/>
  <c r="J14" i="13"/>
  <c r="U15" i="13"/>
  <c r="I15" i="13"/>
  <c r="U14" i="13"/>
  <c r="P15" i="13"/>
  <c r="L13" i="13"/>
  <c r="H13" i="13"/>
  <c r="G23" i="13"/>
  <c r="L24" i="13" s="1"/>
  <c r="F14" i="13"/>
  <c r="L14" i="13"/>
  <c r="G27" i="13"/>
  <c r="M24" i="13" s="1"/>
  <c r="G28" i="13"/>
  <c r="M27" i="13" s="1"/>
  <c r="F31" i="13"/>
  <c r="F37" i="13"/>
  <c r="F28" i="13"/>
  <c r="M26" i="13" s="1"/>
  <c r="P13" i="13"/>
  <c r="AA15" i="13"/>
  <c r="AA13" i="13"/>
  <c r="F24" i="13"/>
  <c r="L26" i="13" s="1"/>
  <c r="AB14" i="13"/>
  <c r="G38" i="13"/>
  <c r="I13" i="13"/>
  <c r="R15" i="13"/>
  <c r="F23" i="13"/>
  <c r="L23" i="13" s="1"/>
  <c r="R13" i="13"/>
  <c r="AB13" i="13"/>
  <c r="O14" i="13"/>
  <c r="O13" i="13"/>
  <c r="N13" i="13"/>
  <c r="J13" i="13"/>
  <c r="R14" i="13"/>
  <c r="F15" i="13"/>
  <c r="V15" i="13"/>
  <c r="Y13" i="13"/>
  <c r="L978" i="12"/>
  <c r="L834" i="12"/>
  <c r="L618" i="12"/>
  <c r="L410" i="12"/>
  <c r="L162" i="12"/>
  <c r="L762" i="12"/>
  <c r="L954" i="12"/>
  <c r="L890" i="12"/>
  <c r="L842" i="12"/>
  <c r="L786" i="12"/>
  <c r="L738" i="12"/>
  <c r="L698" i="12"/>
  <c r="L666" i="12"/>
  <c r="L610" i="12"/>
  <c r="L562" i="12"/>
  <c r="L522" i="12"/>
  <c r="L490" i="12"/>
  <c r="L442" i="12"/>
  <c r="L394" i="12"/>
  <c r="L354" i="12"/>
  <c r="L306" i="12"/>
  <c r="L266" i="12"/>
  <c r="L218" i="12"/>
  <c r="L186" i="12"/>
  <c r="L138" i="12"/>
  <c r="L98" i="12"/>
  <c r="L82" i="12"/>
  <c r="L984" i="12"/>
  <c r="L960" i="12"/>
  <c r="L936" i="12"/>
  <c r="L920" i="12"/>
  <c r="L896" i="12"/>
  <c r="L872" i="12"/>
  <c r="L856" i="12"/>
  <c r="L832" i="12"/>
  <c r="L808" i="12"/>
  <c r="L792" i="12"/>
  <c r="L768" i="12"/>
  <c r="L831" i="12"/>
  <c r="L6" i="12"/>
  <c r="L21" i="12"/>
  <c r="L350" i="12"/>
  <c r="L44" i="12"/>
  <c r="L206" i="12"/>
  <c r="L62" i="12"/>
  <c r="L390" i="12"/>
  <c r="L998" i="12"/>
  <c r="L84" i="12"/>
  <c r="L574" i="12"/>
  <c r="L124" i="12"/>
  <c r="L453" i="12"/>
  <c r="L309" i="12"/>
  <c r="L165" i="12"/>
  <c r="L493" i="12"/>
  <c r="L966" i="12"/>
  <c r="L104" i="12"/>
  <c r="L268" i="12"/>
  <c r="L430" i="12"/>
  <c r="L997" i="12"/>
  <c r="L989" i="12"/>
  <c r="L981" i="12"/>
  <c r="L973" i="12"/>
  <c r="L965" i="12"/>
  <c r="L957" i="12"/>
  <c r="L949" i="12"/>
  <c r="L941" i="12"/>
  <c r="L933" i="12"/>
  <c r="L925" i="12"/>
  <c r="L917" i="12"/>
  <c r="L909" i="12"/>
  <c r="L901" i="12"/>
  <c r="L893" i="12"/>
  <c r="L885" i="12"/>
  <c r="L986" i="12"/>
  <c r="L930" i="12"/>
  <c r="L882" i="12"/>
  <c r="L826" i="12"/>
  <c r="L778" i="12"/>
  <c r="L722" i="12"/>
  <c r="L674" i="12"/>
  <c r="L626" i="12"/>
  <c r="L578" i="12"/>
  <c r="L530" i="12"/>
  <c r="L482" i="12"/>
  <c r="L418" i="12"/>
  <c r="L370" i="12"/>
  <c r="L330" i="12"/>
  <c r="L290" i="12"/>
  <c r="L250" i="12"/>
  <c r="L194" i="12"/>
  <c r="L992" i="12"/>
  <c r="L968" i="12"/>
  <c r="L944" i="12"/>
  <c r="L912" i="12"/>
  <c r="L880" i="12"/>
  <c r="L840" i="12"/>
  <c r="L816" i="12"/>
  <c r="L784" i="12"/>
  <c r="L752" i="12"/>
  <c r="L1004" i="12"/>
  <c r="L996" i="12"/>
  <c r="L988" i="12"/>
  <c r="L980" i="12"/>
  <c r="L972" i="12"/>
  <c r="L964" i="12"/>
  <c r="L956" i="12"/>
  <c r="L948" i="12"/>
  <c r="L940" i="12"/>
  <c r="L932" i="12"/>
  <c r="L924" i="12"/>
  <c r="L916" i="12"/>
  <c r="L908" i="12"/>
  <c r="L900" i="12"/>
  <c r="L892" i="12"/>
  <c r="L884" i="12"/>
  <c r="L876" i="12"/>
  <c r="L868" i="12"/>
  <c r="L860" i="12"/>
  <c r="L852" i="12"/>
  <c r="L596" i="12"/>
  <c r="L970" i="12"/>
  <c r="L922" i="12"/>
  <c r="L874" i="12"/>
  <c r="L818" i="12"/>
  <c r="L770" i="12"/>
  <c r="L714" i="12"/>
  <c r="L650" i="12"/>
  <c r="L570" i="12"/>
  <c r="L242" i="12"/>
  <c r="L202" i="12"/>
  <c r="L146" i="12"/>
  <c r="L106" i="12"/>
  <c r="L66" i="12"/>
  <c r="L1003" i="12"/>
  <c r="L995" i="12"/>
  <c r="L987" i="12"/>
  <c r="L979" i="12"/>
  <c r="L971" i="12"/>
  <c r="L963" i="12"/>
  <c r="L955" i="12"/>
  <c r="L947" i="12"/>
  <c r="L939" i="12"/>
  <c r="L931" i="12"/>
  <c r="L923" i="12"/>
  <c r="L915" i="12"/>
  <c r="L907" i="12"/>
  <c r="L899" i="12"/>
  <c r="L891" i="12"/>
  <c r="L883" i="12"/>
  <c r="L875" i="12"/>
  <c r="L867" i="12"/>
  <c r="L859" i="12"/>
  <c r="L851" i="12"/>
  <c r="L843" i="12"/>
  <c r="L835" i="12"/>
  <c r="L827" i="12"/>
  <c r="L819" i="12"/>
  <c r="L811" i="12"/>
  <c r="L803" i="12"/>
  <c r="L795" i="12"/>
  <c r="L787" i="12"/>
  <c r="L779" i="12"/>
  <c r="L771" i="12"/>
  <c r="L763" i="12"/>
  <c r="L755" i="12"/>
  <c r="L747" i="12"/>
  <c r="L739" i="12"/>
  <c r="L731" i="12"/>
  <c r="L723" i="12"/>
  <c r="L715" i="12"/>
  <c r="L707" i="12"/>
  <c r="L699" i="12"/>
  <c r="L691" i="12"/>
  <c r="L683" i="12"/>
  <c r="L675" i="12"/>
  <c r="L667" i="12"/>
  <c r="L659" i="12"/>
  <c r="L651" i="12"/>
  <c r="L643" i="12"/>
  <c r="L635" i="12"/>
  <c r="L627" i="12"/>
  <c r="L619" i="12"/>
  <c r="L611" i="12"/>
  <c r="L603" i="12"/>
  <c r="L595" i="12"/>
  <c r="L587" i="12"/>
  <c r="L579" i="12"/>
  <c r="L571" i="12"/>
  <c r="L563" i="12"/>
  <c r="L555" i="12"/>
  <c r="L547" i="12"/>
  <c r="L539" i="12"/>
  <c r="L531" i="12"/>
  <c r="L523" i="12"/>
  <c r="L515" i="12"/>
  <c r="L507" i="12"/>
  <c r="L499" i="12"/>
  <c r="L491" i="12"/>
  <c r="L483" i="12"/>
  <c r="L475" i="12"/>
  <c r="L467" i="12"/>
  <c r="L459" i="12"/>
  <c r="L994" i="12"/>
  <c r="L946" i="12"/>
  <c r="L906" i="12"/>
  <c r="L866" i="12"/>
  <c r="L810" i="12"/>
  <c r="L730" i="12"/>
  <c r="L682" i="12"/>
  <c r="L642" i="12"/>
  <c r="L594" i="12"/>
  <c r="L546" i="12"/>
  <c r="L506" i="12"/>
  <c r="L466" i="12"/>
  <c r="L434" i="12"/>
  <c r="L402" i="12"/>
  <c r="L362" i="12"/>
  <c r="L322" i="12"/>
  <c r="L282" i="12"/>
  <c r="L234" i="12"/>
  <c r="L170" i="12"/>
  <c r="L122" i="12"/>
  <c r="L962" i="12"/>
  <c r="L914" i="12"/>
  <c r="L850" i="12"/>
  <c r="L794" i="12"/>
  <c r="L746" i="12"/>
  <c r="L690" i="12"/>
  <c r="L658" i="12"/>
  <c r="L602" i="12"/>
  <c r="L554" i="12"/>
  <c r="L514" i="12"/>
  <c r="L474" i="12"/>
  <c r="L450" i="12"/>
  <c r="L386" i="12"/>
  <c r="L346" i="12"/>
  <c r="L314" i="12"/>
  <c r="L274" i="12"/>
  <c r="L226" i="12"/>
  <c r="L178" i="12"/>
  <c r="L130" i="12"/>
  <c r="L90" i="12"/>
  <c r="L74" i="12"/>
  <c r="L58" i="12"/>
  <c r="L50" i="12"/>
  <c r="L42" i="12"/>
  <c r="L34" i="12"/>
  <c r="L26" i="12"/>
  <c r="L18" i="12"/>
  <c r="L10" i="12"/>
  <c r="L1001" i="12"/>
  <c r="L993" i="12"/>
  <c r="L985" i="12"/>
  <c r="L977" i="12"/>
  <c r="L969" i="12"/>
  <c r="L961" i="12"/>
  <c r="L953" i="12"/>
  <c r="L945" i="12"/>
  <c r="L937" i="12"/>
  <c r="L929" i="12"/>
  <c r="L921" i="12"/>
  <c r="L913" i="12"/>
  <c r="L905" i="12"/>
  <c r="L897" i="12"/>
  <c r="L889" i="12"/>
  <c r="L729" i="12"/>
  <c r="L1002" i="12"/>
  <c r="L938" i="12"/>
  <c r="L898" i="12"/>
  <c r="L858" i="12"/>
  <c r="L802" i="12"/>
  <c r="L754" i="12"/>
  <c r="L706" i="12"/>
  <c r="L634" i="12"/>
  <c r="L586" i="12"/>
  <c r="L538" i="12"/>
  <c r="L498" i="12"/>
  <c r="L458" i="12"/>
  <c r="L426" i="12"/>
  <c r="L378" i="12"/>
  <c r="L338" i="12"/>
  <c r="L298" i="12"/>
  <c r="L258" i="12"/>
  <c r="L210" i="12"/>
  <c r="L154" i="12"/>
  <c r="L114" i="12"/>
  <c r="L1000" i="12"/>
  <c r="L976" i="12"/>
  <c r="L952" i="12"/>
  <c r="L928" i="12"/>
  <c r="L904" i="12"/>
  <c r="L888" i="12"/>
  <c r="L864" i="12"/>
  <c r="L848" i="12"/>
  <c r="L824" i="12"/>
  <c r="L800" i="12"/>
  <c r="L776" i="12"/>
  <c r="L760" i="12"/>
  <c r="L744" i="12"/>
  <c r="L736" i="12"/>
  <c r="L728" i="12"/>
  <c r="L720" i="12"/>
  <c r="L712" i="12"/>
  <c r="L704" i="12"/>
  <c r="L696" i="12"/>
  <c r="L688" i="12"/>
  <c r="L680" i="12"/>
  <c r="L672" i="12"/>
  <c r="L664" i="12"/>
  <c r="L656" i="12"/>
  <c r="L648" i="12"/>
  <c r="L640" i="12"/>
  <c r="L592" i="12"/>
  <c r="L480" i="12"/>
  <c r="L927" i="12"/>
  <c r="L711" i="12"/>
  <c r="L559" i="12"/>
  <c r="L543" i="12"/>
  <c r="L632" i="12"/>
  <c r="L624" i="12"/>
  <c r="L616" i="12"/>
  <c r="L608" i="12"/>
  <c r="L600" i="12"/>
  <c r="L584" i="12"/>
  <c r="L576" i="12"/>
  <c r="L568" i="12"/>
  <c r="L560" i="12"/>
  <c r="L552" i="12"/>
  <c r="L544" i="12"/>
  <c r="L536" i="12"/>
  <c r="L528" i="12"/>
  <c r="L520" i="12"/>
  <c r="L512" i="12"/>
  <c r="L504" i="12"/>
  <c r="L496" i="12"/>
  <c r="L488" i="12"/>
  <c r="L472" i="12"/>
  <c r="L328" i="12"/>
  <c r="L288" i="12"/>
  <c r="L248" i="12"/>
  <c r="L999" i="12"/>
  <c r="L991" i="12"/>
  <c r="L983" i="12"/>
  <c r="L975" i="12"/>
  <c r="L967" i="12"/>
  <c r="L959" i="12"/>
  <c r="L951" i="12"/>
  <c r="L943" i="12"/>
  <c r="L935" i="12"/>
  <c r="L919" i="12"/>
  <c r="L911" i="12"/>
  <c r="L903" i="12"/>
  <c r="L895" i="12"/>
  <c r="L887" i="12"/>
  <c r="L879" i="12"/>
  <c r="L871" i="12"/>
  <c r="L863" i="12"/>
  <c r="L855" i="12"/>
  <c r="L847" i="12"/>
  <c r="L839" i="12"/>
  <c r="L823" i="12"/>
  <c r="L815" i="12"/>
  <c r="L807" i="12"/>
  <c r="L799" i="12"/>
  <c r="L791" i="12"/>
  <c r="L783" i="12"/>
  <c r="L775" i="12"/>
  <c r="L767" i="12"/>
  <c r="L759" i="12"/>
  <c r="L751" i="12"/>
  <c r="L743" i="12"/>
  <c r="L735" i="12"/>
  <c r="L727" i="12"/>
  <c r="L719" i="12"/>
  <c r="L703" i="12"/>
  <c r="L695" i="12"/>
  <c r="L687" i="12"/>
  <c r="L679" i="12"/>
  <c r="L671" i="12"/>
  <c r="L663" i="12"/>
  <c r="L655" i="12"/>
  <c r="L647" i="12"/>
  <c r="L639" i="12"/>
  <c r="L631" i="12"/>
  <c r="L623" i="12"/>
  <c r="L615" i="12"/>
  <c r="L607" i="12"/>
  <c r="L599" i="12"/>
  <c r="L591" i="12"/>
  <c r="L583" i="12"/>
  <c r="L575" i="12"/>
  <c r="L567" i="12"/>
  <c r="L551" i="12"/>
  <c r="L877" i="12"/>
  <c r="L869" i="12"/>
  <c r="L861" i="12"/>
  <c r="L853" i="12"/>
  <c r="L845" i="12"/>
  <c r="L837" i="12"/>
  <c r="L829" i="12"/>
  <c r="L821" i="12"/>
  <c r="L813" i="12"/>
  <c r="L805" i="12"/>
  <c r="L797" i="12"/>
  <c r="L789" i="12"/>
  <c r="L781" i="12"/>
  <c r="L741" i="12"/>
  <c r="L533" i="12"/>
  <c r="L844" i="12"/>
  <c r="L836" i="12"/>
  <c r="L828" i="12"/>
  <c r="L820" i="12"/>
  <c r="L812" i="12"/>
  <c r="L804" i="12"/>
  <c r="L796" i="12"/>
  <c r="L788" i="12"/>
  <c r="L780" i="12"/>
  <c r="L772" i="12"/>
  <c r="L764" i="12"/>
  <c r="L756" i="12"/>
  <c r="L748" i="12"/>
  <c r="L740" i="12"/>
  <c r="L732" i="12"/>
  <c r="L724" i="12"/>
  <c r="L716" i="12"/>
  <c r="L708" i="12"/>
  <c r="L700" i="12"/>
  <c r="L692" i="12"/>
  <c r="L684" i="12"/>
  <c r="L676" i="12"/>
  <c r="L668" i="12"/>
  <c r="L660" i="12"/>
  <c r="L652" i="12"/>
  <c r="L644" i="12"/>
  <c r="L636" i="12"/>
  <c r="L628" i="12"/>
  <c r="L620" i="12"/>
  <c r="L612" i="12"/>
  <c r="L604" i="12"/>
  <c r="L588" i="12"/>
  <c r="L580" i="12"/>
  <c r="L572" i="12"/>
  <c r="L564" i="12"/>
  <c r="L556" i="12"/>
  <c r="L548" i="12"/>
  <c r="L540" i="12"/>
  <c r="L532" i="12"/>
  <c r="L524" i="12"/>
  <c r="L516" i="12"/>
  <c r="L508" i="12"/>
  <c r="L500" i="12"/>
  <c r="L492" i="12"/>
  <c r="L484" i="12"/>
  <c r="L476" i="12"/>
  <c r="L468" i="12"/>
  <c r="L460" i="12"/>
  <c r="L452" i="12"/>
  <c r="L444" i="12"/>
  <c r="L436" i="12"/>
  <c r="L428" i="12"/>
  <c r="L420" i="12"/>
  <c r="L412" i="12"/>
  <c r="L404" i="12"/>
  <c r="L396" i="12"/>
  <c r="L388" i="12"/>
  <c r="L380" i="12"/>
  <c r="L372" i="12"/>
  <c r="L364" i="12"/>
  <c r="L356" i="12"/>
  <c r="L348" i="12"/>
  <c r="L340" i="12"/>
  <c r="L332" i="12"/>
  <c r="L324" i="12"/>
  <c r="L316" i="12"/>
  <c r="L308" i="12"/>
  <c r="L300" i="12"/>
  <c r="L292" i="12"/>
  <c r="L284" i="12"/>
  <c r="L276" i="12"/>
  <c r="L260" i="12"/>
  <c r="L252" i="12"/>
  <c r="L244" i="12"/>
  <c r="L236" i="12"/>
  <c r="L228" i="12"/>
  <c r="L220" i="12"/>
  <c r="L212" i="12"/>
  <c r="L204" i="12"/>
  <c r="L196" i="12"/>
  <c r="L188" i="12"/>
  <c r="L180" i="12"/>
  <c r="L172" i="12"/>
  <c r="L164" i="12"/>
  <c r="L451" i="12"/>
  <c r="L443" i="12"/>
  <c r="L435" i="12"/>
  <c r="L427" i="12"/>
  <c r="L419" i="12"/>
  <c r="L411" i="12"/>
  <c r="L403" i="12"/>
  <c r="L395" i="12"/>
  <c r="L387" i="12"/>
  <c r="L379" i="12"/>
  <c r="L371" i="12"/>
  <c r="L363" i="12"/>
  <c r="L355" i="12"/>
  <c r="L347" i="12"/>
  <c r="L339" i="12"/>
  <c r="L331" i="12"/>
  <c r="L323" i="12"/>
  <c r="L315" i="12"/>
  <c r="L307" i="12"/>
  <c r="L299" i="12"/>
  <c r="L291" i="12"/>
  <c r="L283" i="12"/>
  <c r="L275" i="12"/>
  <c r="L267" i="12"/>
  <c r="L259" i="12"/>
  <c r="L251" i="12"/>
  <c r="L243" i="12"/>
  <c r="L235" i="12"/>
  <c r="L227" i="12"/>
  <c r="L219" i="12"/>
  <c r="L211" i="12"/>
  <c r="L203" i="12"/>
  <c r="L195" i="12"/>
  <c r="L187" i="12"/>
  <c r="L179" i="12"/>
  <c r="L171" i="12"/>
  <c r="L163" i="12"/>
  <c r="L155" i="12"/>
  <c r="L147" i="12"/>
  <c r="L139" i="12"/>
  <c r="L131" i="12"/>
  <c r="L123" i="12"/>
  <c r="L115" i="12"/>
  <c r="L107" i="12"/>
  <c r="L99" i="12"/>
  <c r="L91" i="12"/>
  <c r="L83" i="12"/>
  <c r="L75" i="12"/>
  <c r="L67" i="12"/>
  <c r="L59" i="12"/>
  <c r="L51" i="12"/>
  <c r="L43" i="12"/>
  <c r="L35" i="12"/>
  <c r="L27" i="12"/>
  <c r="L19" i="12"/>
  <c r="L881" i="12"/>
  <c r="L873" i="12"/>
  <c r="L865" i="12"/>
  <c r="L857" i="12"/>
  <c r="L849" i="12"/>
  <c r="L841" i="12"/>
  <c r="L833" i="12"/>
  <c r="L825" i="12"/>
  <c r="L817" i="12"/>
  <c r="L809" i="12"/>
  <c r="L801" i="12"/>
  <c r="L793" i="12"/>
  <c r="L785" i="12"/>
  <c r="L777" i="12"/>
  <c r="L769" i="12"/>
  <c r="L761" i="12"/>
  <c r="L753" i="12"/>
  <c r="L745" i="12"/>
  <c r="L737" i="12"/>
  <c r="L721" i="12"/>
  <c r="L713" i="12"/>
  <c r="L705" i="12"/>
  <c r="L697" i="12"/>
  <c r="L689" i="12"/>
  <c r="L681" i="12"/>
  <c r="L673" i="12"/>
  <c r="L665" i="12"/>
  <c r="L657" i="12"/>
  <c r="L649" i="12"/>
  <c r="L641" i="12"/>
  <c r="L633" i="12"/>
  <c r="L625" i="12"/>
  <c r="L617" i="12"/>
  <c r="L609" i="12"/>
  <c r="L601" i="12"/>
  <c r="L593" i="12"/>
  <c r="L585" i="12"/>
  <c r="L577" i="12"/>
  <c r="L569" i="12"/>
  <c r="L561" i="12"/>
  <c r="L553" i="12"/>
  <c r="L545" i="12"/>
  <c r="L537" i="12"/>
  <c r="L529" i="12"/>
  <c r="L521" i="12"/>
  <c r="L513" i="12"/>
  <c r="L505" i="12"/>
  <c r="L497" i="12"/>
  <c r="L489" i="12"/>
  <c r="L481" i="12"/>
  <c r="L473" i="12"/>
  <c r="L465" i="12"/>
  <c r="L457" i="12"/>
  <c r="L449" i="12"/>
  <c r="L441" i="12"/>
  <c r="L433" i="12"/>
  <c r="L425" i="12"/>
  <c r="L417" i="12"/>
  <c r="L409" i="12"/>
  <c r="L401" i="12"/>
  <c r="L393" i="12"/>
  <c r="L385" i="12"/>
  <c r="L377" i="12"/>
  <c r="L369" i="12"/>
  <c r="L361" i="12"/>
  <c r="L353" i="12"/>
  <c r="L345" i="12"/>
  <c r="L337" i="12"/>
  <c r="L329" i="12"/>
  <c r="L321" i="12"/>
  <c r="L313" i="12"/>
  <c r="L305" i="12"/>
  <c r="L297" i="12"/>
  <c r="L289" i="12"/>
  <c r="L281" i="12"/>
  <c r="L273" i="12"/>
  <c r="L265" i="12"/>
  <c r="L257" i="12"/>
  <c r="L249" i="12"/>
  <c r="L241" i="12"/>
  <c r="L233" i="12"/>
  <c r="L225" i="12"/>
  <c r="L217" i="12"/>
  <c r="L156" i="12"/>
  <c r="L148" i="12"/>
  <c r="L140" i="12"/>
  <c r="L132" i="12"/>
  <c r="L108" i="12"/>
  <c r="L92" i="12"/>
  <c r="L76" i="12"/>
  <c r="L60" i="12"/>
  <c r="L28" i="12"/>
  <c r="L20" i="12"/>
  <c r="L12" i="12"/>
  <c r="L11" i="12"/>
  <c r="L464" i="12"/>
  <c r="L456" i="12"/>
  <c r="L448" i="12"/>
  <c r="L440" i="12"/>
  <c r="L432" i="12"/>
  <c r="L424" i="12"/>
  <c r="L416" i="12"/>
  <c r="L408" i="12"/>
  <c r="L400" i="12"/>
  <c r="L392" i="12"/>
  <c r="L384" i="12"/>
  <c r="L376" i="12"/>
  <c r="L368" i="12"/>
  <c r="L360" i="12"/>
  <c r="L352" i="12"/>
  <c r="L344" i="12"/>
  <c r="L336" i="12"/>
  <c r="L320" i="12"/>
  <c r="L312" i="12"/>
  <c r="L304" i="12"/>
  <c r="L296" i="12"/>
  <c r="L280" i="12"/>
  <c r="L272" i="12"/>
  <c r="L264" i="12"/>
  <c r="L256" i="12"/>
  <c r="L240" i="12"/>
  <c r="L232" i="12"/>
  <c r="L224" i="12"/>
  <c r="L216" i="12"/>
  <c r="L208" i="12"/>
  <c r="L200" i="12"/>
  <c r="L192" i="12"/>
  <c r="L184" i="12"/>
  <c r="L168" i="12"/>
  <c r="L160" i="12"/>
  <c r="L152" i="12"/>
  <c r="L136" i="12"/>
  <c r="L120" i="12"/>
  <c r="L96" i="12"/>
  <c r="L88" i="12"/>
  <c r="L72" i="12"/>
  <c r="L56" i="12"/>
  <c r="L40" i="12"/>
  <c r="L32" i="12"/>
  <c r="L24" i="12"/>
  <c r="L8" i="12"/>
  <c r="L527" i="12"/>
  <c r="L503" i="12"/>
  <c r="L487" i="12"/>
  <c r="L471" i="12"/>
  <c r="L455" i="12"/>
  <c r="L431" i="12"/>
  <c r="L415" i="12"/>
  <c r="L399" i="12"/>
  <c r="L375" i="12"/>
  <c r="L359" i="12"/>
  <c r="L335" i="12"/>
  <c r="L319" i="12"/>
  <c r="L303" i="12"/>
  <c r="L279" i="12"/>
  <c r="L263" i="12"/>
  <c r="L247" i="12"/>
  <c r="L223" i="12"/>
  <c r="L207" i="12"/>
  <c r="L199" i="12"/>
  <c r="L191" i="12"/>
  <c r="L175" i="12"/>
  <c r="L167" i="12"/>
  <c r="L159" i="12"/>
  <c r="L151" i="12"/>
  <c r="L143" i="12"/>
  <c r="L135" i="12"/>
  <c r="L127" i="12"/>
  <c r="L535" i="12"/>
  <c r="L519" i="12"/>
  <c r="L511" i="12"/>
  <c r="L495" i="12"/>
  <c r="L479" i="12"/>
  <c r="L463" i="12"/>
  <c r="L447" i="12"/>
  <c r="L439" i="12"/>
  <c r="L423" i="12"/>
  <c r="L407" i="12"/>
  <c r="L391" i="12"/>
  <c r="L383" i="12"/>
  <c r="L367" i="12"/>
  <c r="L351" i="12"/>
  <c r="L343" i="12"/>
  <c r="L327" i="12"/>
  <c r="L311" i="12"/>
  <c r="L295" i="12"/>
  <c r="L287" i="12"/>
  <c r="L271" i="12"/>
  <c r="L255" i="12"/>
  <c r="L239" i="12"/>
  <c r="L231" i="12"/>
  <c r="L215" i="12"/>
  <c r="L183" i="12"/>
  <c r="L990" i="12"/>
  <c r="L982" i="12"/>
  <c r="L974" i="12"/>
  <c r="L958" i="12"/>
  <c r="L950" i="12"/>
  <c r="L942" i="12"/>
  <c r="L670" i="12"/>
  <c r="L654" i="12"/>
  <c r="L646" i="12"/>
  <c r="L638" i="12"/>
  <c r="L622" i="12"/>
  <c r="L606" i="12"/>
  <c r="L590" i="12"/>
  <c r="L582" i="12"/>
  <c r="L558" i="12"/>
  <c r="L542" i="12"/>
  <c r="L526" i="12"/>
  <c r="L518" i="12"/>
  <c r="L510" i="12"/>
  <c r="L494" i="12"/>
  <c r="L478" i="12"/>
  <c r="L462" i="12"/>
  <c r="L454" i="12"/>
  <c r="L446" i="12"/>
  <c r="L414" i="12"/>
  <c r="L398" i="12"/>
  <c r="L382" i="12"/>
  <c r="L366" i="12"/>
  <c r="L334" i="12"/>
  <c r="L326" i="12"/>
  <c r="L318" i="12"/>
  <c r="L302" i="12"/>
  <c r="L286" i="12"/>
  <c r="L270" i="12"/>
  <c r="L262" i="12"/>
  <c r="L254" i="12"/>
  <c r="L238" i="12"/>
  <c r="L222" i="12"/>
  <c r="L198" i="12"/>
  <c r="L190" i="12"/>
  <c r="L174" i="12"/>
  <c r="L158" i="12"/>
  <c r="L142" i="12"/>
  <c r="L134" i="12"/>
  <c r="L126" i="12"/>
  <c r="L110" i="12"/>
  <c r="L94" i="12"/>
  <c r="L78" i="12"/>
  <c r="L70" i="12"/>
  <c r="L46" i="12"/>
  <c r="L30" i="12"/>
  <c r="L14" i="12"/>
  <c r="L773" i="12"/>
  <c r="L765" i="12"/>
  <c r="L757" i="12"/>
  <c r="L749" i="12"/>
  <c r="L733" i="12"/>
  <c r="L725" i="12"/>
  <c r="L717" i="12"/>
  <c r="L709" i="12"/>
  <c r="L701" i="12"/>
  <c r="L693" i="12"/>
  <c r="L685" i="12"/>
  <c r="L677" i="12"/>
  <c r="L669" i="12"/>
  <c r="L661" i="12"/>
  <c r="L653" i="12"/>
  <c r="L645" i="12"/>
  <c r="L637" i="12"/>
  <c r="L629" i="12"/>
  <c r="L621" i="12"/>
  <c r="L613" i="12"/>
  <c r="L605" i="12"/>
  <c r="L597" i="12"/>
  <c r="L589" i="12"/>
  <c r="L581" i="12"/>
  <c r="L573" i="12"/>
  <c r="L565" i="12"/>
  <c r="L557" i="12"/>
  <c r="L549" i="12"/>
  <c r="L541" i="12"/>
  <c r="L525" i="12"/>
  <c r="L517" i="12"/>
  <c r="L501" i="12"/>
  <c r="L485" i="12"/>
  <c r="L469" i="12"/>
  <c r="L437" i="12"/>
  <c r="L429" i="12"/>
  <c r="L421" i="12"/>
  <c r="L405" i="12"/>
  <c r="L389" i="12"/>
  <c r="L373" i="12"/>
  <c r="L365" i="12"/>
  <c r="L357" i="12"/>
  <c r="L341" i="12"/>
  <c r="L325" i="12"/>
  <c r="L301" i="12"/>
  <c r="L293" i="12"/>
  <c r="L277" i="12"/>
  <c r="L261" i="12"/>
  <c r="L245" i="12"/>
  <c r="L237" i="12"/>
  <c r="L229" i="12"/>
  <c r="L213" i="12"/>
  <c r="L197" i="12"/>
  <c r="L181" i="12"/>
  <c r="L173" i="12"/>
  <c r="L149" i="12"/>
  <c r="L133" i="12"/>
  <c r="L117" i="12"/>
  <c r="L109" i="12"/>
  <c r="L101" i="12"/>
  <c r="L85" i="12"/>
  <c r="L69" i="12"/>
  <c r="L53" i="12"/>
  <c r="L45" i="12"/>
  <c r="L37" i="12"/>
  <c r="L209" i="12"/>
  <c r="L201" i="12"/>
  <c r="L193" i="12"/>
  <c r="L185" i="12"/>
  <c r="L177" i="12"/>
  <c r="L169" i="12"/>
  <c r="L161" i="12"/>
  <c r="L153" i="12"/>
  <c r="L145" i="12"/>
  <c r="L137" i="12"/>
  <c r="L129" i="12"/>
  <c r="L121" i="12"/>
  <c r="L113" i="12"/>
  <c r="L105" i="12"/>
  <c r="L97" i="12"/>
  <c r="L89" i="12"/>
  <c r="L81" i="12"/>
  <c r="L73" i="12"/>
  <c r="L65" i="12"/>
  <c r="L57" i="12"/>
  <c r="L49" i="12"/>
  <c r="L41" i="12"/>
  <c r="L33" i="12"/>
  <c r="L25" i="12"/>
  <c r="L17" i="12"/>
  <c r="L9" i="12"/>
  <c r="L176" i="12"/>
  <c r="L144" i="12"/>
  <c r="L128" i="12"/>
  <c r="L112" i="12"/>
  <c r="L80" i="12"/>
  <c r="L64" i="12"/>
  <c r="L48" i="12"/>
  <c r="L16" i="12"/>
  <c r="L119" i="12"/>
  <c r="L111" i="12"/>
  <c r="L103" i="12"/>
  <c r="L95" i="12"/>
  <c r="L87" i="12"/>
  <c r="L79" i="12"/>
  <c r="L71" i="12"/>
  <c r="L63" i="12"/>
  <c r="L55" i="12"/>
  <c r="L47" i="12"/>
  <c r="L39" i="12"/>
  <c r="L31" i="12"/>
  <c r="L23" i="12"/>
  <c r="L15" i="12"/>
  <c r="L7" i="12"/>
  <c r="L934" i="12"/>
  <c r="L926" i="12"/>
  <c r="L918" i="12"/>
  <c r="L910" i="12"/>
  <c r="L902" i="12"/>
  <c r="L894" i="12"/>
  <c r="L886" i="12"/>
  <c r="L878" i="12"/>
  <c r="L870" i="12"/>
  <c r="L862" i="12"/>
  <c r="L854" i="12"/>
  <c r="L846" i="12"/>
  <c r="L838" i="12"/>
  <c r="L830" i="12"/>
  <c r="L822" i="12"/>
  <c r="L814" i="12"/>
  <c r="L806" i="12"/>
  <c r="L798" i="12"/>
  <c r="L790" i="12"/>
  <c r="L782" i="12"/>
  <c r="L774" i="12"/>
  <c r="L766" i="12"/>
  <c r="L758" i="12"/>
  <c r="L750" i="12"/>
  <c r="L742" i="12"/>
  <c r="L734" i="12"/>
  <c r="L726" i="12"/>
  <c r="L718" i="12"/>
  <c r="L710" i="12"/>
  <c r="L702" i="12"/>
  <c r="L694" i="12"/>
  <c r="L686" i="12"/>
  <c r="L678" i="12"/>
  <c r="L662" i="12"/>
  <c r="L630" i="12"/>
  <c r="L614" i="12"/>
  <c r="L598" i="12"/>
  <c r="L566" i="12"/>
  <c r="L550" i="12"/>
  <c r="L534" i="12"/>
  <c r="L502" i="12"/>
  <c r="L486" i="12"/>
  <c r="L470" i="12"/>
  <c r="L438" i="12"/>
  <c r="L422" i="12"/>
  <c r="L406" i="12"/>
  <c r="L374" i="12"/>
  <c r="L358" i="12"/>
  <c r="L342" i="12"/>
  <c r="L310" i="12"/>
  <c r="L294" i="12"/>
  <c r="L278" i="12"/>
  <c r="L246" i="12"/>
  <c r="L230" i="12"/>
  <c r="L214" i="12"/>
  <c r="L182" i="12"/>
  <c r="L166" i="12"/>
  <c r="L150" i="12"/>
  <c r="L118" i="12"/>
  <c r="L102" i="12"/>
  <c r="L86" i="12"/>
  <c r="L54" i="12"/>
  <c r="L38" i="12"/>
  <c r="L22" i="12"/>
  <c r="L509" i="12"/>
  <c r="L477" i="12"/>
  <c r="L461" i="12"/>
  <c r="L445" i="12"/>
  <c r="L413" i="12"/>
  <c r="L397" i="12"/>
  <c r="L381" i="12"/>
  <c r="L349" i="12"/>
  <c r="L333" i="12"/>
  <c r="L317" i="12"/>
  <c r="L285" i="12"/>
  <c r="L269" i="12"/>
  <c r="L253" i="12"/>
  <c r="L221" i="12"/>
  <c r="L205" i="12"/>
  <c r="L189" i="12"/>
  <c r="L157" i="12"/>
  <c r="L141" i="12"/>
  <c r="L125" i="12"/>
  <c r="L93" i="12"/>
  <c r="L77" i="12"/>
  <c r="L61" i="12"/>
  <c r="L29" i="12"/>
  <c r="L13" i="12"/>
  <c r="L116" i="12"/>
  <c r="L100" i="12"/>
  <c r="L68" i="12"/>
  <c r="L52" i="12"/>
  <c r="L36" i="12"/>
  <c r="N24" i="13" l="1"/>
  <c r="N25" i="13" s="1"/>
  <c r="N26" i="13" s="1"/>
  <c r="N27" i="13" s="1"/>
  <c r="N28"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3252D0-21EA-4962-BBA3-C7A1BE89C696}" keepAlive="1" name="Query - Transactions" description="Connection to the 'Transactions' query in the workbook." type="5" refreshedVersion="8" background="1" saveData="1">
    <dbPr connection="Provider=Microsoft.Mashup.OleDb.1;Data Source=$Workbook$;Location=Transactions;Extended Properties=&quot;&quot;" command="SELECT * FROM [Transactions]"/>
  </connection>
  <connection id="2" xr16:uid="{3A640B73-28FF-476B-A0E7-63CA29BE46D9}" keepAlive="1" name="Query - Transactions (2)" description="Connection to the 'Transactions (2)' query in the workbook." type="5" refreshedVersion="8" background="1" saveData="1">
    <dbPr connection="Provider=Microsoft.Mashup.OleDb.1;Data Source=$Workbook$;Location=&quot;Transactions (2)&quot;;Extended Properties=&quot;&quot;" command="SELECT * FROM [Transactions (2)]"/>
  </connection>
  <connection id="3" xr16:uid="{0FEE1488-6BB1-4C58-A7EF-F88D18F6124B}" keepAlive="1" name="Query - Transactions (3)" description="Connection to the 'Transactions (3)' query in the workbook." type="5" refreshedVersion="8" background="1" saveData="1">
    <dbPr connection="Provider=Microsoft.Mashup.OleDb.1;Data Source=$Workbook$;Location=&quot;Transactions (3)&quot;;Extended Properties=&quot;&quot;" command="SELECT * FROM [Transactions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<sst xmlns="http://schemas.openxmlformats.org/spreadsheetml/2006/main" count="15305" uniqueCount="156">
  <si>
    <t>transaction_id</t>
  </si>
  <si>
    <t>date</t>
  </si>
  <si>
    <t>price</t>
  </si>
  <si>
    <t>area</t>
  </si>
  <si>
    <t>floor</t>
  </si>
  <si>
    <t>elevator</t>
  </si>
  <si>
    <t>bathrooms</t>
  </si>
  <si>
    <t>bedrooms</t>
  </si>
  <si>
    <t>finishing</t>
  </si>
  <si>
    <t>place</t>
  </si>
  <si>
    <t>campaign</t>
  </si>
  <si>
    <t>profit</t>
  </si>
  <si>
    <t>customer id</t>
  </si>
  <si>
    <t>salesman_id</t>
  </si>
  <si>
    <t>Yes</t>
  </si>
  <si>
    <t>semi-finished</t>
  </si>
  <si>
    <t>Zayed</t>
  </si>
  <si>
    <t>Y</t>
  </si>
  <si>
    <t>No</t>
  </si>
  <si>
    <t>Hadayek El-Ahram</t>
  </si>
  <si>
    <t>October</t>
  </si>
  <si>
    <t>X</t>
  </si>
  <si>
    <t>finished</t>
  </si>
  <si>
    <t>unfinished</t>
  </si>
  <si>
    <t>ID</t>
  </si>
  <si>
    <t>gender</t>
  </si>
  <si>
    <t>marital status</t>
  </si>
  <si>
    <t>number of children</t>
  </si>
  <si>
    <t>purpose</t>
  </si>
  <si>
    <t>age</t>
  </si>
  <si>
    <t>annual income</t>
  </si>
  <si>
    <t>M</t>
  </si>
  <si>
    <t>Investment</t>
  </si>
  <si>
    <t>Personal</t>
  </si>
  <si>
    <t>F</t>
  </si>
  <si>
    <t>name</t>
  </si>
  <si>
    <t>salary</t>
  </si>
  <si>
    <t>Hamada Atef</t>
  </si>
  <si>
    <t>Nosa Ismail</t>
  </si>
  <si>
    <t>Boody Hesham</t>
  </si>
  <si>
    <t>campaign x</t>
  </si>
  <si>
    <t>salesman_101</t>
  </si>
  <si>
    <t>salesman_102</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</si>
  <si>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</si>
  <si>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</si>
  <si>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</si>
  <si>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</si>
  <si>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</si>
  <si>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</si>
  <si>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</si>
  <si>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</si>
  <si>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</si>
  <si>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</si>
  <si>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</si>
  <si>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</si>
  <si>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</si>
  <si>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</si>
  <si>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</si>
  <si>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</si>
  <si>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</si>
  <si>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</si>
  <si>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</si>
  <si>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</si>
  <si>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</si>
  <si>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married without children</t>
  </si>
  <si>
    <t>Married with children</t>
  </si>
  <si>
    <t>Single</t>
  </si>
  <si>
    <t>WCSS</t>
  </si>
  <si>
    <t>K</t>
  </si>
  <si>
    <t>cluster assignment</t>
  </si>
  <si>
    <t>annual income (standardized)</t>
  </si>
  <si>
    <t>price (standardized)</t>
  </si>
  <si>
    <t>Year:</t>
  </si>
  <si>
    <t>ALL</t>
  </si>
  <si>
    <t>Row Labels</t>
  </si>
  <si>
    <t>Grand Total</t>
  </si>
  <si>
    <t>2021</t>
  </si>
  <si>
    <t>Qtr1</t>
  </si>
  <si>
    <t>Jan</t>
  </si>
  <si>
    <t>Feb</t>
  </si>
  <si>
    <t>Mar</t>
  </si>
  <si>
    <t>Qtr2</t>
  </si>
  <si>
    <t>Apr</t>
  </si>
  <si>
    <t>May</t>
  </si>
  <si>
    <t>Jun</t>
  </si>
  <si>
    <t>Qtr3</t>
  </si>
  <si>
    <t>Jul</t>
  </si>
  <si>
    <t>Aug</t>
  </si>
  <si>
    <t>Sep</t>
  </si>
  <si>
    <t>Qtr4</t>
  </si>
  <si>
    <t>Oct</t>
  </si>
  <si>
    <t>Nov</t>
  </si>
  <si>
    <t>Dec</t>
  </si>
  <si>
    <t>2022</t>
  </si>
  <si>
    <t>Customer gender</t>
  </si>
  <si>
    <t>Salesman gender</t>
  </si>
  <si>
    <t>Customer age</t>
  </si>
  <si>
    <t>Salesman age</t>
  </si>
  <si>
    <t>Price (per M^2)</t>
  </si>
  <si>
    <t>Average of Price (per M^2)</t>
  </si>
  <si>
    <t>Column Labels</t>
  </si>
  <si>
    <t>Total Count of marital status</t>
  </si>
  <si>
    <t>Count of marital status</t>
  </si>
  <si>
    <t>Profit %</t>
  </si>
  <si>
    <t>profit %</t>
  </si>
  <si>
    <t>Price</t>
  </si>
  <si>
    <t>All Months</t>
  </si>
  <si>
    <t>current Period</t>
  </si>
  <si>
    <t>Line chart</t>
  </si>
  <si>
    <t>Months</t>
  </si>
  <si>
    <t>Clients Bar chart</t>
  </si>
  <si>
    <t>Gender</t>
  </si>
  <si>
    <t>F Count of marital status</t>
  </si>
  <si>
    <t>M Count of marital status</t>
  </si>
  <si>
    <t>F percentage of marital status</t>
  </si>
  <si>
    <t>M percentage of marital status</t>
  </si>
  <si>
    <t>Total percentage of marital status</t>
  </si>
  <si>
    <t>percentage of marital status</t>
  </si>
  <si>
    <t>cumulative frequency</t>
  </si>
  <si>
    <t>cum_freq</t>
  </si>
  <si>
    <t>num</t>
  </si>
  <si>
    <t>freq</t>
  </si>
  <si>
    <t>Average of annual income</t>
  </si>
  <si>
    <t>Annual Income</t>
  </si>
  <si>
    <t>Count</t>
  </si>
  <si>
    <t>Total Average of annual income</t>
  </si>
  <si>
    <t>Total Count of customer id</t>
  </si>
  <si>
    <t>Count of customer id</t>
  </si>
  <si>
    <t>Total % of customer id</t>
  </si>
  <si>
    <t>% of customer id</t>
  </si>
  <si>
    <t>Percentage</t>
  </si>
  <si>
    <t>Average of Profit %</t>
  </si>
  <si>
    <t>salesmen</t>
  </si>
  <si>
    <t>Profit rate</t>
  </si>
  <si>
    <t>profit sum</t>
  </si>
  <si>
    <t>Sum of profit</t>
  </si>
  <si>
    <t>count of Investment Clients</t>
  </si>
  <si>
    <t>count of Personal Clients</t>
  </si>
  <si>
    <t>cluster</t>
  </si>
  <si>
    <t>Interpertation</t>
  </si>
  <si>
    <t>Salesman 103 (Boody Hesham) is generating profit for the company more than the other 2 salesmen as he gets about 2.1% of the price as profit for each sale.</t>
  </si>
  <si>
    <t>Salesman 101 (Hamada) is getting between 1.3% and 1.4% while salesman 102 (nosa) is getting between 1.7% and 1.8% for each sale as profit.</t>
  </si>
  <si>
    <t>Campaign X is not better than campaign Y in generating profit at 95% confidence level both campaigns generate almost the same profit rate.</t>
  </si>
  <si>
    <t>Conclusions</t>
  </si>
  <si>
    <t>Salesman 103 is the best salesman we have, He's a valiable asset for the company.</t>
  </si>
  <si>
    <t>The campaign Type doesn't Affect the profit rate in each sale so the company should keep one campaign as their only use is to reach the clients.</t>
  </si>
  <si>
    <t>In the first model the floor and the number of bathrooms were insagnificant so we conclude that they don't affect the apartment price.</t>
  </si>
  <si>
    <t>We Find that in both models that the area, number of bedrooms, whether the property has elevator or not are all affecting the price.</t>
  </si>
  <si>
    <t>The Semi-Finished and Finished apartments are more expensive than the unfinished apartments.</t>
  </si>
  <si>
    <t>however, the difference between the semi-finished and finished apartments isn't sagnficant, the semi-finished apartments can be more expensive than finished apartments in some cases as we can see from the overlapping in the confidence intervals.</t>
  </si>
  <si>
    <t>Zayed has the most expensive apartments then October and the cheapest place of the three places is Hadayek EL-Ahram.</t>
  </si>
  <si>
    <t>segment 3 is the rational segemtn, these are the people who make the least annual income and but the cheapest apartments, these are the hardest segment to pursue in the marketing.</t>
  </si>
  <si>
    <t>segment 1are the people with low annual income in our clients but purchase expensive apartments, this segment is our secone best clients so we better not lose them.</t>
  </si>
  <si>
    <t>segment 5 is the standard clients so we should try to give them an excellent service so we can get them to make deals with us again or give us a good publicity.</t>
  </si>
  <si>
    <t>segment 4 is the rich clients who but expensive apartments and these are the most important segment as we can make new deals with them in the future and get high profit rate from their deals.</t>
  </si>
  <si>
    <t>segment 2 is the rich people who purchased relatively cheap apartments, this segment is  most likely to be buying for investment and may make other deals with us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</si>
</sst>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EGP]\ #,##0.00"/>
  </numFmts>
  <fonts count="13" x14ac:knownFonts="1">
    <font>
      <sz val="11"/>
      <color theme="1"/>
      <name val="Calibri"/>
      <family val="2"/>
      <scheme val="minor"/>
    </font>
    <font>
      <sz val="8"/>
      <name val="Calibri"/>
      <family val="2"/>
      <scheme val="minor"/>
    </font>
    <font>
      <sz val="11"/>
      <color rgb="FF002060"/>
      <name val="Arial"/>
      <family val="2"/>
    </font>
    <font>
      <b/>
      <sz val="11"/>
      <color theme="0"/>
      <name val="Arial"/>
      <family val="2"/>
    </font>
    <font>
      <sz val="11"/>
      <color theme="1"/>
      <name val="Calibri"/>
      <family val="2"/>
      <scheme val="minor"/>
    </font>
    <font>
      <b/>
      <sz val="28"/>
      <color theme="0"/>
      <name val="Arial"/>
      <family val="2"/>
    </font>
    <font>
      <sz val="18"/>
      <color rgb="FF002060"/>
      <name val="Arial"/>
      <family val="2"/>
    </font>
    <font>
      <sz val="24"/>
      <color rgb="FF002060"/>
      <name val="Arial"/>
      <family val="2"/>
    </font>
    <font>
      <b/>
      <sz val="14"/>
      <color rgb="FF003049"/>
      <name val="Arial"/>
      <family val="2"/>
    </font>
    <font>
      <b/>
      <sz val="14"/>
      <color theme="0"/>
      <name val="Arial"/>
      <family val="2"/>
    </font>
    <font>
      <sz val="11"/>
      <color rgb="FF003049"/>
      <name val="Arial"/>
      <family val="2"/>
    </font>
    <font>
      <sz val="11"/>
      <color rgb="FFE3170A"/>
      <name val="Arial"/>
      <family val="2"/>
    </font>
    <font>
      <i/>
      <sz val="11"/>
      <color rgb="FF003049"/>
      <name val="Arial"/>
      <family val="2"/>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2"/>
        <bgColor indexed="64"/>
      </patternFill>
    </fill>
    <fill>
      <patternFill patternType="solid">
        <fgColor rgb="FF003049"/>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rgb="FF002060"/>
      </bottom>
      <diagonal/>
    </border>
    <border>
      <left/>
      <right/>
      <top/>
      <bottom style="thin">
        <color indexed="64"/>
      </bottom>
      <diagonal/>
    </border>
    <border>
      <left/>
      <right/>
      <top style="thin">
        <color indexed="64"/>
      </top>
      <bottom/>
      <diagonal/>
    </border>
  </borders>
  <cellStyleXfs count="3">
    <xf numFmtId="0" fontId="0" fillId="0" borderId="0"/>
    <xf numFmtId="9" fontId="4" fillId="0" borderId="0" applyFont="0" applyFill="0" applyBorder="0" applyAlignment="0" applyProtection="0"/>
    <xf numFmtId="0" fontId="3" fillId="5" borderId="0"/>
  </cellStyleXfs>
  <cellXfs count="43">
    <xf numFmtId="0" fontId="0" fillId="0" borderId="0" xfId="0"/>
    <xf numFmtId="0" fontId="2" fillId="2" borderId="0" xfId="0" applyFont="1" applyFill="1"/>
    <xf numFmtId="1" fontId="2" fillId="2" borderId="0" xfId="0" applyNumberFormat="1" applyFont="1" applyFill="1"/>
    <xf numFmtId="14" fontId="2" fillId="2" borderId="0" xfId="0" applyNumberFormat="1" applyFont="1" applyFill="1"/>
    <xf numFmtId="0" fontId="3" fillId="3"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2"/>
    </xf>
    <xf numFmtId="17" fontId="2" fillId="2" borderId="0" xfId="0" applyNumberFormat="1" applyFont="1" applyFill="1"/>
    <xf numFmtId="0" fontId="2" fillId="2" borderId="3" xfId="0" applyFont="1" applyFill="1" applyBorder="1"/>
    <xf numFmtId="0" fontId="2" fillId="2" borderId="4" xfId="0" applyFont="1" applyFill="1" applyBorder="1"/>
    <xf numFmtId="10" fontId="0" fillId="0" borderId="0" xfId="0" applyNumberFormat="1"/>
    <xf numFmtId="9" fontId="2" fillId="2" borderId="0" xfId="1" applyFont="1" applyFill="1"/>
    <xf numFmtId="10" fontId="2" fillId="2" borderId="0" xfId="1" applyNumberFormat="1" applyFont="1" applyFill="1"/>
    <xf numFmtId="10" fontId="2" fillId="2" borderId="0" xfId="0" applyNumberFormat="1" applyFont="1" applyFill="1"/>
    <xf numFmtId="164" fontId="2" fillId="2" borderId="0" xfId="0" applyNumberFormat="1" applyFont="1" applyFill="1"/>
    <xf numFmtId="0" fontId="5" fillId="2" borderId="0" xfId="0" applyFont="1" applyFill="1" applyAlignment="1">
      <alignment vertical="center"/>
    </xf>
    <xf numFmtId="0" fontId="5" fillId="4" borderId="0" xfId="0" applyFont="1" applyFill="1" applyAlignment="1">
      <alignment vertical="center"/>
    </xf>
    <xf numFmtId="0" fontId="2" fillId="4" borderId="0" xfId="0" applyFont="1" applyFill="1"/>
    <xf numFmtId="0" fontId="8" fillId="4" borderId="0" xfId="0" applyFont="1" applyFill="1" applyAlignment="1">
      <alignment vertical="center"/>
    </xf>
    <xf numFmtId="0" fontId="9" fillId="5" borderId="0" xfId="0" applyFont="1" applyFill="1"/>
    <xf numFmtId="0" fontId="0" fillId="2" borderId="0" xfId="0" applyFill="1"/>
    <xf numFmtId="0" fontId="7" fillId="2" borderId="5" xfId="0" applyFont="1" applyFill="1" applyBorder="1"/>
    <xf numFmtId="0" fontId="7" fillId="2" borderId="0" xfId="0" applyFont="1" applyFill="1"/>
    <xf numFmtId="0" fontId="10" fillId="2" borderId="0" xfId="0" applyFont="1" applyFill="1"/>
    <xf numFmtId="0" fontId="3" fillId="5" borderId="0" xfId="2"/>
    <xf numFmtId="14" fontId="10" fillId="2" borderId="0" xfId="0" applyNumberFormat="1" applyFont="1" applyFill="1"/>
    <xf numFmtId="0" fontId="12" fillId="2" borderId="2" xfId="0" applyFont="1" applyFill="1" applyBorder="1" applyAlignment="1">
      <alignment horizontal="centerContinuous"/>
    </xf>
    <xf numFmtId="0" fontId="12" fillId="2" borderId="2" xfId="0" applyFont="1" applyFill="1" applyBorder="1" applyAlignment="1">
      <alignment horizontal="center"/>
    </xf>
    <xf numFmtId="0" fontId="3" fillId="2" borderId="0" xfId="0" applyFont="1" applyFill="1"/>
    <xf numFmtId="10" fontId="10" fillId="2" borderId="0" xfId="1" applyNumberFormat="1" applyFont="1" applyFill="1"/>
    <xf numFmtId="0" fontId="10" fillId="2" borderId="1" xfId="0" applyFont="1" applyFill="1" applyBorder="1"/>
    <xf numFmtId="0" fontId="11" fillId="2" borderId="0" xfId="0" applyFont="1" applyFill="1"/>
    <xf numFmtId="0" fontId="10" fillId="2" borderId="4" xfId="0" applyFont="1" applyFill="1" applyBorder="1"/>
    <xf numFmtId="0" fontId="2" fillId="2" borderId="0" xfId="0" applyFont="1" applyFill="1" applyAlignment="1">
      <alignment horizontal="center" vertical="center"/>
    </xf>
    <xf numFmtId="0" fontId="7" fillId="2" borderId="5" xfId="0" applyFont="1" applyFill="1" applyBorder="1" applyAlignment="1">
      <alignment horizontal="center"/>
    </xf>
    <xf numFmtId="0" fontId="7" fillId="2" borderId="0" xfId="0" applyFont="1" applyFill="1" applyAlignment="1">
      <alignment horizontal="center"/>
    </xf>
    <xf numFmtId="0" fontId="6" fillId="2" borderId="0" xfId="0" applyFont="1" applyFill="1" applyAlignment="1">
      <alignment horizontal="center"/>
    </xf>
    <xf numFmtId="0" fontId="6" fillId="2" borderId="4" xfId="0" applyFont="1" applyFill="1" applyBorder="1" applyAlignment="1">
      <alignment horizontal="center"/>
    </xf>
    <xf numFmtId="0" fontId="3" fillId="5" borderId="0" xfId="2"/>
    <xf numFmtId="0" fontId="3" fillId="5" borderId="0" xfId="2" applyAlignment="1">
      <alignment horizontal="center" vertical="center"/>
    </xf>
    <xf numFmtId="0" fontId="2" fillId="2" borderId="0" xfId="0" applyFont="1" applyFill="1" applyAlignment="1"/>
  </cellXfs>
  <cellStyles count="3">
    <cellStyle name="Headers" xfId="2" xr:uid="{3C7CDD51-0BB1-4B93-BE74-BD65279F4C0C}"/>
    <cellStyle name="Normal" xfId="0" builtinId="0"/>
    <cellStyle name="Percent" xfId="1" builtinId="5"/>
  </cellStyles>
  <dxfs count="0"/>
  <tableStyles count="0" defaultTableStyle="TableStyleMedium2" defaultPivotStyle="PivotStyleLight16"/>
  <colors>
    <mruColors>
      <color rgb="FFE3170A"/>
      <color rgb="FF003049"/>
      <color rgb="FFD62828"/>
      <color rgb="FFFCBF49"/>
      <color rgb="FFF77F00"/>
      <color rgb="FF003844"/>
      <color rgb="FFFFBA08"/>
      <color rgb="FF231123"/>
      <color rgb="FFC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Prices Devlopment over</a:t>
            </a:r>
            <a:r>
              <a:rPr lang="en-GB" b="1" baseline="0">
                <a:solidFill>
                  <a:srgbClr val="003049"/>
                </a:solidFill>
                <a:latin typeface="Arial" panose="020B0604020202020204" pitchFamily="34" charset="0"/>
                <a:cs typeface="Arial" panose="020B0604020202020204" pitchFamily="34" charset="0"/>
              </a:rPr>
              <a:t>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Refrences!$E$13</c:f>
              <c:strCache>
                <c:ptCount val="1"/>
                <c:pt idx="0">
                  <c:v>October</c:v>
                </c:pt>
              </c:strCache>
            </c:strRef>
          </c:tx>
          <c:spPr>
            <a:ln w="28575" cap="rnd">
              <a:solidFill>
                <a:srgbClr val="003049"/>
              </a:solidFill>
              <a:round/>
            </a:ln>
            <a:effectLst/>
          </c:spPr>
          <c:marker>
            <c:symbol val="none"/>
          </c:marker>
          <c:cat>
            <c:numRef>
              <c:f>Refrences!$F$9:$AC$9</c:f>
              <c:numCache>
                <c:formatCode>mmm\-yy</c:formatCode>
                <c:ptCount val="24"/>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pt idx="20">
                  <c:v>44805</c:v>
                </c:pt>
                <c:pt idx="21">
                  <c:v>44835</c:v>
                </c:pt>
                <c:pt idx="22">
                  <c:v>44866</c:v>
                </c:pt>
                <c:pt idx="23">
                  <c:v>44896</c:v>
                </c:pt>
              </c:numCache>
            </c:numRef>
          </c:cat>
          <c:val>
            <c:numRef>
              <c:f>Refrences!$F$13:$AC$13</c:f>
              <c:numCache>
                <c:formatCode>General</c:formatCode>
                <c:ptCount val="24"/>
                <c:pt idx="0">
                  <c:v>6625.5555555555557</c:v>
                </c:pt>
                <c:pt idx="1">
                  <c:v>6670.909090909091</c:v>
                </c:pt>
                <c:pt idx="2">
                  <c:v>6836.25</c:v>
                </c:pt>
                <c:pt idx="3">
                  <c:v>6918.5714285714284</c:v>
                </c:pt>
                <c:pt idx="4">
                  <c:v>7292</c:v>
                </c:pt>
                <c:pt idx="5">
                  <c:v>7460.833333333333</c:v>
                </c:pt>
                <c:pt idx="6">
                  <c:v>7584.166666666667</c:v>
                </c:pt>
                <c:pt idx="7">
                  <c:v>7800</c:v>
                </c:pt>
                <c:pt idx="8">
                  <c:v>7941.1764705882351</c:v>
                </c:pt>
                <c:pt idx="9">
                  <c:v>7962.6315789473683</c:v>
                </c:pt>
                <c:pt idx="10">
                  <c:v>8414</c:v>
                </c:pt>
                <c:pt idx="11">
                  <c:v>8270.7692307692305</c:v>
                </c:pt>
                <c:pt idx="12">
                  <c:v>8451.1111111111113</c:v>
                </c:pt>
                <c:pt idx="13">
                  <c:v>8739.4444444444453</c:v>
                </c:pt>
                <c:pt idx="14">
                  <c:v>8890</c:v>
                </c:pt>
                <c:pt idx="15">
                  <c:v>9188.125</c:v>
                </c:pt>
                <c:pt idx="16">
                  <c:v>9191.5789473684217</c:v>
                </c:pt>
                <c:pt idx="17">
                  <c:v>9581.4285714285706</c:v>
                </c:pt>
                <c:pt idx="18">
                  <c:v>9703.5294117647063</c:v>
                </c:pt>
                <c:pt idx="19">
                  <c:v>9631.7647058823532</c:v>
                </c:pt>
                <c:pt idx="20">
                  <c:v>9881.4285714285706</c:v>
                </c:pt>
                <c:pt idx="21">
                  <c:v>10030.76923076923</c:v>
                </c:pt>
                <c:pt idx="22">
                  <c:v>10285.652173913044</c:v>
                </c:pt>
                <c:pt idx="23">
                  <c:v>10724.166666666666</c:v>
                </c:pt>
              </c:numCache>
            </c:numRef>
          </c:val>
          <c:smooth val="0"/>
          <c:extLst>
            <c:ext xmlns:c16="http://schemas.microsoft.com/office/drawing/2014/chart" uri="{C3380CC4-5D6E-409C-BE32-E72D297353CC}">
              <c16:uniqueId val="{00000000-CBEE-4DB6-AE93-CA66C40DAA6F}"/>
            </c:ext>
          </c:extLst>
        </c:ser>
        <c:ser>
          <c:idx val="1"/>
          <c:order val="1"/>
          <c:tx>
            <c:strRef>
              <c:f>Refrences!$E$14</c:f>
              <c:strCache>
                <c:ptCount val="1"/>
                <c:pt idx="0">
                  <c:v>Zayed</c:v>
                </c:pt>
              </c:strCache>
            </c:strRef>
          </c:tx>
          <c:spPr>
            <a:ln w="28575" cap="rnd">
              <a:solidFill>
                <a:srgbClr val="D62828"/>
              </a:solidFill>
              <a:round/>
            </a:ln>
            <a:effectLst/>
          </c:spPr>
          <c:marker>
            <c:symbol val="none"/>
          </c:marker>
          <c:cat>
            <c:numRef>
              <c:f>Refrences!$F$9:$AC$9</c:f>
              <c:numCache>
                <c:formatCode>mmm\-yy</c:formatCode>
                <c:ptCount val="24"/>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pt idx="20">
                  <c:v>44805</c:v>
                </c:pt>
                <c:pt idx="21">
                  <c:v>44835</c:v>
                </c:pt>
                <c:pt idx="22">
                  <c:v>44866</c:v>
                </c:pt>
                <c:pt idx="23">
                  <c:v>44896</c:v>
                </c:pt>
              </c:numCache>
            </c:numRef>
          </c:cat>
          <c:val>
            <c:numRef>
              <c:f>Refrences!$F$14:$AC$14</c:f>
              <c:numCache>
                <c:formatCode>General</c:formatCode>
                <c:ptCount val="24"/>
                <c:pt idx="0">
                  <c:v>8207.6470588235297</c:v>
                </c:pt>
                <c:pt idx="1">
                  <c:v>8288.5714285714294</c:v>
                </c:pt>
                <c:pt idx="2">
                  <c:v>8257.5</c:v>
                </c:pt>
                <c:pt idx="3">
                  <c:v>8508.125</c:v>
                </c:pt>
                <c:pt idx="4">
                  <c:v>8973.8888888888887</c:v>
                </c:pt>
                <c:pt idx="5">
                  <c:v>9027.5</c:v>
                </c:pt>
                <c:pt idx="6">
                  <c:v>9354</c:v>
                </c:pt>
                <c:pt idx="7">
                  <c:v>9652.5</c:v>
                </c:pt>
                <c:pt idx="8">
                  <c:v>9972.5</c:v>
                </c:pt>
                <c:pt idx="9">
                  <c:v>9988.5714285714294</c:v>
                </c:pt>
                <c:pt idx="10">
                  <c:v>10257.272727272728</c:v>
                </c:pt>
                <c:pt idx="11">
                  <c:v>10360.666666666666</c:v>
                </c:pt>
                <c:pt idx="12">
                  <c:v>10760</c:v>
                </c:pt>
                <c:pt idx="13">
                  <c:v>10782.666666666666</c:v>
                </c:pt>
                <c:pt idx="14">
                  <c:v>10840</c:v>
                </c:pt>
                <c:pt idx="15">
                  <c:v>11513.636363636364</c:v>
                </c:pt>
                <c:pt idx="16">
                  <c:v>11490.833333333334</c:v>
                </c:pt>
                <c:pt idx="17">
                  <c:v>12001.818181818182</c:v>
                </c:pt>
                <c:pt idx="18">
                  <c:v>11840.833333333334</c:v>
                </c:pt>
                <c:pt idx="19">
                  <c:v>12303.529411764706</c:v>
                </c:pt>
                <c:pt idx="20">
                  <c:v>12631.538461538461</c:v>
                </c:pt>
                <c:pt idx="21">
                  <c:v>12515</c:v>
                </c:pt>
                <c:pt idx="22">
                  <c:v>12805</c:v>
                </c:pt>
                <c:pt idx="23">
                  <c:v>13019.333333333334</c:v>
                </c:pt>
              </c:numCache>
            </c:numRef>
          </c:val>
          <c:smooth val="0"/>
          <c:extLst>
            <c:ext xmlns:c16="http://schemas.microsoft.com/office/drawing/2014/chart" uri="{C3380CC4-5D6E-409C-BE32-E72D297353CC}">
              <c16:uniqueId val="{00000001-CBEE-4DB6-AE93-CA66C40DAA6F}"/>
            </c:ext>
          </c:extLst>
        </c:ser>
        <c:ser>
          <c:idx val="2"/>
          <c:order val="2"/>
          <c:tx>
            <c:strRef>
              <c:f>Refrences!$E$15</c:f>
              <c:strCache>
                <c:ptCount val="1"/>
                <c:pt idx="0">
                  <c:v>Hadayek El-Ahram</c:v>
                </c:pt>
              </c:strCache>
            </c:strRef>
          </c:tx>
          <c:spPr>
            <a:ln w="28575" cap="rnd">
              <a:solidFill>
                <a:srgbClr val="F77F00"/>
              </a:solidFill>
              <a:round/>
            </a:ln>
            <a:effectLst/>
          </c:spPr>
          <c:marker>
            <c:symbol val="none"/>
          </c:marker>
          <c:cat>
            <c:numRef>
              <c:f>Refrences!$F$9:$AC$9</c:f>
              <c:numCache>
                <c:formatCode>mmm\-yy</c:formatCode>
                <c:ptCount val="24"/>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pt idx="20">
                  <c:v>44805</c:v>
                </c:pt>
                <c:pt idx="21">
                  <c:v>44835</c:v>
                </c:pt>
                <c:pt idx="22">
                  <c:v>44866</c:v>
                </c:pt>
                <c:pt idx="23">
                  <c:v>44896</c:v>
                </c:pt>
              </c:numCache>
            </c:numRef>
          </c:cat>
          <c:val>
            <c:numRef>
              <c:f>Refrences!$F$15:$AC$15</c:f>
              <c:numCache>
                <c:formatCode>General</c:formatCode>
                <c:ptCount val="24"/>
                <c:pt idx="0">
                  <c:v>4294.2857142857147</c:v>
                </c:pt>
                <c:pt idx="1">
                  <c:v>4495.833333333333</c:v>
                </c:pt>
                <c:pt idx="2">
                  <c:v>4654.6153846153848</c:v>
                </c:pt>
                <c:pt idx="3">
                  <c:v>4798.125</c:v>
                </c:pt>
                <c:pt idx="4">
                  <c:v>4861.818181818182</c:v>
                </c:pt>
                <c:pt idx="5">
                  <c:v>5142</c:v>
                </c:pt>
                <c:pt idx="6">
                  <c:v>5068</c:v>
                </c:pt>
                <c:pt idx="7">
                  <c:v>5076.4285714285716</c:v>
                </c:pt>
                <c:pt idx="8">
                  <c:v>5342</c:v>
                </c:pt>
                <c:pt idx="9">
                  <c:v>5360</c:v>
                </c:pt>
                <c:pt idx="10">
                  <c:v>5482.1428571428569</c:v>
                </c:pt>
                <c:pt idx="11">
                  <c:v>5673.75</c:v>
                </c:pt>
                <c:pt idx="12">
                  <c:v>5820.5555555555557</c:v>
                </c:pt>
                <c:pt idx="13">
                  <c:v>5850</c:v>
                </c:pt>
                <c:pt idx="14">
                  <c:v>6054.375</c:v>
                </c:pt>
                <c:pt idx="15">
                  <c:v>6109.333333333333</c:v>
                </c:pt>
                <c:pt idx="16">
                  <c:v>6112.2222222222226</c:v>
                </c:pt>
                <c:pt idx="17">
                  <c:v>6430.909090909091</c:v>
                </c:pt>
                <c:pt idx="18">
                  <c:v>6351.4285714285716</c:v>
                </c:pt>
                <c:pt idx="19">
                  <c:v>6715.454545454545</c:v>
                </c:pt>
                <c:pt idx="20">
                  <c:v>6663.333333333333</c:v>
                </c:pt>
                <c:pt idx="21">
                  <c:v>6822.5</c:v>
                </c:pt>
                <c:pt idx="22">
                  <c:v>6977.5</c:v>
                </c:pt>
                <c:pt idx="23">
                  <c:v>7150.4761904761908</c:v>
                </c:pt>
              </c:numCache>
            </c:numRef>
          </c:val>
          <c:smooth val="0"/>
          <c:extLst>
            <c:ext xmlns:c16="http://schemas.microsoft.com/office/drawing/2014/chart" uri="{C3380CC4-5D6E-409C-BE32-E72D297353CC}">
              <c16:uniqueId val="{00000002-CBEE-4DB6-AE93-CA66C40DAA6F}"/>
            </c:ext>
          </c:extLst>
        </c:ser>
        <c:dLbls>
          <c:showLegendKey val="0"/>
          <c:showVal val="0"/>
          <c:showCatName val="0"/>
          <c:showSerName val="0"/>
          <c:showPercent val="0"/>
          <c:showBubbleSize val="0"/>
        </c:dLbls>
        <c:smooth val="0"/>
        <c:axId val="1194930912"/>
        <c:axId val="1194931240"/>
      </c:lineChart>
      <c:dateAx>
        <c:axId val="11949309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194931240"/>
        <c:crosses val="autoZero"/>
        <c:auto val="1"/>
        <c:lblOffset val="100"/>
        <c:baseTimeUnit val="months"/>
      </c:dateAx>
      <c:valAx>
        <c:axId val="1194931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194930912"/>
        <c:crosses val="autoZero"/>
        <c:crossBetween val="between"/>
        <c:majorUnit val="4000"/>
        <c:min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rgbClr val="003049"/>
                </a:solidFill>
                <a:latin typeface="Arial" panose="020B0604020202020204" pitchFamily="34" charset="0"/>
                <a:cs typeface="Arial" panose="020B0604020202020204" pitchFamily="34" charset="0"/>
              </a:rPr>
              <a:t>Clients</a:t>
            </a:r>
            <a:r>
              <a:rPr lang="en-GB" b="1" baseline="0">
                <a:solidFill>
                  <a:srgbClr val="003049"/>
                </a:solidFill>
                <a:latin typeface="Arial" panose="020B0604020202020204" pitchFamily="34" charset="0"/>
                <a:cs typeface="Arial" panose="020B0604020202020204" pitchFamily="34" charset="0"/>
              </a:rPr>
              <a:t> demographics</a:t>
            </a:r>
            <a:endParaRPr lang="en-GB" b="1">
              <a:solidFill>
                <a:srgbClr val="003049"/>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Refrences!$L$22</c:f>
              <c:strCache>
                <c:ptCount val="1"/>
                <c:pt idx="0">
                  <c:v>num</c:v>
                </c:pt>
              </c:strCache>
            </c:strRef>
          </c:tx>
          <c:spPr>
            <a:solidFill>
              <a:srgbClr val="00304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Refrences!$J$23:$K$28</c:f>
              <c:multiLvlStrCache>
                <c:ptCount val="6"/>
                <c:lvl>
                  <c:pt idx="0">
                    <c:v>Married with children</c:v>
                  </c:pt>
                  <c:pt idx="1">
                    <c:v>married without children</c:v>
                  </c:pt>
                  <c:pt idx="2">
                    <c:v>Single</c:v>
                  </c:pt>
                  <c:pt idx="3">
                    <c:v>Married with children</c:v>
                  </c:pt>
                  <c:pt idx="4">
                    <c:v>married without children</c:v>
                  </c:pt>
                  <c:pt idx="5">
                    <c:v>Single</c:v>
                  </c:pt>
                </c:lvl>
                <c:lvl>
                  <c:pt idx="0">
                    <c:v>M</c:v>
                  </c:pt>
                  <c:pt idx="3">
                    <c:v>F</c:v>
                  </c:pt>
                </c:lvl>
              </c:multiLvlStrCache>
            </c:multiLvlStrRef>
          </c:cat>
          <c:val>
            <c:numRef>
              <c:f>Refrences!$L$23:$L$28</c:f>
              <c:numCache>
                <c:formatCode>General</c:formatCode>
                <c:ptCount val="6"/>
                <c:pt idx="0">
                  <c:v>578</c:v>
                </c:pt>
                <c:pt idx="1">
                  <c:v>37</c:v>
                </c:pt>
                <c:pt idx="2">
                  <c:v>195</c:v>
                </c:pt>
                <c:pt idx="3">
                  <c:v>182</c:v>
                </c:pt>
                <c:pt idx="4">
                  <c:v>7</c:v>
                </c:pt>
                <c:pt idx="5">
                  <c:v>0</c:v>
                </c:pt>
              </c:numCache>
            </c:numRef>
          </c:val>
          <c:extLst>
            <c:ext xmlns:c16="http://schemas.microsoft.com/office/drawing/2014/chart" uri="{C3380CC4-5D6E-409C-BE32-E72D297353CC}">
              <c16:uniqueId val="{00000000-301C-41B4-805A-495455E23A3F}"/>
            </c:ext>
          </c:extLst>
        </c:ser>
        <c:dLbls>
          <c:showLegendKey val="0"/>
          <c:showVal val="1"/>
          <c:showCatName val="0"/>
          <c:showSerName val="0"/>
          <c:showPercent val="0"/>
          <c:showBubbleSize val="0"/>
        </c:dLbls>
        <c:gapWidth val="219"/>
        <c:overlap val="-27"/>
        <c:axId val="1004448392"/>
        <c:axId val="1004444456"/>
      </c:barChart>
      <c:lineChart>
        <c:grouping val="standard"/>
        <c:varyColors val="0"/>
        <c:ser>
          <c:idx val="1"/>
          <c:order val="1"/>
          <c:tx>
            <c:strRef>
              <c:f>Refrences!$N$22</c:f>
              <c:strCache>
                <c:ptCount val="1"/>
                <c:pt idx="0">
                  <c:v>cum_freq</c:v>
                </c:pt>
              </c:strCache>
            </c:strRef>
          </c:tx>
          <c:spPr>
            <a:ln w="28575" cap="rnd">
              <a:solidFill>
                <a:srgbClr val="F77F00"/>
              </a:solidFill>
              <a:round/>
            </a:ln>
            <a:effectLst/>
          </c:spPr>
          <c:marker>
            <c:symbol val="none"/>
          </c:marker>
          <c:dPt>
            <c:idx val="4"/>
            <c:marker>
              <c:symbol val="none"/>
            </c:marker>
            <c:bubble3D val="0"/>
            <c:spPr>
              <a:ln w="28575" cap="rnd">
                <a:solidFill>
                  <a:srgbClr val="F77F00"/>
                </a:solidFill>
                <a:round/>
              </a:ln>
              <a:effectLst/>
            </c:spPr>
            <c:extLst>
              <c:ext xmlns:c16="http://schemas.microsoft.com/office/drawing/2014/chart" uri="{C3380CC4-5D6E-409C-BE32-E72D297353CC}">
                <c16:uniqueId val="{00000002-301C-41B4-805A-495455E23A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E3170A"/>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Refrences!$J$23:$K$28</c:f>
              <c:multiLvlStrCache>
                <c:ptCount val="6"/>
                <c:lvl>
                  <c:pt idx="0">
                    <c:v>Married with children</c:v>
                  </c:pt>
                  <c:pt idx="1">
                    <c:v>married without children</c:v>
                  </c:pt>
                  <c:pt idx="2">
                    <c:v>Single</c:v>
                  </c:pt>
                  <c:pt idx="3">
                    <c:v>Married with children</c:v>
                  </c:pt>
                  <c:pt idx="4">
                    <c:v>married without children</c:v>
                  </c:pt>
                  <c:pt idx="5">
                    <c:v>Single</c:v>
                  </c:pt>
                </c:lvl>
                <c:lvl>
                  <c:pt idx="0">
                    <c:v>M</c:v>
                  </c:pt>
                  <c:pt idx="3">
                    <c:v>F</c:v>
                  </c:pt>
                </c:lvl>
              </c:multiLvlStrCache>
            </c:multiLvlStrRef>
          </c:cat>
          <c:val>
            <c:numRef>
              <c:f>Refrences!$N$23:$N$28</c:f>
              <c:numCache>
                <c:formatCode>0.00%</c:formatCode>
                <c:ptCount val="6"/>
                <c:pt idx="0">
                  <c:v>0.57857857857857853</c:v>
                </c:pt>
                <c:pt idx="1">
                  <c:v>0.61561561561561562</c:v>
                </c:pt>
                <c:pt idx="2">
                  <c:v>0.81081081081081074</c:v>
                </c:pt>
                <c:pt idx="3">
                  <c:v>0.99299299299299293</c:v>
                </c:pt>
                <c:pt idx="4">
                  <c:v>0.99999999999999989</c:v>
                </c:pt>
                <c:pt idx="5">
                  <c:v>0.99999999999999989</c:v>
                </c:pt>
              </c:numCache>
            </c:numRef>
          </c:val>
          <c:smooth val="0"/>
          <c:extLst>
            <c:ext xmlns:c16="http://schemas.microsoft.com/office/drawing/2014/chart" uri="{C3380CC4-5D6E-409C-BE32-E72D297353CC}">
              <c16:uniqueId val="{00000001-301C-41B4-805A-495455E23A3F}"/>
            </c:ext>
          </c:extLst>
        </c:ser>
        <c:dLbls>
          <c:showLegendKey val="0"/>
          <c:showVal val="1"/>
          <c:showCatName val="0"/>
          <c:showSerName val="0"/>
          <c:showPercent val="0"/>
          <c:showBubbleSize val="0"/>
        </c:dLbls>
        <c:marker val="1"/>
        <c:smooth val="0"/>
        <c:axId val="1004447736"/>
        <c:axId val="1004446752"/>
      </c:lineChart>
      <c:catAx>
        <c:axId val="100444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004444456"/>
        <c:crosses val="autoZero"/>
        <c:auto val="1"/>
        <c:lblAlgn val="ctr"/>
        <c:lblOffset val="100"/>
        <c:noMultiLvlLbl val="0"/>
      </c:catAx>
      <c:valAx>
        <c:axId val="1004444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004448392"/>
        <c:crosses val="autoZero"/>
        <c:crossBetween val="between"/>
      </c:valAx>
      <c:valAx>
        <c:axId val="1004446752"/>
        <c:scaling>
          <c:orientation val="minMax"/>
        </c:scaling>
        <c:delete val="0"/>
        <c:axPos val="r"/>
        <c:title>
          <c:tx>
            <c:rich>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Cumulative 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004447736"/>
        <c:crosses val="max"/>
        <c:crossBetween val="between"/>
      </c:valAx>
      <c:catAx>
        <c:axId val="1004447736"/>
        <c:scaling>
          <c:orientation val="minMax"/>
        </c:scaling>
        <c:delete val="1"/>
        <c:axPos val="b"/>
        <c:numFmt formatCode="General" sourceLinked="1"/>
        <c:majorTickMark val="none"/>
        <c:minorTickMark val="none"/>
        <c:tickLblPos val="nextTo"/>
        <c:crossAx val="100444675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3049"/>
                </a:solidFill>
                <a:latin typeface="Arial" panose="020B0604020202020204" pitchFamily="34" charset="0"/>
                <a:cs typeface="Arial" panose="020B0604020202020204" pitchFamily="34" charset="0"/>
              </a:rPr>
              <a:t>Clients</a:t>
            </a:r>
            <a:r>
              <a:rPr lang="en-US" b="1" baseline="0">
                <a:solidFill>
                  <a:srgbClr val="003049"/>
                </a:solidFill>
                <a:latin typeface="Arial" panose="020B0604020202020204" pitchFamily="34" charset="0"/>
                <a:cs typeface="Arial" panose="020B0604020202020204" pitchFamily="34" charset="0"/>
              </a:rPr>
              <a:t> </a:t>
            </a:r>
            <a:r>
              <a:rPr lang="en-US" b="1">
                <a:solidFill>
                  <a:srgbClr val="003049"/>
                </a:solidFill>
                <a:latin typeface="Arial" panose="020B0604020202020204" pitchFamily="34" charset="0"/>
                <a:cs typeface="Arial" panose="020B0604020202020204" pitchFamily="34" charset="0"/>
              </a:rPr>
              <a:t>Annual Income By purpose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Refrences!$E$31</c:f>
              <c:strCache>
                <c:ptCount val="1"/>
                <c:pt idx="0">
                  <c:v>Annual Income</c:v>
                </c:pt>
              </c:strCache>
            </c:strRef>
          </c:tx>
          <c:spPr>
            <a:solidFill>
              <a:srgbClr val="D6282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3844"/>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Refrences!$F$30:$G$30</c:f>
              <c:strCache>
                <c:ptCount val="2"/>
                <c:pt idx="0">
                  <c:v>Investment</c:v>
                </c:pt>
                <c:pt idx="1">
                  <c:v>Personal</c:v>
                </c:pt>
              </c:strCache>
            </c:strRef>
          </c:cat>
          <c:val>
            <c:numRef>
              <c:f>Refrences!$F$31:$G$31</c:f>
              <c:numCache>
                <c:formatCode>[$EGP]\ #,##0.00</c:formatCode>
                <c:ptCount val="2"/>
                <c:pt idx="0">
                  <c:v>599938.27160493832</c:v>
                </c:pt>
                <c:pt idx="1">
                  <c:v>594014.81481481483</c:v>
                </c:pt>
              </c:numCache>
            </c:numRef>
          </c:val>
          <c:extLst>
            <c:ext xmlns:c16="http://schemas.microsoft.com/office/drawing/2014/chart" uri="{C3380CC4-5D6E-409C-BE32-E72D297353CC}">
              <c16:uniqueId val="{00000002-E5D2-4AF8-9D34-F9D67587C0DE}"/>
            </c:ext>
          </c:extLst>
        </c:ser>
        <c:dLbls>
          <c:dLblPos val="outEnd"/>
          <c:showLegendKey val="0"/>
          <c:showVal val="1"/>
          <c:showCatName val="0"/>
          <c:showSerName val="0"/>
          <c:showPercent val="0"/>
          <c:showBubbleSize val="0"/>
        </c:dLbls>
        <c:gapWidth val="219"/>
        <c:overlap val="-27"/>
        <c:axId val="631173696"/>
        <c:axId val="631174024"/>
      </c:barChart>
      <c:catAx>
        <c:axId val="63117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631174024"/>
        <c:crosses val="autoZero"/>
        <c:auto val="1"/>
        <c:lblAlgn val="ctr"/>
        <c:lblOffset val="100"/>
        <c:noMultiLvlLbl val="0"/>
      </c:catAx>
      <c:valAx>
        <c:axId val="6311740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EGP]\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631173696"/>
        <c:crosses val="autoZero"/>
        <c:crossBetween val="between"/>
        <c:majorUnit val="15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3049"/>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Salesmen Profit</a:t>
            </a:r>
          </a:p>
        </c:rich>
      </c:tx>
      <c:layout>
        <c:manualLayout>
          <c:xMode val="edge"/>
          <c:yMode val="edge"/>
          <c:x val="7.9166944444444429E-2"/>
          <c:y val="2.432950191570881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3049"/>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1"/>
          <c:order val="1"/>
          <c:tx>
            <c:strRef>
              <c:f>Refrences!$G$35</c:f>
              <c:strCache>
                <c:ptCount val="1"/>
                <c:pt idx="0">
                  <c:v>profit sum</c:v>
                </c:pt>
              </c:strCache>
            </c:strRef>
          </c:tx>
          <c:spPr>
            <a:solidFill>
              <a:srgbClr val="003049"/>
            </a:solidFill>
            <a:ln>
              <a:noFill/>
            </a:ln>
            <a:effectLst/>
          </c:spPr>
          <c:invertIfNegative val="0"/>
          <c:dLbls>
            <c:delete val="1"/>
          </c:dLbls>
          <c:cat>
            <c:strRef>
              <c:f>Refrences!$E$36:$E$38</c:f>
              <c:strCache>
                <c:ptCount val="3"/>
                <c:pt idx="0">
                  <c:v>Boody Hesham</c:v>
                </c:pt>
                <c:pt idx="1">
                  <c:v>Hamada Atef</c:v>
                </c:pt>
                <c:pt idx="2">
                  <c:v>Nosa Ismail</c:v>
                </c:pt>
              </c:strCache>
            </c:strRef>
          </c:cat>
          <c:val>
            <c:numRef>
              <c:f>Refrences!$G$36:$G$38</c:f>
              <c:numCache>
                <c:formatCode>General</c:formatCode>
                <c:ptCount val="3"/>
                <c:pt idx="0">
                  <c:v>11886000</c:v>
                </c:pt>
                <c:pt idx="1">
                  <c:v>7701000</c:v>
                </c:pt>
                <c:pt idx="2">
                  <c:v>9372000</c:v>
                </c:pt>
              </c:numCache>
            </c:numRef>
          </c:val>
          <c:extLst>
            <c:ext xmlns:c16="http://schemas.microsoft.com/office/drawing/2014/chart" uri="{C3380CC4-5D6E-409C-BE32-E72D297353CC}">
              <c16:uniqueId val="{00000000-53AD-475A-956E-FF3961205315}"/>
            </c:ext>
          </c:extLst>
        </c:ser>
        <c:dLbls>
          <c:showLegendKey val="0"/>
          <c:showVal val="1"/>
          <c:showCatName val="0"/>
          <c:showSerName val="0"/>
          <c:showPercent val="0"/>
          <c:showBubbleSize val="0"/>
        </c:dLbls>
        <c:gapWidth val="219"/>
        <c:axId val="972057152"/>
        <c:axId val="972060104"/>
      </c:barChart>
      <c:lineChart>
        <c:grouping val="standard"/>
        <c:varyColors val="0"/>
        <c:ser>
          <c:idx val="0"/>
          <c:order val="0"/>
          <c:tx>
            <c:strRef>
              <c:f>Refrences!$F$35</c:f>
              <c:strCache>
                <c:ptCount val="1"/>
                <c:pt idx="0">
                  <c:v>Profit rate</c:v>
                </c:pt>
              </c:strCache>
            </c:strRef>
          </c:tx>
          <c:spPr>
            <a:ln w="28575" cap="rnd">
              <a:solidFill>
                <a:srgbClr val="F77F00"/>
              </a:solidFill>
              <a:round/>
            </a:ln>
            <a:effectLst/>
          </c:spPr>
          <c:marker>
            <c:symbol val="none"/>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D62828"/>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Refrences!$E$36:$E$38</c:f>
              <c:strCache>
                <c:ptCount val="3"/>
                <c:pt idx="0">
                  <c:v>Boody Hesham</c:v>
                </c:pt>
                <c:pt idx="1">
                  <c:v>Hamada Atef</c:v>
                </c:pt>
                <c:pt idx="2">
                  <c:v>Nosa Ismail</c:v>
                </c:pt>
              </c:strCache>
            </c:strRef>
          </c:cat>
          <c:val>
            <c:numRef>
              <c:f>Refrences!$F$36:$F$38</c:f>
              <c:numCache>
                <c:formatCode>General</c:formatCode>
                <c:ptCount val="3"/>
                <c:pt idx="0">
                  <c:v>2.1259818731117767E-2</c:v>
                </c:pt>
                <c:pt idx="1">
                  <c:v>1.3656804733727783E-2</c:v>
                </c:pt>
                <c:pt idx="2">
                  <c:v>1.7445454545454517E-2</c:v>
                </c:pt>
              </c:numCache>
            </c:numRef>
          </c:val>
          <c:smooth val="0"/>
          <c:extLst>
            <c:ext xmlns:c16="http://schemas.microsoft.com/office/drawing/2014/chart" uri="{C3380CC4-5D6E-409C-BE32-E72D297353CC}">
              <c16:uniqueId val="{00000001-53AD-475A-956E-FF3961205315}"/>
            </c:ext>
          </c:extLst>
        </c:ser>
        <c:dLbls>
          <c:showLegendKey val="0"/>
          <c:showVal val="1"/>
          <c:showCatName val="0"/>
          <c:showSerName val="0"/>
          <c:showPercent val="0"/>
          <c:showBubbleSize val="0"/>
        </c:dLbls>
        <c:marker val="1"/>
        <c:smooth val="0"/>
        <c:axId val="972067320"/>
        <c:axId val="972069288"/>
      </c:lineChart>
      <c:catAx>
        <c:axId val="97205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60104"/>
        <c:crosses val="autoZero"/>
        <c:auto val="1"/>
        <c:lblAlgn val="ctr"/>
        <c:lblOffset val="100"/>
        <c:noMultiLvlLbl val="0"/>
      </c:catAx>
      <c:valAx>
        <c:axId val="972060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Profit</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mn-lt"/>
                <a:ea typeface="+mn-ea"/>
                <a:cs typeface="+mn-cs"/>
              </a:defRPr>
            </a:pPr>
            <a:endParaRPr lang="en-US"/>
          </a:p>
        </c:txPr>
        <c:crossAx val="972057152"/>
        <c:crosses val="autoZero"/>
        <c:crossBetween val="between"/>
        <c:majorUnit val="2000000"/>
        <c:minorUnit val="2000000"/>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rgbClr val="003049"/>
                    </a:solidFill>
                    <a:latin typeface="+mn-lt"/>
                    <a:ea typeface="+mn-ea"/>
                    <a:cs typeface="+mn-cs"/>
                  </a:defRPr>
                </a:pPr>
                <a:endParaRPr lang="en-US"/>
              </a:p>
            </c:txPr>
          </c:dispUnitsLbl>
        </c:dispUnits>
      </c:valAx>
      <c:valAx>
        <c:axId val="972069288"/>
        <c:scaling>
          <c:orientation val="minMax"/>
        </c:scaling>
        <c:delete val="0"/>
        <c:axPos val="r"/>
        <c:title>
          <c:tx>
            <c:rich>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r>
                  <a:rPr lang="en-GB" b="1">
                    <a:solidFill>
                      <a:srgbClr val="003049"/>
                    </a:solidFill>
                    <a:latin typeface="Arial" panose="020B0604020202020204" pitchFamily="34" charset="0"/>
                    <a:cs typeface="Arial" panose="020B0604020202020204" pitchFamily="34" charset="0"/>
                  </a:rPr>
                  <a:t>Profit %</a:t>
                </a:r>
                <a:r>
                  <a:rPr lang="en-GB" b="1" baseline="0">
                    <a:solidFill>
                      <a:srgbClr val="003049"/>
                    </a:solidFill>
                    <a:latin typeface="Arial" panose="020B0604020202020204" pitchFamily="34" charset="0"/>
                    <a:cs typeface="Arial" panose="020B0604020202020204" pitchFamily="34" charset="0"/>
                  </a:rPr>
                  <a:t> of price</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title>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049"/>
                </a:solidFill>
                <a:latin typeface="+mn-lt"/>
                <a:ea typeface="+mn-ea"/>
                <a:cs typeface="+mn-cs"/>
              </a:defRPr>
            </a:pPr>
            <a:endParaRPr lang="en-US"/>
          </a:p>
        </c:txPr>
        <c:crossAx val="972067320"/>
        <c:crosses val="max"/>
        <c:crossBetween val="between"/>
      </c:valAx>
      <c:catAx>
        <c:axId val="972067320"/>
        <c:scaling>
          <c:orientation val="minMax"/>
        </c:scaling>
        <c:delete val="1"/>
        <c:axPos val="b"/>
        <c:numFmt formatCode="General" sourceLinked="1"/>
        <c:majorTickMark val="out"/>
        <c:minorTickMark val="none"/>
        <c:tickLblPos val="nextTo"/>
        <c:crossAx val="9720692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Elbow</a:t>
            </a:r>
            <a:r>
              <a:rPr lang="en-GB" baseline="0"/>
              <a:t> method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3049"/>
              </a:solidFill>
              <a:round/>
            </a:ln>
            <a:effectLst/>
          </c:spPr>
          <c:marker>
            <c:symbol val="none"/>
          </c:marker>
          <c:val>
            <c:numRef>
              <c:f>'Clients Clustering'!$P$1:$Y$1</c:f>
              <c:numCache>
                <c:formatCode>General</c:formatCode>
                <c:ptCount val="10"/>
                <c:pt idx="0">
                  <c:v>1996.0000000000016</c:v>
                </c:pt>
                <c:pt idx="1">
                  <c:v>1184.1011050061186</c:v>
                </c:pt>
                <c:pt idx="2">
                  <c:v>794.36877469267154</c:v>
                </c:pt>
                <c:pt idx="3">
                  <c:v>524.03571273199191</c:v>
                </c:pt>
                <c:pt idx="4">
                  <c:v>355.10436966843997</c:v>
                </c:pt>
                <c:pt idx="5">
                  <c:v>298.77879188158374</c:v>
                </c:pt>
                <c:pt idx="6">
                  <c:v>251.52064184017991</c:v>
                </c:pt>
                <c:pt idx="7">
                  <c:v>226.37210992687108</c:v>
                </c:pt>
                <c:pt idx="8">
                  <c:v>186.79261297757409</c:v>
                </c:pt>
                <c:pt idx="9">
                  <c:v>166.86561700463503</c:v>
                </c:pt>
              </c:numCache>
            </c:numRef>
          </c:val>
          <c:smooth val="0"/>
          <c:extLst>
            <c:ext xmlns:c16="http://schemas.microsoft.com/office/drawing/2014/chart" uri="{C3380CC4-5D6E-409C-BE32-E72D297353CC}">
              <c16:uniqueId val="{00000000-5B7C-47F5-A8B6-2E9606432C3D}"/>
            </c:ext>
          </c:extLst>
        </c:ser>
        <c:dLbls>
          <c:showLegendKey val="0"/>
          <c:showVal val="0"/>
          <c:showCatName val="0"/>
          <c:showSerName val="0"/>
          <c:showPercent val="0"/>
          <c:showBubbleSize val="0"/>
        </c:dLbls>
        <c:smooth val="0"/>
        <c:axId val="771458648"/>
        <c:axId val="771458976"/>
      </c:lineChart>
      <c:catAx>
        <c:axId val="77145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458976"/>
        <c:crosses val="autoZero"/>
        <c:auto val="1"/>
        <c:lblAlgn val="ctr"/>
        <c:lblOffset val="100"/>
        <c:noMultiLvlLbl val="0"/>
      </c:catAx>
      <c:valAx>
        <c:axId val="77145897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4586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3049"/>
                </a:solidFill>
              </a:rPr>
              <a:t>Clients Clusters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'clustering results'!$I$1</c:f>
              <c:strCache>
                <c:ptCount val="1"/>
                <c:pt idx="0">
                  <c:v>price</c:v>
                </c:pt>
              </c:strCache>
            </c:strRef>
          </c:tx>
          <c:spPr>
            <a:ln w="19050" cap="rnd">
              <a:noFill/>
              <a:round/>
            </a:ln>
            <a:effectLst/>
          </c:spPr>
          <c:marker>
            <c:symbol val="circle"/>
            <c:size val="5"/>
            <c:spPr>
              <a:solidFill>
                <a:srgbClr val="003049"/>
              </a:solidFill>
              <a:ln w="9525">
                <a:noFill/>
              </a:ln>
              <a:effectLst/>
            </c:spPr>
          </c:marker>
          <c:dLbls>
            <c:dLbl>
              <c:idx val="0"/>
              <c:tx>
                <c:rich>
                  <a:bodyPr/>
                  <a:lstStyle/>
                  <a:p>
                    <a:fld id="{C7396270-EC5B-4F77-BDB3-33784E5EBF5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49C-4F2C-A1C3-E2CE1B54AEE6}"/>
                </c:ext>
              </c:extLst>
            </c:dLbl>
            <c:dLbl>
              <c:idx val="1"/>
              <c:tx>
                <c:rich>
                  <a:bodyPr/>
                  <a:lstStyle/>
                  <a:p>
                    <a:fld id="{67A58D6B-DDD1-491D-8B57-5DA2938AF4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49C-4F2C-A1C3-E2CE1B54AEE6}"/>
                </c:ext>
              </c:extLst>
            </c:dLbl>
            <c:dLbl>
              <c:idx val="2"/>
              <c:tx>
                <c:rich>
                  <a:bodyPr/>
                  <a:lstStyle/>
                  <a:p>
                    <a:fld id="{8F94FC3D-4F08-409B-AA8A-9189569ACA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49C-4F2C-A1C3-E2CE1B54AEE6}"/>
                </c:ext>
              </c:extLst>
            </c:dLbl>
            <c:dLbl>
              <c:idx val="3"/>
              <c:tx>
                <c:rich>
                  <a:bodyPr/>
                  <a:lstStyle/>
                  <a:p>
                    <a:fld id="{71487589-2022-4927-8774-386E8705DF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49C-4F2C-A1C3-E2CE1B54AEE6}"/>
                </c:ext>
              </c:extLst>
            </c:dLbl>
            <c:dLbl>
              <c:idx val="4"/>
              <c:tx>
                <c:rich>
                  <a:bodyPr/>
                  <a:lstStyle/>
                  <a:p>
                    <a:fld id="{7916CF77-646B-41D7-9D85-5CCDBD08E2B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49C-4F2C-A1C3-E2CE1B54AEE6}"/>
                </c:ext>
              </c:extLst>
            </c:dLbl>
            <c:dLbl>
              <c:idx val="5"/>
              <c:tx>
                <c:rich>
                  <a:bodyPr/>
                  <a:lstStyle/>
                  <a:p>
                    <a:fld id="{19528406-13A0-44FF-9F9B-69B540D66F1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49C-4F2C-A1C3-E2CE1B54AEE6}"/>
                </c:ext>
              </c:extLst>
            </c:dLbl>
            <c:dLbl>
              <c:idx val="6"/>
              <c:tx>
                <c:rich>
                  <a:bodyPr/>
                  <a:lstStyle/>
                  <a:p>
                    <a:fld id="{ED973ADC-A16D-44DD-8603-935388CA2F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49C-4F2C-A1C3-E2CE1B54AEE6}"/>
                </c:ext>
              </c:extLst>
            </c:dLbl>
            <c:dLbl>
              <c:idx val="7"/>
              <c:tx>
                <c:rich>
                  <a:bodyPr/>
                  <a:lstStyle/>
                  <a:p>
                    <a:fld id="{AF7E1EEE-AEA5-4771-BCE6-888BAB4784E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49C-4F2C-A1C3-E2CE1B54AEE6}"/>
                </c:ext>
              </c:extLst>
            </c:dLbl>
            <c:dLbl>
              <c:idx val="8"/>
              <c:tx>
                <c:rich>
                  <a:bodyPr/>
                  <a:lstStyle/>
                  <a:p>
                    <a:fld id="{08E8805F-42C1-41CA-9726-43BA39E9798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49C-4F2C-A1C3-E2CE1B54AEE6}"/>
                </c:ext>
              </c:extLst>
            </c:dLbl>
            <c:dLbl>
              <c:idx val="9"/>
              <c:tx>
                <c:rich>
                  <a:bodyPr/>
                  <a:lstStyle/>
                  <a:p>
                    <a:fld id="{539341E3-BFB3-4138-B1CB-EA7635F6D64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49C-4F2C-A1C3-E2CE1B54AEE6}"/>
                </c:ext>
              </c:extLst>
            </c:dLbl>
            <c:dLbl>
              <c:idx val="10"/>
              <c:tx>
                <c:rich>
                  <a:bodyPr/>
                  <a:lstStyle/>
                  <a:p>
                    <a:fld id="{A3747C1F-664B-49F8-807D-20D42ED4E09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49C-4F2C-A1C3-E2CE1B54AEE6}"/>
                </c:ext>
              </c:extLst>
            </c:dLbl>
            <c:dLbl>
              <c:idx val="11"/>
              <c:tx>
                <c:rich>
                  <a:bodyPr/>
                  <a:lstStyle/>
                  <a:p>
                    <a:fld id="{3EC8FDD3-BCC6-44AE-8BD4-4307607FF24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49C-4F2C-A1C3-E2CE1B54AEE6}"/>
                </c:ext>
              </c:extLst>
            </c:dLbl>
            <c:dLbl>
              <c:idx val="12"/>
              <c:tx>
                <c:rich>
                  <a:bodyPr/>
                  <a:lstStyle/>
                  <a:p>
                    <a:fld id="{425A6FC7-2A7E-4AEF-88D3-2F4EBD407B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49C-4F2C-A1C3-E2CE1B54AEE6}"/>
                </c:ext>
              </c:extLst>
            </c:dLbl>
            <c:dLbl>
              <c:idx val="13"/>
              <c:tx>
                <c:rich>
                  <a:bodyPr/>
                  <a:lstStyle/>
                  <a:p>
                    <a:fld id="{EEBD5959-5103-42F0-ABE6-F4661DAB19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49C-4F2C-A1C3-E2CE1B54AEE6}"/>
                </c:ext>
              </c:extLst>
            </c:dLbl>
            <c:dLbl>
              <c:idx val="14"/>
              <c:tx>
                <c:rich>
                  <a:bodyPr/>
                  <a:lstStyle/>
                  <a:p>
                    <a:fld id="{0AACFFD4-B0EA-427E-AF5A-F928CFDAF84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49C-4F2C-A1C3-E2CE1B54AEE6}"/>
                </c:ext>
              </c:extLst>
            </c:dLbl>
            <c:dLbl>
              <c:idx val="15"/>
              <c:tx>
                <c:rich>
                  <a:bodyPr/>
                  <a:lstStyle/>
                  <a:p>
                    <a:fld id="{CF02C45B-22F2-460C-8960-848D406AFC4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49C-4F2C-A1C3-E2CE1B54AEE6}"/>
                </c:ext>
              </c:extLst>
            </c:dLbl>
            <c:dLbl>
              <c:idx val="16"/>
              <c:tx>
                <c:rich>
                  <a:bodyPr/>
                  <a:lstStyle/>
                  <a:p>
                    <a:fld id="{E084D5BD-F78F-414E-9839-60CC7AEC6B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49C-4F2C-A1C3-E2CE1B54AEE6}"/>
                </c:ext>
              </c:extLst>
            </c:dLbl>
            <c:dLbl>
              <c:idx val="17"/>
              <c:tx>
                <c:rich>
                  <a:bodyPr/>
                  <a:lstStyle/>
                  <a:p>
                    <a:fld id="{65A8CBBB-C8A0-4675-8B0D-FE3E16E6096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49C-4F2C-A1C3-E2CE1B54AEE6}"/>
                </c:ext>
              </c:extLst>
            </c:dLbl>
            <c:dLbl>
              <c:idx val="18"/>
              <c:tx>
                <c:rich>
                  <a:bodyPr/>
                  <a:lstStyle/>
                  <a:p>
                    <a:fld id="{38C50359-FA9B-4CDC-9A6E-0568DEB023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49C-4F2C-A1C3-E2CE1B54AEE6}"/>
                </c:ext>
              </c:extLst>
            </c:dLbl>
            <c:dLbl>
              <c:idx val="19"/>
              <c:tx>
                <c:rich>
                  <a:bodyPr/>
                  <a:lstStyle/>
                  <a:p>
                    <a:fld id="{E88AD6DD-884C-4932-9724-F2F3D20873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49C-4F2C-A1C3-E2CE1B54AEE6}"/>
                </c:ext>
              </c:extLst>
            </c:dLbl>
            <c:dLbl>
              <c:idx val="20"/>
              <c:tx>
                <c:rich>
                  <a:bodyPr/>
                  <a:lstStyle/>
                  <a:p>
                    <a:fld id="{9E6ADA86-FB6D-4CC9-B156-FBC9EBD8B6C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49C-4F2C-A1C3-E2CE1B54AEE6}"/>
                </c:ext>
              </c:extLst>
            </c:dLbl>
            <c:dLbl>
              <c:idx val="21"/>
              <c:tx>
                <c:rich>
                  <a:bodyPr/>
                  <a:lstStyle/>
                  <a:p>
                    <a:fld id="{264FE101-8772-4CE0-BBFA-35791DDB89D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49C-4F2C-A1C3-E2CE1B54AEE6}"/>
                </c:ext>
              </c:extLst>
            </c:dLbl>
            <c:dLbl>
              <c:idx val="22"/>
              <c:tx>
                <c:rich>
                  <a:bodyPr/>
                  <a:lstStyle/>
                  <a:p>
                    <a:fld id="{F0406C68-B0E6-4A3F-824B-CFF3D6018FA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49C-4F2C-A1C3-E2CE1B54AEE6}"/>
                </c:ext>
              </c:extLst>
            </c:dLbl>
            <c:dLbl>
              <c:idx val="23"/>
              <c:tx>
                <c:rich>
                  <a:bodyPr/>
                  <a:lstStyle/>
                  <a:p>
                    <a:fld id="{5E4CC9D4-958C-4F93-8BA9-752C9DCF1C6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49C-4F2C-A1C3-E2CE1B54AEE6}"/>
                </c:ext>
              </c:extLst>
            </c:dLbl>
            <c:dLbl>
              <c:idx val="24"/>
              <c:tx>
                <c:rich>
                  <a:bodyPr/>
                  <a:lstStyle/>
                  <a:p>
                    <a:fld id="{99302B83-01CC-4338-BA0A-9653CE028DF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49C-4F2C-A1C3-E2CE1B54AEE6}"/>
                </c:ext>
              </c:extLst>
            </c:dLbl>
            <c:dLbl>
              <c:idx val="25"/>
              <c:tx>
                <c:rich>
                  <a:bodyPr/>
                  <a:lstStyle/>
                  <a:p>
                    <a:fld id="{E1BF0906-AFF6-45C0-97AF-BCDC08F9AAC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49C-4F2C-A1C3-E2CE1B54AEE6}"/>
                </c:ext>
              </c:extLst>
            </c:dLbl>
            <c:dLbl>
              <c:idx val="26"/>
              <c:tx>
                <c:rich>
                  <a:bodyPr/>
                  <a:lstStyle/>
                  <a:p>
                    <a:fld id="{36FB0521-75E4-43A1-9834-A8FAAA16459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49C-4F2C-A1C3-E2CE1B54AEE6}"/>
                </c:ext>
              </c:extLst>
            </c:dLbl>
            <c:dLbl>
              <c:idx val="27"/>
              <c:tx>
                <c:rich>
                  <a:bodyPr/>
                  <a:lstStyle/>
                  <a:p>
                    <a:fld id="{C5AE9098-EBAC-4306-A310-71278E5B902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49C-4F2C-A1C3-E2CE1B54AEE6}"/>
                </c:ext>
              </c:extLst>
            </c:dLbl>
            <c:dLbl>
              <c:idx val="28"/>
              <c:tx>
                <c:rich>
                  <a:bodyPr/>
                  <a:lstStyle/>
                  <a:p>
                    <a:fld id="{96D1835C-EB1C-419E-9473-48583184AC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49C-4F2C-A1C3-E2CE1B54AEE6}"/>
                </c:ext>
              </c:extLst>
            </c:dLbl>
            <c:dLbl>
              <c:idx val="29"/>
              <c:tx>
                <c:rich>
                  <a:bodyPr/>
                  <a:lstStyle/>
                  <a:p>
                    <a:fld id="{27B35566-7BE7-4F49-A6EA-01F24A4ECE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49C-4F2C-A1C3-E2CE1B54AEE6}"/>
                </c:ext>
              </c:extLst>
            </c:dLbl>
            <c:dLbl>
              <c:idx val="30"/>
              <c:tx>
                <c:rich>
                  <a:bodyPr/>
                  <a:lstStyle/>
                  <a:p>
                    <a:fld id="{D5ED697B-8BF4-444A-9EB8-0435A95FD6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49C-4F2C-A1C3-E2CE1B54AEE6}"/>
                </c:ext>
              </c:extLst>
            </c:dLbl>
            <c:dLbl>
              <c:idx val="31"/>
              <c:tx>
                <c:rich>
                  <a:bodyPr/>
                  <a:lstStyle/>
                  <a:p>
                    <a:fld id="{4ABC5801-1B0D-4163-BAE2-7E21891A6BA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49C-4F2C-A1C3-E2CE1B54AEE6}"/>
                </c:ext>
              </c:extLst>
            </c:dLbl>
            <c:dLbl>
              <c:idx val="32"/>
              <c:tx>
                <c:rich>
                  <a:bodyPr/>
                  <a:lstStyle/>
                  <a:p>
                    <a:fld id="{E6B7D970-D702-4139-8AA9-E713F509804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D49C-4F2C-A1C3-E2CE1B54AEE6}"/>
                </c:ext>
              </c:extLst>
            </c:dLbl>
            <c:dLbl>
              <c:idx val="33"/>
              <c:tx>
                <c:rich>
                  <a:bodyPr/>
                  <a:lstStyle/>
                  <a:p>
                    <a:fld id="{5DE51EC9-ABA4-43DE-B025-A331209A9BD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49C-4F2C-A1C3-E2CE1B54AEE6}"/>
                </c:ext>
              </c:extLst>
            </c:dLbl>
            <c:dLbl>
              <c:idx val="34"/>
              <c:tx>
                <c:rich>
                  <a:bodyPr/>
                  <a:lstStyle/>
                  <a:p>
                    <a:fld id="{D7A7FF70-8DDB-4390-9ECB-1C3CB96303E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D49C-4F2C-A1C3-E2CE1B54AEE6}"/>
                </c:ext>
              </c:extLst>
            </c:dLbl>
            <c:dLbl>
              <c:idx val="35"/>
              <c:tx>
                <c:rich>
                  <a:bodyPr/>
                  <a:lstStyle/>
                  <a:p>
                    <a:fld id="{CCFC25AD-967C-48B2-BEB6-587332D783E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49C-4F2C-A1C3-E2CE1B54AEE6}"/>
                </c:ext>
              </c:extLst>
            </c:dLbl>
            <c:dLbl>
              <c:idx val="36"/>
              <c:tx>
                <c:rich>
                  <a:bodyPr/>
                  <a:lstStyle/>
                  <a:p>
                    <a:fld id="{F843C9B2-D1AC-4D52-A99E-AA46AB88689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D49C-4F2C-A1C3-E2CE1B54AEE6}"/>
                </c:ext>
              </c:extLst>
            </c:dLbl>
            <c:dLbl>
              <c:idx val="37"/>
              <c:tx>
                <c:rich>
                  <a:bodyPr/>
                  <a:lstStyle/>
                  <a:p>
                    <a:fld id="{2277545C-613F-409D-BDEC-FB895A89A59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D49C-4F2C-A1C3-E2CE1B54AEE6}"/>
                </c:ext>
              </c:extLst>
            </c:dLbl>
            <c:dLbl>
              <c:idx val="38"/>
              <c:tx>
                <c:rich>
                  <a:bodyPr/>
                  <a:lstStyle/>
                  <a:p>
                    <a:fld id="{17FEB6B2-2DB6-4BDF-8C88-D7AC0B0D093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D49C-4F2C-A1C3-E2CE1B54AEE6}"/>
                </c:ext>
              </c:extLst>
            </c:dLbl>
            <c:dLbl>
              <c:idx val="39"/>
              <c:tx>
                <c:rich>
                  <a:bodyPr/>
                  <a:lstStyle/>
                  <a:p>
                    <a:fld id="{5A0ACA64-7FC3-4B73-A4B3-C9B2F0036B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49C-4F2C-A1C3-E2CE1B54AEE6}"/>
                </c:ext>
              </c:extLst>
            </c:dLbl>
            <c:dLbl>
              <c:idx val="40"/>
              <c:tx>
                <c:rich>
                  <a:bodyPr/>
                  <a:lstStyle/>
                  <a:p>
                    <a:fld id="{58BE8E51-9944-4B2F-95A2-91B25DCFBDA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D49C-4F2C-A1C3-E2CE1B54AEE6}"/>
                </c:ext>
              </c:extLst>
            </c:dLbl>
            <c:dLbl>
              <c:idx val="41"/>
              <c:tx>
                <c:rich>
                  <a:bodyPr/>
                  <a:lstStyle/>
                  <a:p>
                    <a:fld id="{C9F723DF-D519-48B6-B5AD-EC1F81A5F1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D49C-4F2C-A1C3-E2CE1B54AEE6}"/>
                </c:ext>
              </c:extLst>
            </c:dLbl>
            <c:dLbl>
              <c:idx val="42"/>
              <c:tx>
                <c:rich>
                  <a:bodyPr/>
                  <a:lstStyle/>
                  <a:p>
                    <a:fld id="{13C4FC6B-B23F-438A-A23B-161DB50EA1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D49C-4F2C-A1C3-E2CE1B54AEE6}"/>
                </c:ext>
              </c:extLst>
            </c:dLbl>
            <c:dLbl>
              <c:idx val="43"/>
              <c:tx>
                <c:rich>
                  <a:bodyPr/>
                  <a:lstStyle/>
                  <a:p>
                    <a:fld id="{26ADB3A7-A000-4998-885D-5BF9810BC07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D49C-4F2C-A1C3-E2CE1B54AEE6}"/>
                </c:ext>
              </c:extLst>
            </c:dLbl>
            <c:dLbl>
              <c:idx val="44"/>
              <c:tx>
                <c:rich>
                  <a:bodyPr/>
                  <a:lstStyle/>
                  <a:p>
                    <a:fld id="{A635753A-E060-4AA9-B33B-7ADA8CFC6CE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D49C-4F2C-A1C3-E2CE1B54AEE6}"/>
                </c:ext>
              </c:extLst>
            </c:dLbl>
            <c:dLbl>
              <c:idx val="45"/>
              <c:tx>
                <c:rich>
                  <a:bodyPr/>
                  <a:lstStyle/>
                  <a:p>
                    <a:fld id="{53BD9653-B4F9-491B-A98F-2B27B05884B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D49C-4F2C-A1C3-E2CE1B54AEE6}"/>
                </c:ext>
              </c:extLst>
            </c:dLbl>
            <c:dLbl>
              <c:idx val="46"/>
              <c:tx>
                <c:rich>
                  <a:bodyPr/>
                  <a:lstStyle/>
                  <a:p>
                    <a:fld id="{4E4FD385-77C1-4129-B0DC-7E6DFC2EBA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D49C-4F2C-A1C3-E2CE1B54AEE6}"/>
                </c:ext>
              </c:extLst>
            </c:dLbl>
            <c:dLbl>
              <c:idx val="47"/>
              <c:tx>
                <c:rich>
                  <a:bodyPr/>
                  <a:lstStyle/>
                  <a:p>
                    <a:fld id="{745791F4-E481-41BA-B99C-C070F1AD2F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D49C-4F2C-A1C3-E2CE1B54AEE6}"/>
                </c:ext>
              </c:extLst>
            </c:dLbl>
            <c:dLbl>
              <c:idx val="48"/>
              <c:tx>
                <c:rich>
                  <a:bodyPr/>
                  <a:lstStyle/>
                  <a:p>
                    <a:fld id="{41F3F1E9-F87D-4BF7-B0B9-7E4C6F33072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D49C-4F2C-A1C3-E2CE1B54AEE6}"/>
                </c:ext>
              </c:extLst>
            </c:dLbl>
            <c:dLbl>
              <c:idx val="49"/>
              <c:tx>
                <c:rich>
                  <a:bodyPr/>
                  <a:lstStyle/>
                  <a:p>
                    <a:fld id="{E8DD7CFD-447A-475E-923E-912D8F3FCA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D49C-4F2C-A1C3-E2CE1B54AEE6}"/>
                </c:ext>
              </c:extLst>
            </c:dLbl>
            <c:dLbl>
              <c:idx val="50"/>
              <c:tx>
                <c:rich>
                  <a:bodyPr/>
                  <a:lstStyle/>
                  <a:p>
                    <a:fld id="{5475B47C-83B0-4AD0-A4FC-02A2B210D1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D49C-4F2C-A1C3-E2CE1B54AEE6}"/>
                </c:ext>
              </c:extLst>
            </c:dLbl>
            <c:dLbl>
              <c:idx val="51"/>
              <c:tx>
                <c:rich>
                  <a:bodyPr/>
                  <a:lstStyle/>
                  <a:p>
                    <a:fld id="{611AA6EA-D03A-4096-A1FC-64C38AC182B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D49C-4F2C-A1C3-E2CE1B54AEE6}"/>
                </c:ext>
              </c:extLst>
            </c:dLbl>
            <c:dLbl>
              <c:idx val="52"/>
              <c:tx>
                <c:rich>
                  <a:bodyPr/>
                  <a:lstStyle/>
                  <a:p>
                    <a:fld id="{CDC6BE0B-DC1C-42E5-AA01-0D179338076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D49C-4F2C-A1C3-E2CE1B54AEE6}"/>
                </c:ext>
              </c:extLst>
            </c:dLbl>
            <c:dLbl>
              <c:idx val="53"/>
              <c:tx>
                <c:rich>
                  <a:bodyPr/>
                  <a:lstStyle/>
                  <a:p>
                    <a:fld id="{5C61AE8C-D85D-4177-A65D-EA859F5099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D49C-4F2C-A1C3-E2CE1B54AEE6}"/>
                </c:ext>
              </c:extLst>
            </c:dLbl>
            <c:dLbl>
              <c:idx val="54"/>
              <c:tx>
                <c:rich>
                  <a:bodyPr/>
                  <a:lstStyle/>
                  <a:p>
                    <a:fld id="{4BDB55BE-079A-4CD0-B4C7-02C148788B5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D49C-4F2C-A1C3-E2CE1B54AEE6}"/>
                </c:ext>
              </c:extLst>
            </c:dLbl>
            <c:dLbl>
              <c:idx val="55"/>
              <c:tx>
                <c:rich>
                  <a:bodyPr/>
                  <a:lstStyle/>
                  <a:p>
                    <a:fld id="{0232C86E-E5E9-45EB-9954-5F72FBF1754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D49C-4F2C-A1C3-E2CE1B54AEE6}"/>
                </c:ext>
              </c:extLst>
            </c:dLbl>
            <c:dLbl>
              <c:idx val="56"/>
              <c:tx>
                <c:rich>
                  <a:bodyPr/>
                  <a:lstStyle/>
                  <a:p>
                    <a:fld id="{0067B662-3A5B-4939-8D6C-8CFC4AB0498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D49C-4F2C-A1C3-E2CE1B54AEE6}"/>
                </c:ext>
              </c:extLst>
            </c:dLbl>
            <c:dLbl>
              <c:idx val="57"/>
              <c:tx>
                <c:rich>
                  <a:bodyPr/>
                  <a:lstStyle/>
                  <a:p>
                    <a:fld id="{FE977660-A159-4AB0-B09C-B1C6EAB76F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D49C-4F2C-A1C3-E2CE1B54AEE6}"/>
                </c:ext>
              </c:extLst>
            </c:dLbl>
            <c:dLbl>
              <c:idx val="58"/>
              <c:tx>
                <c:rich>
                  <a:bodyPr/>
                  <a:lstStyle/>
                  <a:p>
                    <a:fld id="{CF389EE7-68CF-4126-B524-73D6B1711EF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D49C-4F2C-A1C3-E2CE1B54AEE6}"/>
                </c:ext>
              </c:extLst>
            </c:dLbl>
            <c:dLbl>
              <c:idx val="59"/>
              <c:tx>
                <c:rich>
                  <a:bodyPr/>
                  <a:lstStyle/>
                  <a:p>
                    <a:fld id="{A8F4ACED-C8BB-40D8-A5B9-5D40C961C6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D49C-4F2C-A1C3-E2CE1B54AEE6}"/>
                </c:ext>
              </c:extLst>
            </c:dLbl>
            <c:dLbl>
              <c:idx val="60"/>
              <c:tx>
                <c:rich>
                  <a:bodyPr/>
                  <a:lstStyle/>
                  <a:p>
                    <a:fld id="{1B434282-5E17-4308-A031-C4EF46A394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D49C-4F2C-A1C3-E2CE1B54AEE6}"/>
                </c:ext>
              </c:extLst>
            </c:dLbl>
            <c:dLbl>
              <c:idx val="61"/>
              <c:tx>
                <c:rich>
                  <a:bodyPr/>
                  <a:lstStyle/>
                  <a:p>
                    <a:fld id="{C4FF537C-233D-4FD0-888B-3115EA0A0D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D49C-4F2C-A1C3-E2CE1B54AEE6}"/>
                </c:ext>
              </c:extLst>
            </c:dLbl>
            <c:dLbl>
              <c:idx val="62"/>
              <c:tx>
                <c:rich>
                  <a:bodyPr/>
                  <a:lstStyle/>
                  <a:p>
                    <a:fld id="{282E8998-94AB-44C3-9B9B-A7AFB34C25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D49C-4F2C-A1C3-E2CE1B54AEE6}"/>
                </c:ext>
              </c:extLst>
            </c:dLbl>
            <c:dLbl>
              <c:idx val="63"/>
              <c:tx>
                <c:rich>
                  <a:bodyPr/>
                  <a:lstStyle/>
                  <a:p>
                    <a:fld id="{29D1F980-9F81-4E0E-9127-AAF94F5E9E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49C-4F2C-A1C3-E2CE1B54AEE6}"/>
                </c:ext>
              </c:extLst>
            </c:dLbl>
            <c:dLbl>
              <c:idx val="64"/>
              <c:tx>
                <c:rich>
                  <a:bodyPr/>
                  <a:lstStyle/>
                  <a:p>
                    <a:fld id="{13AE9770-D447-4A7B-8D40-F4F7CD3A8B5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D49C-4F2C-A1C3-E2CE1B54AEE6}"/>
                </c:ext>
              </c:extLst>
            </c:dLbl>
            <c:dLbl>
              <c:idx val="65"/>
              <c:tx>
                <c:rich>
                  <a:bodyPr/>
                  <a:lstStyle/>
                  <a:p>
                    <a:fld id="{AFB4C53C-4EA5-4D32-AC81-B489FEA873C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D49C-4F2C-A1C3-E2CE1B54AEE6}"/>
                </c:ext>
              </c:extLst>
            </c:dLbl>
            <c:dLbl>
              <c:idx val="66"/>
              <c:tx>
                <c:rich>
                  <a:bodyPr/>
                  <a:lstStyle/>
                  <a:p>
                    <a:fld id="{B30D62E5-D375-49E0-8251-1C297C7B50F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D49C-4F2C-A1C3-E2CE1B54AEE6}"/>
                </c:ext>
              </c:extLst>
            </c:dLbl>
            <c:dLbl>
              <c:idx val="67"/>
              <c:tx>
                <c:rich>
                  <a:bodyPr/>
                  <a:lstStyle/>
                  <a:p>
                    <a:fld id="{2E71BAFD-150E-4946-8351-B7705940FC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D49C-4F2C-A1C3-E2CE1B54AEE6}"/>
                </c:ext>
              </c:extLst>
            </c:dLbl>
            <c:dLbl>
              <c:idx val="68"/>
              <c:tx>
                <c:rich>
                  <a:bodyPr/>
                  <a:lstStyle/>
                  <a:p>
                    <a:fld id="{26D51D71-8781-4C85-A1F8-C7E16C47278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D49C-4F2C-A1C3-E2CE1B54AEE6}"/>
                </c:ext>
              </c:extLst>
            </c:dLbl>
            <c:dLbl>
              <c:idx val="69"/>
              <c:tx>
                <c:rich>
                  <a:bodyPr/>
                  <a:lstStyle/>
                  <a:p>
                    <a:fld id="{004084BD-3FDF-4F8E-8B83-13FDF6EF8F5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D49C-4F2C-A1C3-E2CE1B54AEE6}"/>
                </c:ext>
              </c:extLst>
            </c:dLbl>
            <c:dLbl>
              <c:idx val="70"/>
              <c:tx>
                <c:rich>
                  <a:bodyPr/>
                  <a:lstStyle/>
                  <a:p>
                    <a:fld id="{41535221-E11A-465D-826F-C3BC112A89B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D49C-4F2C-A1C3-E2CE1B54AEE6}"/>
                </c:ext>
              </c:extLst>
            </c:dLbl>
            <c:dLbl>
              <c:idx val="71"/>
              <c:tx>
                <c:rich>
                  <a:bodyPr/>
                  <a:lstStyle/>
                  <a:p>
                    <a:fld id="{FD7E6EE7-A7C7-4A9D-ABC5-3F45208C9B9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D49C-4F2C-A1C3-E2CE1B54AEE6}"/>
                </c:ext>
              </c:extLst>
            </c:dLbl>
            <c:dLbl>
              <c:idx val="72"/>
              <c:tx>
                <c:rich>
                  <a:bodyPr/>
                  <a:lstStyle/>
                  <a:p>
                    <a:fld id="{BBD75EA3-EAEC-4441-9DE2-3D1408C666F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D49C-4F2C-A1C3-E2CE1B54AEE6}"/>
                </c:ext>
              </c:extLst>
            </c:dLbl>
            <c:dLbl>
              <c:idx val="73"/>
              <c:tx>
                <c:rich>
                  <a:bodyPr/>
                  <a:lstStyle/>
                  <a:p>
                    <a:fld id="{927988E4-9091-40F2-BDE9-7C436D8A80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D49C-4F2C-A1C3-E2CE1B54AEE6}"/>
                </c:ext>
              </c:extLst>
            </c:dLbl>
            <c:dLbl>
              <c:idx val="74"/>
              <c:tx>
                <c:rich>
                  <a:bodyPr/>
                  <a:lstStyle/>
                  <a:p>
                    <a:fld id="{AB0F7BFF-640F-40EE-BD03-094C4C3235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D49C-4F2C-A1C3-E2CE1B54AEE6}"/>
                </c:ext>
              </c:extLst>
            </c:dLbl>
            <c:dLbl>
              <c:idx val="75"/>
              <c:tx>
                <c:rich>
                  <a:bodyPr/>
                  <a:lstStyle/>
                  <a:p>
                    <a:fld id="{1E465565-F8F8-4E86-A5BC-7FEFD07909D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D49C-4F2C-A1C3-E2CE1B54AEE6}"/>
                </c:ext>
              </c:extLst>
            </c:dLbl>
            <c:dLbl>
              <c:idx val="76"/>
              <c:tx>
                <c:rich>
                  <a:bodyPr/>
                  <a:lstStyle/>
                  <a:p>
                    <a:fld id="{CECE9B66-16D5-40C6-A549-46B1D2E9B5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D49C-4F2C-A1C3-E2CE1B54AEE6}"/>
                </c:ext>
              </c:extLst>
            </c:dLbl>
            <c:dLbl>
              <c:idx val="77"/>
              <c:tx>
                <c:rich>
                  <a:bodyPr/>
                  <a:lstStyle/>
                  <a:p>
                    <a:fld id="{ACACEB3E-4CD3-4797-B598-7A64B5480FB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D49C-4F2C-A1C3-E2CE1B54AEE6}"/>
                </c:ext>
              </c:extLst>
            </c:dLbl>
            <c:dLbl>
              <c:idx val="78"/>
              <c:tx>
                <c:rich>
                  <a:bodyPr/>
                  <a:lstStyle/>
                  <a:p>
                    <a:fld id="{471D4437-4545-4E64-9360-AB5E5830B4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D49C-4F2C-A1C3-E2CE1B54AEE6}"/>
                </c:ext>
              </c:extLst>
            </c:dLbl>
            <c:dLbl>
              <c:idx val="79"/>
              <c:tx>
                <c:rich>
                  <a:bodyPr/>
                  <a:lstStyle/>
                  <a:p>
                    <a:fld id="{CAE0E1F5-6C69-41F7-BFEE-DC6B971067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D49C-4F2C-A1C3-E2CE1B54AEE6}"/>
                </c:ext>
              </c:extLst>
            </c:dLbl>
            <c:dLbl>
              <c:idx val="80"/>
              <c:tx>
                <c:rich>
                  <a:bodyPr/>
                  <a:lstStyle/>
                  <a:p>
                    <a:fld id="{C608FA37-D213-4605-A978-BB2F43FB498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D49C-4F2C-A1C3-E2CE1B54AEE6}"/>
                </c:ext>
              </c:extLst>
            </c:dLbl>
            <c:dLbl>
              <c:idx val="81"/>
              <c:tx>
                <c:rich>
                  <a:bodyPr/>
                  <a:lstStyle/>
                  <a:p>
                    <a:fld id="{B9619CC1-549A-4963-BAC2-28C31F4520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D49C-4F2C-A1C3-E2CE1B54AEE6}"/>
                </c:ext>
              </c:extLst>
            </c:dLbl>
            <c:dLbl>
              <c:idx val="82"/>
              <c:tx>
                <c:rich>
                  <a:bodyPr/>
                  <a:lstStyle/>
                  <a:p>
                    <a:fld id="{916FF1FD-3423-44AB-A7AA-A511B067BF6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D49C-4F2C-A1C3-E2CE1B54AEE6}"/>
                </c:ext>
              </c:extLst>
            </c:dLbl>
            <c:dLbl>
              <c:idx val="83"/>
              <c:tx>
                <c:rich>
                  <a:bodyPr/>
                  <a:lstStyle/>
                  <a:p>
                    <a:fld id="{A4E1731E-0958-4F71-A78B-04B11A5D25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D49C-4F2C-A1C3-E2CE1B54AEE6}"/>
                </c:ext>
              </c:extLst>
            </c:dLbl>
            <c:dLbl>
              <c:idx val="84"/>
              <c:tx>
                <c:rich>
                  <a:bodyPr/>
                  <a:lstStyle/>
                  <a:p>
                    <a:fld id="{6870D79B-E3D1-40D6-8657-62F95AC215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D49C-4F2C-A1C3-E2CE1B54AEE6}"/>
                </c:ext>
              </c:extLst>
            </c:dLbl>
            <c:dLbl>
              <c:idx val="85"/>
              <c:tx>
                <c:rich>
                  <a:bodyPr/>
                  <a:lstStyle/>
                  <a:p>
                    <a:fld id="{818FE112-C059-4EE1-812B-BF97417EB81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D49C-4F2C-A1C3-E2CE1B54AEE6}"/>
                </c:ext>
              </c:extLst>
            </c:dLbl>
            <c:dLbl>
              <c:idx val="86"/>
              <c:tx>
                <c:rich>
                  <a:bodyPr/>
                  <a:lstStyle/>
                  <a:p>
                    <a:fld id="{07A91645-EB7C-4D91-ACE4-195BFBF7F19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D49C-4F2C-A1C3-E2CE1B54AEE6}"/>
                </c:ext>
              </c:extLst>
            </c:dLbl>
            <c:dLbl>
              <c:idx val="87"/>
              <c:tx>
                <c:rich>
                  <a:bodyPr/>
                  <a:lstStyle/>
                  <a:p>
                    <a:fld id="{AF3C90C4-58E8-4C48-82A9-A5599C5277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D49C-4F2C-A1C3-E2CE1B54AEE6}"/>
                </c:ext>
              </c:extLst>
            </c:dLbl>
            <c:dLbl>
              <c:idx val="88"/>
              <c:tx>
                <c:rich>
                  <a:bodyPr/>
                  <a:lstStyle/>
                  <a:p>
                    <a:fld id="{8875E2DD-8468-4568-A7C3-502F8E569EB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D49C-4F2C-A1C3-E2CE1B54AEE6}"/>
                </c:ext>
              </c:extLst>
            </c:dLbl>
            <c:dLbl>
              <c:idx val="89"/>
              <c:tx>
                <c:rich>
                  <a:bodyPr/>
                  <a:lstStyle/>
                  <a:p>
                    <a:fld id="{209DCA88-5710-4107-876D-83D94EFDEA2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D49C-4F2C-A1C3-E2CE1B54AEE6}"/>
                </c:ext>
              </c:extLst>
            </c:dLbl>
            <c:dLbl>
              <c:idx val="90"/>
              <c:tx>
                <c:rich>
                  <a:bodyPr/>
                  <a:lstStyle/>
                  <a:p>
                    <a:fld id="{158ADC38-DBF6-4B96-861F-220EBC873D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D49C-4F2C-A1C3-E2CE1B54AEE6}"/>
                </c:ext>
              </c:extLst>
            </c:dLbl>
            <c:dLbl>
              <c:idx val="91"/>
              <c:tx>
                <c:rich>
                  <a:bodyPr/>
                  <a:lstStyle/>
                  <a:p>
                    <a:fld id="{79994328-45EA-4C2E-A720-DEA51ABB51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D49C-4F2C-A1C3-E2CE1B54AEE6}"/>
                </c:ext>
              </c:extLst>
            </c:dLbl>
            <c:dLbl>
              <c:idx val="92"/>
              <c:tx>
                <c:rich>
                  <a:bodyPr/>
                  <a:lstStyle/>
                  <a:p>
                    <a:fld id="{F657B3AF-7325-4DE1-A530-A97478F953A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E-D49C-4F2C-A1C3-E2CE1B54AEE6}"/>
                </c:ext>
              </c:extLst>
            </c:dLbl>
            <c:dLbl>
              <c:idx val="93"/>
              <c:tx>
                <c:rich>
                  <a:bodyPr/>
                  <a:lstStyle/>
                  <a:p>
                    <a:fld id="{B9CE2F4E-B737-430D-8C74-70E4D713543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F-D49C-4F2C-A1C3-E2CE1B54AEE6}"/>
                </c:ext>
              </c:extLst>
            </c:dLbl>
            <c:dLbl>
              <c:idx val="94"/>
              <c:tx>
                <c:rich>
                  <a:bodyPr/>
                  <a:lstStyle/>
                  <a:p>
                    <a:fld id="{192D9150-646B-49F1-8A5B-1DACB6D4F1F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0-D49C-4F2C-A1C3-E2CE1B54AEE6}"/>
                </c:ext>
              </c:extLst>
            </c:dLbl>
            <c:dLbl>
              <c:idx val="95"/>
              <c:tx>
                <c:rich>
                  <a:bodyPr/>
                  <a:lstStyle/>
                  <a:p>
                    <a:fld id="{9E8D3E9B-F394-4EE6-B8C0-2498A7A58D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1-D49C-4F2C-A1C3-E2CE1B54AEE6}"/>
                </c:ext>
              </c:extLst>
            </c:dLbl>
            <c:dLbl>
              <c:idx val="96"/>
              <c:tx>
                <c:rich>
                  <a:bodyPr/>
                  <a:lstStyle/>
                  <a:p>
                    <a:fld id="{5392F6B2-07A9-46CE-ACA1-20CEC02B54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2-D49C-4F2C-A1C3-E2CE1B54AEE6}"/>
                </c:ext>
              </c:extLst>
            </c:dLbl>
            <c:dLbl>
              <c:idx val="97"/>
              <c:tx>
                <c:rich>
                  <a:bodyPr/>
                  <a:lstStyle/>
                  <a:p>
                    <a:fld id="{78EE3131-5E5C-4DF8-9834-CCF548054DC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3-D49C-4F2C-A1C3-E2CE1B54AEE6}"/>
                </c:ext>
              </c:extLst>
            </c:dLbl>
            <c:dLbl>
              <c:idx val="98"/>
              <c:tx>
                <c:rich>
                  <a:bodyPr/>
                  <a:lstStyle/>
                  <a:p>
                    <a:fld id="{775B7C57-5EA9-4DF2-9984-A65228A739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4-D49C-4F2C-A1C3-E2CE1B54AEE6}"/>
                </c:ext>
              </c:extLst>
            </c:dLbl>
            <c:dLbl>
              <c:idx val="99"/>
              <c:tx>
                <c:rich>
                  <a:bodyPr/>
                  <a:lstStyle/>
                  <a:p>
                    <a:fld id="{9879ED97-2B89-46C6-A793-6C8CF7A174F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5-D49C-4F2C-A1C3-E2CE1B54AEE6}"/>
                </c:ext>
              </c:extLst>
            </c:dLbl>
            <c:dLbl>
              <c:idx val="100"/>
              <c:tx>
                <c:rich>
                  <a:bodyPr/>
                  <a:lstStyle/>
                  <a:p>
                    <a:fld id="{349DD7D5-E0E7-47CD-9B8F-EEA11EFACC7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6-D49C-4F2C-A1C3-E2CE1B54AEE6}"/>
                </c:ext>
              </c:extLst>
            </c:dLbl>
            <c:dLbl>
              <c:idx val="101"/>
              <c:tx>
                <c:rich>
                  <a:bodyPr/>
                  <a:lstStyle/>
                  <a:p>
                    <a:fld id="{E01470CD-6D02-4A70-B179-76B7ED14041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7-D49C-4F2C-A1C3-E2CE1B54AEE6}"/>
                </c:ext>
              </c:extLst>
            </c:dLbl>
            <c:dLbl>
              <c:idx val="102"/>
              <c:tx>
                <c:rich>
                  <a:bodyPr/>
                  <a:lstStyle/>
                  <a:p>
                    <a:fld id="{E56CDEBD-D3D7-4120-82A9-9EF6EFBAA18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8-D49C-4F2C-A1C3-E2CE1B54AEE6}"/>
                </c:ext>
              </c:extLst>
            </c:dLbl>
            <c:dLbl>
              <c:idx val="103"/>
              <c:tx>
                <c:rich>
                  <a:bodyPr/>
                  <a:lstStyle/>
                  <a:p>
                    <a:fld id="{0CD65ECA-92EB-46F9-8D69-A727C16ED59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9-D49C-4F2C-A1C3-E2CE1B54AEE6}"/>
                </c:ext>
              </c:extLst>
            </c:dLbl>
            <c:dLbl>
              <c:idx val="104"/>
              <c:tx>
                <c:rich>
                  <a:bodyPr/>
                  <a:lstStyle/>
                  <a:p>
                    <a:fld id="{44FB2F5A-A80E-43D9-9782-A14ABBEBA57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A-D49C-4F2C-A1C3-E2CE1B54AEE6}"/>
                </c:ext>
              </c:extLst>
            </c:dLbl>
            <c:dLbl>
              <c:idx val="105"/>
              <c:tx>
                <c:rich>
                  <a:bodyPr/>
                  <a:lstStyle/>
                  <a:p>
                    <a:fld id="{D217769B-86EA-4D09-9D42-DAF2398D5F2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B-D49C-4F2C-A1C3-E2CE1B54AEE6}"/>
                </c:ext>
              </c:extLst>
            </c:dLbl>
            <c:dLbl>
              <c:idx val="106"/>
              <c:tx>
                <c:rich>
                  <a:bodyPr/>
                  <a:lstStyle/>
                  <a:p>
                    <a:fld id="{A90BDA0A-7B6B-4A53-871F-FDAF66420CF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C-D49C-4F2C-A1C3-E2CE1B54AEE6}"/>
                </c:ext>
              </c:extLst>
            </c:dLbl>
            <c:dLbl>
              <c:idx val="107"/>
              <c:tx>
                <c:rich>
                  <a:bodyPr/>
                  <a:lstStyle/>
                  <a:p>
                    <a:fld id="{C5FF25D2-780F-4E13-913E-C61E134AC4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D-D49C-4F2C-A1C3-E2CE1B54AEE6}"/>
                </c:ext>
              </c:extLst>
            </c:dLbl>
            <c:dLbl>
              <c:idx val="108"/>
              <c:tx>
                <c:rich>
                  <a:bodyPr/>
                  <a:lstStyle/>
                  <a:p>
                    <a:fld id="{FB7A307F-9022-46EF-BB16-EAFD08FF80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D49C-4F2C-A1C3-E2CE1B54AEE6}"/>
                </c:ext>
              </c:extLst>
            </c:dLbl>
            <c:dLbl>
              <c:idx val="109"/>
              <c:tx>
                <c:rich>
                  <a:bodyPr/>
                  <a:lstStyle/>
                  <a:p>
                    <a:fld id="{DEC3E04F-A760-44CB-90E2-513D3C91C5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F-D49C-4F2C-A1C3-E2CE1B54AEE6}"/>
                </c:ext>
              </c:extLst>
            </c:dLbl>
            <c:dLbl>
              <c:idx val="110"/>
              <c:tx>
                <c:rich>
                  <a:bodyPr/>
                  <a:lstStyle/>
                  <a:p>
                    <a:fld id="{C2E5AFA4-40B0-414A-9FFE-D7D176B779F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D49C-4F2C-A1C3-E2CE1B54AEE6}"/>
                </c:ext>
              </c:extLst>
            </c:dLbl>
            <c:dLbl>
              <c:idx val="111"/>
              <c:tx>
                <c:rich>
                  <a:bodyPr/>
                  <a:lstStyle/>
                  <a:p>
                    <a:fld id="{93B2408A-DB37-4BE3-9487-A26BEBED36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1-D49C-4F2C-A1C3-E2CE1B54AEE6}"/>
                </c:ext>
              </c:extLst>
            </c:dLbl>
            <c:dLbl>
              <c:idx val="112"/>
              <c:tx>
                <c:rich>
                  <a:bodyPr/>
                  <a:lstStyle/>
                  <a:p>
                    <a:fld id="{50F7F94A-0D8B-47F1-A7B6-0DF2A9CB9D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2-D49C-4F2C-A1C3-E2CE1B54AEE6}"/>
                </c:ext>
              </c:extLst>
            </c:dLbl>
            <c:dLbl>
              <c:idx val="113"/>
              <c:tx>
                <c:rich>
                  <a:bodyPr/>
                  <a:lstStyle/>
                  <a:p>
                    <a:fld id="{C7CB8F6B-A17E-4ABA-A6C1-E6CFC01B114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3-D49C-4F2C-A1C3-E2CE1B54AEE6}"/>
                </c:ext>
              </c:extLst>
            </c:dLbl>
            <c:dLbl>
              <c:idx val="114"/>
              <c:tx>
                <c:rich>
                  <a:bodyPr/>
                  <a:lstStyle/>
                  <a:p>
                    <a:fld id="{B721A271-C28D-4C54-8B12-07EC73EBFF5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4-D49C-4F2C-A1C3-E2CE1B54AEE6}"/>
                </c:ext>
              </c:extLst>
            </c:dLbl>
            <c:dLbl>
              <c:idx val="115"/>
              <c:tx>
                <c:rich>
                  <a:bodyPr/>
                  <a:lstStyle/>
                  <a:p>
                    <a:fld id="{7592F62C-AD31-4E41-9D07-108052BAB3E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5-D49C-4F2C-A1C3-E2CE1B54AEE6}"/>
                </c:ext>
              </c:extLst>
            </c:dLbl>
            <c:dLbl>
              <c:idx val="116"/>
              <c:tx>
                <c:rich>
                  <a:bodyPr/>
                  <a:lstStyle/>
                  <a:p>
                    <a:fld id="{B09C08A0-97F0-4612-B845-E2E2013E7B4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6-D49C-4F2C-A1C3-E2CE1B54AEE6}"/>
                </c:ext>
              </c:extLst>
            </c:dLbl>
            <c:dLbl>
              <c:idx val="117"/>
              <c:tx>
                <c:rich>
                  <a:bodyPr/>
                  <a:lstStyle/>
                  <a:p>
                    <a:fld id="{21932BA2-D522-484E-8690-14F29F6B5EB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7-D49C-4F2C-A1C3-E2CE1B54AEE6}"/>
                </c:ext>
              </c:extLst>
            </c:dLbl>
            <c:dLbl>
              <c:idx val="118"/>
              <c:tx>
                <c:rich>
                  <a:bodyPr/>
                  <a:lstStyle/>
                  <a:p>
                    <a:fld id="{81A03735-A82A-41ED-8976-7526679F30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8-D49C-4F2C-A1C3-E2CE1B54AEE6}"/>
                </c:ext>
              </c:extLst>
            </c:dLbl>
            <c:dLbl>
              <c:idx val="119"/>
              <c:tx>
                <c:rich>
                  <a:bodyPr/>
                  <a:lstStyle/>
                  <a:p>
                    <a:fld id="{33573190-D291-49AE-9CE9-4D4201399EB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9-D49C-4F2C-A1C3-E2CE1B54AEE6}"/>
                </c:ext>
              </c:extLst>
            </c:dLbl>
            <c:dLbl>
              <c:idx val="120"/>
              <c:tx>
                <c:rich>
                  <a:bodyPr/>
                  <a:lstStyle/>
                  <a:p>
                    <a:fld id="{A4FE577E-1B18-401B-A13B-50AD4471BA0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A-D49C-4F2C-A1C3-E2CE1B54AEE6}"/>
                </c:ext>
              </c:extLst>
            </c:dLbl>
            <c:dLbl>
              <c:idx val="121"/>
              <c:tx>
                <c:rich>
                  <a:bodyPr/>
                  <a:lstStyle/>
                  <a:p>
                    <a:fld id="{A254D5E5-183C-4161-AD55-AE9412FF77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B-D49C-4F2C-A1C3-E2CE1B54AEE6}"/>
                </c:ext>
              </c:extLst>
            </c:dLbl>
            <c:dLbl>
              <c:idx val="122"/>
              <c:tx>
                <c:rich>
                  <a:bodyPr/>
                  <a:lstStyle/>
                  <a:p>
                    <a:fld id="{7A835FCC-4390-4F8C-8359-9F188C8171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C-D49C-4F2C-A1C3-E2CE1B54AEE6}"/>
                </c:ext>
              </c:extLst>
            </c:dLbl>
            <c:dLbl>
              <c:idx val="123"/>
              <c:tx>
                <c:rich>
                  <a:bodyPr/>
                  <a:lstStyle/>
                  <a:p>
                    <a:fld id="{07EC8020-D48E-4028-8F5B-B7106AD2EF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D-D49C-4F2C-A1C3-E2CE1B54AEE6}"/>
                </c:ext>
              </c:extLst>
            </c:dLbl>
            <c:dLbl>
              <c:idx val="124"/>
              <c:tx>
                <c:rich>
                  <a:bodyPr/>
                  <a:lstStyle/>
                  <a:p>
                    <a:fld id="{838368D6-195E-4E6D-B277-FD5561D7855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E-D49C-4F2C-A1C3-E2CE1B54AEE6}"/>
                </c:ext>
              </c:extLst>
            </c:dLbl>
            <c:dLbl>
              <c:idx val="125"/>
              <c:tx>
                <c:rich>
                  <a:bodyPr/>
                  <a:lstStyle/>
                  <a:p>
                    <a:fld id="{7FEFDC09-BE1D-496D-BE77-E5667DBDEE6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F-D49C-4F2C-A1C3-E2CE1B54AEE6}"/>
                </c:ext>
              </c:extLst>
            </c:dLbl>
            <c:dLbl>
              <c:idx val="126"/>
              <c:tx>
                <c:rich>
                  <a:bodyPr/>
                  <a:lstStyle/>
                  <a:p>
                    <a:fld id="{68F9C82E-0CD2-4172-B043-2AE8F0BD2E1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0-D49C-4F2C-A1C3-E2CE1B54AEE6}"/>
                </c:ext>
              </c:extLst>
            </c:dLbl>
            <c:dLbl>
              <c:idx val="127"/>
              <c:tx>
                <c:rich>
                  <a:bodyPr/>
                  <a:lstStyle/>
                  <a:p>
                    <a:fld id="{AEDBF2DE-9C0C-42B4-9F24-8D4F0C3FF44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1-D49C-4F2C-A1C3-E2CE1B54AEE6}"/>
                </c:ext>
              </c:extLst>
            </c:dLbl>
            <c:dLbl>
              <c:idx val="128"/>
              <c:tx>
                <c:rich>
                  <a:bodyPr/>
                  <a:lstStyle/>
                  <a:p>
                    <a:fld id="{8471039B-8810-4EA4-8BD8-25A0A966310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2-D49C-4F2C-A1C3-E2CE1B54AEE6}"/>
                </c:ext>
              </c:extLst>
            </c:dLbl>
            <c:dLbl>
              <c:idx val="129"/>
              <c:tx>
                <c:rich>
                  <a:bodyPr/>
                  <a:lstStyle/>
                  <a:p>
                    <a:fld id="{9FE63F65-8757-4E6B-A803-08BBFEB0E3E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3-D49C-4F2C-A1C3-E2CE1B54AEE6}"/>
                </c:ext>
              </c:extLst>
            </c:dLbl>
            <c:dLbl>
              <c:idx val="130"/>
              <c:tx>
                <c:rich>
                  <a:bodyPr/>
                  <a:lstStyle/>
                  <a:p>
                    <a:fld id="{E4A5E398-1E2B-4B30-9BC3-929918B7EB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4-D49C-4F2C-A1C3-E2CE1B54AEE6}"/>
                </c:ext>
              </c:extLst>
            </c:dLbl>
            <c:dLbl>
              <c:idx val="131"/>
              <c:tx>
                <c:rich>
                  <a:bodyPr/>
                  <a:lstStyle/>
                  <a:p>
                    <a:fld id="{19921485-E25E-48ED-BE33-9DCD9FDF156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5-D49C-4F2C-A1C3-E2CE1B54AEE6}"/>
                </c:ext>
              </c:extLst>
            </c:dLbl>
            <c:dLbl>
              <c:idx val="132"/>
              <c:tx>
                <c:rich>
                  <a:bodyPr/>
                  <a:lstStyle/>
                  <a:p>
                    <a:fld id="{5E921094-80FC-4DDA-BC21-0E83FFC1DF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6-D49C-4F2C-A1C3-E2CE1B54AEE6}"/>
                </c:ext>
              </c:extLst>
            </c:dLbl>
            <c:dLbl>
              <c:idx val="133"/>
              <c:tx>
                <c:rich>
                  <a:bodyPr/>
                  <a:lstStyle/>
                  <a:p>
                    <a:fld id="{CAF556AC-EF28-40DC-9EA7-3DAEDB4F6F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7-D49C-4F2C-A1C3-E2CE1B54AEE6}"/>
                </c:ext>
              </c:extLst>
            </c:dLbl>
            <c:dLbl>
              <c:idx val="134"/>
              <c:tx>
                <c:rich>
                  <a:bodyPr/>
                  <a:lstStyle/>
                  <a:p>
                    <a:fld id="{E6A0092E-4254-47C5-951D-B366C16B3C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8-D49C-4F2C-A1C3-E2CE1B54AEE6}"/>
                </c:ext>
              </c:extLst>
            </c:dLbl>
            <c:dLbl>
              <c:idx val="135"/>
              <c:tx>
                <c:rich>
                  <a:bodyPr/>
                  <a:lstStyle/>
                  <a:p>
                    <a:fld id="{E890FBDE-6509-4E4C-8AE8-6E1BC6DF73D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9-D49C-4F2C-A1C3-E2CE1B54AEE6}"/>
                </c:ext>
              </c:extLst>
            </c:dLbl>
            <c:dLbl>
              <c:idx val="136"/>
              <c:tx>
                <c:rich>
                  <a:bodyPr/>
                  <a:lstStyle/>
                  <a:p>
                    <a:fld id="{B76A5847-08E1-45CB-92BC-7C41219D1C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A-D49C-4F2C-A1C3-E2CE1B54AEE6}"/>
                </c:ext>
              </c:extLst>
            </c:dLbl>
            <c:dLbl>
              <c:idx val="137"/>
              <c:tx>
                <c:rich>
                  <a:bodyPr/>
                  <a:lstStyle/>
                  <a:p>
                    <a:fld id="{3B7DB74D-963D-4B50-81E8-6A57CBD895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B-D49C-4F2C-A1C3-E2CE1B54AEE6}"/>
                </c:ext>
              </c:extLst>
            </c:dLbl>
            <c:dLbl>
              <c:idx val="138"/>
              <c:tx>
                <c:rich>
                  <a:bodyPr/>
                  <a:lstStyle/>
                  <a:p>
                    <a:fld id="{305EDBD6-2FED-44CF-9778-FB48A1C39C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C-D49C-4F2C-A1C3-E2CE1B54AEE6}"/>
                </c:ext>
              </c:extLst>
            </c:dLbl>
            <c:dLbl>
              <c:idx val="139"/>
              <c:tx>
                <c:rich>
                  <a:bodyPr/>
                  <a:lstStyle/>
                  <a:p>
                    <a:fld id="{7D000DF3-AEF9-446B-B087-57EDBDE62F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D-D49C-4F2C-A1C3-E2CE1B54AEE6}"/>
                </c:ext>
              </c:extLst>
            </c:dLbl>
            <c:dLbl>
              <c:idx val="140"/>
              <c:tx>
                <c:rich>
                  <a:bodyPr/>
                  <a:lstStyle/>
                  <a:p>
                    <a:fld id="{C304EEBB-0CD2-455E-9306-17207B5EE6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E-D49C-4F2C-A1C3-E2CE1B54AEE6}"/>
                </c:ext>
              </c:extLst>
            </c:dLbl>
            <c:dLbl>
              <c:idx val="141"/>
              <c:tx>
                <c:rich>
                  <a:bodyPr/>
                  <a:lstStyle/>
                  <a:p>
                    <a:fld id="{A123B08B-DC29-44E4-86BD-2306761A668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F-D49C-4F2C-A1C3-E2CE1B54AEE6}"/>
                </c:ext>
              </c:extLst>
            </c:dLbl>
            <c:dLbl>
              <c:idx val="142"/>
              <c:tx>
                <c:rich>
                  <a:bodyPr/>
                  <a:lstStyle/>
                  <a:p>
                    <a:fld id="{452B3006-3F2E-45EB-B5E9-78BEF1AF0B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0-D49C-4F2C-A1C3-E2CE1B54AEE6}"/>
                </c:ext>
              </c:extLst>
            </c:dLbl>
            <c:dLbl>
              <c:idx val="143"/>
              <c:tx>
                <c:rich>
                  <a:bodyPr/>
                  <a:lstStyle/>
                  <a:p>
                    <a:fld id="{6E410B08-2153-4A6C-84D0-3175EE7870C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1-D49C-4F2C-A1C3-E2CE1B54AEE6}"/>
                </c:ext>
              </c:extLst>
            </c:dLbl>
            <c:dLbl>
              <c:idx val="144"/>
              <c:tx>
                <c:rich>
                  <a:bodyPr/>
                  <a:lstStyle/>
                  <a:p>
                    <a:fld id="{FC0B96E7-DB3C-4C0D-A321-6CC01A2BA0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2-D49C-4F2C-A1C3-E2CE1B54AEE6}"/>
                </c:ext>
              </c:extLst>
            </c:dLbl>
            <c:dLbl>
              <c:idx val="145"/>
              <c:tx>
                <c:rich>
                  <a:bodyPr/>
                  <a:lstStyle/>
                  <a:p>
                    <a:fld id="{2C66F6FD-0062-4081-A2F6-BBBD284CA0E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3-D49C-4F2C-A1C3-E2CE1B54AEE6}"/>
                </c:ext>
              </c:extLst>
            </c:dLbl>
            <c:dLbl>
              <c:idx val="146"/>
              <c:tx>
                <c:rich>
                  <a:bodyPr/>
                  <a:lstStyle/>
                  <a:p>
                    <a:fld id="{917973B1-D9C0-4F93-9715-884EBC00797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4-D49C-4F2C-A1C3-E2CE1B54AEE6}"/>
                </c:ext>
              </c:extLst>
            </c:dLbl>
            <c:dLbl>
              <c:idx val="147"/>
              <c:tx>
                <c:rich>
                  <a:bodyPr/>
                  <a:lstStyle/>
                  <a:p>
                    <a:fld id="{D13EF64C-205E-48F6-A7C4-79EAE6FCCEB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5-D49C-4F2C-A1C3-E2CE1B54AEE6}"/>
                </c:ext>
              </c:extLst>
            </c:dLbl>
            <c:dLbl>
              <c:idx val="148"/>
              <c:tx>
                <c:rich>
                  <a:bodyPr/>
                  <a:lstStyle/>
                  <a:p>
                    <a:fld id="{33C1BDD7-7897-4D64-A4D5-1B3D193A3B2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6-D49C-4F2C-A1C3-E2CE1B54AEE6}"/>
                </c:ext>
              </c:extLst>
            </c:dLbl>
            <c:dLbl>
              <c:idx val="149"/>
              <c:tx>
                <c:rich>
                  <a:bodyPr/>
                  <a:lstStyle/>
                  <a:p>
                    <a:fld id="{C3B96AFC-C8A8-43B2-BE6F-90E3487D4ED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49C-4F2C-A1C3-E2CE1B54AEE6}"/>
                </c:ext>
              </c:extLst>
            </c:dLbl>
            <c:dLbl>
              <c:idx val="150"/>
              <c:tx>
                <c:rich>
                  <a:bodyPr/>
                  <a:lstStyle/>
                  <a:p>
                    <a:fld id="{37E848B7-397C-4E3A-A2A8-FAB8A0F090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49C-4F2C-A1C3-E2CE1B54AEE6}"/>
                </c:ext>
              </c:extLst>
            </c:dLbl>
            <c:dLbl>
              <c:idx val="151"/>
              <c:tx>
                <c:rich>
                  <a:bodyPr/>
                  <a:lstStyle/>
                  <a:p>
                    <a:fld id="{BF6CFEA4-BA0B-464B-9F2C-BB5C60B6AA2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49C-4F2C-A1C3-E2CE1B54AEE6}"/>
                </c:ext>
              </c:extLst>
            </c:dLbl>
            <c:dLbl>
              <c:idx val="152"/>
              <c:tx>
                <c:rich>
                  <a:bodyPr/>
                  <a:lstStyle/>
                  <a:p>
                    <a:fld id="{A8D0105B-1111-44AF-8496-967BFC35792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49C-4F2C-A1C3-E2CE1B54AEE6}"/>
                </c:ext>
              </c:extLst>
            </c:dLbl>
            <c:dLbl>
              <c:idx val="153"/>
              <c:tx>
                <c:rich>
                  <a:bodyPr/>
                  <a:lstStyle/>
                  <a:p>
                    <a:fld id="{F7EE0036-9A8F-4331-912C-C904956A2B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49C-4F2C-A1C3-E2CE1B54AEE6}"/>
                </c:ext>
              </c:extLst>
            </c:dLbl>
            <c:dLbl>
              <c:idx val="154"/>
              <c:tx>
                <c:rich>
                  <a:bodyPr/>
                  <a:lstStyle/>
                  <a:p>
                    <a:fld id="{41029A1C-73B1-4E6F-A1BC-42A574B950D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49C-4F2C-A1C3-E2CE1B54AEE6}"/>
                </c:ext>
              </c:extLst>
            </c:dLbl>
            <c:dLbl>
              <c:idx val="155"/>
              <c:tx>
                <c:rich>
                  <a:bodyPr/>
                  <a:lstStyle/>
                  <a:p>
                    <a:fld id="{673A1AED-10E7-40CB-B93F-1C61EFBF2E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49C-4F2C-A1C3-E2CE1B54AEE6}"/>
                </c:ext>
              </c:extLst>
            </c:dLbl>
            <c:dLbl>
              <c:idx val="156"/>
              <c:tx>
                <c:rich>
                  <a:bodyPr/>
                  <a:lstStyle/>
                  <a:p>
                    <a:fld id="{B33E6C36-9450-41E0-ADBD-2FDAE39A22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49C-4F2C-A1C3-E2CE1B54AEE6}"/>
                </c:ext>
              </c:extLst>
            </c:dLbl>
            <c:dLbl>
              <c:idx val="157"/>
              <c:tx>
                <c:rich>
                  <a:bodyPr/>
                  <a:lstStyle/>
                  <a:p>
                    <a:fld id="{36A0E320-368D-4E73-99B2-6F1B70D31CC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49C-4F2C-A1C3-E2CE1B54AEE6}"/>
                </c:ext>
              </c:extLst>
            </c:dLbl>
            <c:dLbl>
              <c:idx val="158"/>
              <c:tx>
                <c:rich>
                  <a:bodyPr/>
                  <a:lstStyle/>
                  <a:p>
                    <a:fld id="{000C3151-C322-4E33-9FF8-56CE4E5D52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49C-4F2C-A1C3-E2CE1B54AEE6}"/>
                </c:ext>
              </c:extLst>
            </c:dLbl>
            <c:dLbl>
              <c:idx val="159"/>
              <c:tx>
                <c:rich>
                  <a:bodyPr/>
                  <a:lstStyle/>
                  <a:p>
                    <a:fld id="{B874998A-07C3-4691-8B0A-C6691472E9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49C-4F2C-A1C3-E2CE1B54AEE6}"/>
                </c:ext>
              </c:extLst>
            </c:dLbl>
            <c:dLbl>
              <c:idx val="160"/>
              <c:tx>
                <c:rich>
                  <a:bodyPr/>
                  <a:lstStyle/>
                  <a:p>
                    <a:fld id="{9F6C2A3A-E89F-46FF-99B4-C780C11623F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D49C-4F2C-A1C3-E2CE1B54AEE6}"/>
                </c:ext>
              </c:extLst>
            </c:dLbl>
            <c:dLbl>
              <c:idx val="161"/>
              <c:tx>
                <c:rich>
                  <a:bodyPr/>
                  <a:lstStyle/>
                  <a:p>
                    <a:fld id="{3AAE3036-EE04-46D1-9B22-669ABCCB5E4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D49C-4F2C-A1C3-E2CE1B54AEE6}"/>
                </c:ext>
              </c:extLst>
            </c:dLbl>
            <c:dLbl>
              <c:idx val="162"/>
              <c:tx>
                <c:rich>
                  <a:bodyPr/>
                  <a:lstStyle/>
                  <a:p>
                    <a:fld id="{5FD32799-145A-4A07-8A96-2112A34B81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49C-4F2C-A1C3-E2CE1B54AEE6}"/>
                </c:ext>
              </c:extLst>
            </c:dLbl>
            <c:dLbl>
              <c:idx val="163"/>
              <c:tx>
                <c:rich>
                  <a:bodyPr/>
                  <a:lstStyle/>
                  <a:p>
                    <a:fld id="{5E6DBAFA-A4D9-4A92-9020-FA8C494E08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49C-4F2C-A1C3-E2CE1B54AEE6}"/>
                </c:ext>
              </c:extLst>
            </c:dLbl>
            <c:dLbl>
              <c:idx val="164"/>
              <c:tx>
                <c:rich>
                  <a:bodyPr/>
                  <a:lstStyle/>
                  <a:p>
                    <a:fld id="{64C092D7-2364-46B5-8374-976456FD9D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49C-4F2C-A1C3-E2CE1B54AEE6}"/>
                </c:ext>
              </c:extLst>
            </c:dLbl>
            <c:dLbl>
              <c:idx val="165"/>
              <c:tx>
                <c:rich>
                  <a:bodyPr/>
                  <a:lstStyle/>
                  <a:p>
                    <a:fld id="{892FA523-60D8-43DD-AD14-17AEC7C480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49C-4F2C-A1C3-E2CE1B54AEE6}"/>
                </c:ext>
              </c:extLst>
            </c:dLbl>
            <c:dLbl>
              <c:idx val="166"/>
              <c:tx>
                <c:rich>
                  <a:bodyPr/>
                  <a:lstStyle/>
                  <a:p>
                    <a:fld id="{95C60EC0-FACD-4DDF-9716-514BB9E486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49C-4F2C-A1C3-E2CE1B54AEE6}"/>
                </c:ext>
              </c:extLst>
            </c:dLbl>
            <c:dLbl>
              <c:idx val="167"/>
              <c:tx>
                <c:rich>
                  <a:bodyPr/>
                  <a:lstStyle/>
                  <a:p>
                    <a:fld id="{3B0A197D-C980-4EFA-8536-C6D896937E1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D49C-4F2C-A1C3-E2CE1B54AEE6}"/>
                </c:ext>
              </c:extLst>
            </c:dLbl>
            <c:dLbl>
              <c:idx val="168"/>
              <c:tx>
                <c:rich>
                  <a:bodyPr/>
                  <a:lstStyle/>
                  <a:p>
                    <a:fld id="{3036F809-E3B3-456C-BA39-70D7206969C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D49C-4F2C-A1C3-E2CE1B54AEE6}"/>
                </c:ext>
              </c:extLst>
            </c:dLbl>
            <c:dLbl>
              <c:idx val="169"/>
              <c:tx>
                <c:rich>
                  <a:bodyPr/>
                  <a:lstStyle/>
                  <a:p>
                    <a:fld id="{0278E12B-E344-4F48-8151-C70749BC569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D49C-4F2C-A1C3-E2CE1B54AEE6}"/>
                </c:ext>
              </c:extLst>
            </c:dLbl>
            <c:dLbl>
              <c:idx val="170"/>
              <c:tx>
                <c:rich>
                  <a:bodyPr/>
                  <a:lstStyle/>
                  <a:p>
                    <a:fld id="{76B88249-C4CA-4048-8932-5E3B3040D2C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D49C-4F2C-A1C3-E2CE1B54AEE6}"/>
                </c:ext>
              </c:extLst>
            </c:dLbl>
            <c:dLbl>
              <c:idx val="171"/>
              <c:tx>
                <c:rich>
                  <a:bodyPr/>
                  <a:lstStyle/>
                  <a:p>
                    <a:fld id="{6CED8F83-E20B-4526-B255-578B56298B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D49C-4F2C-A1C3-E2CE1B54AEE6}"/>
                </c:ext>
              </c:extLst>
            </c:dLbl>
            <c:dLbl>
              <c:idx val="172"/>
              <c:tx>
                <c:rich>
                  <a:bodyPr/>
                  <a:lstStyle/>
                  <a:p>
                    <a:fld id="{7DEAFBCC-BED2-419E-A7B7-C620AD2F59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D49C-4F2C-A1C3-E2CE1B54AEE6}"/>
                </c:ext>
              </c:extLst>
            </c:dLbl>
            <c:dLbl>
              <c:idx val="173"/>
              <c:tx>
                <c:rich>
                  <a:bodyPr/>
                  <a:lstStyle/>
                  <a:p>
                    <a:fld id="{2268574D-3969-4D07-BA09-F19FE6E6784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D49C-4F2C-A1C3-E2CE1B54AEE6}"/>
                </c:ext>
              </c:extLst>
            </c:dLbl>
            <c:dLbl>
              <c:idx val="174"/>
              <c:tx>
                <c:rich>
                  <a:bodyPr/>
                  <a:lstStyle/>
                  <a:p>
                    <a:fld id="{DEA312E6-10A0-45EA-9753-866A6E89F3E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D49C-4F2C-A1C3-E2CE1B54AEE6}"/>
                </c:ext>
              </c:extLst>
            </c:dLbl>
            <c:dLbl>
              <c:idx val="175"/>
              <c:tx>
                <c:rich>
                  <a:bodyPr/>
                  <a:lstStyle/>
                  <a:p>
                    <a:fld id="{C7A55844-6498-46AC-944A-2534847703E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D49C-4F2C-A1C3-E2CE1B54AEE6}"/>
                </c:ext>
              </c:extLst>
            </c:dLbl>
            <c:dLbl>
              <c:idx val="176"/>
              <c:tx>
                <c:rich>
                  <a:bodyPr/>
                  <a:lstStyle/>
                  <a:p>
                    <a:fld id="{50837D66-B05D-4056-AA96-3E9D5BB398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D49C-4F2C-A1C3-E2CE1B54AEE6}"/>
                </c:ext>
              </c:extLst>
            </c:dLbl>
            <c:dLbl>
              <c:idx val="177"/>
              <c:tx>
                <c:rich>
                  <a:bodyPr/>
                  <a:lstStyle/>
                  <a:p>
                    <a:fld id="{A6D2157C-C1D7-47D0-94A4-E65FB9D77CF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D49C-4F2C-A1C3-E2CE1B54AEE6}"/>
                </c:ext>
              </c:extLst>
            </c:dLbl>
            <c:dLbl>
              <c:idx val="178"/>
              <c:tx>
                <c:rich>
                  <a:bodyPr/>
                  <a:lstStyle/>
                  <a:p>
                    <a:fld id="{8B684BA2-1128-4D71-B131-4FCBE966D6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D49C-4F2C-A1C3-E2CE1B54AEE6}"/>
                </c:ext>
              </c:extLst>
            </c:dLbl>
            <c:dLbl>
              <c:idx val="179"/>
              <c:tx>
                <c:rich>
                  <a:bodyPr/>
                  <a:lstStyle/>
                  <a:p>
                    <a:fld id="{23FF10C4-3D80-4E8D-8B3C-A6ADE3C6688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D49C-4F2C-A1C3-E2CE1B54AEE6}"/>
                </c:ext>
              </c:extLst>
            </c:dLbl>
            <c:dLbl>
              <c:idx val="180"/>
              <c:tx>
                <c:rich>
                  <a:bodyPr/>
                  <a:lstStyle/>
                  <a:p>
                    <a:fld id="{6F7A8899-0B2D-4ECF-8C7D-1471417C13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D49C-4F2C-A1C3-E2CE1B54AEE6}"/>
                </c:ext>
              </c:extLst>
            </c:dLbl>
            <c:dLbl>
              <c:idx val="181"/>
              <c:tx>
                <c:rich>
                  <a:bodyPr/>
                  <a:lstStyle/>
                  <a:p>
                    <a:fld id="{06ADD014-359E-4C66-8F84-2A41E552B00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D49C-4F2C-A1C3-E2CE1B54AEE6}"/>
                </c:ext>
              </c:extLst>
            </c:dLbl>
            <c:dLbl>
              <c:idx val="182"/>
              <c:tx>
                <c:rich>
                  <a:bodyPr/>
                  <a:lstStyle/>
                  <a:p>
                    <a:fld id="{B84E35F8-5F61-43C6-ADC9-298FD42D5F8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D49C-4F2C-A1C3-E2CE1B54AEE6}"/>
                </c:ext>
              </c:extLst>
            </c:dLbl>
            <c:dLbl>
              <c:idx val="183"/>
              <c:tx>
                <c:rich>
                  <a:bodyPr/>
                  <a:lstStyle/>
                  <a:p>
                    <a:fld id="{4CACD3CB-C817-4A7E-8B48-556AA50622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D49C-4F2C-A1C3-E2CE1B54AEE6}"/>
                </c:ext>
              </c:extLst>
            </c:dLbl>
            <c:dLbl>
              <c:idx val="184"/>
              <c:tx>
                <c:rich>
                  <a:bodyPr/>
                  <a:lstStyle/>
                  <a:p>
                    <a:fld id="{4F53781A-8A20-4AF7-8575-FE67E4CE4B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D49C-4F2C-A1C3-E2CE1B54AEE6}"/>
                </c:ext>
              </c:extLst>
            </c:dLbl>
            <c:dLbl>
              <c:idx val="185"/>
              <c:tx>
                <c:rich>
                  <a:bodyPr/>
                  <a:lstStyle/>
                  <a:p>
                    <a:fld id="{8B7381AE-0442-4B52-B6CE-863073780B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D49C-4F2C-A1C3-E2CE1B54AEE6}"/>
                </c:ext>
              </c:extLst>
            </c:dLbl>
            <c:dLbl>
              <c:idx val="186"/>
              <c:tx>
                <c:rich>
                  <a:bodyPr/>
                  <a:lstStyle/>
                  <a:p>
                    <a:fld id="{B1F10491-AB5F-401B-9A6A-80E2B4BAA32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D49C-4F2C-A1C3-E2CE1B54AEE6}"/>
                </c:ext>
              </c:extLst>
            </c:dLbl>
            <c:dLbl>
              <c:idx val="187"/>
              <c:tx>
                <c:rich>
                  <a:bodyPr/>
                  <a:lstStyle/>
                  <a:p>
                    <a:fld id="{5EF0A568-6E7F-432A-861D-671E7C6CD2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D49C-4F2C-A1C3-E2CE1B54AEE6}"/>
                </c:ext>
              </c:extLst>
            </c:dLbl>
            <c:dLbl>
              <c:idx val="188"/>
              <c:tx>
                <c:rich>
                  <a:bodyPr/>
                  <a:lstStyle/>
                  <a:p>
                    <a:fld id="{D2C2EAC7-B47F-428C-A5B9-E036B88C17A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D49C-4F2C-A1C3-E2CE1B54AEE6}"/>
                </c:ext>
              </c:extLst>
            </c:dLbl>
            <c:dLbl>
              <c:idx val="189"/>
              <c:tx>
                <c:rich>
                  <a:bodyPr/>
                  <a:lstStyle/>
                  <a:p>
                    <a:fld id="{2CCE1D69-9246-4B9F-9D6E-F95B9CC6CE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D49C-4F2C-A1C3-E2CE1B54AEE6}"/>
                </c:ext>
              </c:extLst>
            </c:dLbl>
            <c:dLbl>
              <c:idx val="190"/>
              <c:tx>
                <c:rich>
                  <a:bodyPr/>
                  <a:lstStyle/>
                  <a:p>
                    <a:fld id="{05509D27-F72F-4F65-8FA4-C8A19B8237A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D49C-4F2C-A1C3-E2CE1B54AEE6}"/>
                </c:ext>
              </c:extLst>
            </c:dLbl>
            <c:dLbl>
              <c:idx val="191"/>
              <c:tx>
                <c:rich>
                  <a:bodyPr/>
                  <a:lstStyle/>
                  <a:p>
                    <a:fld id="{E93E81D3-652B-4400-B1D1-E767351047A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D49C-4F2C-A1C3-E2CE1B54AEE6}"/>
                </c:ext>
              </c:extLst>
            </c:dLbl>
            <c:dLbl>
              <c:idx val="192"/>
              <c:tx>
                <c:rich>
                  <a:bodyPr/>
                  <a:lstStyle/>
                  <a:p>
                    <a:fld id="{49CD8E6A-1C61-4A65-AD14-25BCB8B511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D49C-4F2C-A1C3-E2CE1B54AEE6}"/>
                </c:ext>
              </c:extLst>
            </c:dLbl>
            <c:dLbl>
              <c:idx val="193"/>
              <c:tx>
                <c:rich>
                  <a:bodyPr/>
                  <a:lstStyle/>
                  <a:p>
                    <a:fld id="{3DA5C943-070F-43DE-A390-FD089EF72F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D49C-4F2C-A1C3-E2CE1B54AEE6}"/>
                </c:ext>
              </c:extLst>
            </c:dLbl>
            <c:dLbl>
              <c:idx val="194"/>
              <c:tx>
                <c:rich>
                  <a:bodyPr/>
                  <a:lstStyle/>
                  <a:p>
                    <a:fld id="{16D39C53-6C84-48D9-84EF-8EB6886A9F4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D49C-4F2C-A1C3-E2CE1B54AEE6}"/>
                </c:ext>
              </c:extLst>
            </c:dLbl>
            <c:dLbl>
              <c:idx val="195"/>
              <c:tx>
                <c:rich>
                  <a:bodyPr/>
                  <a:lstStyle/>
                  <a:p>
                    <a:fld id="{0DFA7572-C86C-4737-A057-91E903685AF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D49C-4F2C-A1C3-E2CE1B54AEE6}"/>
                </c:ext>
              </c:extLst>
            </c:dLbl>
            <c:dLbl>
              <c:idx val="196"/>
              <c:tx>
                <c:rich>
                  <a:bodyPr/>
                  <a:lstStyle/>
                  <a:p>
                    <a:fld id="{1F81EDD2-9695-4DC7-AA4D-EE91E70752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D49C-4F2C-A1C3-E2CE1B54AEE6}"/>
                </c:ext>
              </c:extLst>
            </c:dLbl>
            <c:dLbl>
              <c:idx val="197"/>
              <c:tx>
                <c:rich>
                  <a:bodyPr/>
                  <a:lstStyle/>
                  <a:p>
                    <a:fld id="{16547B7F-A241-43CC-87F8-88601D3A9C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D49C-4F2C-A1C3-E2CE1B54AEE6}"/>
                </c:ext>
              </c:extLst>
            </c:dLbl>
            <c:dLbl>
              <c:idx val="198"/>
              <c:tx>
                <c:rich>
                  <a:bodyPr/>
                  <a:lstStyle/>
                  <a:p>
                    <a:fld id="{1AE67A2B-E667-481F-8BCD-358A7C71EF7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D49C-4F2C-A1C3-E2CE1B54AEE6}"/>
                </c:ext>
              </c:extLst>
            </c:dLbl>
            <c:dLbl>
              <c:idx val="199"/>
              <c:tx>
                <c:rich>
                  <a:bodyPr/>
                  <a:lstStyle/>
                  <a:p>
                    <a:fld id="{D7360FDF-3207-47B9-B2DB-83B62E90DF5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D49C-4F2C-A1C3-E2CE1B54AEE6}"/>
                </c:ext>
              </c:extLst>
            </c:dLbl>
            <c:dLbl>
              <c:idx val="200"/>
              <c:tx>
                <c:rich>
                  <a:bodyPr/>
                  <a:lstStyle/>
                  <a:p>
                    <a:fld id="{7AAE7A1A-298B-4216-A818-D9BE84B1C4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D49C-4F2C-A1C3-E2CE1B54AEE6}"/>
                </c:ext>
              </c:extLst>
            </c:dLbl>
            <c:dLbl>
              <c:idx val="201"/>
              <c:tx>
                <c:rich>
                  <a:bodyPr/>
                  <a:lstStyle/>
                  <a:p>
                    <a:fld id="{91254290-8583-499C-BB47-3E8EA66C8CB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D49C-4F2C-A1C3-E2CE1B54AEE6}"/>
                </c:ext>
              </c:extLst>
            </c:dLbl>
            <c:dLbl>
              <c:idx val="202"/>
              <c:tx>
                <c:rich>
                  <a:bodyPr/>
                  <a:lstStyle/>
                  <a:p>
                    <a:fld id="{8182EC02-CCA1-4B13-9AA8-F140C1D877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D49C-4F2C-A1C3-E2CE1B54AEE6}"/>
                </c:ext>
              </c:extLst>
            </c:dLbl>
            <c:dLbl>
              <c:idx val="203"/>
              <c:tx>
                <c:rich>
                  <a:bodyPr/>
                  <a:lstStyle/>
                  <a:p>
                    <a:fld id="{0672F054-7BD1-4508-8D18-72C23A8C71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D49C-4F2C-A1C3-E2CE1B54AEE6}"/>
                </c:ext>
              </c:extLst>
            </c:dLbl>
            <c:dLbl>
              <c:idx val="204"/>
              <c:tx>
                <c:rich>
                  <a:bodyPr/>
                  <a:lstStyle/>
                  <a:p>
                    <a:fld id="{59FF6346-2BAD-416C-9E22-C38A0B52142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D49C-4F2C-A1C3-E2CE1B54AEE6}"/>
                </c:ext>
              </c:extLst>
            </c:dLbl>
            <c:dLbl>
              <c:idx val="205"/>
              <c:tx>
                <c:rich>
                  <a:bodyPr/>
                  <a:lstStyle/>
                  <a:p>
                    <a:fld id="{53ACE8D2-A9CB-4BF0-B1DB-D385093C2F3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F-D49C-4F2C-A1C3-E2CE1B54AEE6}"/>
                </c:ext>
              </c:extLst>
            </c:dLbl>
            <c:dLbl>
              <c:idx val="206"/>
              <c:tx>
                <c:rich>
                  <a:bodyPr/>
                  <a:lstStyle/>
                  <a:p>
                    <a:fld id="{7429B1EF-066F-4172-B3B0-A3D7E2C014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0-D49C-4F2C-A1C3-E2CE1B54AEE6}"/>
                </c:ext>
              </c:extLst>
            </c:dLbl>
            <c:dLbl>
              <c:idx val="207"/>
              <c:tx>
                <c:rich>
                  <a:bodyPr/>
                  <a:lstStyle/>
                  <a:p>
                    <a:fld id="{CFADCDEA-A1A5-49DB-9FC5-16310ED167C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1-D49C-4F2C-A1C3-E2CE1B54AEE6}"/>
                </c:ext>
              </c:extLst>
            </c:dLbl>
            <c:dLbl>
              <c:idx val="208"/>
              <c:tx>
                <c:rich>
                  <a:bodyPr/>
                  <a:lstStyle/>
                  <a:p>
                    <a:fld id="{21A164B6-67D9-4F4F-AB73-25FEAF8CC8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2-D49C-4F2C-A1C3-E2CE1B54AEE6}"/>
                </c:ext>
              </c:extLst>
            </c:dLbl>
            <c:dLbl>
              <c:idx val="209"/>
              <c:tx>
                <c:rich>
                  <a:bodyPr/>
                  <a:lstStyle/>
                  <a:p>
                    <a:fld id="{AFFCB713-F117-47F3-A07E-52314A1AD10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3-D49C-4F2C-A1C3-E2CE1B54AEE6}"/>
                </c:ext>
              </c:extLst>
            </c:dLbl>
            <c:dLbl>
              <c:idx val="210"/>
              <c:tx>
                <c:rich>
                  <a:bodyPr/>
                  <a:lstStyle/>
                  <a:p>
                    <a:fld id="{A32A620A-BCDB-47BD-AB39-57D629EA2C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4-D49C-4F2C-A1C3-E2CE1B54AEE6}"/>
                </c:ext>
              </c:extLst>
            </c:dLbl>
            <c:dLbl>
              <c:idx val="211"/>
              <c:tx>
                <c:rich>
                  <a:bodyPr/>
                  <a:lstStyle/>
                  <a:p>
                    <a:fld id="{5DBA5959-4BA4-4730-8EA3-47669DCFE14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5-D49C-4F2C-A1C3-E2CE1B54AEE6}"/>
                </c:ext>
              </c:extLst>
            </c:dLbl>
            <c:dLbl>
              <c:idx val="212"/>
              <c:tx>
                <c:rich>
                  <a:bodyPr/>
                  <a:lstStyle/>
                  <a:p>
                    <a:fld id="{A1F368FC-FE4C-4849-A161-BD28DAE122C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6-D49C-4F2C-A1C3-E2CE1B54AEE6}"/>
                </c:ext>
              </c:extLst>
            </c:dLbl>
            <c:dLbl>
              <c:idx val="213"/>
              <c:tx>
                <c:rich>
                  <a:bodyPr/>
                  <a:lstStyle/>
                  <a:p>
                    <a:fld id="{EC76AD88-7560-4972-B0D3-FBCFF3B8D8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7-D49C-4F2C-A1C3-E2CE1B54AEE6}"/>
                </c:ext>
              </c:extLst>
            </c:dLbl>
            <c:dLbl>
              <c:idx val="214"/>
              <c:tx>
                <c:rich>
                  <a:bodyPr/>
                  <a:lstStyle/>
                  <a:p>
                    <a:fld id="{2765EFAD-6A92-4CF7-809D-08A3CB85EC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8-D49C-4F2C-A1C3-E2CE1B54AEE6}"/>
                </c:ext>
              </c:extLst>
            </c:dLbl>
            <c:dLbl>
              <c:idx val="215"/>
              <c:tx>
                <c:rich>
                  <a:bodyPr/>
                  <a:lstStyle/>
                  <a:p>
                    <a:fld id="{0C0BA38B-B6E7-4104-BE04-F23E8D5CA1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9-D49C-4F2C-A1C3-E2CE1B54AEE6}"/>
                </c:ext>
              </c:extLst>
            </c:dLbl>
            <c:dLbl>
              <c:idx val="216"/>
              <c:tx>
                <c:rich>
                  <a:bodyPr/>
                  <a:lstStyle/>
                  <a:p>
                    <a:fld id="{2111653E-BA96-4777-83D8-40EFC6C66EA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A-D49C-4F2C-A1C3-E2CE1B54AEE6}"/>
                </c:ext>
              </c:extLst>
            </c:dLbl>
            <c:dLbl>
              <c:idx val="217"/>
              <c:tx>
                <c:rich>
                  <a:bodyPr/>
                  <a:lstStyle/>
                  <a:p>
                    <a:fld id="{59344EF6-84A8-47A2-9D03-F3FCF1EABF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B-D49C-4F2C-A1C3-E2CE1B54AEE6}"/>
                </c:ext>
              </c:extLst>
            </c:dLbl>
            <c:dLbl>
              <c:idx val="218"/>
              <c:tx>
                <c:rich>
                  <a:bodyPr/>
                  <a:lstStyle/>
                  <a:p>
                    <a:fld id="{8CE2A994-9C5F-4FA9-B1DB-EC21EF84FC0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C-D49C-4F2C-A1C3-E2CE1B54AEE6}"/>
                </c:ext>
              </c:extLst>
            </c:dLbl>
            <c:dLbl>
              <c:idx val="219"/>
              <c:tx>
                <c:rich>
                  <a:bodyPr/>
                  <a:lstStyle/>
                  <a:p>
                    <a:fld id="{BBEF156A-F40D-480F-BEFA-E2C38BA2D8A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D-D49C-4F2C-A1C3-E2CE1B54AEE6}"/>
                </c:ext>
              </c:extLst>
            </c:dLbl>
            <c:dLbl>
              <c:idx val="220"/>
              <c:tx>
                <c:rich>
                  <a:bodyPr/>
                  <a:lstStyle/>
                  <a:p>
                    <a:fld id="{0E0BF6E7-4CB9-4CFE-A569-4212420A876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E-D49C-4F2C-A1C3-E2CE1B54AEE6}"/>
                </c:ext>
              </c:extLst>
            </c:dLbl>
            <c:dLbl>
              <c:idx val="221"/>
              <c:tx>
                <c:rich>
                  <a:bodyPr/>
                  <a:lstStyle/>
                  <a:p>
                    <a:fld id="{DD845307-CFBA-4125-80EF-B2009728AC6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DF-D49C-4F2C-A1C3-E2CE1B54AEE6}"/>
                </c:ext>
              </c:extLst>
            </c:dLbl>
            <c:dLbl>
              <c:idx val="222"/>
              <c:tx>
                <c:rich>
                  <a:bodyPr/>
                  <a:lstStyle/>
                  <a:p>
                    <a:fld id="{AB552171-6B85-4133-9C7D-CE6F9BA5CD5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0-D49C-4F2C-A1C3-E2CE1B54AEE6}"/>
                </c:ext>
              </c:extLst>
            </c:dLbl>
            <c:dLbl>
              <c:idx val="223"/>
              <c:tx>
                <c:rich>
                  <a:bodyPr/>
                  <a:lstStyle/>
                  <a:p>
                    <a:fld id="{1193BFA0-468B-4329-B377-0D1349FA7D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1-D49C-4F2C-A1C3-E2CE1B54AEE6}"/>
                </c:ext>
              </c:extLst>
            </c:dLbl>
            <c:dLbl>
              <c:idx val="224"/>
              <c:tx>
                <c:rich>
                  <a:bodyPr/>
                  <a:lstStyle/>
                  <a:p>
                    <a:fld id="{A12F2221-FF58-4FD5-B350-21BB42D213D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2-D49C-4F2C-A1C3-E2CE1B54AEE6}"/>
                </c:ext>
              </c:extLst>
            </c:dLbl>
            <c:dLbl>
              <c:idx val="225"/>
              <c:tx>
                <c:rich>
                  <a:bodyPr/>
                  <a:lstStyle/>
                  <a:p>
                    <a:fld id="{0022FA4B-DE60-431A-B634-58E90A3DF59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3-D49C-4F2C-A1C3-E2CE1B54AEE6}"/>
                </c:ext>
              </c:extLst>
            </c:dLbl>
            <c:dLbl>
              <c:idx val="226"/>
              <c:tx>
                <c:rich>
                  <a:bodyPr/>
                  <a:lstStyle/>
                  <a:p>
                    <a:fld id="{46DA0359-9AF4-44FD-9824-32BC46E6F1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4-D49C-4F2C-A1C3-E2CE1B54AEE6}"/>
                </c:ext>
              </c:extLst>
            </c:dLbl>
            <c:dLbl>
              <c:idx val="227"/>
              <c:tx>
                <c:rich>
                  <a:bodyPr/>
                  <a:lstStyle/>
                  <a:p>
                    <a:fld id="{DF422CEF-E2AE-4D97-A424-55A74F157B8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5-D49C-4F2C-A1C3-E2CE1B54AEE6}"/>
                </c:ext>
              </c:extLst>
            </c:dLbl>
            <c:dLbl>
              <c:idx val="228"/>
              <c:tx>
                <c:rich>
                  <a:bodyPr/>
                  <a:lstStyle/>
                  <a:p>
                    <a:fld id="{31D6E7B9-4203-4C32-94C9-DC103E54511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6-D49C-4F2C-A1C3-E2CE1B54AEE6}"/>
                </c:ext>
              </c:extLst>
            </c:dLbl>
            <c:dLbl>
              <c:idx val="229"/>
              <c:tx>
                <c:rich>
                  <a:bodyPr/>
                  <a:lstStyle/>
                  <a:p>
                    <a:fld id="{5B8007F4-79D4-40E9-83C1-47EFB363D2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7-D49C-4F2C-A1C3-E2CE1B54AEE6}"/>
                </c:ext>
              </c:extLst>
            </c:dLbl>
            <c:dLbl>
              <c:idx val="230"/>
              <c:tx>
                <c:rich>
                  <a:bodyPr/>
                  <a:lstStyle/>
                  <a:p>
                    <a:fld id="{E6D7483C-5B8B-42E3-808F-AE160AE7D1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8-D49C-4F2C-A1C3-E2CE1B54AEE6}"/>
                </c:ext>
              </c:extLst>
            </c:dLbl>
            <c:dLbl>
              <c:idx val="231"/>
              <c:tx>
                <c:rich>
                  <a:bodyPr/>
                  <a:lstStyle/>
                  <a:p>
                    <a:fld id="{CD2DB8DB-E247-4E8B-B4FE-C73BD7E320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9-D49C-4F2C-A1C3-E2CE1B54AEE6}"/>
                </c:ext>
              </c:extLst>
            </c:dLbl>
            <c:dLbl>
              <c:idx val="232"/>
              <c:tx>
                <c:rich>
                  <a:bodyPr/>
                  <a:lstStyle/>
                  <a:p>
                    <a:fld id="{C59F32CC-0458-4FDD-AA9D-D6172AE134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A-D49C-4F2C-A1C3-E2CE1B54AEE6}"/>
                </c:ext>
              </c:extLst>
            </c:dLbl>
            <c:dLbl>
              <c:idx val="233"/>
              <c:tx>
                <c:rich>
                  <a:bodyPr/>
                  <a:lstStyle/>
                  <a:p>
                    <a:fld id="{F5044C05-2A54-4D32-AE39-1DEFFF2D51F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B-D49C-4F2C-A1C3-E2CE1B54AEE6}"/>
                </c:ext>
              </c:extLst>
            </c:dLbl>
            <c:dLbl>
              <c:idx val="234"/>
              <c:tx>
                <c:rich>
                  <a:bodyPr/>
                  <a:lstStyle/>
                  <a:p>
                    <a:fld id="{4636A420-ECB5-4EC7-8157-463C5C6717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C-D49C-4F2C-A1C3-E2CE1B54AEE6}"/>
                </c:ext>
              </c:extLst>
            </c:dLbl>
            <c:dLbl>
              <c:idx val="235"/>
              <c:tx>
                <c:rich>
                  <a:bodyPr/>
                  <a:lstStyle/>
                  <a:p>
                    <a:fld id="{9C6333EC-8F25-4B1F-8B76-E882E36CF6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D-D49C-4F2C-A1C3-E2CE1B54AEE6}"/>
                </c:ext>
              </c:extLst>
            </c:dLbl>
            <c:dLbl>
              <c:idx val="236"/>
              <c:tx>
                <c:rich>
                  <a:bodyPr/>
                  <a:lstStyle/>
                  <a:p>
                    <a:fld id="{8839153C-BF9B-4054-9542-526F3750F49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E-D49C-4F2C-A1C3-E2CE1B54AEE6}"/>
                </c:ext>
              </c:extLst>
            </c:dLbl>
            <c:dLbl>
              <c:idx val="237"/>
              <c:tx>
                <c:rich>
                  <a:bodyPr/>
                  <a:lstStyle/>
                  <a:p>
                    <a:fld id="{2F2466FD-912D-4865-ABE5-8E0342280C9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F-D49C-4F2C-A1C3-E2CE1B54AEE6}"/>
                </c:ext>
              </c:extLst>
            </c:dLbl>
            <c:dLbl>
              <c:idx val="238"/>
              <c:tx>
                <c:rich>
                  <a:bodyPr/>
                  <a:lstStyle/>
                  <a:p>
                    <a:fld id="{D33EECE6-1D2B-42D7-8769-D0606C5108E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0-D49C-4F2C-A1C3-E2CE1B54AEE6}"/>
                </c:ext>
              </c:extLst>
            </c:dLbl>
            <c:dLbl>
              <c:idx val="239"/>
              <c:tx>
                <c:rich>
                  <a:bodyPr/>
                  <a:lstStyle/>
                  <a:p>
                    <a:fld id="{AA14B366-F414-4216-9427-C528559D8F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1-D49C-4F2C-A1C3-E2CE1B54AEE6}"/>
                </c:ext>
              </c:extLst>
            </c:dLbl>
            <c:dLbl>
              <c:idx val="240"/>
              <c:tx>
                <c:rich>
                  <a:bodyPr/>
                  <a:lstStyle/>
                  <a:p>
                    <a:fld id="{11A8B4B2-F1AC-45FC-AB71-36BCBA2D4DC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2-D49C-4F2C-A1C3-E2CE1B54AEE6}"/>
                </c:ext>
              </c:extLst>
            </c:dLbl>
            <c:dLbl>
              <c:idx val="241"/>
              <c:tx>
                <c:rich>
                  <a:bodyPr/>
                  <a:lstStyle/>
                  <a:p>
                    <a:fld id="{24376163-5D9D-4958-B295-F4314E71A3F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3-D49C-4F2C-A1C3-E2CE1B54AEE6}"/>
                </c:ext>
              </c:extLst>
            </c:dLbl>
            <c:dLbl>
              <c:idx val="242"/>
              <c:tx>
                <c:rich>
                  <a:bodyPr/>
                  <a:lstStyle/>
                  <a:p>
                    <a:fld id="{CE229D85-709C-47A8-AEC0-842E485F9BC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4-D49C-4F2C-A1C3-E2CE1B54AEE6}"/>
                </c:ext>
              </c:extLst>
            </c:dLbl>
            <c:dLbl>
              <c:idx val="243"/>
              <c:tx>
                <c:rich>
                  <a:bodyPr/>
                  <a:lstStyle/>
                  <a:p>
                    <a:fld id="{3BEB00E2-316E-44E7-B43A-C78B8B4F5E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5-D49C-4F2C-A1C3-E2CE1B54AEE6}"/>
                </c:ext>
              </c:extLst>
            </c:dLbl>
            <c:dLbl>
              <c:idx val="244"/>
              <c:tx>
                <c:rich>
                  <a:bodyPr/>
                  <a:lstStyle/>
                  <a:p>
                    <a:fld id="{86E0EC86-6FED-439F-98FC-7D3CBD2240D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6-D49C-4F2C-A1C3-E2CE1B54AEE6}"/>
                </c:ext>
              </c:extLst>
            </c:dLbl>
            <c:dLbl>
              <c:idx val="245"/>
              <c:tx>
                <c:rich>
                  <a:bodyPr/>
                  <a:lstStyle/>
                  <a:p>
                    <a:fld id="{F26B406A-BE4E-4A4B-84BA-A958712259C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7-D49C-4F2C-A1C3-E2CE1B54AEE6}"/>
                </c:ext>
              </c:extLst>
            </c:dLbl>
            <c:dLbl>
              <c:idx val="246"/>
              <c:tx>
                <c:rich>
                  <a:bodyPr/>
                  <a:lstStyle/>
                  <a:p>
                    <a:fld id="{1C6A10E4-9862-4DBB-9CF1-B2C3BD62287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8-D49C-4F2C-A1C3-E2CE1B54AEE6}"/>
                </c:ext>
              </c:extLst>
            </c:dLbl>
            <c:dLbl>
              <c:idx val="247"/>
              <c:tx>
                <c:rich>
                  <a:bodyPr/>
                  <a:lstStyle/>
                  <a:p>
                    <a:fld id="{88E6ED74-1A93-464B-AE85-F6E18512649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9-D49C-4F2C-A1C3-E2CE1B54AEE6}"/>
                </c:ext>
              </c:extLst>
            </c:dLbl>
            <c:dLbl>
              <c:idx val="248"/>
              <c:tx>
                <c:rich>
                  <a:bodyPr/>
                  <a:lstStyle/>
                  <a:p>
                    <a:fld id="{589AE616-532C-4F41-8030-E9D5379E80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A-D49C-4F2C-A1C3-E2CE1B54AEE6}"/>
                </c:ext>
              </c:extLst>
            </c:dLbl>
            <c:dLbl>
              <c:idx val="249"/>
              <c:tx>
                <c:rich>
                  <a:bodyPr/>
                  <a:lstStyle/>
                  <a:p>
                    <a:fld id="{00C9953A-1FEB-4419-AB3A-B76A930DE59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B-D49C-4F2C-A1C3-E2CE1B54AEE6}"/>
                </c:ext>
              </c:extLst>
            </c:dLbl>
            <c:dLbl>
              <c:idx val="250"/>
              <c:tx>
                <c:rich>
                  <a:bodyPr/>
                  <a:lstStyle/>
                  <a:p>
                    <a:fld id="{29F37FD9-6B49-43E0-AD4D-483D8C3AC1D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C-D49C-4F2C-A1C3-E2CE1B54AEE6}"/>
                </c:ext>
              </c:extLst>
            </c:dLbl>
            <c:dLbl>
              <c:idx val="251"/>
              <c:tx>
                <c:rich>
                  <a:bodyPr/>
                  <a:lstStyle/>
                  <a:p>
                    <a:fld id="{8C3BDF52-E8D5-4D6B-818D-ED72E360A5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D-D49C-4F2C-A1C3-E2CE1B54AEE6}"/>
                </c:ext>
              </c:extLst>
            </c:dLbl>
            <c:dLbl>
              <c:idx val="252"/>
              <c:tx>
                <c:rich>
                  <a:bodyPr/>
                  <a:lstStyle/>
                  <a:p>
                    <a:fld id="{4D5F776E-1C87-4279-9B11-15CC0957667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E-D49C-4F2C-A1C3-E2CE1B54AEE6}"/>
                </c:ext>
              </c:extLst>
            </c:dLbl>
            <c:dLbl>
              <c:idx val="253"/>
              <c:tx>
                <c:rich>
                  <a:bodyPr/>
                  <a:lstStyle/>
                  <a:p>
                    <a:fld id="{E96FC226-A022-4ED9-940B-87182A5541F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F-D49C-4F2C-A1C3-E2CE1B54AEE6}"/>
                </c:ext>
              </c:extLst>
            </c:dLbl>
            <c:dLbl>
              <c:idx val="254"/>
              <c:tx>
                <c:rich>
                  <a:bodyPr/>
                  <a:lstStyle/>
                  <a:p>
                    <a:fld id="{BE972884-874C-4C2E-BB8B-79828A4CC7C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0-D49C-4F2C-A1C3-E2CE1B54AEE6}"/>
                </c:ext>
              </c:extLst>
            </c:dLbl>
            <c:dLbl>
              <c:idx val="255"/>
              <c:tx>
                <c:rich>
                  <a:bodyPr/>
                  <a:lstStyle/>
                  <a:p>
                    <a:fld id="{ACF17691-845E-4A38-A350-3016EB748C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1-D49C-4F2C-A1C3-E2CE1B54AEE6}"/>
                </c:ext>
              </c:extLst>
            </c:dLbl>
            <c:dLbl>
              <c:idx val="256"/>
              <c:tx>
                <c:rich>
                  <a:bodyPr/>
                  <a:lstStyle/>
                  <a:p>
                    <a:fld id="{02A53193-9510-414D-81E1-DD7E449C7D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2-D49C-4F2C-A1C3-E2CE1B54AEE6}"/>
                </c:ext>
              </c:extLst>
            </c:dLbl>
            <c:dLbl>
              <c:idx val="257"/>
              <c:tx>
                <c:rich>
                  <a:bodyPr/>
                  <a:lstStyle/>
                  <a:p>
                    <a:fld id="{BDC9C592-ADF7-4095-A4E0-8B90ECCFDC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3-D49C-4F2C-A1C3-E2CE1B54AEE6}"/>
                </c:ext>
              </c:extLst>
            </c:dLbl>
            <c:dLbl>
              <c:idx val="258"/>
              <c:tx>
                <c:rich>
                  <a:bodyPr/>
                  <a:lstStyle/>
                  <a:p>
                    <a:fld id="{6851CE68-5B65-4ABB-AE7A-8CFFB1DC26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4-D49C-4F2C-A1C3-E2CE1B54AEE6}"/>
                </c:ext>
              </c:extLst>
            </c:dLbl>
            <c:dLbl>
              <c:idx val="259"/>
              <c:tx>
                <c:rich>
                  <a:bodyPr/>
                  <a:lstStyle/>
                  <a:p>
                    <a:fld id="{D0498233-94B0-46DA-A78A-B36D90F861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5-D49C-4F2C-A1C3-E2CE1B54AEE6}"/>
                </c:ext>
              </c:extLst>
            </c:dLbl>
            <c:dLbl>
              <c:idx val="260"/>
              <c:tx>
                <c:rich>
                  <a:bodyPr/>
                  <a:lstStyle/>
                  <a:p>
                    <a:fld id="{2657D562-1FD3-4D0D-BBFE-C8F03E76530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6-D49C-4F2C-A1C3-E2CE1B54AEE6}"/>
                </c:ext>
              </c:extLst>
            </c:dLbl>
            <c:dLbl>
              <c:idx val="261"/>
              <c:tx>
                <c:rich>
                  <a:bodyPr/>
                  <a:lstStyle/>
                  <a:p>
                    <a:fld id="{AF9E76E5-BA9A-48E7-9B6E-03EA15F534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7-D49C-4F2C-A1C3-E2CE1B54AEE6}"/>
                </c:ext>
              </c:extLst>
            </c:dLbl>
            <c:dLbl>
              <c:idx val="262"/>
              <c:tx>
                <c:rich>
                  <a:bodyPr/>
                  <a:lstStyle/>
                  <a:p>
                    <a:fld id="{D1084BDF-B5DB-4C04-903C-5E36A1E4FBF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8-D49C-4F2C-A1C3-E2CE1B54AEE6}"/>
                </c:ext>
              </c:extLst>
            </c:dLbl>
            <c:dLbl>
              <c:idx val="263"/>
              <c:tx>
                <c:rich>
                  <a:bodyPr/>
                  <a:lstStyle/>
                  <a:p>
                    <a:fld id="{C7C42243-00D6-4BEE-8B8E-02FF14ACB0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9-D49C-4F2C-A1C3-E2CE1B54AEE6}"/>
                </c:ext>
              </c:extLst>
            </c:dLbl>
            <c:dLbl>
              <c:idx val="264"/>
              <c:tx>
                <c:rich>
                  <a:bodyPr/>
                  <a:lstStyle/>
                  <a:p>
                    <a:fld id="{AE042257-84D8-4EFC-A876-B44A8972B47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A-D49C-4F2C-A1C3-E2CE1B54AEE6}"/>
                </c:ext>
              </c:extLst>
            </c:dLbl>
            <c:dLbl>
              <c:idx val="265"/>
              <c:tx>
                <c:rich>
                  <a:bodyPr/>
                  <a:lstStyle/>
                  <a:p>
                    <a:fld id="{DC06DB62-5DBF-469F-969C-7D0D32DF8B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B-D49C-4F2C-A1C3-E2CE1B54AEE6}"/>
                </c:ext>
              </c:extLst>
            </c:dLbl>
            <c:dLbl>
              <c:idx val="266"/>
              <c:tx>
                <c:rich>
                  <a:bodyPr/>
                  <a:lstStyle/>
                  <a:p>
                    <a:fld id="{4A066894-CF37-4F27-BF63-FF33B589D4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C-D49C-4F2C-A1C3-E2CE1B54AEE6}"/>
                </c:ext>
              </c:extLst>
            </c:dLbl>
            <c:dLbl>
              <c:idx val="267"/>
              <c:tx>
                <c:rich>
                  <a:bodyPr/>
                  <a:lstStyle/>
                  <a:p>
                    <a:fld id="{813623AF-C438-4149-8A4F-E74E9033E4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D-D49C-4F2C-A1C3-E2CE1B54AEE6}"/>
                </c:ext>
              </c:extLst>
            </c:dLbl>
            <c:dLbl>
              <c:idx val="268"/>
              <c:tx>
                <c:rich>
                  <a:bodyPr/>
                  <a:lstStyle/>
                  <a:p>
                    <a:fld id="{61D023FC-CFC4-44C8-8CFE-E3338E768D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E-D49C-4F2C-A1C3-E2CE1B54AEE6}"/>
                </c:ext>
              </c:extLst>
            </c:dLbl>
            <c:dLbl>
              <c:idx val="269"/>
              <c:tx>
                <c:rich>
                  <a:bodyPr/>
                  <a:lstStyle/>
                  <a:p>
                    <a:fld id="{97D55AC6-91B0-4168-8F50-97539A38CE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F-D49C-4F2C-A1C3-E2CE1B54AEE6}"/>
                </c:ext>
              </c:extLst>
            </c:dLbl>
            <c:dLbl>
              <c:idx val="270"/>
              <c:tx>
                <c:rich>
                  <a:bodyPr/>
                  <a:lstStyle/>
                  <a:p>
                    <a:fld id="{4CB06105-7950-4125-9E16-2E829F2ACF4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0-D49C-4F2C-A1C3-E2CE1B54AEE6}"/>
                </c:ext>
              </c:extLst>
            </c:dLbl>
            <c:dLbl>
              <c:idx val="271"/>
              <c:tx>
                <c:rich>
                  <a:bodyPr/>
                  <a:lstStyle/>
                  <a:p>
                    <a:fld id="{FBB11E06-614A-4AAB-8641-A8A928CD59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1-D49C-4F2C-A1C3-E2CE1B54AEE6}"/>
                </c:ext>
              </c:extLst>
            </c:dLbl>
            <c:dLbl>
              <c:idx val="272"/>
              <c:tx>
                <c:rich>
                  <a:bodyPr/>
                  <a:lstStyle/>
                  <a:p>
                    <a:fld id="{96B19283-00FE-436C-96AB-4FC054B892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2-D49C-4F2C-A1C3-E2CE1B54AEE6}"/>
                </c:ext>
              </c:extLst>
            </c:dLbl>
            <c:dLbl>
              <c:idx val="273"/>
              <c:tx>
                <c:rich>
                  <a:bodyPr/>
                  <a:lstStyle/>
                  <a:p>
                    <a:fld id="{CF5004C2-E1C3-476A-A6DA-DB37286D96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3-D49C-4F2C-A1C3-E2CE1B54AEE6}"/>
                </c:ext>
              </c:extLst>
            </c:dLbl>
            <c:dLbl>
              <c:idx val="274"/>
              <c:tx>
                <c:rich>
                  <a:bodyPr/>
                  <a:lstStyle/>
                  <a:p>
                    <a:fld id="{C30039DD-7F4C-4B3A-96C2-11E93EA8517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4-D49C-4F2C-A1C3-E2CE1B54AEE6}"/>
                </c:ext>
              </c:extLst>
            </c:dLbl>
            <c:dLbl>
              <c:idx val="275"/>
              <c:tx>
                <c:rich>
                  <a:bodyPr/>
                  <a:lstStyle/>
                  <a:p>
                    <a:fld id="{FBC2C575-87B5-4FCC-AE81-644A1E964F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5-D49C-4F2C-A1C3-E2CE1B54AEE6}"/>
                </c:ext>
              </c:extLst>
            </c:dLbl>
            <c:dLbl>
              <c:idx val="276"/>
              <c:tx>
                <c:rich>
                  <a:bodyPr/>
                  <a:lstStyle/>
                  <a:p>
                    <a:fld id="{3BDA2A01-2195-4DFB-86C1-97BF552488D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6-D49C-4F2C-A1C3-E2CE1B54AEE6}"/>
                </c:ext>
              </c:extLst>
            </c:dLbl>
            <c:dLbl>
              <c:idx val="277"/>
              <c:tx>
                <c:rich>
                  <a:bodyPr/>
                  <a:lstStyle/>
                  <a:p>
                    <a:fld id="{018EBD5D-301B-4A4B-AB47-160500E7AD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7-D49C-4F2C-A1C3-E2CE1B54AEE6}"/>
                </c:ext>
              </c:extLst>
            </c:dLbl>
            <c:dLbl>
              <c:idx val="278"/>
              <c:tx>
                <c:rich>
                  <a:bodyPr/>
                  <a:lstStyle/>
                  <a:p>
                    <a:fld id="{4D103811-3D29-4D18-8F31-4E0CADD7AD2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8-D49C-4F2C-A1C3-E2CE1B54AEE6}"/>
                </c:ext>
              </c:extLst>
            </c:dLbl>
            <c:dLbl>
              <c:idx val="279"/>
              <c:tx>
                <c:rich>
                  <a:bodyPr/>
                  <a:lstStyle/>
                  <a:p>
                    <a:fld id="{11BB5A2F-E741-4083-926E-0FD3CA19CD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9-D49C-4F2C-A1C3-E2CE1B54AEE6}"/>
                </c:ext>
              </c:extLst>
            </c:dLbl>
            <c:dLbl>
              <c:idx val="280"/>
              <c:tx>
                <c:rich>
                  <a:bodyPr/>
                  <a:lstStyle/>
                  <a:p>
                    <a:fld id="{03926944-B4D7-446C-A1A7-10DD3F75B7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A-D49C-4F2C-A1C3-E2CE1B54AEE6}"/>
                </c:ext>
              </c:extLst>
            </c:dLbl>
            <c:dLbl>
              <c:idx val="281"/>
              <c:tx>
                <c:rich>
                  <a:bodyPr/>
                  <a:lstStyle/>
                  <a:p>
                    <a:fld id="{F556BB29-A476-4059-A5F3-5D90AF206D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B-D49C-4F2C-A1C3-E2CE1B54AEE6}"/>
                </c:ext>
              </c:extLst>
            </c:dLbl>
            <c:dLbl>
              <c:idx val="282"/>
              <c:tx>
                <c:rich>
                  <a:bodyPr/>
                  <a:lstStyle/>
                  <a:p>
                    <a:fld id="{97046D96-53F1-4699-9E7F-76E7FC9623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C-D49C-4F2C-A1C3-E2CE1B54AEE6}"/>
                </c:ext>
              </c:extLst>
            </c:dLbl>
            <c:dLbl>
              <c:idx val="283"/>
              <c:tx>
                <c:rich>
                  <a:bodyPr/>
                  <a:lstStyle/>
                  <a:p>
                    <a:fld id="{A231FF27-BC20-4245-8450-C504739356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D-D49C-4F2C-A1C3-E2CE1B54AEE6}"/>
                </c:ext>
              </c:extLst>
            </c:dLbl>
            <c:dLbl>
              <c:idx val="284"/>
              <c:tx>
                <c:rich>
                  <a:bodyPr/>
                  <a:lstStyle/>
                  <a:p>
                    <a:fld id="{E6E88467-E027-44EA-8368-C60CD276727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E-D49C-4F2C-A1C3-E2CE1B54AEE6}"/>
                </c:ext>
              </c:extLst>
            </c:dLbl>
            <c:dLbl>
              <c:idx val="285"/>
              <c:tx>
                <c:rich>
                  <a:bodyPr/>
                  <a:lstStyle/>
                  <a:p>
                    <a:fld id="{92560980-3851-409D-A40B-0D77ADDB2E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F-D49C-4F2C-A1C3-E2CE1B54AEE6}"/>
                </c:ext>
              </c:extLst>
            </c:dLbl>
            <c:dLbl>
              <c:idx val="286"/>
              <c:tx>
                <c:rich>
                  <a:bodyPr/>
                  <a:lstStyle/>
                  <a:p>
                    <a:fld id="{1FE35A17-983E-4CED-BADA-1811D370BF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0-D49C-4F2C-A1C3-E2CE1B54AEE6}"/>
                </c:ext>
              </c:extLst>
            </c:dLbl>
            <c:dLbl>
              <c:idx val="287"/>
              <c:tx>
                <c:rich>
                  <a:bodyPr/>
                  <a:lstStyle/>
                  <a:p>
                    <a:fld id="{71C963BD-81DA-4A17-9017-C9F43700EB8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1-D49C-4F2C-A1C3-E2CE1B54AEE6}"/>
                </c:ext>
              </c:extLst>
            </c:dLbl>
            <c:dLbl>
              <c:idx val="288"/>
              <c:tx>
                <c:rich>
                  <a:bodyPr/>
                  <a:lstStyle/>
                  <a:p>
                    <a:fld id="{F07DBD11-D48A-43E2-8979-A4924F97835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2-D49C-4F2C-A1C3-E2CE1B54AEE6}"/>
                </c:ext>
              </c:extLst>
            </c:dLbl>
            <c:dLbl>
              <c:idx val="289"/>
              <c:tx>
                <c:rich>
                  <a:bodyPr/>
                  <a:lstStyle/>
                  <a:p>
                    <a:fld id="{AD1B778A-9736-48A0-854F-868DD410E18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3-D49C-4F2C-A1C3-E2CE1B54AEE6}"/>
                </c:ext>
              </c:extLst>
            </c:dLbl>
            <c:dLbl>
              <c:idx val="290"/>
              <c:tx>
                <c:rich>
                  <a:bodyPr/>
                  <a:lstStyle/>
                  <a:p>
                    <a:fld id="{AC9EEB8D-4584-4453-85DD-5B28338204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4-D49C-4F2C-A1C3-E2CE1B54AEE6}"/>
                </c:ext>
              </c:extLst>
            </c:dLbl>
            <c:dLbl>
              <c:idx val="291"/>
              <c:tx>
                <c:rich>
                  <a:bodyPr/>
                  <a:lstStyle/>
                  <a:p>
                    <a:fld id="{11B9C3A8-D289-4BBE-B894-4AB1BB4444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5-D49C-4F2C-A1C3-E2CE1B54AEE6}"/>
                </c:ext>
              </c:extLst>
            </c:dLbl>
            <c:dLbl>
              <c:idx val="292"/>
              <c:tx>
                <c:rich>
                  <a:bodyPr/>
                  <a:lstStyle/>
                  <a:p>
                    <a:fld id="{6AD0D15A-054B-4776-8D8C-27D1411F4F8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6-D49C-4F2C-A1C3-E2CE1B54AEE6}"/>
                </c:ext>
              </c:extLst>
            </c:dLbl>
            <c:dLbl>
              <c:idx val="293"/>
              <c:tx>
                <c:rich>
                  <a:bodyPr/>
                  <a:lstStyle/>
                  <a:p>
                    <a:fld id="{1D611B50-08E7-45CA-8D7C-93350370E2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7-D49C-4F2C-A1C3-E2CE1B54AEE6}"/>
                </c:ext>
              </c:extLst>
            </c:dLbl>
            <c:dLbl>
              <c:idx val="294"/>
              <c:tx>
                <c:rich>
                  <a:bodyPr/>
                  <a:lstStyle/>
                  <a:p>
                    <a:fld id="{6B1AE1C7-023E-4CFB-AF71-D71D7DFFEA1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8-D49C-4F2C-A1C3-E2CE1B54AEE6}"/>
                </c:ext>
              </c:extLst>
            </c:dLbl>
            <c:dLbl>
              <c:idx val="295"/>
              <c:tx>
                <c:rich>
                  <a:bodyPr/>
                  <a:lstStyle/>
                  <a:p>
                    <a:fld id="{5BDC235A-0409-4B19-B6D7-ECDB5B203C0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9-D49C-4F2C-A1C3-E2CE1B54AEE6}"/>
                </c:ext>
              </c:extLst>
            </c:dLbl>
            <c:dLbl>
              <c:idx val="296"/>
              <c:tx>
                <c:rich>
                  <a:bodyPr/>
                  <a:lstStyle/>
                  <a:p>
                    <a:fld id="{82BE25AE-5577-4105-8BE5-F0300A2F1D9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A-D49C-4F2C-A1C3-E2CE1B54AEE6}"/>
                </c:ext>
              </c:extLst>
            </c:dLbl>
            <c:dLbl>
              <c:idx val="297"/>
              <c:tx>
                <c:rich>
                  <a:bodyPr/>
                  <a:lstStyle/>
                  <a:p>
                    <a:fld id="{3B2F9B38-B616-4BC0-8D98-C1CCA7B2459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B-D49C-4F2C-A1C3-E2CE1B54AEE6}"/>
                </c:ext>
              </c:extLst>
            </c:dLbl>
            <c:dLbl>
              <c:idx val="298"/>
              <c:tx>
                <c:rich>
                  <a:bodyPr/>
                  <a:lstStyle/>
                  <a:p>
                    <a:fld id="{7E3F5D36-488E-4F8A-A81C-BCBC85C8925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C-D49C-4F2C-A1C3-E2CE1B54AEE6}"/>
                </c:ext>
              </c:extLst>
            </c:dLbl>
            <c:dLbl>
              <c:idx val="299"/>
              <c:tx>
                <c:rich>
                  <a:bodyPr/>
                  <a:lstStyle/>
                  <a:p>
                    <a:fld id="{8A32FF9F-F6E0-4DD4-97A8-761548D8F1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D-D49C-4F2C-A1C3-E2CE1B54AEE6}"/>
                </c:ext>
              </c:extLst>
            </c:dLbl>
            <c:dLbl>
              <c:idx val="300"/>
              <c:tx>
                <c:rich>
                  <a:bodyPr/>
                  <a:lstStyle/>
                  <a:p>
                    <a:fld id="{7799D8E2-C0F2-4997-8B9B-8B5045F833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E-D49C-4F2C-A1C3-E2CE1B54AEE6}"/>
                </c:ext>
              </c:extLst>
            </c:dLbl>
            <c:dLbl>
              <c:idx val="301"/>
              <c:tx>
                <c:rich>
                  <a:bodyPr/>
                  <a:lstStyle/>
                  <a:p>
                    <a:fld id="{F32AB0AB-B9FB-4AED-B06A-F201EB0AA4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F-D49C-4F2C-A1C3-E2CE1B54AEE6}"/>
                </c:ext>
              </c:extLst>
            </c:dLbl>
            <c:dLbl>
              <c:idx val="302"/>
              <c:tx>
                <c:rich>
                  <a:bodyPr/>
                  <a:lstStyle/>
                  <a:p>
                    <a:fld id="{B1E26EE5-4BE3-4673-ACAB-A04A004CEE6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0-D49C-4F2C-A1C3-E2CE1B54AEE6}"/>
                </c:ext>
              </c:extLst>
            </c:dLbl>
            <c:dLbl>
              <c:idx val="303"/>
              <c:tx>
                <c:rich>
                  <a:bodyPr/>
                  <a:lstStyle/>
                  <a:p>
                    <a:fld id="{76E39EAE-72D8-46E9-B956-C54E7FE9EF3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1-D49C-4F2C-A1C3-E2CE1B54AEE6}"/>
                </c:ext>
              </c:extLst>
            </c:dLbl>
            <c:dLbl>
              <c:idx val="304"/>
              <c:tx>
                <c:rich>
                  <a:bodyPr/>
                  <a:lstStyle/>
                  <a:p>
                    <a:fld id="{0ADDC182-FF16-4D3F-80AC-6C253E9FCE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2-D49C-4F2C-A1C3-E2CE1B54AEE6}"/>
                </c:ext>
              </c:extLst>
            </c:dLbl>
            <c:dLbl>
              <c:idx val="305"/>
              <c:tx>
                <c:rich>
                  <a:bodyPr/>
                  <a:lstStyle/>
                  <a:p>
                    <a:fld id="{C631432E-94A7-4D04-810A-BFCD5A9B7EB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3-D49C-4F2C-A1C3-E2CE1B54AEE6}"/>
                </c:ext>
              </c:extLst>
            </c:dLbl>
            <c:dLbl>
              <c:idx val="306"/>
              <c:tx>
                <c:rich>
                  <a:bodyPr/>
                  <a:lstStyle/>
                  <a:p>
                    <a:fld id="{FF72A30B-DE8F-44F1-8FA6-F4BA190FF8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4-D49C-4F2C-A1C3-E2CE1B54AEE6}"/>
                </c:ext>
              </c:extLst>
            </c:dLbl>
            <c:dLbl>
              <c:idx val="307"/>
              <c:tx>
                <c:rich>
                  <a:bodyPr/>
                  <a:lstStyle/>
                  <a:p>
                    <a:fld id="{CC180CA2-C192-48CA-9877-CF9259D85D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5-D49C-4F2C-A1C3-E2CE1B54AEE6}"/>
                </c:ext>
              </c:extLst>
            </c:dLbl>
            <c:dLbl>
              <c:idx val="308"/>
              <c:tx>
                <c:rich>
                  <a:bodyPr/>
                  <a:lstStyle/>
                  <a:p>
                    <a:fld id="{34F50339-426E-4E57-AC8E-5390017B0C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6-D49C-4F2C-A1C3-E2CE1B54AEE6}"/>
                </c:ext>
              </c:extLst>
            </c:dLbl>
            <c:dLbl>
              <c:idx val="309"/>
              <c:tx>
                <c:rich>
                  <a:bodyPr/>
                  <a:lstStyle/>
                  <a:p>
                    <a:fld id="{C8B3FDC3-8052-4020-8B15-EFE9B6AD63A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7-D49C-4F2C-A1C3-E2CE1B54AEE6}"/>
                </c:ext>
              </c:extLst>
            </c:dLbl>
            <c:dLbl>
              <c:idx val="310"/>
              <c:tx>
                <c:rich>
                  <a:bodyPr/>
                  <a:lstStyle/>
                  <a:p>
                    <a:fld id="{0E290C1F-C603-4582-B826-75CA51AA54D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8-D49C-4F2C-A1C3-E2CE1B54AEE6}"/>
                </c:ext>
              </c:extLst>
            </c:dLbl>
            <c:dLbl>
              <c:idx val="311"/>
              <c:tx>
                <c:rich>
                  <a:bodyPr/>
                  <a:lstStyle/>
                  <a:p>
                    <a:fld id="{3174BFBE-33BE-44DB-A1D4-75423C5CF8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9-D49C-4F2C-A1C3-E2CE1B54AEE6}"/>
                </c:ext>
              </c:extLst>
            </c:dLbl>
            <c:dLbl>
              <c:idx val="312"/>
              <c:tx>
                <c:rich>
                  <a:bodyPr/>
                  <a:lstStyle/>
                  <a:p>
                    <a:fld id="{E11B0C46-6601-4BBF-A671-9DB7FD59C1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A-D49C-4F2C-A1C3-E2CE1B54AEE6}"/>
                </c:ext>
              </c:extLst>
            </c:dLbl>
            <c:dLbl>
              <c:idx val="313"/>
              <c:tx>
                <c:rich>
                  <a:bodyPr/>
                  <a:lstStyle/>
                  <a:p>
                    <a:fld id="{0052C63F-CAA1-4C64-B3C6-5718F2B813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B-D49C-4F2C-A1C3-E2CE1B54AEE6}"/>
                </c:ext>
              </c:extLst>
            </c:dLbl>
            <c:dLbl>
              <c:idx val="314"/>
              <c:tx>
                <c:rich>
                  <a:bodyPr/>
                  <a:lstStyle/>
                  <a:p>
                    <a:fld id="{1E7D5E40-E6EF-4CC4-8042-87EF0F45149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C-D49C-4F2C-A1C3-E2CE1B54AEE6}"/>
                </c:ext>
              </c:extLst>
            </c:dLbl>
            <c:dLbl>
              <c:idx val="315"/>
              <c:tx>
                <c:rich>
                  <a:bodyPr/>
                  <a:lstStyle/>
                  <a:p>
                    <a:fld id="{013790DB-6618-4AE9-BA6A-B95C2A81549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D-D49C-4F2C-A1C3-E2CE1B54AEE6}"/>
                </c:ext>
              </c:extLst>
            </c:dLbl>
            <c:dLbl>
              <c:idx val="316"/>
              <c:tx>
                <c:rich>
                  <a:bodyPr/>
                  <a:lstStyle/>
                  <a:p>
                    <a:fld id="{850050C4-1AF7-4357-A977-8BFA6AFD2B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E-D49C-4F2C-A1C3-E2CE1B54AEE6}"/>
                </c:ext>
              </c:extLst>
            </c:dLbl>
            <c:dLbl>
              <c:idx val="317"/>
              <c:tx>
                <c:rich>
                  <a:bodyPr/>
                  <a:lstStyle/>
                  <a:p>
                    <a:fld id="{88114159-8685-4A88-B329-8B6C4C123AA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3F-D49C-4F2C-A1C3-E2CE1B54AEE6}"/>
                </c:ext>
              </c:extLst>
            </c:dLbl>
            <c:dLbl>
              <c:idx val="318"/>
              <c:tx>
                <c:rich>
                  <a:bodyPr/>
                  <a:lstStyle/>
                  <a:p>
                    <a:fld id="{B2FC71F4-1BFE-4011-B6C8-1B977759866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0-D49C-4F2C-A1C3-E2CE1B54AEE6}"/>
                </c:ext>
              </c:extLst>
            </c:dLbl>
            <c:dLbl>
              <c:idx val="319"/>
              <c:tx>
                <c:rich>
                  <a:bodyPr/>
                  <a:lstStyle/>
                  <a:p>
                    <a:fld id="{1BFC8CE7-169B-4D87-98D0-69D9BE334B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1-D49C-4F2C-A1C3-E2CE1B54AEE6}"/>
                </c:ext>
              </c:extLst>
            </c:dLbl>
            <c:dLbl>
              <c:idx val="320"/>
              <c:tx>
                <c:rich>
                  <a:bodyPr/>
                  <a:lstStyle/>
                  <a:p>
                    <a:fld id="{5D482102-1393-4D5D-B6CA-0E787ED385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2-D49C-4F2C-A1C3-E2CE1B54AEE6}"/>
                </c:ext>
              </c:extLst>
            </c:dLbl>
            <c:dLbl>
              <c:idx val="321"/>
              <c:tx>
                <c:rich>
                  <a:bodyPr/>
                  <a:lstStyle/>
                  <a:p>
                    <a:fld id="{6545C656-3E01-404A-AFCE-5384EDE783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3-D49C-4F2C-A1C3-E2CE1B54AEE6}"/>
                </c:ext>
              </c:extLst>
            </c:dLbl>
            <c:dLbl>
              <c:idx val="322"/>
              <c:tx>
                <c:rich>
                  <a:bodyPr/>
                  <a:lstStyle/>
                  <a:p>
                    <a:fld id="{D4DF0786-DC56-4530-975D-A70C4B19376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4-D49C-4F2C-A1C3-E2CE1B54AEE6}"/>
                </c:ext>
              </c:extLst>
            </c:dLbl>
            <c:dLbl>
              <c:idx val="323"/>
              <c:tx>
                <c:rich>
                  <a:bodyPr/>
                  <a:lstStyle/>
                  <a:p>
                    <a:fld id="{4CE5CB76-49ED-487E-B987-7F4E7C7AC1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5-D49C-4F2C-A1C3-E2CE1B54AEE6}"/>
                </c:ext>
              </c:extLst>
            </c:dLbl>
            <c:dLbl>
              <c:idx val="324"/>
              <c:tx>
                <c:rich>
                  <a:bodyPr/>
                  <a:lstStyle/>
                  <a:p>
                    <a:fld id="{B98A2788-BF35-4B16-BDFB-E57A15ACF7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6-D49C-4F2C-A1C3-E2CE1B54AEE6}"/>
                </c:ext>
              </c:extLst>
            </c:dLbl>
            <c:dLbl>
              <c:idx val="325"/>
              <c:tx>
                <c:rich>
                  <a:bodyPr/>
                  <a:lstStyle/>
                  <a:p>
                    <a:fld id="{8CEB20AF-8BAB-4BEB-8DED-F8C54C2161A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7-D49C-4F2C-A1C3-E2CE1B54AEE6}"/>
                </c:ext>
              </c:extLst>
            </c:dLbl>
            <c:dLbl>
              <c:idx val="326"/>
              <c:tx>
                <c:rich>
                  <a:bodyPr/>
                  <a:lstStyle/>
                  <a:p>
                    <a:fld id="{31183968-B73F-4B09-9091-A53E998853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8-D49C-4F2C-A1C3-E2CE1B54AEE6}"/>
                </c:ext>
              </c:extLst>
            </c:dLbl>
            <c:dLbl>
              <c:idx val="327"/>
              <c:tx>
                <c:rich>
                  <a:bodyPr/>
                  <a:lstStyle/>
                  <a:p>
                    <a:fld id="{61D1B6EB-92E3-4F48-8ED4-4CB6B620AA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9-D49C-4F2C-A1C3-E2CE1B54AEE6}"/>
                </c:ext>
              </c:extLst>
            </c:dLbl>
            <c:dLbl>
              <c:idx val="328"/>
              <c:tx>
                <c:rich>
                  <a:bodyPr/>
                  <a:lstStyle/>
                  <a:p>
                    <a:fld id="{D9AAC431-BD4F-4069-83B2-757EA95B20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A-D49C-4F2C-A1C3-E2CE1B54AEE6}"/>
                </c:ext>
              </c:extLst>
            </c:dLbl>
            <c:dLbl>
              <c:idx val="329"/>
              <c:tx>
                <c:rich>
                  <a:bodyPr/>
                  <a:lstStyle/>
                  <a:p>
                    <a:fld id="{22971C87-6E59-49C0-A27A-1533113025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B-D49C-4F2C-A1C3-E2CE1B54AEE6}"/>
                </c:ext>
              </c:extLst>
            </c:dLbl>
            <c:dLbl>
              <c:idx val="330"/>
              <c:tx>
                <c:rich>
                  <a:bodyPr/>
                  <a:lstStyle/>
                  <a:p>
                    <a:fld id="{B6956D1A-F001-41CB-B08F-26C8C3C51CE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C-D49C-4F2C-A1C3-E2CE1B54AEE6}"/>
                </c:ext>
              </c:extLst>
            </c:dLbl>
            <c:dLbl>
              <c:idx val="331"/>
              <c:tx>
                <c:rich>
                  <a:bodyPr/>
                  <a:lstStyle/>
                  <a:p>
                    <a:fld id="{AE08B8AB-B7F1-482A-9CB9-CBC1A53F84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D-D49C-4F2C-A1C3-E2CE1B54AEE6}"/>
                </c:ext>
              </c:extLst>
            </c:dLbl>
            <c:dLbl>
              <c:idx val="332"/>
              <c:tx>
                <c:rich>
                  <a:bodyPr/>
                  <a:lstStyle/>
                  <a:p>
                    <a:fld id="{0F8BDEED-FA18-45C5-8236-3D8DA8A516D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E-D49C-4F2C-A1C3-E2CE1B54AEE6}"/>
                </c:ext>
              </c:extLst>
            </c:dLbl>
            <c:dLbl>
              <c:idx val="333"/>
              <c:tx>
                <c:rich>
                  <a:bodyPr/>
                  <a:lstStyle/>
                  <a:p>
                    <a:fld id="{5B7189AB-5171-4460-9D1B-C428292FCA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F-D49C-4F2C-A1C3-E2CE1B54AEE6}"/>
                </c:ext>
              </c:extLst>
            </c:dLbl>
            <c:dLbl>
              <c:idx val="334"/>
              <c:tx>
                <c:rich>
                  <a:bodyPr/>
                  <a:lstStyle/>
                  <a:p>
                    <a:fld id="{2D9F8CD0-CE48-4AAA-B691-AF978C3E3B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0-D49C-4F2C-A1C3-E2CE1B54AEE6}"/>
                </c:ext>
              </c:extLst>
            </c:dLbl>
            <c:dLbl>
              <c:idx val="335"/>
              <c:tx>
                <c:rich>
                  <a:bodyPr/>
                  <a:lstStyle/>
                  <a:p>
                    <a:fld id="{112C2CC2-AD3E-4F5C-94E5-157FEB8F156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1-D49C-4F2C-A1C3-E2CE1B54AEE6}"/>
                </c:ext>
              </c:extLst>
            </c:dLbl>
            <c:dLbl>
              <c:idx val="336"/>
              <c:tx>
                <c:rich>
                  <a:bodyPr/>
                  <a:lstStyle/>
                  <a:p>
                    <a:fld id="{D7C17E0C-B5DB-4CD4-9AB6-24A75A9FD33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2-D49C-4F2C-A1C3-E2CE1B54AEE6}"/>
                </c:ext>
              </c:extLst>
            </c:dLbl>
            <c:dLbl>
              <c:idx val="337"/>
              <c:tx>
                <c:rich>
                  <a:bodyPr/>
                  <a:lstStyle/>
                  <a:p>
                    <a:fld id="{2CD51E89-F8EE-451A-B2FA-EB92634768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3-D49C-4F2C-A1C3-E2CE1B54AEE6}"/>
                </c:ext>
              </c:extLst>
            </c:dLbl>
            <c:dLbl>
              <c:idx val="338"/>
              <c:tx>
                <c:rich>
                  <a:bodyPr/>
                  <a:lstStyle/>
                  <a:p>
                    <a:fld id="{366C96D5-DFCE-4213-A660-4DD31354FEC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4-D49C-4F2C-A1C3-E2CE1B54AEE6}"/>
                </c:ext>
              </c:extLst>
            </c:dLbl>
            <c:dLbl>
              <c:idx val="339"/>
              <c:tx>
                <c:rich>
                  <a:bodyPr/>
                  <a:lstStyle/>
                  <a:p>
                    <a:fld id="{5EB3C76F-7B54-4DCE-B3AB-89D74051C6B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5-D49C-4F2C-A1C3-E2CE1B54AEE6}"/>
                </c:ext>
              </c:extLst>
            </c:dLbl>
            <c:dLbl>
              <c:idx val="340"/>
              <c:tx>
                <c:rich>
                  <a:bodyPr/>
                  <a:lstStyle/>
                  <a:p>
                    <a:fld id="{16CC9DD7-473E-4E54-A13E-35249116773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6-D49C-4F2C-A1C3-E2CE1B54AEE6}"/>
                </c:ext>
              </c:extLst>
            </c:dLbl>
            <c:dLbl>
              <c:idx val="341"/>
              <c:tx>
                <c:rich>
                  <a:bodyPr/>
                  <a:lstStyle/>
                  <a:p>
                    <a:fld id="{38A1E1D9-785C-421A-A9DD-01CE9A5DB9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7-D49C-4F2C-A1C3-E2CE1B54AEE6}"/>
                </c:ext>
              </c:extLst>
            </c:dLbl>
            <c:dLbl>
              <c:idx val="342"/>
              <c:tx>
                <c:rich>
                  <a:bodyPr/>
                  <a:lstStyle/>
                  <a:p>
                    <a:fld id="{4E584DE7-48FA-4811-9DFC-14683370F44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8-D49C-4F2C-A1C3-E2CE1B54AEE6}"/>
                </c:ext>
              </c:extLst>
            </c:dLbl>
            <c:dLbl>
              <c:idx val="343"/>
              <c:tx>
                <c:rich>
                  <a:bodyPr/>
                  <a:lstStyle/>
                  <a:p>
                    <a:fld id="{8A0EAA97-5461-4FFC-8439-5A61AC870D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9-D49C-4F2C-A1C3-E2CE1B54AEE6}"/>
                </c:ext>
              </c:extLst>
            </c:dLbl>
            <c:dLbl>
              <c:idx val="344"/>
              <c:tx>
                <c:rich>
                  <a:bodyPr/>
                  <a:lstStyle/>
                  <a:p>
                    <a:fld id="{D3B5316A-4FFE-4AD3-9097-027B5285A9E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A-D49C-4F2C-A1C3-E2CE1B54AEE6}"/>
                </c:ext>
              </c:extLst>
            </c:dLbl>
            <c:dLbl>
              <c:idx val="345"/>
              <c:tx>
                <c:rich>
                  <a:bodyPr/>
                  <a:lstStyle/>
                  <a:p>
                    <a:fld id="{F8B13FF2-C208-4B40-AFC0-BC2DA9E046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B-D49C-4F2C-A1C3-E2CE1B54AEE6}"/>
                </c:ext>
              </c:extLst>
            </c:dLbl>
            <c:dLbl>
              <c:idx val="346"/>
              <c:tx>
                <c:rich>
                  <a:bodyPr/>
                  <a:lstStyle/>
                  <a:p>
                    <a:fld id="{DECA18BF-F3FA-4A50-90AB-216EE10EB3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C-D49C-4F2C-A1C3-E2CE1B54AEE6}"/>
                </c:ext>
              </c:extLst>
            </c:dLbl>
            <c:dLbl>
              <c:idx val="347"/>
              <c:tx>
                <c:rich>
                  <a:bodyPr/>
                  <a:lstStyle/>
                  <a:p>
                    <a:fld id="{2EA8AB33-8095-4C80-BEA2-24A424364CF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D-D49C-4F2C-A1C3-E2CE1B54AEE6}"/>
                </c:ext>
              </c:extLst>
            </c:dLbl>
            <c:dLbl>
              <c:idx val="348"/>
              <c:tx>
                <c:rich>
                  <a:bodyPr/>
                  <a:lstStyle/>
                  <a:p>
                    <a:fld id="{A6F59A53-798D-48D4-BEC0-B376A10C90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E-D49C-4F2C-A1C3-E2CE1B54AEE6}"/>
                </c:ext>
              </c:extLst>
            </c:dLbl>
            <c:dLbl>
              <c:idx val="349"/>
              <c:tx>
                <c:rich>
                  <a:bodyPr/>
                  <a:lstStyle/>
                  <a:p>
                    <a:fld id="{6B4BC3E5-232E-413A-B421-ED6BB0C597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F-D49C-4F2C-A1C3-E2CE1B54AEE6}"/>
                </c:ext>
              </c:extLst>
            </c:dLbl>
            <c:dLbl>
              <c:idx val="350"/>
              <c:tx>
                <c:rich>
                  <a:bodyPr/>
                  <a:lstStyle/>
                  <a:p>
                    <a:fld id="{EDD93F0E-445F-45A9-8525-8DBDC49A60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0-D49C-4F2C-A1C3-E2CE1B54AEE6}"/>
                </c:ext>
              </c:extLst>
            </c:dLbl>
            <c:dLbl>
              <c:idx val="351"/>
              <c:tx>
                <c:rich>
                  <a:bodyPr/>
                  <a:lstStyle/>
                  <a:p>
                    <a:fld id="{60B87EDC-DF5C-4837-808E-73ED0C694B8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1-D49C-4F2C-A1C3-E2CE1B54AEE6}"/>
                </c:ext>
              </c:extLst>
            </c:dLbl>
            <c:dLbl>
              <c:idx val="352"/>
              <c:tx>
                <c:rich>
                  <a:bodyPr/>
                  <a:lstStyle/>
                  <a:p>
                    <a:fld id="{EA8A89F7-D2CE-4DD0-9F1F-76B565AF77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2-D49C-4F2C-A1C3-E2CE1B54AEE6}"/>
                </c:ext>
              </c:extLst>
            </c:dLbl>
            <c:dLbl>
              <c:idx val="353"/>
              <c:tx>
                <c:rich>
                  <a:bodyPr/>
                  <a:lstStyle/>
                  <a:p>
                    <a:fld id="{07AB869C-E002-4B7D-BBDA-7D9E6EA5A8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3-D49C-4F2C-A1C3-E2CE1B54AEE6}"/>
                </c:ext>
              </c:extLst>
            </c:dLbl>
            <c:dLbl>
              <c:idx val="354"/>
              <c:tx>
                <c:rich>
                  <a:bodyPr/>
                  <a:lstStyle/>
                  <a:p>
                    <a:fld id="{F842672E-E68C-492E-BEAB-EE311E07AD1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4-D49C-4F2C-A1C3-E2CE1B54AEE6}"/>
                </c:ext>
              </c:extLst>
            </c:dLbl>
            <c:dLbl>
              <c:idx val="355"/>
              <c:tx>
                <c:rich>
                  <a:bodyPr/>
                  <a:lstStyle/>
                  <a:p>
                    <a:fld id="{0FB83734-0C37-4B1E-8190-68B82BC1DB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5-D49C-4F2C-A1C3-E2CE1B54AEE6}"/>
                </c:ext>
              </c:extLst>
            </c:dLbl>
            <c:dLbl>
              <c:idx val="356"/>
              <c:tx>
                <c:rich>
                  <a:bodyPr/>
                  <a:lstStyle/>
                  <a:p>
                    <a:fld id="{0CEDD622-AE08-4082-92E2-3781E1AF2A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6-D49C-4F2C-A1C3-E2CE1B54AEE6}"/>
                </c:ext>
              </c:extLst>
            </c:dLbl>
            <c:dLbl>
              <c:idx val="357"/>
              <c:tx>
                <c:rich>
                  <a:bodyPr/>
                  <a:lstStyle/>
                  <a:p>
                    <a:fld id="{B9579700-50C4-4A80-BF12-4AF581CBD26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7-D49C-4F2C-A1C3-E2CE1B54AEE6}"/>
                </c:ext>
              </c:extLst>
            </c:dLbl>
            <c:dLbl>
              <c:idx val="358"/>
              <c:tx>
                <c:rich>
                  <a:bodyPr/>
                  <a:lstStyle/>
                  <a:p>
                    <a:fld id="{C6ABA622-BF59-4E6D-B820-A67BB57F35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8-D49C-4F2C-A1C3-E2CE1B54AEE6}"/>
                </c:ext>
              </c:extLst>
            </c:dLbl>
            <c:dLbl>
              <c:idx val="359"/>
              <c:tx>
                <c:rich>
                  <a:bodyPr/>
                  <a:lstStyle/>
                  <a:p>
                    <a:fld id="{90B9D22B-2573-4EA2-B231-EF89A3ECA4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9-D49C-4F2C-A1C3-E2CE1B54AEE6}"/>
                </c:ext>
              </c:extLst>
            </c:dLbl>
            <c:dLbl>
              <c:idx val="360"/>
              <c:tx>
                <c:rich>
                  <a:bodyPr/>
                  <a:lstStyle/>
                  <a:p>
                    <a:fld id="{23088201-34CE-427A-9478-87369AEF0F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A-D49C-4F2C-A1C3-E2CE1B54AEE6}"/>
                </c:ext>
              </c:extLst>
            </c:dLbl>
            <c:dLbl>
              <c:idx val="361"/>
              <c:tx>
                <c:rich>
                  <a:bodyPr/>
                  <a:lstStyle/>
                  <a:p>
                    <a:fld id="{8B5ED52E-D428-4A1C-9229-7EF9F1869A4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B-D49C-4F2C-A1C3-E2CE1B54AEE6}"/>
                </c:ext>
              </c:extLst>
            </c:dLbl>
            <c:dLbl>
              <c:idx val="362"/>
              <c:tx>
                <c:rich>
                  <a:bodyPr/>
                  <a:lstStyle/>
                  <a:p>
                    <a:fld id="{CBDD65A5-E689-41E4-8271-F1981B1871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C-D49C-4F2C-A1C3-E2CE1B54AEE6}"/>
                </c:ext>
              </c:extLst>
            </c:dLbl>
            <c:dLbl>
              <c:idx val="363"/>
              <c:tx>
                <c:rich>
                  <a:bodyPr/>
                  <a:lstStyle/>
                  <a:p>
                    <a:fld id="{43D771D3-A828-4C50-8612-2E3261527C8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D-D49C-4F2C-A1C3-E2CE1B54AEE6}"/>
                </c:ext>
              </c:extLst>
            </c:dLbl>
            <c:dLbl>
              <c:idx val="364"/>
              <c:tx>
                <c:rich>
                  <a:bodyPr/>
                  <a:lstStyle/>
                  <a:p>
                    <a:fld id="{9C483886-D804-4AD3-ADD0-8D3A62BA7D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E-D49C-4F2C-A1C3-E2CE1B54AEE6}"/>
                </c:ext>
              </c:extLst>
            </c:dLbl>
            <c:dLbl>
              <c:idx val="365"/>
              <c:tx>
                <c:rich>
                  <a:bodyPr/>
                  <a:lstStyle/>
                  <a:p>
                    <a:fld id="{7EB8997A-AC08-4CCE-A162-B9A5471E187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F-D49C-4F2C-A1C3-E2CE1B54AEE6}"/>
                </c:ext>
              </c:extLst>
            </c:dLbl>
            <c:dLbl>
              <c:idx val="366"/>
              <c:tx>
                <c:rich>
                  <a:bodyPr/>
                  <a:lstStyle/>
                  <a:p>
                    <a:fld id="{8B86F3E4-FE5E-4CE7-8CF2-C33A7D7266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0-D49C-4F2C-A1C3-E2CE1B54AEE6}"/>
                </c:ext>
              </c:extLst>
            </c:dLbl>
            <c:dLbl>
              <c:idx val="367"/>
              <c:tx>
                <c:rich>
                  <a:bodyPr/>
                  <a:lstStyle/>
                  <a:p>
                    <a:fld id="{6535E322-CCED-40FF-95B6-F13EF65097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1-D49C-4F2C-A1C3-E2CE1B54AEE6}"/>
                </c:ext>
              </c:extLst>
            </c:dLbl>
            <c:dLbl>
              <c:idx val="368"/>
              <c:tx>
                <c:rich>
                  <a:bodyPr/>
                  <a:lstStyle/>
                  <a:p>
                    <a:fld id="{FEF6B116-0011-4A92-A097-4517638CDE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2-D49C-4F2C-A1C3-E2CE1B54AEE6}"/>
                </c:ext>
              </c:extLst>
            </c:dLbl>
            <c:dLbl>
              <c:idx val="369"/>
              <c:tx>
                <c:rich>
                  <a:bodyPr/>
                  <a:lstStyle/>
                  <a:p>
                    <a:fld id="{0717FC2F-8EE0-4D60-B2D2-D297444B7CA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3-D49C-4F2C-A1C3-E2CE1B54AEE6}"/>
                </c:ext>
              </c:extLst>
            </c:dLbl>
            <c:dLbl>
              <c:idx val="370"/>
              <c:tx>
                <c:rich>
                  <a:bodyPr/>
                  <a:lstStyle/>
                  <a:p>
                    <a:fld id="{1547E86A-B3DF-4229-B13E-A4C44FAB4DB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4-D49C-4F2C-A1C3-E2CE1B54AEE6}"/>
                </c:ext>
              </c:extLst>
            </c:dLbl>
            <c:dLbl>
              <c:idx val="371"/>
              <c:tx>
                <c:rich>
                  <a:bodyPr/>
                  <a:lstStyle/>
                  <a:p>
                    <a:fld id="{D70AFD1E-5244-4B7A-A2FD-229E2E2DB47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5-D49C-4F2C-A1C3-E2CE1B54AEE6}"/>
                </c:ext>
              </c:extLst>
            </c:dLbl>
            <c:dLbl>
              <c:idx val="372"/>
              <c:tx>
                <c:rich>
                  <a:bodyPr/>
                  <a:lstStyle/>
                  <a:p>
                    <a:fld id="{9FE257EA-67B3-4BC1-8FDA-771A0A58363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6-D49C-4F2C-A1C3-E2CE1B54AEE6}"/>
                </c:ext>
              </c:extLst>
            </c:dLbl>
            <c:dLbl>
              <c:idx val="373"/>
              <c:tx>
                <c:rich>
                  <a:bodyPr/>
                  <a:lstStyle/>
                  <a:p>
                    <a:fld id="{25FFDC03-DD07-4724-BE9E-9021598AC34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7-D49C-4F2C-A1C3-E2CE1B54AEE6}"/>
                </c:ext>
              </c:extLst>
            </c:dLbl>
            <c:dLbl>
              <c:idx val="374"/>
              <c:tx>
                <c:rich>
                  <a:bodyPr/>
                  <a:lstStyle/>
                  <a:p>
                    <a:fld id="{1AECA387-4D1D-43E2-AD2B-1B71851A39E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8-D49C-4F2C-A1C3-E2CE1B54AEE6}"/>
                </c:ext>
              </c:extLst>
            </c:dLbl>
            <c:dLbl>
              <c:idx val="375"/>
              <c:tx>
                <c:rich>
                  <a:bodyPr/>
                  <a:lstStyle/>
                  <a:p>
                    <a:fld id="{1258B443-0FF9-4C63-BCDC-EF1EAF51E1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9-D49C-4F2C-A1C3-E2CE1B54AEE6}"/>
                </c:ext>
              </c:extLst>
            </c:dLbl>
            <c:dLbl>
              <c:idx val="376"/>
              <c:tx>
                <c:rich>
                  <a:bodyPr/>
                  <a:lstStyle/>
                  <a:p>
                    <a:fld id="{64C70C0A-21D2-4276-85B9-A30334ABA5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A-D49C-4F2C-A1C3-E2CE1B54AEE6}"/>
                </c:ext>
              </c:extLst>
            </c:dLbl>
            <c:dLbl>
              <c:idx val="377"/>
              <c:tx>
                <c:rich>
                  <a:bodyPr/>
                  <a:lstStyle/>
                  <a:p>
                    <a:fld id="{BA812A66-39F1-4379-B345-F48F91054E9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B-D49C-4F2C-A1C3-E2CE1B54AEE6}"/>
                </c:ext>
              </c:extLst>
            </c:dLbl>
            <c:dLbl>
              <c:idx val="378"/>
              <c:tx>
                <c:rich>
                  <a:bodyPr/>
                  <a:lstStyle/>
                  <a:p>
                    <a:fld id="{A98A403C-BCDA-44F0-A4EC-A5D0979F77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C-D49C-4F2C-A1C3-E2CE1B54AEE6}"/>
                </c:ext>
              </c:extLst>
            </c:dLbl>
            <c:dLbl>
              <c:idx val="379"/>
              <c:tx>
                <c:rich>
                  <a:bodyPr/>
                  <a:lstStyle/>
                  <a:p>
                    <a:fld id="{DEDE4888-2187-4AF3-AA33-2995BFB356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D-D49C-4F2C-A1C3-E2CE1B54AEE6}"/>
                </c:ext>
              </c:extLst>
            </c:dLbl>
            <c:dLbl>
              <c:idx val="380"/>
              <c:tx>
                <c:rich>
                  <a:bodyPr/>
                  <a:lstStyle/>
                  <a:p>
                    <a:fld id="{F5B25B2F-BD9E-42EC-8474-EF2F2DDF1F2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E-D49C-4F2C-A1C3-E2CE1B54AEE6}"/>
                </c:ext>
              </c:extLst>
            </c:dLbl>
            <c:dLbl>
              <c:idx val="381"/>
              <c:tx>
                <c:rich>
                  <a:bodyPr/>
                  <a:lstStyle/>
                  <a:p>
                    <a:fld id="{2B55F135-5837-4AD5-A3F0-685D090E70A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F-D49C-4F2C-A1C3-E2CE1B54AEE6}"/>
                </c:ext>
              </c:extLst>
            </c:dLbl>
            <c:dLbl>
              <c:idx val="382"/>
              <c:tx>
                <c:rich>
                  <a:bodyPr/>
                  <a:lstStyle/>
                  <a:p>
                    <a:fld id="{A4D17BB7-4852-4A0E-8A88-2A9FC43C69B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0-D49C-4F2C-A1C3-E2CE1B54AEE6}"/>
                </c:ext>
              </c:extLst>
            </c:dLbl>
            <c:dLbl>
              <c:idx val="383"/>
              <c:tx>
                <c:rich>
                  <a:bodyPr/>
                  <a:lstStyle/>
                  <a:p>
                    <a:fld id="{C3FCA7CB-99F1-4855-8171-48E4977EBA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1-D49C-4F2C-A1C3-E2CE1B54AEE6}"/>
                </c:ext>
              </c:extLst>
            </c:dLbl>
            <c:dLbl>
              <c:idx val="384"/>
              <c:tx>
                <c:rich>
                  <a:bodyPr/>
                  <a:lstStyle/>
                  <a:p>
                    <a:fld id="{A8A20322-1538-4944-AD99-0EFD06F15D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2-D49C-4F2C-A1C3-E2CE1B54AEE6}"/>
                </c:ext>
              </c:extLst>
            </c:dLbl>
            <c:dLbl>
              <c:idx val="385"/>
              <c:tx>
                <c:rich>
                  <a:bodyPr/>
                  <a:lstStyle/>
                  <a:p>
                    <a:fld id="{4A6ABAEF-E1BF-4674-A019-AF40D9153D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3-D49C-4F2C-A1C3-E2CE1B54AEE6}"/>
                </c:ext>
              </c:extLst>
            </c:dLbl>
            <c:dLbl>
              <c:idx val="386"/>
              <c:tx>
                <c:rich>
                  <a:bodyPr/>
                  <a:lstStyle/>
                  <a:p>
                    <a:fld id="{A246BB06-BD27-47A5-A2B9-57962C5654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4-D49C-4F2C-A1C3-E2CE1B54AEE6}"/>
                </c:ext>
              </c:extLst>
            </c:dLbl>
            <c:dLbl>
              <c:idx val="387"/>
              <c:tx>
                <c:rich>
                  <a:bodyPr/>
                  <a:lstStyle/>
                  <a:p>
                    <a:fld id="{0D63EF8C-2F07-4DBD-A17D-A3BE31F08A8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5-D49C-4F2C-A1C3-E2CE1B54AEE6}"/>
                </c:ext>
              </c:extLst>
            </c:dLbl>
            <c:dLbl>
              <c:idx val="388"/>
              <c:tx>
                <c:rich>
                  <a:bodyPr/>
                  <a:lstStyle/>
                  <a:p>
                    <a:fld id="{E45C25E2-5BFE-465A-AA64-346851251D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6-D49C-4F2C-A1C3-E2CE1B54AEE6}"/>
                </c:ext>
              </c:extLst>
            </c:dLbl>
            <c:dLbl>
              <c:idx val="389"/>
              <c:tx>
                <c:rich>
                  <a:bodyPr/>
                  <a:lstStyle/>
                  <a:p>
                    <a:fld id="{F20D2A3E-3072-4317-9AEC-572E6D2A5B7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7-D49C-4F2C-A1C3-E2CE1B54AEE6}"/>
                </c:ext>
              </c:extLst>
            </c:dLbl>
            <c:dLbl>
              <c:idx val="390"/>
              <c:tx>
                <c:rich>
                  <a:bodyPr/>
                  <a:lstStyle/>
                  <a:p>
                    <a:fld id="{3A34546C-F405-4183-878C-15575696797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8-D49C-4F2C-A1C3-E2CE1B54AEE6}"/>
                </c:ext>
              </c:extLst>
            </c:dLbl>
            <c:dLbl>
              <c:idx val="391"/>
              <c:tx>
                <c:rich>
                  <a:bodyPr/>
                  <a:lstStyle/>
                  <a:p>
                    <a:fld id="{8BEDAE82-DF0A-44AE-8D54-A7BD20D8FD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9-D49C-4F2C-A1C3-E2CE1B54AEE6}"/>
                </c:ext>
              </c:extLst>
            </c:dLbl>
            <c:dLbl>
              <c:idx val="392"/>
              <c:tx>
                <c:rich>
                  <a:bodyPr/>
                  <a:lstStyle/>
                  <a:p>
                    <a:fld id="{A37A9356-9015-454E-A503-7FB2D78705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A-D49C-4F2C-A1C3-E2CE1B54AEE6}"/>
                </c:ext>
              </c:extLst>
            </c:dLbl>
            <c:dLbl>
              <c:idx val="393"/>
              <c:tx>
                <c:rich>
                  <a:bodyPr/>
                  <a:lstStyle/>
                  <a:p>
                    <a:fld id="{8E8CF109-F7CD-41E9-A103-7ACF0698FCF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B-D49C-4F2C-A1C3-E2CE1B54AEE6}"/>
                </c:ext>
              </c:extLst>
            </c:dLbl>
            <c:dLbl>
              <c:idx val="394"/>
              <c:tx>
                <c:rich>
                  <a:bodyPr/>
                  <a:lstStyle/>
                  <a:p>
                    <a:fld id="{4DA36BF8-93B3-4BA3-AB39-2118D80D01A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C-D49C-4F2C-A1C3-E2CE1B54AEE6}"/>
                </c:ext>
              </c:extLst>
            </c:dLbl>
            <c:dLbl>
              <c:idx val="395"/>
              <c:tx>
                <c:rich>
                  <a:bodyPr/>
                  <a:lstStyle/>
                  <a:p>
                    <a:fld id="{A46FD1BF-4351-43A1-AF5B-3AB576EEE01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D-D49C-4F2C-A1C3-E2CE1B54AEE6}"/>
                </c:ext>
              </c:extLst>
            </c:dLbl>
            <c:dLbl>
              <c:idx val="396"/>
              <c:tx>
                <c:rich>
                  <a:bodyPr/>
                  <a:lstStyle/>
                  <a:p>
                    <a:fld id="{33F1E9EB-8803-432B-9FB5-19C32901230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E-D49C-4F2C-A1C3-E2CE1B54AEE6}"/>
                </c:ext>
              </c:extLst>
            </c:dLbl>
            <c:dLbl>
              <c:idx val="397"/>
              <c:tx>
                <c:rich>
                  <a:bodyPr/>
                  <a:lstStyle/>
                  <a:p>
                    <a:fld id="{DD439342-4C00-4B3C-A24E-8451C64DA5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F-D49C-4F2C-A1C3-E2CE1B54AEE6}"/>
                </c:ext>
              </c:extLst>
            </c:dLbl>
            <c:dLbl>
              <c:idx val="398"/>
              <c:tx>
                <c:rich>
                  <a:bodyPr/>
                  <a:lstStyle/>
                  <a:p>
                    <a:fld id="{E265771A-FE4D-42BC-94C6-93A7C9C87C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0-D49C-4F2C-A1C3-E2CE1B54AEE6}"/>
                </c:ext>
              </c:extLst>
            </c:dLbl>
            <c:dLbl>
              <c:idx val="399"/>
              <c:tx>
                <c:rich>
                  <a:bodyPr/>
                  <a:lstStyle/>
                  <a:p>
                    <a:fld id="{68B13CB7-89CF-4CE5-BCB6-6C946AFAF2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1-D49C-4F2C-A1C3-E2CE1B54AEE6}"/>
                </c:ext>
              </c:extLst>
            </c:dLbl>
            <c:dLbl>
              <c:idx val="400"/>
              <c:tx>
                <c:rich>
                  <a:bodyPr/>
                  <a:lstStyle/>
                  <a:p>
                    <a:fld id="{CDFB9F02-16D8-4F19-B26C-05D81DBED61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2-D49C-4F2C-A1C3-E2CE1B54AEE6}"/>
                </c:ext>
              </c:extLst>
            </c:dLbl>
            <c:dLbl>
              <c:idx val="401"/>
              <c:tx>
                <c:rich>
                  <a:bodyPr/>
                  <a:lstStyle/>
                  <a:p>
                    <a:fld id="{88282526-613C-4047-A3A0-D0BC5A7ABB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3-D49C-4F2C-A1C3-E2CE1B54AEE6}"/>
                </c:ext>
              </c:extLst>
            </c:dLbl>
            <c:dLbl>
              <c:idx val="402"/>
              <c:tx>
                <c:rich>
                  <a:bodyPr/>
                  <a:lstStyle/>
                  <a:p>
                    <a:fld id="{9B661EFD-24DB-4BFC-8850-0EBD9FC840F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4-D49C-4F2C-A1C3-E2CE1B54AEE6}"/>
                </c:ext>
              </c:extLst>
            </c:dLbl>
            <c:dLbl>
              <c:idx val="403"/>
              <c:tx>
                <c:rich>
                  <a:bodyPr/>
                  <a:lstStyle/>
                  <a:p>
                    <a:fld id="{BCAD85F3-5C03-4C66-A660-44D9C3429D0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5-D49C-4F2C-A1C3-E2CE1B54AEE6}"/>
                </c:ext>
              </c:extLst>
            </c:dLbl>
            <c:dLbl>
              <c:idx val="404"/>
              <c:tx>
                <c:rich>
                  <a:bodyPr/>
                  <a:lstStyle/>
                  <a:p>
                    <a:fld id="{0BB43247-3E50-4496-A744-7D3DFEC6E0D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6-D49C-4F2C-A1C3-E2CE1B54AEE6}"/>
                </c:ext>
              </c:extLst>
            </c:dLbl>
            <c:dLbl>
              <c:idx val="405"/>
              <c:tx>
                <c:rich>
                  <a:bodyPr/>
                  <a:lstStyle/>
                  <a:p>
                    <a:fld id="{BED872BD-4EE6-4D82-ACF4-86AAD7FB738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7-D49C-4F2C-A1C3-E2CE1B54AEE6}"/>
                </c:ext>
              </c:extLst>
            </c:dLbl>
            <c:dLbl>
              <c:idx val="406"/>
              <c:tx>
                <c:rich>
                  <a:bodyPr/>
                  <a:lstStyle/>
                  <a:p>
                    <a:fld id="{CAF372AD-6AD7-4932-8EEC-66CD8F4B6B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8-D49C-4F2C-A1C3-E2CE1B54AEE6}"/>
                </c:ext>
              </c:extLst>
            </c:dLbl>
            <c:dLbl>
              <c:idx val="407"/>
              <c:tx>
                <c:rich>
                  <a:bodyPr/>
                  <a:lstStyle/>
                  <a:p>
                    <a:fld id="{CB89AEA1-CE0A-407E-A8F6-39609170B1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9-D49C-4F2C-A1C3-E2CE1B54AEE6}"/>
                </c:ext>
              </c:extLst>
            </c:dLbl>
            <c:dLbl>
              <c:idx val="408"/>
              <c:tx>
                <c:rich>
                  <a:bodyPr/>
                  <a:lstStyle/>
                  <a:p>
                    <a:fld id="{8E844FF3-8C7C-4E84-971F-FE94C81213A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A-D49C-4F2C-A1C3-E2CE1B54AEE6}"/>
                </c:ext>
              </c:extLst>
            </c:dLbl>
            <c:dLbl>
              <c:idx val="409"/>
              <c:tx>
                <c:rich>
                  <a:bodyPr/>
                  <a:lstStyle/>
                  <a:p>
                    <a:fld id="{FE8B963F-4658-4E40-A7C7-F43FEAEC51E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B-D49C-4F2C-A1C3-E2CE1B54AEE6}"/>
                </c:ext>
              </c:extLst>
            </c:dLbl>
            <c:dLbl>
              <c:idx val="410"/>
              <c:tx>
                <c:rich>
                  <a:bodyPr/>
                  <a:lstStyle/>
                  <a:p>
                    <a:fld id="{63977B57-BB6F-4765-B2F2-EB867C23A0A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C-D49C-4F2C-A1C3-E2CE1B54AEE6}"/>
                </c:ext>
              </c:extLst>
            </c:dLbl>
            <c:dLbl>
              <c:idx val="411"/>
              <c:tx>
                <c:rich>
                  <a:bodyPr/>
                  <a:lstStyle/>
                  <a:p>
                    <a:fld id="{B55FBC0D-8395-4B9A-B4FF-EBDC06586D0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D-D49C-4F2C-A1C3-E2CE1B54AEE6}"/>
                </c:ext>
              </c:extLst>
            </c:dLbl>
            <c:dLbl>
              <c:idx val="412"/>
              <c:tx>
                <c:rich>
                  <a:bodyPr/>
                  <a:lstStyle/>
                  <a:p>
                    <a:fld id="{1E65BF22-5A4A-404F-9B0A-E41569878D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E-D49C-4F2C-A1C3-E2CE1B54AEE6}"/>
                </c:ext>
              </c:extLst>
            </c:dLbl>
            <c:dLbl>
              <c:idx val="413"/>
              <c:tx>
                <c:rich>
                  <a:bodyPr/>
                  <a:lstStyle/>
                  <a:p>
                    <a:fld id="{E14C5FEC-1C48-4EF2-B924-8EE41F5F5B6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F-D49C-4F2C-A1C3-E2CE1B54AEE6}"/>
                </c:ext>
              </c:extLst>
            </c:dLbl>
            <c:dLbl>
              <c:idx val="414"/>
              <c:tx>
                <c:rich>
                  <a:bodyPr/>
                  <a:lstStyle/>
                  <a:p>
                    <a:fld id="{0AB948C2-1CB2-47D1-9D1C-7040E615F2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0-D49C-4F2C-A1C3-E2CE1B54AEE6}"/>
                </c:ext>
              </c:extLst>
            </c:dLbl>
            <c:dLbl>
              <c:idx val="415"/>
              <c:tx>
                <c:rich>
                  <a:bodyPr/>
                  <a:lstStyle/>
                  <a:p>
                    <a:fld id="{76CB5C6B-263F-468F-BE42-F7C2080CF6E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1-D49C-4F2C-A1C3-E2CE1B54AEE6}"/>
                </c:ext>
              </c:extLst>
            </c:dLbl>
            <c:dLbl>
              <c:idx val="416"/>
              <c:tx>
                <c:rich>
                  <a:bodyPr/>
                  <a:lstStyle/>
                  <a:p>
                    <a:fld id="{B2D91647-2004-438C-BD9B-F6C0FD7CA51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2-D49C-4F2C-A1C3-E2CE1B54AEE6}"/>
                </c:ext>
              </c:extLst>
            </c:dLbl>
            <c:dLbl>
              <c:idx val="417"/>
              <c:tx>
                <c:rich>
                  <a:bodyPr/>
                  <a:lstStyle/>
                  <a:p>
                    <a:fld id="{19E151CB-1E37-4B28-B24B-B9585382F98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3-D49C-4F2C-A1C3-E2CE1B54AEE6}"/>
                </c:ext>
              </c:extLst>
            </c:dLbl>
            <c:dLbl>
              <c:idx val="418"/>
              <c:tx>
                <c:rich>
                  <a:bodyPr/>
                  <a:lstStyle/>
                  <a:p>
                    <a:fld id="{5344EC39-3F14-4849-ADA1-2B81A9614C3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4-D49C-4F2C-A1C3-E2CE1B54AEE6}"/>
                </c:ext>
              </c:extLst>
            </c:dLbl>
            <c:dLbl>
              <c:idx val="419"/>
              <c:tx>
                <c:rich>
                  <a:bodyPr/>
                  <a:lstStyle/>
                  <a:p>
                    <a:fld id="{F5C8656F-5717-4BB1-A937-178D2024A8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5-D49C-4F2C-A1C3-E2CE1B54AEE6}"/>
                </c:ext>
              </c:extLst>
            </c:dLbl>
            <c:dLbl>
              <c:idx val="420"/>
              <c:tx>
                <c:rich>
                  <a:bodyPr/>
                  <a:lstStyle/>
                  <a:p>
                    <a:fld id="{2DC159AC-5D9B-4202-BF5F-DB141028D2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6-D49C-4F2C-A1C3-E2CE1B54AEE6}"/>
                </c:ext>
              </c:extLst>
            </c:dLbl>
            <c:dLbl>
              <c:idx val="421"/>
              <c:tx>
                <c:rich>
                  <a:bodyPr/>
                  <a:lstStyle/>
                  <a:p>
                    <a:fld id="{96AC806B-1E34-435F-B751-7CCC2A1B62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7-D49C-4F2C-A1C3-E2CE1B54AEE6}"/>
                </c:ext>
              </c:extLst>
            </c:dLbl>
            <c:dLbl>
              <c:idx val="422"/>
              <c:tx>
                <c:rich>
                  <a:bodyPr/>
                  <a:lstStyle/>
                  <a:p>
                    <a:fld id="{B5D384A1-753A-4CFE-8947-548CE6595A5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8-D49C-4F2C-A1C3-E2CE1B54AEE6}"/>
                </c:ext>
              </c:extLst>
            </c:dLbl>
            <c:dLbl>
              <c:idx val="423"/>
              <c:tx>
                <c:rich>
                  <a:bodyPr/>
                  <a:lstStyle/>
                  <a:p>
                    <a:fld id="{6292FAD1-3390-4F09-855E-7081123AE4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9-D49C-4F2C-A1C3-E2CE1B54AEE6}"/>
                </c:ext>
              </c:extLst>
            </c:dLbl>
            <c:dLbl>
              <c:idx val="424"/>
              <c:tx>
                <c:rich>
                  <a:bodyPr/>
                  <a:lstStyle/>
                  <a:p>
                    <a:fld id="{370CBDF8-83AB-4654-877C-C9E9361A61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A-D49C-4F2C-A1C3-E2CE1B54AEE6}"/>
                </c:ext>
              </c:extLst>
            </c:dLbl>
            <c:dLbl>
              <c:idx val="425"/>
              <c:tx>
                <c:rich>
                  <a:bodyPr/>
                  <a:lstStyle/>
                  <a:p>
                    <a:fld id="{EBBEF7C9-D998-4A43-B670-0CA870624E8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B-D49C-4F2C-A1C3-E2CE1B54AEE6}"/>
                </c:ext>
              </c:extLst>
            </c:dLbl>
            <c:dLbl>
              <c:idx val="426"/>
              <c:tx>
                <c:rich>
                  <a:bodyPr/>
                  <a:lstStyle/>
                  <a:p>
                    <a:fld id="{87975EF8-D2AE-442C-8DDC-7EEDDC32BC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C-D49C-4F2C-A1C3-E2CE1B54AEE6}"/>
                </c:ext>
              </c:extLst>
            </c:dLbl>
            <c:dLbl>
              <c:idx val="427"/>
              <c:tx>
                <c:rich>
                  <a:bodyPr/>
                  <a:lstStyle/>
                  <a:p>
                    <a:fld id="{4B50E301-AD70-4EA6-B0BF-90E778C08E9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D-D49C-4F2C-A1C3-E2CE1B54AEE6}"/>
                </c:ext>
              </c:extLst>
            </c:dLbl>
            <c:dLbl>
              <c:idx val="428"/>
              <c:tx>
                <c:rich>
                  <a:bodyPr/>
                  <a:lstStyle/>
                  <a:p>
                    <a:fld id="{4CC99810-6BB5-4948-BC92-F5E62FEB9E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E-D49C-4F2C-A1C3-E2CE1B54AEE6}"/>
                </c:ext>
              </c:extLst>
            </c:dLbl>
            <c:dLbl>
              <c:idx val="429"/>
              <c:tx>
                <c:rich>
                  <a:bodyPr/>
                  <a:lstStyle/>
                  <a:p>
                    <a:fld id="{1FC1283C-A170-42E3-BA9C-4B35196FA0A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F-D49C-4F2C-A1C3-E2CE1B54AEE6}"/>
                </c:ext>
              </c:extLst>
            </c:dLbl>
            <c:dLbl>
              <c:idx val="430"/>
              <c:tx>
                <c:rich>
                  <a:bodyPr/>
                  <a:lstStyle/>
                  <a:p>
                    <a:fld id="{75755583-141B-4566-8990-D5C29390C3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0-D49C-4F2C-A1C3-E2CE1B54AEE6}"/>
                </c:ext>
              </c:extLst>
            </c:dLbl>
            <c:dLbl>
              <c:idx val="431"/>
              <c:tx>
                <c:rich>
                  <a:bodyPr/>
                  <a:lstStyle/>
                  <a:p>
                    <a:fld id="{C0452EF3-43FC-4DBA-B990-77F2A5BDA83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1-D49C-4F2C-A1C3-E2CE1B54AEE6}"/>
                </c:ext>
              </c:extLst>
            </c:dLbl>
            <c:dLbl>
              <c:idx val="432"/>
              <c:tx>
                <c:rich>
                  <a:bodyPr/>
                  <a:lstStyle/>
                  <a:p>
                    <a:fld id="{E50953AD-B000-4AFD-B36C-4DA8872E41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2-D49C-4F2C-A1C3-E2CE1B54AEE6}"/>
                </c:ext>
              </c:extLst>
            </c:dLbl>
            <c:dLbl>
              <c:idx val="433"/>
              <c:tx>
                <c:rich>
                  <a:bodyPr/>
                  <a:lstStyle/>
                  <a:p>
                    <a:fld id="{26EA52E2-42AD-47A4-B91D-F6F88CC8CC5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3-D49C-4F2C-A1C3-E2CE1B54AEE6}"/>
                </c:ext>
              </c:extLst>
            </c:dLbl>
            <c:dLbl>
              <c:idx val="434"/>
              <c:tx>
                <c:rich>
                  <a:bodyPr/>
                  <a:lstStyle/>
                  <a:p>
                    <a:fld id="{895DCF6F-26B7-405F-A781-C57C137BAEF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4-D49C-4F2C-A1C3-E2CE1B54AEE6}"/>
                </c:ext>
              </c:extLst>
            </c:dLbl>
            <c:dLbl>
              <c:idx val="435"/>
              <c:tx>
                <c:rich>
                  <a:bodyPr/>
                  <a:lstStyle/>
                  <a:p>
                    <a:fld id="{0AC8612E-AE1B-4F87-85C0-B4A998AEEA5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5-D49C-4F2C-A1C3-E2CE1B54AEE6}"/>
                </c:ext>
              </c:extLst>
            </c:dLbl>
            <c:dLbl>
              <c:idx val="436"/>
              <c:tx>
                <c:rich>
                  <a:bodyPr/>
                  <a:lstStyle/>
                  <a:p>
                    <a:fld id="{E25CBD54-E28D-4B4A-AF1A-0AE5C4732F7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6-D49C-4F2C-A1C3-E2CE1B54AEE6}"/>
                </c:ext>
              </c:extLst>
            </c:dLbl>
            <c:dLbl>
              <c:idx val="437"/>
              <c:tx>
                <c:rich>
                  <a:bodyPr/>
                  <a:lstStyle/>
                  <a:p>
                    <a:fld id="{D512FFF6-EC6B-44BB-B437-BE6E50A362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7-D49C-4F2C-A1C3-E2CE1B54AEE6}"/>
                </c:ext>
              </c:extLst>
            </c:dLbl>
            <c:dLbl>
              <c:idx val="438"/>
              <c:tx>
                <c:rich>
                  <a:bodyPr/>
                  <a:lstStyle/>
                  <a:p>
                    <a:fld id="{1EC2F341-C5E1-4635-99BB-EBE0682B431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8-D49C-4F2C-A1C3-E2CE1B54AEE6}"/>
                </c:ext>
              </c:extLst>
            </c:dLbl>
            <c:dLbl>
              <c:idx val="439"/>
              <c:tx>
                <c:rich>
                  <a:bodyPr/>
                  <a:lstStyle/>
                  <a:p>
                    <a:fld id="{E66158B8-8E2A-4496-BE06-B96DE773DB1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9-D49C-4F2C-A1C3-E2CE1B54AEE6}"/>
                </c:ext>
              </c:extLst>
            </c:dLbl>
            <c:dLbl>
              <c:idx val="440"/>
              <c:tx>
                <c:rich>
                  <a:bodyPr/>
                  <a:lstStyle/>
                  <a:p>
                    <a:fld id="{14C12738-8772-4D70-A71A-3258BDF9BC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A-D49C-4F2C-A1C3-E2CE1B54AEE6}"/>
                </c:ext>
              </c:extLst>
            </c:dLbl>
            <c:dLbl>
              <c:idx val="441"/>
              <c:tx>
                <c:rich>
                  <a:bodyPr/>
                  <a:lstStyle/>
                  <a:p>
                    <a:fld id="{E99BF576-E330-4E26-8FA9-AF4A83A957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B-D49C-4F2C-A1C3-E2CE1B54AEE6}"/>
                </c:ext>
              </c:extLst>
            </c:dLbl>
            <c:dLbl>
              <c:idx val="442"/>
              <c:tx>
                <c:rich>
                  <a:bodyPr/>
                  <a:lstStyle/>
                  <a:p>
                    <a:fld id="{0971F5DA-FDFD-468F-937A-2C65A09FC03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C-D49C-4F2C-A1C3-E2CE1B54AEE6}"/>
                </c:ext>
              </c:extLst>
            </c:dLbl>
            <c:dLbl>
              <c:idx val="443"/>
              <c:tx>
                <c:rich>
                  <a:bodyPr/>
                  <a:lstStyle/>
                  <a:p>
                    <a:fld id="{9A59D22D-DED6-42E4-AB91-1DC2272534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D-D49C-4F2C-A1C3-E2CE1B54AEE6}"/>
                </c:ext>
              </c:extLst>
            </c:dLbl>
            <c:dLbl>
              <c:idx val="444"/>
              <c:tx>
                <c:rich>
                  <a:bodyPr/>
                  <a:lstStyle/>
                  <a:p>
                    <a:fld id="{9DE2AC77-5C64-40CC-BD4A-78C569ED112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E-D49C-4F2C-A1C3-E2CE1B54AEE6}"/>
                </c:ext>
              </c:extLst>
            </c:dLbl>
            <c:dLbl>
              <c:idx val="445"/>
              <c:tx>
                <c:rich>
                  <a:bodyPr/>
                  <a:lstStyle/>
                  <a:p>
                    <a:fld id="{FC410D5C-9036-45B2-9F14-17504A6BC9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BF-D49C-4F2C-A1C3-E2CE1B54AEE6}"/>
                </c:ext>
              </c:extLst>
            </c:dLbl>
            <c:dLbl>
              <c:idx val="446"/>
              <c:tx>
                <c:rich>
                  <a:bodyPr/>
                  <a:lstStyle/>
                  <a:p>
                    <a:fld id="{FD309A53-119A-404E-BC06-C9A59E0A789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0-D49C-4F2C-A1C3-E2CE1B54AEE6}"/>
                </c:ext>
              </c:extLst>
            </c:dLbl>
            <c:dLbl>
              <c:idx val="447"/>
              <c:tx>
                <c:rich>
                  <a:bodyPr/>
                  <a:lstStyle/>
                  <a:p>
                    <a:fld id="{7D76117A-E0ED-4ACF-99A8-467119B6139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1-D49C-4F2C-A1C3-E2CE1B54AEE6}"/>
                </c:ext>
              </c:extLst>
            </c:dLbl>
            <c:dLbl>
              <c:idx val="448"/>
              <c:tx>
                <c:rich>
                  <a:bodyPr/>
                  <a:lstStyle/>
                  <a:p>
                    <a:fld id="{9AEFD14E-4453-477D-A411-6A16B230206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2-D49C-4F2C-A1C3-E2CE1B54AEE6}"/>
                </c:ext>
              </c:extLst>
            </c:dLbl>
            <c:dLbl>
              <c:idx val="449"/>
              <c:tx>
                <c:rich>
                  <a:bodyPr/>
                  <a:lstStyle/>
                  <a:p>
                    <a:fld id="{C17B7536-5075-4598-A385-5B2C1953F21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3-D49C-4F2C-A1C3-E2CE1B54AEE6}"/>
                </c:ext>
              </c:extLst>
            </c:dLbl>
            <c:dLbl>
              <c:idx val="450"/>
              <c:tx>
                <c:rich>
                  <a:bodyPr/>
                  <a:lstStyle/>
                  <a:p>
                    <a:fld id="{4F453186-78BB-4F34-B512-E79554777C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4-D49C-4F2C-A1C3-E2CE1B54AEE6}"/>
                </c:ext>
              </c:extLst>
            </c:dLbl>
            <c:dLbl>
              <c:idx val="451"/>
              <c:tx>
                <c:rich>
                  <a:bodyPr/>
                  <a:lstStyle/>
                  <a:p>
                    <a:fld id="{C22CC265-6054-4DF7-ABCE-BEE831875F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5-D49C-4F2C-A1C3-E2CE1B54AEE6}"/>
                </c:ext>
              </c:extLst>
            </c:dLbl>
            <c:dLbl>
              <c:idx val="452"/>
              <c:tx>
                <c:rich>
                  <a:bodyPr/>
                  <a:lstStyle/>
                  <a:p>
                    <a:fld id="{6A17E842-375B-4483-987B-5BA9EAEA73E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6-D49C-4F2C-A1C3-E2CE1B54AEE6}"/>
                </c:ext>
              </c:extLst>
            </c:dLbl>
            <c:dLbl>
              <c:idx val="453"/>
              <c:tx>
                <c:rich>
                  <a:bodyPr/>
                  <a:lstStyle/>
                  <a:p>
                    <a:fld id="{4DDD8EB9-5E87-412C-804F-728B3AAF8B9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7-D49C-4F2C-A1C3-E2CE1B54AEE6}"/>
                </c:ext>
              </c:extLst>
            </c:dLbl>
            <c:dLbl>
              <c:idx val="454"/>
              <c:tx>
                <c:rich>
                  <a:bodyPr/>
                  <a:lstStyle/>
                  <a:p>
                    <a:fld id="{39D8311C-CA8E-47EE-9D7D-9F56C7E143A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8-D49C-4F2C-A1C3-E2CE1B54AEE6}"/>
                </c:ext>
              </c:extLst>
            </c:dLbl>
            <c:dLbl>
              <c:idx val="455"/>
              <c:tx>
                <c:rich>
                  <a:bodyPr/>
                  <a:lstStyle/>
                  <a:p>
                    <a:fld id="{94FF20D5-F5D3-4B0E-8BB5-BED17615D36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9-D49C-4F2C-A1C3-E2CE1B54AEE6}"/>
                </c:ext>
              </c:extLst>
            </c:dLbl>
            <c:dLbl>
              <c:idx val="456"/>
              <c:tx>
                <c:rich>
                  <a:bodyPr/>
                  <a:lstStyle/>
                  <a:p>
                    <a:fld id="{AD8AB55E-7714-4DF2-A526-2708E16EF04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A-D49C-4F2C-A1C3-E2CE1B54AEE6}"/>
                </c:ext>
              </c:extLst>
            </c:dLbl>
            <c:dLbl>
              <c:idx val="457"/>
              <c:tx>
                <c:rich>
                  <a:bodyPr/>
                  <a:lstStyle/>
                  <a:p>
                    <a:fld id="{27EDF55F-3691-4582-A1D8-C64D16FA94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B-D49C-4F2C-A1C3-E2CE1B54AEE6}"/>
                </c:ext>
              </c:extLst>
            </c:dLbl>
            <c:dLbl>
              <c:idx val="458"/>
              <c:tx>
                <c:rich>
                  <a:bodyPr/>
                  <a:lstStyle/>
                  <a:p>
                    <a:fld id="{FBE7AAEA-621B-497A-87E3-A60220099CC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C-D49C-4F2C-A1C3-E2CE1B54AEE6}"/>
                </c:ext>
              </c:extLst>
            </c:dLbl>
            <c:dLbl>
              <c:idx val="459"/>
              <c:tx>
                <c:rich>
                  <a:bodyPr/>
                  <a:lstStyle/>
                  <a:p>
                    <a:fld id="{6BAB04EC-2BA4-4A47-9697-6BBF8DABD4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D-D49C-4F2C-A1C3-E2CE1B54AEE6}"/>
                </c:ext>
              </c:extLst>
            </c:dLbl>
            <c:dLbl>
              <c:idx val="460"/>
              <c:tx>
                <c:rich>
                  <a:bodyPr/>
                  <a:lstStyle/>
                  <a:p>
                    <a:fld id="{E73031CE-5B2F-4C81-8D8E-D290A8BB24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E-D49C-4F2C-A1C3-E2CE1B54AEE6}"/>
                </c:ext>
              </c:extLst>
            </c:dLbl>
            <c:dLbl>
              <c:idx val="461"/>
              <c:tx>
                <c:rich>
                  <a:bodyPr/>
                  <a:lstStyle/>
                  <a:p>
                    <a:fld id="{6E1588EB-11C6-4B32-906D-C17A04D2D69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CF-D49C-4F2C-A1C3-E2CE1B54AEE6}"/>
                </c:ext>
              </c:extLst>
            </c:dLbl>
            <c:dLbl>
              <c:idx val="462"/>
              <c:tx>
                <c:rich>
                  <a:bodyPr/>
                  <a:lstStyle/>
                  <a:p>
                    <a:fld id="{6D88753B-60DA-4EDA-ACE4-E40C6248D7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0-D49C-4F2C-A1C3-E2CE1B54AEE6}"/>
                </c:ext>
              </c:extLst>
            </c:dLbl>
            <c:dLbl>
              <c:idx val="463"/>
              <c:tx>
                <c:rich>
                  <a:bodyPr/>
                  <a:lstStyle/>
                  <a:p>
                    <a:fld id="{02EA50DD-9BC3-48EB-8EC9-E550F2CC0A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1-D49C-4F2C-A1C3-E2CE1B54AEE6}"/>
                </c:ext>
              </c:extLst>
            </c:dLbl>
            <c:dLbl>
              <c:idx val="464"/>
              <c:tx>
                <c:rich>
                  <a:bodyPr/>
                  <a:lstStyle/>
                  <a:p>
                    <a:fld id="{C3C0F224-53AF-4670-8950-6167D2DAFE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2-D49C-4F2C-A1C3-E2CE1B54AEE6}"/>
                </c:ext>
              </c:extLst>
            </c:dLbl>
            <c:dLbl>
              <c:idx val="465"/>
              <c:tx>
                <c:rich>
                  <a:bodyPr/>
                  <a:lstStyle/>
                  <a:p>
                    <a:fld id="{0E30FF3F-BEEA-4E61-BF10-D6CA3FB210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3-D49C-4F2C-A1C3-E2CE1B54AEE6}"/>
                </c:ext>
              </c:extLst>
            </c:dLbl>
            <c:dLbl>
              <c:idx val="466"/>
              <c:tx>
                <c:rich>
                  <a:bodyPr/>
                  <a:lstStyle/>
                  <a:p>
                    <a:fld id="{4B767173-AFE8-43AA-BDC4-CE25C34D66C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4-D49C-4F2C-A1C3-E2CE1B54AEE6}"/>
                </c:ext>
              </c:extLst>
            </c:dLbl>
            <c:dLbl>
              <c:idx val="467"/>
              <c:tx>
                <c:rich>
                  <a:bodyPr/>
                  <a:lstStyle/>
                  <a:p>
                    <a:fld id="{B5DFA1DD-61D7-44EF-AC46-4636EA0F58E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5-D49C-4F2C-A1C3-E2CE1B54AEE6}"/>
                </c:ext>
              </c:extLst>
            </c:dLbl>
            <c:dLbl>
              <c:idx val="468"/>
              <c:tx>
                <c:rich>
                  <a:bodyPr/>
                  <a:lstStyle/>
                  <a:p>
                    <a:fld id="{26C1FA12-EE45-44F1-BB73-D3C91F7461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6-D49C-4F2C-A1C3-E2CE1B54AEE6}"/>
                </c:ext>
              </c:extLst>
            </c:dLbl>
            <c:dLbl>
              <c:idx val="469"/>
              <c:tx>
                <c:rich>
                  <a:bodyPr/>
                  <a:lstStyle/>
                  <a:p>
                    <a:fld id="{ED76E7D4-4E0C-45D9-BBFC-80C69DE072F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7-D49C-4F2C-A1C3-E2CE1B54AEE6}"/>
                </c:ext>
              </c:extLst>
            </c:dLbl>
            <c:dLbl>
              <c:idx val="470"/>
              <c:tx>
                <c:rich>
                  <a:bodyPr/>
                  <a:lstStyle/>
                  <a:p>
                    <a:fld id="{012C44E2-B40B-4EDA-9FDF-CBB304F9F3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8-D49C-4F2C-A1C3-E2CE1B54AEE6}"/>
                </c:ext>
              </c:extLst>
            </c:dLbl>
            <c:dLbl>
              <c:idx val="471"/>
              <c:tx>
                <c:rich>
                  <a:bodyPr/>
                  <a:lstStyle/>
                  <a:p>
                    <a:fld id="{58838B27-1F82-4FE6-9519-2733796FA7E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9-D49C-4F2C-A1C3-E2CE1B54AEE6}"/>
                </c:ext>
              </c:extLst>
            </c:dLbl>
            <c:dLbl>
              <c:idx val="472"/>
              <c:tx>
                <c:rich>
                  <a:bodyPr/>
                  <a:lstStyle/>
                  <a:p>
                    <a:fld id="{C7581203-976E-4260-8FDB-CCF5EBA6AC6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A-D49C-4F2C-A1C3-E2CE1B54AEE6}"/>
                </c:ext>
              </c:extLst>
            </c:dLbl>
            <c:dLbl>
              <c:idx val="473"/>
              <c:tx>
                <c:rich>
                  <a:bodyPr/>
                  <a:lstStyle/>
                  <a:p>
                    <a:fld id="{5B6FD066-1F97-4D0A-8BC4-B1D920CDA5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B-D49C-4F2C-A1C3-E2CE1B54AEE6}"/>
                </c:ext>
              </c:extLst>
            </c:dLbl>
            <c:dLbl>
              <c:idx val="474"/>
              <c:tx>
                <c:rich>
                  <a:bodyPr/>
                  <a:lstStyle/>
                  <a:p>
                    <a:fld id="{8C4EA555-A0BE-42E7-96C7-38E8E5BDE46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C-D49C-4F2C-A1C3-E2CE1B54AEE6}"/>
                </c:ext>
              </c:extLst>
            </c:dLbl>
            <c:dLbl>
              <c:idx val="475"/>
              <c:tx>
                <c:rich>
                  <a:bodyPr/>
                  <a:lstStyle/>
                  <a:p>
                    <a:fld id="{4D4618E3-3197-4C1C-92F5-9509AFD22E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D-D49C-4F2C-A1C3-E2CE1B54AEE6}"/>
                </c:ext>
              </c:extLst>
            </c:dLbl>
            <c:dLbl>
              <c:idx val="476"/>
              <c:tx>
                <c:rich>
                  <a:bodyPr/>
                  <a:lstStyle/>
                  <a:p>
                    <a:fld id="{8E63094F-B94F-41E0-BDBB-F52BA38335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E-D49C-4F2C-A1C3-E2CE1B54AEE6}"/>
                </c:ext>
              </c:extLst>
            </c:dLbl>
            <c:dLbl>
              <c:idx val="477"/>
              <c:tx>
                <c:rich>
                  <a:bodyPr/>
                  <a:lstStyle/>
                  <a:p>
                    <a:fld id="{0F14B3B7-7094-41B4-B3A8-F8E3113B80E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F-D49C-4F2C-A1C3-E2CE1B54AEE6}"/>
                </c:ext>
              </c:extLst>
            </c:dLbl>
            <c:dLbl>
              <c:idx val="478"/>
              <c:tx>
                <c:rich>
                  <a:bodyPr/>
                  <a:lstStyle/>
                  <a:p>
                    <a:fld id="{8BE1538F-BFE2-4E21-8B95-FCF478B5900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0-D49C-4F2C-A1C3-E2CE1B54AEE6}"/>
                </c:ext>
              </c:extLst>
            </c:dLbl>
            <c:dLbl>
              <c:idx val="479"/>
              <c:tx>
                <c:rich>
                  <a:bodyPr/>
                  <a:lstStyle/>
                  <a:p>
                    <a:fld id="{36B49CB3-A3C6-43DE-AEA4-9503BF8420A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1-D49C-4F2C-A1C3-E2CE1B54AEE6}"/>
                </c:ext>
              </c:extLst>
            </c:dLbl>
            <c:dLbl>
              <c:idx val="480"/>
              <c:tx>
                <c:rich>
                  <a:bodyPr/>
                  <a:lstStyle/>
                  <a:p>
                    <a:fld id="{A5FC77E7-7567-4413-86E5-B1C777BB88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2-D49C-4F2C-A1C3-E2CE1B54AEE6}"/>
                </c:ext>
              </c:extLst>
            </c:dLbl>
            <c:dLbl>
              <c:idx val="481"/>
              <c:tx>
                <c:rich>
                  <a:bodyPr/>
                  <a:lstStyle/>
                  <a:p>
                    <a:fld id="{BCB0A71B-E648-40A8-B294-0474C751D8A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3-D49C-4F2C-A1C3-E2CE1B54AEE6}"/>
                </c:ext>
              </c:extLst>
            </c:dLbl>
            <c:dLbl>
              <c:idx val="482"/>
              <c:tx>
                <c:rich>
                  <a:bodyPr/>
                  <a:lstStyle/>
                  <a:p>
                    <a:fld id="{4F116DB5-1A4D-4BD9-8CA9-A1BE0445509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4-D49C-4F2C-A1C3-E2CE1B54AEE6}"/>
                </c:ext>
              </c:extLst>
            </c:dLbl>
            <c:dLbl>
              <c:idx val="483"/>
              <c:tx>
                <c:rich>
                  <a:bodyPr/>
                  <a:lstStyle/>
                  <a:p>
                    <a:fld id="{AE8BB92E-F705-4744-A64C-467A91B0E6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5-D49C-4F2C-A1C3-E2CE1B54AEE6}"/>
                </c:ext>
              </c:extLst>
            </c:dLbl>
            <c:dLbl>
              <c:idx val="484"/>
              <c:tx>
                <c:rich>
                  <a:bodyPr/>
                  <a:lstStyle/>
                  <a:p>
                    <a:fld id="{1F5DE602-A1E9-4713-8D6B-290F213E254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6-D49C-4F2C-A1C3-E2CE1B54AEE6}"/>
                </c:ext>
              </c:extLst>
            </c:dLbl>
            <c:dLbl>
              <c:idx val="485"/>
              <c:tx>
                <c:rich>
                  <a:bodyPr/>
                  <a:lstStyle/>
                  <a:p>
                    <a:fld id="{9E084277-AA5F-453F-85E5-126D190939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7-D49C-4F2C-A1C3-E2CE1B54AEE6}"/>
                </c:ext>
              </c:extLst>
            </c:dLbl>
            <c:dLbl>
              <c:idx val="486"/>
              <c:tx>
                <c:rich>
                  <a:bodyPr/>
                  <a:lstStyle/>
                  <a:p>
                    <a:fld id="{AB090FA4-3D28-4597-A76A-A7AF940621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8-D49C-4F2C-A1C3-E2CE1B54AEE6}"/>
                </c:ext>
              </c:extLst>
            </c:dLbl>
            <c:dLbl>
              <c:idx val="487"/>
              <c:tx>
                <c:rich>
                  <a:bodyPr/>
                  <a:lstStyle/>
                  <a:p>
                    <a:fld id="{E333C7F2-1BC9-4ACA-BD9C-49982352B7E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9-D49C-4F2C-A1C3-E2CE1B54AEE6}"/>
                </c:ext>
              </c:extLst>
            </c:dLbl>
            <c:dLbl>
              <c:idx val="488"/>
              <c:tx>
                <c:rich>
                  <a:bodyPr/>
                  <a:lstStyle/>
                  <a:p>
                    <a:fld id="{722F632E-38F8-4083-BDE9-7DBC5DADA95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A-D49C-4F2C-A1C3-E2CE1B54AEE6}"/>
                </c:ext>
              </c:extLst>
            </c:dLbl>
            <c:dLbl>
              <c:idx val="489"/>
              <c:tx>
                <c:rich>
                  <a:bodyPr/>
                  <a:lstStyle/>
                  <a:p>
                    <a:fld id="{FC7E40AD-16F9-4085-A6B3-0E474148DA1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B-D49C-4F2C-A1C3-E2CE1B54AEE6}"/>
                </c:ext>
              </c:extLst>
            </c:dLbl>
            <c:dLbl>
              <c:idx val="490"/>
              <c:tx>
                <c:rich>
                  <a:bodyPr/>
                  <a:lstStyle/>
                  <a:p>
                    <a:fld id="{0381366A-A987-4980-87DF-C307408F9B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C-D49C-4F2C-A1C3-E2CE1B54AEE6}"/>
                </c:ext>
              </c:extLst>
            </c:dLbl>
            <c:dLbl>
              <c:idx val="491"/>
              <c:tx>
                <c:rich>
                  <a:bodyPr/>
                  <a:lstStyle/>
                  <a:p>
                    <a:fld id="{493292E6-5EFA-4AA2-B674-22244FAA16E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D-D49C-4F2C-A1C3-E2CE1B54AEE6}"/>
                </c:ext>
              </c:extLst>
            </c:dLbl>
            <c:dLbl>
              <c:idx val="492"/>
              <c:tx>
                <c:rich>
                  <a:bodyPr/>
                  <a:lstStyle/>
                  <a:p>
                    <a:fld id="{873DAEEF-FB89-4D71-896D-E3FFE758B4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E-D49C-4F2C-A1C3-E2CE1B54AEE6}"/>
                </c:ext>
              </c:extLst>
            </c:dLbl>
            <c:dLbl>
              <c:idx val="493"/>
              <c:tx>
                <c:rich>
                  <a:bodyPr/>
                  <a:lstStyle/>
                  <a:p>
                    <a:fld id="{42FD97E4-5850-44FD-B5B1-10952072607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F-D49C-4F2C-A1C3-E2CE1B54AEE6}"/>
                </c:ext>
              </c:extLst>
            </c:dLbl>
            <c:dLbl>
              <c:idx val="494"/>
              <c:tx>
                <c:rich>
                  <a:bodyPr/>
                  <a:lstStyle/>
                  <a:p>
                    <a:fld id="{AD5BC58E-35C6-4653-8AB0-2A8D91B9F8F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0-D49C-4F2C-A1C3-E2CE1B54AEE6}"/>
                </c:ext>
              </c:extLst>
            </c:dLbl>
            <c:dLbl>
              <c:idx val="495"/>
              <c:tx>
                <c:rich>
                  <a:bodyPr/>
                  <a:lstStyle/>
                  <a:p>
                    <a:fld id="{20908CAB-92E4-496F-AA38-F1A396AA06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1-D49C-4F2C-A1C3-E2CE1B54AEE6}"/>
                </c:ext>
              </c:extLst>
            </c:dLbl>
            <c:dLbl>
              <c:idx val="496"/>
              <c:tx>
                <c:rich>
                  <a:bodyPr/>
                  <a:lstStyle/>
                  <a:p>
                    <a:fld id="{755F757E-5AD0-4700-AA27-BE6A358D69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2-D49C-4F2C-A1C3-E2CE1B54AEE6}"/>
                </c:ext>
              </c:extLst>
            </c:dLbl>
            <c:dLbl>
              <c:idx val="497"/>
              <c:tx>
                <c:rich>
                  <a:bodyPr/>
                  <a:lstStyle/>
                  <a:p>
                    <a:fld id="{445E33E7-875F-4092-B7F2-0E89D483253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3-D49C-4F2C-A1C3-E2CE1B54AEE6}"/>
                </c:ext>
              </c:extLst>
            </c:dLbl>
            <c:dLbl>
              <c:idx val="498"/>
              <c:tx>
                <c:rich>
                  <a:bodyPr/>
                  <a:lstStyle/>
                  <a:p>
                    <a:fld id="{4DF1E71A-A255-4603-BE5D-AC5F656B6A4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4-D49C-4F2C-A1C3-E2CE1B54AEE6}"/>
                </c:ext>
              </c:extLst>
            </c:dLbl>
            <c:dLbl>
              <c:idx val="499"/>
              <c:tx>
                <c:rich>
                  <a:bodyPr/>
                  <a:lstStyle/>
                  <a:p>
                    <a:fld id="{FEBBEA89-27C3-4EDE-88D1-D8FF022443A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5-D49C-4F2C-A1C3-E2CE1B54AEE6}"/>
                </c:ext>
              </c:extLst>
            </c:dLbl>
            <c:dLbl>
              <c:idx val="500"/>
              <c:tx>
                <c:rich>
                  <a:bodyPr/>
                  <a:lstStyle/>
                  <a:p>
                    <a:fld id="{ED811ED3-C487-4318-922A-9447BACA9E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6-D49C-4F2C-A1C3-E2CE1B54AEE6}"/>
                </c:ext>
              </c:extLst>
            </c:dLbl>
            <c:dLbl>
              <c:idx val="501"/>
              <c:tx>
                <c:rich>
                  <a:bodyPr/>
                  <a:lstStyle/>
                  <a:p>
                    <a:fld id="{F4CB44BE-BC14-49EB-A049-E64855B18B3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7-D49C-4F2C-A1C3-E2CE1B54AEE6}"/>
                </c:ext>
              </c:extLst>
            </c:dLbl>
            <c:dLbl>
              <c:idx val="502"/>
              <c:tx>
                <c:rich>
                  <a:bodyPr/>
                  <a:lstStyle/>
                  <a:p>
                    <a:fld id="{5FF13EE4-8BAB-4050-9EBA-2F9FA0BB046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8-D49C-4F2C-A1C3-E2CE1B54AEE6}"/>
                </c:ext>
              </c:extLst>
            </c:dLbl>
            <c:dLbl>
              <c:idx val="503"/>
              <c:tx>
                <c:rich>
                  <a:bodyPr/>
                  <a:lstStyle/>
                  <a:p>
                    <a:fld id="{DFF21010-5D50-4531-86A2-542E278121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9-D49C-4F2C-A1C3-E2CE1B54AEE6}"/>
                </c:ext>
              </c:extLst>
            </c:dLbl>
            <c:dLbl>
              <c:idx val="504"/>
              <c:tx>
                <c:rich>
                  <a:bodyPr/>
                  <a:lstStyle/>
                  <a:p>
                    <a:fld id="{61B2AC89-EB3D-4C31-AFD4-B2A0AE261D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A-D49C-4F2C-A1C3-E2CE1B54AEE6}"/>
                </c:ext>
              </c:extLst>
            </c:dLbl>
            <c:dLbl>
              <c:idx val="505"/>
              <c:tx>
                <c:rich>
                  <a:bodyPr/>
                  <a:lstStyle/>
                  <a:p>
                    <a:fld id="{82813D71-834E-4F70-A8C4-0FD20C73541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B-D49C-4F2C-A1C3-E2CE1B54AEE6}"/>
                </c:ext>
              </c:extLst>
            </c:dLbl>
            <c:dLbl>
              <c:idx val="506"/>
              <c:tx>
                <c:rich>
                  <a:bodyPr/>
                  <a:lstStyle/>
                  <a:p>
                    <a:fld id="{299E7B36-857C-4508-902E-EFFC264B51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C-D49C-4F2C-A1C3-E2CE1B54AEE6}"/>
                </c:ext>
              </c:extLst>
            </c:dLbl>
            <c:dLbl>
              <c:idx val="507"/>
              <c:tx>
                <c:rich>
                  <a:bodyPr/>
                  <a:lstStyle/>
                  <a:p>
                    <a:fld id="{86B15DFA-C007-4913-9A22-809920BB05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D-D49C-4F2C-A1C3-E2CE1B54AEE6}"/>
                </c:ext>
              </c:extLst>
            </c:dLbl>
            <c:dLbl>
              <c:idx val="508"/>
              <c:tx>
                <c:rich>
                  <a:bodyPr/>
                  <a:lstStyle/>
                  <a:p>
                    <a:fld id="{247585F8-7AB3-4D45-8B11-A4F718350D2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E-D49C-4F2C-A1C3-E2CE1B54AEE6}"/>
                </c:ext>
              </c:extLst>
            </c:dLbl>
            <c:dLbl>
              <c:idx val="509"/>
              <c:tx>
                <c:rich>
                  <a:bodyPr/>
                  <a:lstStyle/>
                  <a:p>
                    <a:fld id="{9E765BB5-0387-42EF-90CF-1D2438335EE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F-D49C-4F2C-A1C3-E2CE1B54AEE6}"/>
                </c:ext>
              </c:extLst>
            </c:dLbl>
            <c:dLbl>
              <c:idx val="510"/>
              <c:tx>
                <c:rich>
                  <a:bodyPr/>
                  <a:lstStyle/>
                  <a:p>
                    <a:fld id="{F457A36B-B56A-4F49-9308-43018EC198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0-D49C-4F2C-A1C3-E2CE1B54AEE6}"/>
                </c:ext>
              </c:extLst>
            </c:dLbl>
            <c:dLbl>
              <c:idx val="511"/>
              <c:tx>
                <c:rich>
                  <a:bodyPr/>
                  <a:lstStyle/>
                  <a:p>
                    <a:fld id="{09E20B5F-934F-46F4-9343-E11E678B507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1-D49C-4F2C-A1C3-E2CE1B54AEE6}"/>
                </c:ext>
              </c:extLst>
            </c:dLbl>
            <c:dLbl>
              <c:idx val="512"/>
              <c:tx>
                <c:rich>
                  <a:bodyPr/>
                  <a:lstStyle/>
                  <a:p>
                    <a:fld id="{3F0DC1F2-8F9C-4C38-864D-2683B93E775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2-D49C-4F2C-A1C3-E2CE1B54AEE6}"/>
                </c:ext>
              </c:extLst>
            </c:dLbl>
            <c:dLbl>
              <c:idx val="513"/>
              <c:tx>
                <c:rich>
                  <a:bodyPr/>
                  <a:lstStyle/>
                  <a:p>
                    <a:fld id="{81E3A20F-8959-4464-B006-76D0DF9D163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3-D49C-4F2C-A1C3-E2CE1B54AEE6}"/>
                </c:ext>
              </c:extLst>
            </c:dLbl>
            <c:dLbl>
              <c:idx val="514"/>
              <c:tx>
                <c:rich>
                  <a:bodyPr/>
                  <a:lstStyle/>
                  <a:p>
                    <a:fld id="{9E15D89C-9A26-416D-8B93-2C51F363F0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4-D49C-4F2C-A1C3-E2CE1B54AEE6}"/>
                </c:ext>
              </c:extLst>
            </c:dLbl>
            <c:dLbl>
              <c:idx val="515"/>
              <c:tx>
                <c:rich>
                  <a:bodyPr/>
                  <a:lstStyle/>
                  <a:p>
                    <a:fld id="{A6262EA1-FC3F-417E-AC54-1E967F1D60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5-D49C-4F2C-A1C3-E2CE1B54AEE6}"/>
                </c:ext>
              </c:extLst>
            </c:dLbl>
            <c:dLbl>
              <c:idx val="516"/>
              <c:tx>
                <c:rich>
                  <a:bodyPr/>
                  <a:lstStyle/>
                  <a:p>
                    <a:fld id="{076D10EF-DB40-49BC-AF7F-DC9016DF47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6-D49C-4F2C-A1C3-E2CE1B54AEE6}"/>
                </c:ext>
              </c:extLst>
            </c:dLbl>
            <c:dLbl>
              <c:idx val="517"/>
              <c:tx>
                <c:rich>
                  <a:bodyPr/>
                  <a:lstStyle/>
                  <a:p>
                    <a:fld id="{3350F088-256F-4CB0-A56E-9B72756843D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7-D49C-4F2C-A1C3-E2CE1B54AEE6}"/>
                </c:ext>
              </c:extLst>
            </c:dLbl>
            <c:dLbl>
              <c:idx val="518"/>
              <c:tx>
                <c:rich>
                  <a:bodyPr/>
                  <a:lstStyle/>
                  <a:p>
                    <a:fld id="{ABAE6064-46D3-4990-BE4C-C15EC29024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8-D49C-4F2C-A1C3-E2CE1B54AEE6}"/>
                </c:ext>
              </c:extLst>
            </c:dLbl>
            <c:dLbl>
              <c:idx val="519"/>
              <c:tx>
                <c:rich>
                  <a:bodyPr/>
                  <a:lstStyle/>
                  <a:p>
                    <a:fld id="{55E95F8D-E0FD-475F-A098-C0E2B9ABBEC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9-D49C-4F2C-A1C3-E2CE1B54AEE6}"/>
                </c:ext>
              </c:extLst>
            </c:dLbl>
            <c:dLbl>
              <c:idx val="520"/>
              <c:tx>
                <c:rich>
                  <a:bodyPr/>
                  <a:lstStyle/>
                  <a:p>
                    <a:fld id="{EF045933-43F1-4009-A012-96E62B581E7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A-D49C-4F2C-A1C3-E2CE1B54AEE6}"/>
                </c:ext>
              </c:extLst>
            </c:dLbl>
            <c:dLbl>
              <c:idx val="521"/>
              <c:tx>
                <c:rich>
                  <a:bodyPr/>
                  <a:lstStyle/>
                  <a:p>
                    <a:fld id="{AAF01A91-4DD4-40C5-8181-4280492381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B-D49C-4F2C-A1C3-E2CE1B54AEE6}"/>
                </c:ext>
              </c:extLst>
            </c:dLbl>
            <c:dLbl>
              <c:idx val="522"/>
              <c:tx>
                <c:rich>
                  <a:bodyPr/>
                  <a:lstStyle/>
                  <a:p>
                    <a:fld id="{F03E696F-D9C5-46A0-9DA1-26B534EC15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C-D49C-4F2C-A1C3-E2CE1B54AEE6}"/>
                </c:ext>
              </c:extLst>
            </c:dLbl>
            <c:dLbl>
              <c:idx val="523"/>
              <c:tx>
                <c:rich>
                  <a:bodyPr/>
                  <a:lstStyle/>
                  <a:p>
                    <a:fld id="{F3DD494E-77A3-42B1-8A73-2DBE9A4AFB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D-D49C-4F2C-A1C3-E2CE1B54AEE6}"/>
                </c:ext>
              </c:extLst>
            </c:dLbl>
            <c:dLbl>
              <c:idx val="524"/>
              <c:tx>
                <c:rich>
                  <a:bodyPr/>
                  <a:lstStyle/>
                  <a:p>
                    <a:fld id="{0AA82973-2CB5-4626-8453-92C97A4159D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E-D49C-4F2C-A1C3-E2CE1B54AEE6}"/>
                </c:ext>
              </c:extLst>
            </c:dLbl>
            <c:dLbl>
              <c:idx val="525"/>
              <c:tx>
                <c:rich>
                  <a:bodyPr/>
                  <a:lstStyle/>
                  <a:p>
                    <a:fld id="{4CA4EDF4-22E2-405C-B065-2764563481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F-D49C-4F2C-A1C3-E2CE1B54AEE6}"/>
                </c:ext>
              </c:extLst>
            </c:dLbl>
            <c:dLbl>
              <c:idx val="526"/>
              <c:tx>
                <c:rich>
                  <a:bodyPr/>
                  <a:lstStyle/>
                  <a:p>
                    <a:fld id="{53A06CF1-595D-4235-A52F-3C36952B9AB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0-D49C-4F2C-A1C3-E2CE1B54AEE6}"/>
                </c:ext>
              </c:extLst>
            </c:dLbl>
            <c:dLbl>
              <c:idx val="527"/>
              <c:tx>
                <c:rich>
                  <a:bodyPr/>
                  <a:lstStyle/>
                  <a:p>
                    <a:fld id="{783375BE-626C-425B-AC75-845A15F4A17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1-D49C-4F2C-A1C3-E2CE1B54AEE6}"/>
                </c:ext>
              </c:extLst>
            </c:dLbl>
            <c:dLbl>
              <c:idx val="528"/>
              <c:tx>
                <c:rich>
                  <a:bodyPr/>
                  <a:lstStyle/>
                  <a:p>
                    <a:fld id="{3628DE6F-0BB5-4233-B786-7191EF3E1D2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2-D49C-4F2C-A1C3-E2CE1B54AEE6}"/>
                </c:ext>
              </c:extLst>
            </c:dLbl>
            <c:dLbl>
              <c:idx val="529"/>
              <c:tx>
                <c:rich>
                  <a:bodyPr/>
                  <a:lstStyle/>
                  <a:p>
                    <a:fld id="{A434E19D-CEB3-4F31-B5EC-7D9C3481EB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3-D49C-4F2C-A1C3-E2CE1B54AEE6}"/>
                </c:ext>
              </c:extLst>
            </c:dLbl>
            <c:dLbl>
              <c:idx val="530"/>
              <c:tx>
                <c:rich>
                  <a:bodyPr/>
                  <a:lstStyle/>
                  <a:p>
                    <a:fld id="{753F673B-568D-40FB-9FEB-68C8B0B0B62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4-D49C-4F2C-A1C3-E2CE1B54AEE6}"/>
                </c:ext>
              </c:extLst>
            </c:dLbl>
            <c:dLbl>
              <c:idx val="531"/>
              <c:tx>
                <c:rich>
                  <a:bodyPr/>
                  <a:lstStyle/>
                  <a:p>
                    <a:fld id="{AAE7E7DE-A3CB-40F0-9F46-6CE6F56DD31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5-D49C-4F2C-A1C3-E2CE1B54AEE6}"/>
                </c:ext>
              </c:extLst>
            </c:dLbl>
            <c:dLbl>
              <c:idx val="532"/>
              <c:tx>
                <c:rich>
                  <a:bodyPr/>
                  <a:lstStyle/>
                  <a:p>
                    <a:fld id="{01E0F209-D292-405D-8DC5-1AFD2BE10F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6-D49C-4F2C-A1C3-E2CE1B54AEE6}"/>
                </c:ext>
              </c:extLst>
            </c:dLbl>
            <c:dLbl>
              <c:idx val="533"/>
              <c:tx>
                <c:rich>
                  <a:bodyPr/>
                  <a:lstStyle/>
                  <a:p>
                    <a:fld id="{EF9BBFB4-C948-4892-B964-589AA51D1F8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7-D49C-4F2C-A1C3-E2CE1B54AEE6}"/>
                </c:ext>
              </c:extLst>
            </c:dLbl>
            <c:dLbl>
              <c:idx val="534"/>
              <c:tx>
                <c:rich>
                  <a:bodyPr/>
                  <a:lstStyle/>
                  <a:p>
                    <a:fld id="{01FA7CD4-BFA0-45F0-9541-66C6DBD9202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8-D49C-4F2C-A1C3-E2CE1B54AEE6}"/>
                </c:ext>
              </c:extLst>
            </c:dLbl>
            <c:dLbl>
              <c:idx val="535"/>
              <c:tx>
                <c:rich>
                  <a:bodyPr/>
                  <a:lstStyle/>
                  <a:p>
                    <a:fld id="{2F01A189-76D1-4FAB-9AC0-1A1C4C0BB3D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9-D49C-4F2C-A1C3-E2CE1B54AEE6}"/>
                </c:ext>
              </c:extLst>
            </c:dLbl>
            <c:dLbl>
              <c:idx val="536"/>
              <c:tx>
                <c:rich>
                  <a:bodyPr/>
                  <a:lstStyle/>
                  <a:p>
                    <a:fld id="{F9205F07-DE69-47FF-BF62-02536B76DCD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A-D49C-4F2C-A1C3-E2CE1B54AEE6}"/>
                </c:ext>
              </c:extLst>
            </c:dLbl>
            <c:dLbl>
              <c:idx val="537"/>
              <c:tx>
                <c:rich>
                  <a:bodyPr/>
                  <a:lstStyle/>
                  <a:p>
                    <a:fld id="{738DC37A-F7D8-4C29-A4BC-3EA3759CD7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B-D49C-4F2C-A1C3-E2CE1B54AEE6}"/>
                </c:ext>
              </c:extLst>
            </c:dLbl>
            <c:dLbl>
              <c:idx val="538"/>
              <c:tx>
                <c:rich>
                  <a:bodyPr/>
                  <a:lstStyle/>
                  <a:p>
                    <a:fld id="{E78EE305-7E56-41A8-A418-70A1C5E23A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C-D49C-4F2C-A1C3-E2CE1B54AEE6}"/>
                </c:ext>
              </c:extLst>
            </c:dLbl>
            <c:dLbl>
              <c:idx val="539"/>
              <c:tx>
                <c:rich>
                  <a:bodyPr/>
                  <a:lstStyle/>
                  <a:p>
                    <a:fld id="{91A01A89-0723-49D3-BBF5-89583F1E59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D-D49C-4F2C-A1C3-E2CE1B54AEE6}"/>
                </c:ext>
              </c:extLst>
            </c:dLbl>
            <c:dLbl>
              <c:idx val="540"/>
              <c:tx>
                <c:rich>
                  <a:bodyPr/>
                  <a:lstStyle/>
                  <a:p>
                    <a:fld id="{0F935153-FA8A-4423-A935-4FBD856460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E-D49C-4F2C-A1C3-E2CE1B54AEE6}"/>
                </c:ext>
              </c:extLst>
            </c:dLbl>
            <c:dLbl>
              <c:idx val="541"/>
              <c:tx>
                <c:rich>
                  <a:bodyPr/>
                  <a:lstStyle/>
                  <a:p>
                    <a:fld id="{E542009D-8E52-4D24-A5CA-A71001185B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1F-D49C-4F2C-A1C3-E2CE1B54AEE6}"/>
                </c:ext>
              </c:extLst>
            </c:dLbl>
            <c:dLbl>
              <c:idx val="542"/>
              <c:tx>
                <c:rich>
                  <a:bodyPr/>
                  <a:lstStyle/>
                  <a:p>
                    <a:fld id="{D65C5849-17B3-406F-8C7A-8B6979728B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0-D49C-4F2C-A1C3-E2CE1B54AEE6}"/>
                </c:ext>
              </c:extLst>
            </c:dLbl>
            <c:dLbl>
              <c:idx val="543"/>
              <c:tx>
                <c:rich>
                  <a:bodyPr/>
                  <a:lstStyle/>
                  <a:p>
                    <a:fld id="{56E6B562-CF6F-4BFF-958F-246C2FD687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1-D49C-4F2C-A1C3-E2CE1B54AEE6}"/>
                </c:ext>
              </c:extLst>
            </c:dLbl>
            <c:dLbl>
              <c:idx val="544"/>
              <c:tx>
                <c:rich>
                  <a:bodyPr/>
                  <a:lstStyle/>
                  <a:p>
                    <a:fld id="{7E15B1C8-F5E9-47C9-8565-2C6D5F17EA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2-D49C-4F2C-A1C3-E2CE1B54AEE6}"/>
                </c:ext>
              </c:extLst>
            </c:dLbl>
            <c:dLbl>
              <c:idx val="545"/>
              <c:tx>
                <c:rich>
                  <a:bodyPr/>
                  <a:lstStyle/>
                  <a:p>
                    <a:fld id="{F966FA7E-0937-44DC-B5C0-4107FEC6FC6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3-D49C-4F2C-A1C3-E2CE1B54AEE6}"/>
                </c:ext>
              </c:extLst>
            </c:dLbl>
            <c:dLbl>
              <c:idx val="546"/>
              <c:tx>
                <c:rich>
                  <a:bodyPr/>
                  <a:lstStyle/>
                  <a:p>
                    <a:fld id="{0E8FA7D2-CA7B-4358-851D-C4FEEF6B881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4-D49C-4F2C-A1C3-E2CE1B54AEE6}"/>
                </c:ext>
              </c:extLst>
            </c:dLbl>
            <c:dLbl>
              <c:idx val="547"/>
              <c:tx>
                <c:rich>
                  <a:bodyPr/>
                  <a:lstStyle/>
                  <a:p>
                    <a:fld id="{ED0114D5-2063-498E-A49B-3B6B24D19D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5-D49C-4F2C-A1C3-E2CE1B54AEE6}"/>
                </c:ext>
              </c:extLst>
            </c:dLbl>
            <c:dLbl>
              <c:idx val="548"/>
              <c:tx>
                <c:rich>
                  <a:bodyPr/>
                  <a:lstStyle/>
                  <a:p>
                    <a:fld id="{981F8067-542C-4242-9A67-143EA92F25D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6-D49C-4F2C-A1C3-E2CE1B54AEE6}"/>
                </c:ext>
              </c:extLst>
            </c:dLbl>
            <c:dLbl>
              <c:idx val="549"/>
              <c:tx>
                <c:rich>
                  <a:bodyPr/>
                  <a:lstStyle/>
                  <a:p>
                    <a:fld id="{9825FE11-E7A9-4CCF-A025-49C34822E98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7-D49C-4F2C-A1C3-E2CE1B54AEE6}"/>
                </c:ext>
              </c:extLst>
            </c:dLbl>
            <c:dLbl>
              <c:idx val="550"/>
              <c:tx>
                <c:rich>
                  <a:bodyPr/>
                  <a:lstStyle/>
                  <a:p>
                    <a:fld id="{6C9235E6-C358-4A4C-AC13-CF01E1BAEF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8-D49C-4F2C-A1C3-E2CE1B54AEE6}"/>
                </c:ext>
              </c:extLst>
            </c:dLbl>
            <c:dLbl>
              <c:idx val="551"/>
              <c:tx>
                <c:rich>
                  <a:bodyPr/>
                  <a:lstStyle/>
                  <a:p>
                    <a:fld id="{E027D51C-F848-4D1A-8169-BD61326B65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9-D49C-4F2C-A1C3-E2CE1B54AEE6}"/>
                </c:ext>
              </c:extLst>
            </c:dLbl>
            <c:dLbl>
              <c:idx val="552"/>
              <c:tx>
                <c:rich>
                  <a:bodyPr/>
                  <a:lstStyle/>
                  <a:p>
                    <a:fld id="{CEA73BC3-2F0E-4209-B0E6-A36D8116028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A-D49C-4F2C-A1C3-E2CE1B54AEE6}"/>
                </c:ext>
              </c:extLst>
            </c:dLbl>
            <c:dLbl>
              <c:idx val="553"/>
              <c:tx>
                <c:rich>
                  <a:bodyPr/>
                  <a:lstStyle/>
                  <a:p>
                    <a:fld id="{BE7A695E-B5C4-4C0F-877E-9E99DEE4C2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B-D49C-4F2C-A1C3-E2CE1B54AEE6}"/>
                </c:ext>
              </c:extLst>
            </c:dLbl>
            <c:dLbl>
              <c:idx val="554"/>
              <c:tx>
                <c:rich>
                  <a:bodyPr/>
                  <a:lstStyle/>
                  <a:p>
                    <a:fld id="{9699B5EB-D642-462A-8B4B-2F354BD8CE1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C-D49C-4F2C-A1C3-E2CE1B54AEE6}"/>
                </c:ext>
              </c:extLst>
            </c:dLbl>
            <c:dLbl>
              <c:idx val="555"/>
              <c:tx>
                <c:rich>
                  <a:bodyPr/>
                  <a:lstStyle/>
                  <a:p>
                    <a:fld id="{EBE6E8C6-AD45-4765-B495-41544A36B2F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D-D49C-4F2C-A1C3-E2CE1B54AEE6}"/>
                </c:ext>
              </c:extLst>
            </c:dLbl>
            <c:dLbl>
              <c:idx val="556"/>
              <c:tx>
                <c:rich>
                  <a:bodyPr/>
                  <a:lstStyle/>
                  <a:p>
                    <a:fld id="{5CC6D929-AF82-45E6-8A60-2A3F7226F5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E-D49C-4F2C-A1C3-E2CE1B54AEE6}"/>
                </c:ext>
              </c:extLst>
            </c:dLbl>
            <c:dLbl>
              <c:idx val="557"/>
              <c:tx>
                <c:rich>
                  <a:bodyPr/>
                  <a:lstStyle/>
                  <a:p>
                    <a:fld id="{2C3C2EC4-AEF4-4FC7-AC03-2D4471C12F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2F-D49C-4F2C-A1C3-E2CE1B54AEE6}"/>
                </c:ext>
              </c:extLst>
            </c:dLbl>
            <c:dLbl>
              <c:idx val="558"/>
              <c:tx>
                <c:rich>
                  <a:bodyPr/>
                  <a:lstStyle/>
                  <a:p>
                    <a:fld id="{524F83E6-2B75-473C-976B-24B2C1653BF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0-D49C-4F2C-A1C3-E2CE1B54AEE6}"/>
                </c:ext>
              </c:extLst>
            </c:dLbl>
            <c:dLbl>
              <c:idx val="559"/>
              <c:tx>
                <c:rich>
                  <a:bodyPr/>
                  <a:lstStyle/>
                  <a:p>
                    <a:fld id="{28D71D1D-A651-409B-BD51-D6EEC7B37ED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1-D49C-4F2C-A1C3-E2CE1B54AEE6}"/>
                </c:ext>
              </c:extLst>
            </c:dLbl>
            <c:dLbl>
              <c:idx val="560"/>
              <c:tx>
                <c:rich>
                  <a:bodyPr/>
                  <a:lstStyle/>
                  <a:p>
                    <a:fld id="{99D16A3F-F41E-4339-9840-77CACA3C943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2-D49C-4F2C-A1C3-E2CE1B54AEE6}"/>
                </c:ext>
              </c:extLst>
            </c:dLbl>
            <c:dLbl>
              <c:idx val="561"/>
              <c:tx>
                <c:rich>
                  <a:bodyPr/>
                  <a:lstStyle/>
                  <a:p>
                    <a:fld id="{B70E8E9A-8049-41EF-9169-C954C2F45DB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3-D49C-4F2C-A1C3-E2CE1B54AEE6}"/>
                </c:ext>
              </c:extLst>
            </c:dLbl>
            <c:dLbl>
              <c:idx val="562"/>
              <c:tx>
                <c:rich>
                  <a:bodyPr/>
                  <a:lstStyle/>
                  <a:p>
                    <a:fld id="{D34BD3FB-89A1-43B4-AF86-4D03D68B66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4-D49C-4F2C-A1C3-E2CE1B54AEE6}"/>
                </c:ext>
              </c:extLst>
            </c:dLbl>
            <c:dLbl>
              <c:idx val="563"/>
              <c:tx>
                <c:rich>
                  <a:bodyPr/>
                  <a:lstStyle/>
                  <a:p>
                    <a:fld id="{8AB16B19-0814-40AC-A175-A76D2068C8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5-D49C-4F2C-A1C3-E2CE1B54AEE6}"/>
                </c:ext>
              </c:extLst>
            </c:dLbl>
            <c:dLbl>
              <c:idx val="564"/>
              <c:tx>
                <c:rich>
                  <a:bodyPr/>
                  <a:lstStyle/>
                  <a:p>
                    <a:fld id="{83503E68-7437-4F0E-9D9B-183465197FB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6-D49C-4F2C-A1C3-E2CE1B54AEE6}"/>
                </c:ext>
              </c:extLst>
            </c:dLbl>
            <c:dLbl>
              <c:idx val="565"/>
              <c:tx>
                <c:rich>
                  <a:bodyPr/>
                  <a:lstStyle/>
                  <a:p>
                    <a:fld id="{78D2EC83-985C-4893-A0D2-C1E73EA2CA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7-D49C-4F2C-A1C3-E2CE1B54AEE6}"/>
                </c:ext>
              </c:extLst>
            </c:dLbl>
            <c:dLbl>
              <c:idx val="566"/>
              <c:tx>
                <c:rich>
                  <a:bodyPr/>
                  <a:lstStyle/>
                  <a:p>
                    <a:fld id="{53F0A2EC-CADF-4678-99D2-BA6835DFB87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8-D49C-4F2C-A1C3-E2CE1B54AEE6}"/>
                </c:ext>
              </c:extLst>
            </c:dLbl>
            <c:dLbl>
              <c:idx val="567"/>
              <c:tx>
                <c:rich>
                  <a:bodyPr/>
                  <a:lstStyle/>
                  <a:p>
                    <a:fld id="{F3007247-1E25-470F-8362-E9D01701D12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9-D49C-4F2C-A1C3-E2CE1B54AEE6}"/>
                </c:ext>
              </c:extLst>
            </c:dLbl>
            <c:dLbl>
              <c:idx val="568"/>
              <c:tx>
                <c:rich>
                  <a:bodyPr/>
                  <a:lstStyle/>
                  <a:p>
                    <a:fld id="{F0FB0E51-67FE-40D6-950E-27D82C5E218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A-D49C-4F2C-A1C3-E2CE1B54AEE6}"/>
                </c:ext>
              </c:extLst>
            </c:dLbl>
            <c:dLbl>
              <c:idx val="569"/>
              <c:tx>
                <c:rich>
                  <a:bodyPr/>
                  <a:lstStyle/>
                  <a:p>
                    <a:fld id="{1DE084D6-A830-4893-BD93-A03C4B053D5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B-D49C-4F2C-A1C3-E2CE1B54AEE6}"/>
                </c:ext>
              </c:extLst>
            </c:dLbl>
            <c:dLbl>
              <c:idx val="570"/>
              <c:tx>
                <c:rich>
                  <a:bodyPr/>
                  <a:lstStyle/>
                  <a:p>
                    <a:fld id="{597998A8-D441-4907-BBDF-55C8329E50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C-D49C-4F2C-A1C3-E2CE1B54AEE6}"/>
                </c:ext>
              </c:extLst>
            </c:dLbl>
            <c:dLbl>
              <c:idx val="571"/>
              <c:tx>
                <c:rich>
                  <a:bodyPr/>
                  <a:lstStyle/>
                  <a:p>
                    <a:fld id="{0324CDDE-F2F1-4D49-AB4D-71AF36CD024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D-D49C-4F2C-A1C3-E2CE1B54AEE6}"/>
                </c:ext>
              </c:extLst>
            </c:dLbl>
            <c:dLbl>
              <c:idx val="572"/>
              <c:tx>
                <c:rich>
                  <a:bodyPr/>
                  <a:lstStyle/>
                  <a:p>
                    <a:fld id="{A8643599-B63B-4EC7-A7B7-20159A6763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E-D49C-4F2C-A1C3-E2CE1B54AEE6}"/>
                </c:ext>
              </c:extLst>
            </c:dLbl>
            <c:dLbl>
              <c:idx val="573"/>
              <c:tx>
                <c:rich>
                  <a:bodyPr/>
                  <a:lstStyle/>
                  <a:p>
                    <a:fld id="{AF882B86-C15D-4965-B1FC-89101A84FC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3F-D49C-4F2C-A1C3-E2CE1B54AEE6}"/>
                </c:ext>
              </c:extLst>
            </c:dLbl>
            <c:dLbl>
              <c:idx val="574"/>
              <c:tx>
                <c:rich>
                  <a:bodyPr/>
                  <a:lstStyle/>
                  <a:p>
                    <a:fld id="{9ABEEE3F-8D45-4692-A8D6-407FA48ADED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0-D49C-4F2C-A1C3-E2CE1B54AEE6}"/>
                </c:ext>
              </c:extLst>
            </c:dLbl>
            <c:dLbl>
              <c:idx val="575"/>
              <c:tx>
                <c:rich>
                  <a:bodyPr/>
                  <a:lstStyle/>
                  <a:p>
                    <a:fld id="{A040C97A-4800-44E9-B6D7-2E70623F77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1-D49C-4F2C-A1C3-E2CE1B54AEE6}"/>
                </c:ext>
              </c:extLst>
            </c:dLbl>
            <c:dLbl>
              <c:idx val="576"/>
              <c:tx>
                <c:rich>
                  <a:bodyPr/>
                  <a:lstStyle/>
                  <a:p>
                    <a:fld id="{9B6ED7DD-7FE7-4F82-9895-4CDD247E0A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2-D49C-4F2C-A1C3-E2CE1B54AEE6}"/>
                </c:ext>
              </c:extLst>
            </c:dLbl>
            <c:dLbl>
              <c:idx val="577"/>
              <c:tx>
                <c:rich>
                  <a:bodyPr/>
                  <a:lstStyle/>
                  <a:p>
                    <a:fld id="{3ED0D109-3116-45F5-99C9-4AF0A4436FE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3-D49C-4F2C-A1C3-E2CE1B54AEE6}"/>
                </c:ext>
              </c:extLst>
            </c:dLbl>
            <c:dLbl>
              <c:idx val="578"/>
              <c:tx>
                <c:rich>
                  <a:bodyPr/>
                  <a:lstStyle/>
                  <a:p>
                    <a:fld id="{C985E0BF-2BAC-4F11-8A4E-37165CAAB5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4-D49C-4F2C-A1C3-E2CE1B54AEE6}"/>
                </c:ext>
              </c:extLst>
            </c:dLbl>
            <c:dLbl>
              <c:idx val="579"/>
              <c:tx>
                <c:rich>
                  <a:bodyPr/>
                  <a:lstStyle/>
                  <a:p>
                    <a:fld id="{CC9C9E95-B7BA-4DD3-B55E-57E0179C51F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5-D49C-4F2C-A1C3-E2CE1B54AEE6}"/>
                </c:ext>
              </c:extLst>
            </c:dLbl>
            <c:dLbl>
              <c:idx val="580"/>
              <c:tx>
                <c:rich>
                  <a:bodyPr/>
                  <a:lstStyle/>
                  <a:p>
                    <a:fld id="{4788B197-5720-457B-8945-FD48D78EC80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6-D49C-4F2C-A1C3-E2CE1B54AEE6}"/>
                </c:ext>
              </c:extLst>
            </c:dLbl>
            <c:dLbl>
              <c:idx val="581"/>
              <c:tx>
                <c:rich>
                  <a:bodyPr/>
                  <a:lstStyle/>
                  <a:p>
                    <a:fld id="{60CB1F70-03C0-459F-9455-A0FCD6795DE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7-D49C-4F2C-A1C3-E2CE1B54AEE6}"/>
                </c:ext>
              </c:extLst>
            </c:dLbl>
            <c:dLbl>
              <c:idx val="582"/>
              <c:tx>
                <c:rich>
                  <a:bodyPr/>
                  <a:lstStyle/>
                  <a:p>
                    <a:fld id="{3479EEFB-52F6-4F33-A38E-96C854B039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8-D49C-4F2C-A1C3-E2CE1B54AEE6}"/>
                </c:ext>
              </c:extLst>
            </c:dLbl>
            <c:dLbl>
              <c:idx val="583"/>
              <c:tx>
                <c:rich>
                  <a:bodyPr/>
                  <a:lstStyle/>
                  <a:p>
                    <a:fld id="{359F73DD-9B54-447C-96D5-DAA533DEE1B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9-D49C-4F2C-A1C3-E2CE1B54AEE6}"/>
                </c:ext>
              </c:extLst>
            </c:dLbl>
            <c:dLbl>
              <c:idx val="584"/>
              <c:tx>
                <c:rich>
                  <a:bodyPr/>
                  <a:lstStyle/>
                  <a:p>
                    <a:fld id="{52150C44-9387-45A8-82DC-B0932F6B33C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A-D49C-4F2C-A1C3-E2CE1B54AEE6}"/>
                </c:ext>
              </c:extLst>
            </c:dLbl>
            <c:dLbl>
              <c:idx val="585"/>
              <c:tx>
                <c:rich>
                  <a:bodyPr/>
                  <a:lstStyle/>
                  <a:p>
                    <a:fld id="{E8220CF1-4BA0-4257-8F03-4758A948B5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B-D49C-4F2C-A1C3-E2CE1B54AEE6}"/>
                </c:ext>
              </c:extLst>
            </c:dLbl>
            <c:dLbl>
              <c:idx val="586"/>
              <c:tx>
                <c:rich>
                  <a:bodyPr/>
                  <a:lstStyle/>
                  <a:p>
                    <a:fld id="{8260795C-F1B6-401B-900D-35861D02844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C-D49C-4F2C-A1C3-E2CE1B54AEE6}"/>
                </c:ext>
              </c:extLst>
            </c:dLbl>
            <c:dLbl>
              <c:idx val="587"/>
              <c:tx>
                <c:rich>
                  <a:bodyPr/>
                  <a:lstStyle/>
                  <a:p>
                    <a:fld id="{A26A27E2-E30A-4616-88F9-A05A5E12B06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D-D49C-4F2C-A1C3-E2CE1B54AEE6}"/>
                </c:ext>
              </c:extLst>
            </c:dLbl>
            <c:dLbl>
              <c:idx val="588"/>
              <c:tx>
                <c:rich>
                  <a:bodyPr/>
                  <a:lstStyle/>
                  <a:p>
                    <a:fld id="{458618A2-5B8F-4182-B450-17797FEED3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E-D49C-4F2C-A1C3-E2CE1B54AEE6}"/>
                </c:ext>
              </c:extLst>
            </c:dLbl>
            <c:dLbl>
              <c:idx val="589"/>
              <c:tx>
                <c:rich>
                  <a:bodyPr/>
                  <a:lstStyle/>
                  <a:p>
                    <a:fld id="{12C01AAA-CFB2-4B02-AB4C-2663D33F6C6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F-D49C-4F2C-A1C3-E2CE1B54AEE6}"/>
                </c:ext>
              </c:extLst>
            </c:dLbl>
            <c:dLbl>
              <c:idx val="590"/>
              <c:tx>
                <c:rich>
                  <a:bodyPr/>
                  <a:lstStyle/>
                  <a:p>
                    <a:fld id="{4CF2ED78-88ED-4052-A2DD-957ECE0A7D1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0-D49C-4F2C-A1C3-E2CE1B54AEE6}"/>
                </c:ext>
              </c:extLst>
            </c:dLbl>
            <c:dLbl>
              <c:idx val="591"/>
              <c:tx>
                <c:rich>
                  <a:bodyPr/>
                  <a:lstStyle/>
                  <a:p>
                    <a:fld id="{EBC0B5E3-9A9E-4701-994B-3EEDF8C2BA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1-D49C-4F2C-A1C3-E2CE1B54AEE6}"/>
                </c:ext>
              </c:extLst>
            </c:dLbl>
            <c:dLbl>
              <c:idx val="592"/>
              <c:tx>
                <c:rich>
                  <a:bodyPr/>
                  <a:lstStyle/>
                  <a:p>
                    <a:fld id="{BD968596-6FFF-4BED-BFEC-9F743AF5BD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2-D49C-4F2C-A1C3-E2CE1B54AEE6}"/>
                </c:ext>
              </c:extLst>
            </c:dLbl>
            <c:dLbl>
              <c:idx val="593"/>
              <c:tx>
                <c:rich>
                  <a:bodyPr/>
                  <a:lstStyle/>
                  <a:p>
                    <a:fld id="{DD53F323-942E-4F02-B475-19AAF722017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3-D49C-4F2C-A1C3-E2CE1B54AEE6}"/>
                </c:ext>
              </c:extLst>
            </c:dLbl>
            <c:dLbl>
              <c:idx val="594"/>
              <c:tx>
                <c:rich>
                  <a:bodyPr/>
                  <a:lstStyle/>
                  <a:p>
                    <a:fld id="{A1888E73-EE30-4258-A1E5-17823BFC12C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4-D49C-4F2C-A1C3-E2CE1B54AEE6}"/>
                </c:ext>
              </c:extLst>
            </c:dLbl>
            <c:dLbl>
              <c:idx val="595"/>
              <c:tx>
                <c:rich>
                  <a:bodyPr/>
                  <a:lstStyle/>
                  <a:p>
                    <a:fld id="{29F4DADD-5C36-468A-9DA1-97ADBF7DBD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5-D49C-4F2C-A1C3-E2CE1B54AEE6}"/>
                </c:ext>
              </c:extLst>
            </c:dLbl>
            <c:dLbl>
              <c:idx val="596"/>
              <c:tx>
                <c:rich>
                  <a:bodyPr/>
                  <a:lstStyle/>
                  <a:p>
                    <a:fld id="{32D8B99F-4846-4065-8CB1-E04996EB9F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6-D49C-4F2C-A1C3-E2CE1B54AEE6}"/>
                </c:ext>
              </c:extLst>
            </c:dLbl>
            <c:dLbl>
              <c:idx val="597"/>
              <c:tx>
                <c:rich>
                  <a:bodyPr/>
                  <a:lstStyle/>
                  <a:p>
                    <a:fld id="{8A725613-EE45-4FE9-9F81-53CFDB6ACF9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7-D49C-4F2C-A1C3-E2CE1B54AEE6}"/>
                </c:ext>
              </c:extLst>
            </c:dLbl>
            <c:dLbl>
              <c:idx val="598"/>
              <c:tx>
                <c:rich>
                  <a:bodyPr/>
                  <a:lstStyle/>
                  <a:p>
                    <a:fld id="{C447612F-13FF-4365-9309-025419D2BA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8-D49C-4F2C-A1C3-E2CE1B54AEE6}"/>
                </c:ext>
              </c:extLst>
            </c:dLbl>
            <c:dLbl>
              <c:idx val="599"/>
              <c:tx>
                <c:rich>
                  <a:bodyPr/>
                  <a:lstStyle/>
                  <a:p>
                    <a:fld id="{F865E728-E7C3-4766-B32A-FC85FC61175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9-D49C-4F2C-A1C3-E2CE1B54AEE6}"/>
                </c:ext>
              </c:extLst>
            </c:dLbl>
            <c:dLbl>
              <c:idx val="600"/>
              <c:tx>
                <c:rich>
                  <a:bodyPr/>
                  <a:lstStyle/>
                  <a:p>
                    <a:fld id="{A45F11E8-1C6D-404C-A20B-CCBF6C904F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A-D49C-4F2C-A1C3-E2CE1B54AEE6}"/>
                </c:ext>
              </c:extLst>
            </c:dLbl>
            <c:dLbl>
              <c:idx val="601"/>
              <c:tx>
                <c:rich>
                  <a:bodyPr/>
                  <a:lstStyle/>
                  <a:p>
                    <a:fld id="{2543F0C4-25DC-4C9A-8A59-0B84B870C5F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B-D49C-4F2C-A1C3-E2CE1B54AEE6}"/>
                </c:ext>
              </c:extLst>
            </c:dLbl>
            <c:dLbl>
              <c:idx val="602"/>
              <c:tx>
                <c:rich>
                  <a:bodyPr/>
                  <a:lstStyle/>
                  <a:p>
                    <a:fld id="{EC8D44B2-4038-4989-932E-B04512FF13C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C-D49C-4F2C-A1C3-E2CE1B54AEE6}"/>
                </c:ext>
              </c:extLst>
            </c:dLbl>
            <c:dLbl>
              <c:idx val="603"/>
              <c:tx>
                <c:rich>
                  <a:bodyPr/>
                  <a:lstStyle/>
                  <a:p>
                    <a:fld id="{94A35758-29B7-4C2F-A009-A144D43CB1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D-D49C-4F2C-A1C3-E2CE1B54AEE6}"/>
                </c:ext>
              </c:extLst>
            </c:dLbl>
            <c:dLbl>
              <c:idx val="604"/>
              <c:tx>
                <c:rich>
                  <a:bodyPr/>
                  <a:lstStyle/>
                  <a:p>
                    <a:fld id="{CA47FF63-375F-4173-AD40-F8615093A42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E-D49C-4F2C-A1C3-E2CE1B54AEE6}"/>
                </c:ext>
              </c:extLst>
            </c:dLbl>
            <c:dLbl>
              <c:idx val="605"/>
              <c:tx>
                <c:rich>
                  <a:bodyPr/>
                  <a:lstStyle/>
                  <a:p>
                    <a:fld id="{E215B50C-8830-42E7-B855-C3E7CFBE87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F-D49C-4F2C-A1C3-E2CE1B54AEE6}"/>
                </c:ext>
              </c:extLst>
            </c:dLbl>
            <c:dLbl>
              <c:idx val="606"/>
              <c:tx>
                <c:rich>
                  <a:bodyPr/>
                  <a:lstStyle/>
                  <a:p>
                    <a:fld id="{57EF37C7-E089-433D-8F59-0D68A3EC4B7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0-D49C-4F2C-A1C3-E2CE1B54AEE6}"/>
                </c:ext>
              </c:extLst>
            </c:dLbl>
            <c:dLbl>
              <c:idx val="607"/>
              <c:tx>
                <c:rich>
                  <a:bodyPr/>
                  <a:lstStyle/>
                  <a:p>
                    <a:fld id="{A2872515-1160-4717-B282-F1B6973183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1-D49C-4F2C-A1C3-E2CE1B54AEE6}"/>
                </c:ext>
              </c:extLst>
            </c:dLbl>
            <c:dLbl>
              <c:idx val="608"/>
              <c:tx>
                <c:rich>
                  <a:bodyPr/>
                  <a:lstStyle/>
                  <a:p>
                    <a:fld id="{CE4EA5EF-2AC8-40C1-B18A-2D0924AE496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2-D49C-4F2C-A1C3-E2CE1B54AEE6}"/>
                </c:ext>
              </c:extLst>
            </c:dLbl>
            <c:dLbl>
              <c:idx val="609"/>
              <c:tx>
                <c:rich>
                  <a:bodyPr/>
                  <a:lstStyle/>
                  <a:p>
                    <a:fld id="{B07A1BB2-7020-4553-A25F-C28D1AD01B1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3-D49C-4F2C-A1C3-E2CE1B54AEE6}"/>
                </c:ext>
              </c:extLst>
            </c:dLbl>
            <c:dLbl>
              <c:idx val="610"/>
              <c:tx>
                <c:rich>
                  <a:bodyPr/>
                  <a:lstStyle/>
                  <a:p>
                    <a:fld id="{44EB0562-8294-48A3-B219-895B57B33D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4-D49C-4F2C-A1C3-E2CE1B54AEE6}"/>
                </c:ext>
              </c:extLst>
            </c:dLbl>
            <c:dLbl>
              <c:idx val="611"/>
              <c:tx>
                <c:rich>
                  <a:bodyPr/>
                  <a:lstStyle/>
                  <a:p>
                    <a:fld id="{A666349F-A1DF-43AC-B87A-41EB310851D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5-D49C-4F2C-A1C3-E2CE1B54AEE6}"/>
                </c:ext>
              </c:extLst>
            </c:dLbl>
            <c:dLbl>
              <c:idx val="612"/>
              <c:tx>
                <c:rich>
                  <a:bodyPr/>
                  <a:lstStyle/>
                  <a:p>
                    <a:fld id="{191A07BC-4EF7-4F39-98F8-37A4288AB5F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6-D49C-4F2C-A1C3-E2CE1B54AEE6}"/>
                </c:ext>
              </c:extLst>
            </c:dLbl>
            <c:dLbl>
              <c:idx val="613"/>
              <c:tx>
                <c:rich>
                  <a:bodyPr/>
                  <a:lstStyle/>
                  <a:p>
                    <a:fld id="{3C925E21-0AFA-4874-8C17-376DD2461B6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7-D49C-4F2C-A1C3-E2CE1B54AEE6}"/>
                </c:ext>
              </c:extLst>
            </c:dLbl>
            <c:dLbl>
              <c:idx val="614"/>
              <c:tx>
                <c:rich>
                  <a:bodyPr/>
                  <a:lstStyle/>
                  <a:p>
                    <a:fld id="{68A039C2-4C22-422F-B6DF-991525CECF3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8-D49C-4F2C-A1C3-E2CE1B54AEE6}"/>
                </c:ext>
              </c:extLst>
            </c:dLbl>
            <c:dLbl>
              <c:idx val="615"/>
              <c:tx>
                <c:rich>
                  <a:bodyPr/>
                  <a:lstStyle/>
                  <a:p>
                    <a:fld id="{F7F29399-43D3-4B3B-A333-330B5AB0D44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9-D49C-4F2C-A1C3-E2CE1B54AEE6}"/>
                </c:ext>
              </c:extLst>
            </c:dLbl>
            <c:dLbl>
              <c:idx val="616"/>
              <c:tx>
                <c:rich>
                  <a:bodyPr/>
                  <a:lstStyle/>
                  <a:p>
                    <a:fld id="{168206F0-8527-4A34-BA75-1D4753EB2F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A-D49C-4F2C-A1C3-E2CE1B54AEE6}"/>
                </c:ext>
              </c:extLst>
            </c:dLbl>
            <c:dLbl>
              <c:idx val="617"/>
              <c:tx>
                <c:rich>
                  <a:bodyPr/>
                  <a:lstStyle/>
                  <a:p>
                    <a:fld id="{D9416B0E-577A-45AF-AD7E-6B7846FE1E5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B-D49C-4F2C-A1C3-E2CE1B54AEE6}"/>
                </c:ext>
              </c:extLst>
            </c:dLbl>
            <c:dLbl>
              <c:idx val="618"/>
              <c:tx>
                <c:rich>
                  <a:bodyPr/>
                  <a:lstStyle/>
                  <a:p>
                    <a:fld id="{F4E4DB90-E5DE-4329-A4EE-4529188FAD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C-D49C-4F2C-A1C3-E2CE1B54AEE6}"/>
                </c:ext>
              </c:extLst>
            </c:dLbl>
            <c:dLbl>
              <c:idx val="619"/>
              <c:tx>
                <c:rich>
                  <a:bodyPr/>
                  <a:lstStyle/>
                  <a:p>
                    <a:fld id="{B62D2BB7-0687-4AB5-86C2-085CA3A563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D-D49C-4F2C-A1C3-E2CE1B54AEE6}"/>
                </c:ext>
              </c:extLst>
            </c:dLbl>
            <c:dLbl>
              <c:idx val="620"/>
              <c:tx>
                <c:rich>
                  <a:bodyPr/>
                  <a:lstStyle/>
                  <a:p>
                    <a:fld id="{D4CF38A4-CDD8-4080-A015-ADF51281F2C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E-D49C-4F2C-A1C3-E2CE1B54AEE6}"/>
                </c:ext>
              </c:extLst>
            </c:dLbl>
            <c:dLbl>
              <c:idx val="621"/>
              <c:tx>
                <c:rich>
                  <a:bodyPr/>
                  <a:lstStyle/>
                  <a:p>
                    <a:fld id="{2C61FA4F-B0AD-4CB5-906A-054284531FE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F-D49C-4F2C-A1C3-E2CE1B54AEE6}"/>
                </c:ext>
              </c:extLst>
            </c:dLbl>
            <c:dLbl>
              <c:idx val="622"/>
              <c:tx>
                <c:rich>
                  <a:bodyPr/>
                  <a:lstStyle/>
                  <a:p>
                    <a:fld id="{7452D9C1-09D0-4779-8B5D-DB57DCAE45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0-D49C-4F2C-A1C3-E2CE1B54AEE6}"/>
                </c:ext>
              </c:extLst>
            </c:dLbl>
            <c:dLbl>
              <c:idx val="623"/>
              <c:tx>
                <c:rich>
                  <a:bodyPr/>
                  <a:lstStyle/>
                  <a:p>
                    <a:fld id="{C54465CA-1CC1-4D30-AA36-1EBC5D2C87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1-D49C-4F2C-A1C3-E2CE1B54AEE6}"/>
                </c:ext>
              </c:extLst>
            </c:dLbl>
            <c:dLbl>
              <c:idx val="624"/>
              <c:tx>
                <c:rich>
                  <a:bodyPr/>
                  <a:lstStyle/>
                  <a:p>
                    <a:fld id="{B0724FC3-5174-4E33-A81A-306BC2BA9E7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2-D49C-4F2C-A1C3-E2CE1B54AEE6}"/>
                </c:ext>
              </c:extLst>
            </c:dLbl>
            <c:dLbl>
              <c:idx val="625"/>
              <c:tx>
                <c:rich>
                  <a:bodyPr/>
                  <a:lstStyle/>
                  <a:p>
                    <a:fld id="{2BC8BCDA-36DC-43D4-86BD-F04D625EF6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3-D49C-4F2C-A1C3-E2CE1B54AEE6}"/>
                </c:ext>
              </c:extLst>
            </c:dLbl>
            <c:dLbl>
              <c:idx val="626"/>
              <c:tx>
                <c:rich>
                  <a:bodyPr/>
                  <a:lstStyle/>
                  <a:p>
                    <a:fld id="{2AE5EC6B-ADF4-4016-BA80-BC4680E9623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4-D49C-4F2C-A1C3-E2CE1B54AEE6}"/>
                </c:ext>
              </c:extLst>
            </c:dLbl>
            <c:dLbl>
              <c:idx val="627"/>
              <c:tx>
                <c:rich>
                  <a:bodyPr/>
                  <a:lstStyle/>
                  <a:p>
                    <a:fld id="{4FEF4B8C-EE70-47F5-9131-1FD447D33BE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5-D49C-4F2C-A1C3-E2CE1B54AEE6}"/>
                </c:ext>
              </c:extLst>
            </c:dLbl>
            <c:dLbl>
              <c:idx val="628"/>
              <c:tx>
                <c:rich>
                  <a:bodyPr/>
                  <a:lstStyle/>
                  <a:p>
                    <a:fld id="{131302AF-B432-4779-A9E0-45B5B8C8C4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6-D49C-4F2C-A1C3-E2CE1B54AEE6}"/>
                </c:ext>
              </c:extLst>
            </c:dLbl>
            <c:dLbl>
              <c:idx val="629"/>
              <c:tx>
                <c:rich>
                  <a:bodyPr/>
                  <a:lstStyle/>
                  <a:p>
                    <a:fld id="{A52B97AF-04B0-4EE3-BD5E-A9C2001F27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7-D49C-4F2C-A1C3-E2CE1B54AEE6}"/>
                </c:ext>
              </c:extLst>
            </c:dLbl>
            <c:dLbl>
              <c:idx val="630"/>
              <c:tx>
                <c:rich>
                  <a:bodyPr/>
                  <a:lstStyle/>
                  <a:p>
                    <a:fld id="{FBC9C055-AA43-41C3-B80F-DCB732C3B63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8-D49C-4F2C-A1C3-E2CE1B54AEE6}"/>
                </c:ext>
              </c:extLst>
            </c:dLbl>
            <c:dLbl>
              <c:idx val="631"/>
              <c:tx>
                <c:rich>
                  <a:bodyPr/>
                  <a:lstStyle/>
                  <a:p>
                    <a:fld id="{E3F6F78E-0981-4097-8103-A69C0C65FB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9-D49C-4F2C-A1C3-E2CE1B54AEE6}"/>
                </c:ext>
              </c:extLst>
            </c:dLbl>
            <c:dLbl>
              <c:idx val="632"/>
              <c:tx>
                <c:rich>
                  <a:bodyPr/>
                  <a:lstStyle/>
                  <a:p>
                    <a:fld id="{F5E93E4B-A51F-4D07-8BD0-C5A87B744C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A-D49C-4F2C-A1C3-E2CE1B54AEE6}"/>
                </c:ext>
              </c:extLst>
            </c:dLbl>
            <c:dLbl>
              <c:idx val="633"/>
              <c:tx>
                <c:rich>
                  <a:bodyPr/>
                  <a:lstStyle/>
                  <a:p>
                    <a:fld id="{7FB7DECA-7D41-4625-8648-B6E66F39C0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B-D49C-4F2C-A1C3-E2CE1B54AEE6}"/>
                </c:ext>
              </c:extLst>
            </c:dLbl>
            <c:dLbl>
              <c:idx val="634"/>
              <c:tx>
                <c:rich>
                  <a:bodyPr/>
                  <a:lstStyle/>
                  <a:p>
                    <a:fld id="{482CF683-C011-4197-A804-3F0F25BC5E1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C-D49C-4F2C-A1C3-E2CE1B54AEE6}"/>
                </c:ext>
              </c:extLst>
            </c:dLbl>
            <c:dLbl>
              <c:idx val="635"/>
              <c:tx>
                <c:rich>
                  <a:bodyPr/>
                  <a:lstStyle/>
                  <a:p>
                    <a:fld id="{B0D2A594-28CB-474D-965A-AFA18D3346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D-D49C-4F2C-A1C3-E2CE1B54AEE6}"/>
                </c:ext>
              </c:extLst>
            </c:dLbl>
            <c:dLbl>
              <c:idx val="636"/>
              <c:tx>
                <c:rich>
                  <a:bodyPr/>
                  <a:lstStyle/>
                  <a:p>
                    <a:fld id="{9B7EF3DC-76D7-4B2B-8229-9A13ED648D2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E-D49C-4F2C-A1C3-E2CE1B54AEE6}"/>
                </c:ext>
              </c:extLst>
            </c:dLbl>
            <c:dLbl>
              <c:idx val="637"/>
              <c:tx>
                <c:rich>
                  <a:bodyPr/>
                  <a:lstStyle/>
                  <a:p>
                    <a:fld id="{A5B3F6C8-8816-4623-A291-91C5C7527DB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F-D49C-4F2C-A1C3-E2CE1B54AEE6}"/>
                </c:ext>
              </c:extLst>
            </c:dLbl>
            <c:dLbl>
              <c:idx val="638"/>
              <c:tx>
                <c:rich>
                  <a:bodyPr/>
                  <a:lstStyle/>
                  <a:p>
                    <a:fld id="{596B6C00-9FE3-43D7-BECA-3043598AB5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0-D49C-4F2C-A1C3-E2CE1B54AEE6}"/>
                </c:ext>
              </c:extLst>
            </c:dLbl>
            <c:dLbl>
              <c:idx val="639"/>
              <c:tx>
                <c:rich>
                  <a:bodyPr/>
                  <a:lstStyle/>
                  <a:p>
                    <a:fld id="{76813BAF-3BB6-4D3D-BE69-689B3D57DB9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1-D49C-4F2C-A1C3-E2CE1B54AEE6}"/>
                </c:ext>
              </c:extLst>
            </c:dLbl>
            <c:dLbl>
              <c:idx val="640"/>
              <c:tx>
                <c:rich>
                  <a:bodyPr/>
                  <a:lstStyle/>
                  <a:p>
                    <a:fld id="{925B702D-537A-4A91-8ABD-04FB736A02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2-D49C-4F2C-A1C3-E2CE1B54AEE6}"/>
                </c:ext>
              </c:extLst>
            </c:dLbl>
            <c:dLbl>
              <c:idx val="641"/>
              <c:tx>
                <c:rich>
                  <a:bodyPr/>
                  <a:lstStyle/>
                  <a:p>
                    <a:fld id="{EFBF01FC-ABF5-4A6B-819D-021E9F73DE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3-D49C-4F2C-A1C3-E2CE1B54AEE6}"/>
                </c:ext>
              </c:extLst>
            </c:dLbl>
            <c:dLbl>
              <c:idx val="642"/>
              <c:tx>
                <c:rich>
                  <a:bodyPr/>
                  <a:lstStyle/>
                  <a:p>
                    <a:fld id="{045D7166-34C9-4A67-B38F-461E32B199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4-D49C-4F2C-A1C3-E2CE1B54AEE6}"/>
                </c:ext>
              </c:extLst>
            </c:dLbl>
            <c:dLbl>
              <c:idx val="643"/>
              <c:tx>
                <c:rich>
                  <a:bodyPr/>
                  <a:lstStyle/>
                  <a:p>
                    <a:fld id="{CFDF6E46-F296-4B75-8A71-B9C6D11466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5-D49C-4F2C-A1C3-E2CE1B54AEE6}"/>
                </c:ext>
              </c:extLst>
            </c:dLbl>
            <c:dLbl>
              <c:idx val="644"/>
              <c:tx>
                <c:rich>
                  <a:bodyPr/>
                  <a:lstStyle/>
                  <a:p>
                    <a:fld id="{8E84FC98-3712-40CF-878E-2387AE0421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6-D49C-4F2C-A1C3-E2CE1B54AEE6}"/>
                </c:ext>
              </c:extLst>
            </c:dLbl>
            <c:dLbl>
              <c:idx val="645"/>
              <c:tx>
                <c:rich>
                  <a:bodyPr/>
                  <a:lstStyle/>
                  <a:p>
                    <a:fld id="{5D2E3455-AF9C-4751-A27A-1FA63359808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7-D49C-4F2C-A1C3-E2CE1B54AEE6}"/>
                </c:ext>
              </c:extLst>
            </c:dLbl>
            <c:dLbl>
              <c:idx val="646"/>
              <c:tx>
                <c:rich>
                  <a:bodyPr/>
                  <a:lstStyle/>
                  <a:p>
                    <a:fld id="{2C5CE349-3D94-4098-A64C-EAE89F5B9B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8-D49C-4F2C-A1C3-E2CE1B54AEE6}"/>
                </c:ext>
              </c:extLst>
            </c:dLbl>
            <c:dLbl>
              <c:idx val="647"/>
              <c:tx>
                <c:rich>
                  <a:bodyPr/>
                  <a:lstStyle/>
                  <a:p>
                    <a:fld id="{140F0848-15F1-4E82-9B4F-404092197B0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9-D49C-4F2C-A1C3-E2CE1B54AEE6}"/>
                </c:ext>
              </c:extLst>
            </c:dLbl>
            <c:dLbl>
              <c:idx val="648"/>
              <c:tx>
                <c:rich>
                  <a:bodyPr/>
                  <a:lstStyle/>
                  <a:p>
                    <a:fld id="{51DF36AB-F966-4492-8C3E-09552A35A3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A-D49C-4F2C-A1C3-E2CE1B54AEE6}"/>
                </c:ext>
              </c:extLst>
            </c:dLbl>
            <c:dLbl>
              <c:idx val="649"/>
              <c:tx>
                <c:rich>
                  <a:bodyPr/>
                  <a:lstStyle/>
                  <a:p>
                    <a:fld id="{FDC37A14-3051-46F9-888C-DA8D4EFA74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B-D49C-4F2C-A1C3-E2CE1B54AEE6}"/>
                </c:ext>
              </c:extLst>
            </c:dLbl>
            <c:dLbl>
              <c:idx val="650"/>
              <c:tx>
                <c:rich>
                  <a:bodyPr/>
                  <a:lstStyle/>
                  <a:p>
                    <a:fld id="{BFB2A913-E46E-4D24-A15C-034E12C8ACB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C-D49C-4F2C-A1C3-E2CE1B54AEE6}"/>
                </c:ext>
              </c:extLst>
            </c:dLbl>
            <c:dLbl>
              <c:idx val="651"/>
              <c:tx>
                <c:rich>
                  <a:bodyPr/>
                  <a:lstStyle/>
                  <a:p>
                    <a:fld id="{86275C63-D844-49E7-A6D9-83CEF09CE64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D-D49C-4F2C-A1C3-E2CE1B54AEE6}"/>
                </c:ext>
              </c:extLst>
            </c:dLbl>
            <c:dLbl>
              <c:idx val="652"/>
              <c:tx>
                <c:rich>
                  <a:bodyPr/>
                  <a:lstStyle/>
                  <a:p>
                    <a:fld id="{D5287B51-EDC1-4621-B447-F0318B048D3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E-D49C-4F2C-A1C3-E2CE1B54AEE6}"/>
                </c:ext>
              </c:extLst>
            </c:dLbl>
            <c:dLbl>
              <c:idx val="653"/>
              <c:tx>
                <c:rich>
                  <a:bodyPr/>
                  <a:lstStyle/>
                  <a:p>
                    <a:fld id="{1EA4F551-7410-4CEA-9FDD-D60421612EB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F-D49C-4F2C-A1C3-E2CE1B54AEE6}"/>
                </c:ext>
              </c:extLst>
            </c:dLbl>
            <c:dLbl>
              <c:idx val="654"/>
              <c:tx>
                <c:rich>
                  <a:bodyPr/>
                  <a:lstStyle/>
                  <a:p>
                    <a:fld id="{1F314968-1178-4455-8F7B-89A64005F8A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0-D49C-4F2C-A1C3-E2CE1B54AEE6}"/>
                </c:ext>
              </c:extLst>
            </c:dLbl>
            <c:dLbl>
              <c:idx val="655"/>
              <c:tx>
                <c:rich>
                  <a:bodyPr/>
                  <a:lstStyle/>
                  <a:p>
                    <a:fld id="{C75D1509-957E-4C59-91F0-79F54814781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1-D49C-4F2C-A1C3-E2CE1B54AEE6}"/>
                </c:ext>
              </c:extLst>
            </c:dLbl>
            <c:dLbl>
              <c:idx val="656"/>
              <c:tx>
                <c:rich>
                  <a:bodyPr/>
                  <a:lstStyle/>
                  <a:p>
                    <a:fld id="{4AD57427-40EE-4422-8D45-255E7DC83F8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2-D49C-4F2C-A1C3-E2CE1B54AEE6}"/>
                </c:ext>
              </c:extLst>
            </c:dLbl>
            <c:dLbl>
              <c:idx val="657"/>
              <c:tx>
                <c:rich>
                  <a:bodyPr/>
                  <a:lstStyle/>
                  <a:p>
                    <a:fld id="{D52C06E4-F202-48D7-8D6A-59CCDFEE34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3-D49C-4F2C-A1C3-E2CE1B54AEE6}"/>
                </c:ext>
              </c:extLst>
            </c:dLbl>
            <c:dLbl>
              <c:idx val="658"/>
              <c:tx>
                <c:rich>
                  <a:bodyPr/>
                  <a:lstStyle/>
                  <a:p>
                    <a:fld id="{F1E671F0-1BA4-4676-8E3F-6D0E661882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4-D49C-4F2C-A1C3-E2CE1B54AEE6}"/>
                </c:ext>
              </c:extLst>
            </c:dLbl>
            <c:dLbl>
              <c:idx val="659"/>
              <c:tx>
                <c:rich>
                  <a:bodyPr/>
                  <a:lstStyle/>
                  <a:p>
                    <a:fld id="{CB589E26-B7C3-4D47-BA70-514F4A40526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5-D49C-4F2C-A1C3-E2CE1B54AEE6}"/>
                </c:ext>
              </c:extLst>
            </c:dLbl>
            <c:dLbl>
              <c:idx val="660"/>
              <c:tx>
                <c:rich>
                  <a:bodyPr/>
                  <a:lstStyle/>
                  <a:p>
                    <a:fld id="{619DEBC7-12E6-46C3-A783-91661C01DB8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6-D49C-4F2C-A1C3-E2CE1B54AEE6}"/>
                </c:ext>
              </c:extLst>
            </c:dLbl>
            <c:dLbl>
              <c:idx val="661"/>
              <c:tx>
                <c:rich>
                  <a:bodyPr/>
                  <a:lstStyle/>
                  <a:p>
                    <a:fld id="{65B6E5AD-02C9-46E6-ADE6-5C35230EFC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7-D49C-4F2C-A1C3-E2CE1B54AEE6}"/>
                </c:ext>
              </c:extLst>
            </c:dLbl>
            <c:dLbl>
              <c:idx val="662"/>
              <c:tx>
                <c:rich>
                  <a:bodyPr/>
                  <a:lstStyle/>
                  <a:p>
                    <a:fld id="{F77BAB89-EFDE-4E5E-9B11-01B7F0E9F97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8-D49C-4F2C-A1C3-E2CE1B54AEE6}"/>
                </c:ext>
              </c:extLst>
            </c:dLbl>
            <c:dLbl>
              <c:idx val="663"/>
              <c:tx>
                <c:rich>
                  <a:bodyPr/>
                  <a:lstStyle/>
                  <a:p>
                    <a:fld id="{F6936FBE-0600-4C82-BE4B-92268BE953F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9-D49C-4F2C-A1C3-E2CE1B54AEE6}"/>
                </c:ext>
              </c:extLst>
            </c:dLbl>
            <c:dLbl>
              <c:idx val="664"/>
              <c:tx>
                <c:rich>
                  <a:bodyPr/>
                  <a:lstStyle/>
                  <a:p>
                    <a:fld id="{CE3D202A-3189-42D2-BD2C-80B89839CA1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A-D49C-4F2C-A1C3-E2CE1B54AEE6}"/>
                </c:ext>
              </c:extLst>
            </c:dLbl>
            <c:dLbl>
              <c:idx val="665"/>
              <c:tx>
                <c:rich>
                  <a:bodyPr/>
                  <a:lstStyle/>
                  <a:p>
                    <a:fld id="{C5943C28-5063-48F8-A02B-7FD57040BD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B-D49C-4F2C-A1C3-E2CE1B54AEE6}"/>
                </c:ext>
              </c:extLst>
            </c:dLbl>
            <c:dLbl>
              <c:idx val="666"/>
              <c:tx>
                <c:rich>
                  <a:bodyPr/>
                  <a:lstStyle/>
                  <a:p>
                    <a:fld id="{A47947AB-CB97-4B4C-B5A0-F5E83A0792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C-D49C-4F2C-A1C3-E2CE1B54AEE6}"/>
                </c:ext>
              </c:extLst>
            </c:dLbl>
            <c:dLbl>
              <c:idx val="667"/>
              <c:tx>
                <c:rich>
                  <a:bodyPr/>
                  <a:lstStyle/>
                  <a:p>
                    <a:fld id="{22ADFBA6-399B-4DA6-9D68-C9602E1630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D-D49C-4F2C-A1C3-E2CE1B54AEE6}"/>
                </c:ext>
              </c:extLst>
            </c:dLbl>
            <c:dLbl>
              <c:idx val="668"/>
              <c:tx>
                <c:rich>
                  <a:bodyPr/>
                  <a:lstStyle/>
                  <a:p>
                    <a:fld id="{AFF14FC8-ABDA-4933-A437-3BD626B9DBE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E-D49C-4F2C-A1C3-E2CE1B54AEE6}"/>
                </c:ext>
              </c:extLst>
            </c:dLbl>
            <c:dLbl>
              <c:idx val="669"/>
              <c:tx>
                <c:rich>
                  <a:bodyPr/>
                  <a:lstStyle/>
                  <a:p>
                    <a:fld id="{CACDF0F6-49DA-49EB-BBCE-C285BBAA909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F-D49C-4F2C-A1C3-E2CE1B54AEE6}"/>
                </c:ext>
              </c:extLst>
            </c:dLbl>
            <c:dLbl>
              <c:idx val="670"/>
              <c:tx>
                <c:rich>
                  <a:bodyPr/>
                  <a:lstStyle/>
                  <a:p>
                    <a:fld id="{4B43C7C3-930B-4758-AA8F-2804C61641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0-D49C-4F2C-A1C3-E2CE1B54AEE6}"/>
                </c:ext>
              </c:extLst>
            </c:dLbl>
            <c:dLbl>
              <c:idx val="671"/>
              <c:tx>
                <c:rich>
                  <a:bodyPr/>
                  <a:lstStyle/>
                  <a:p>
                    <a:fld id="{C062DF3A-A8AC-471A-8644-FC51366409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1-D49C-4F2C-A1C3-E2CE1B54AEE6}"/>
                </c:ext>
              </c:extLst>
            </c:dLbl>
            <c:dLbl>
              <c:idx val="672"/>
              <c:tx>
                <c:rich>
                  <a:bodyPr/>
                  <a:lstStyle/>
                  <a:p>
                    <a:fld id="{03C0F327-399A-40BF-82D4-34EA9C091CF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2-D49C-4F2C-A1C3-E2CE1B54AEE6}"/>
                </c:ext>
              </c:extLst>
            </c:dLbl>
            <c:dLbl>
              <c:idx val="673"/>
              <c:tx>
                <c:rich>
                  <a:bodyPr/>
                  <a:lstStyle/>
                  <a:p>
                    <a:fld id="{3CDE321F-0120-4748-9FA4-3BAAC745E0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3-D49C-4F2C-A1C3-E2CE1B54AEE6}"/>
                </c:ext>
              </c:extLst>
            </c:dLbl>
            <c:dLbl>
              <c:idx val="674"/>
              <c:tx>
                <c:rich>
                  <a:bodyPr/>
                  <a:lstStyle/>
                  <a:p>
                    <a:fld id="{C8E7EB15-C18C-41C6-B736-6E4A4AC722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4-D49C-4F2C-A1C3-E2CE1B54AEE6}"/>
                </c:ext>
              </c:extLst>
            </c:dLbl>
            <c:dLbl>
              <c:idx val="675"/>
              <c:tx>
                <c:rich>
                  <a:bodyPr/>
                  <a:lstStyle/>
                  <a:p>
                    <a:fld id="{E949C11A-21C1-4155-AA51-47C556B0D21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5-D49C-4F2C-A1C3-E2CE1B54AEE6}"/>
                </c:ext>
              </c:extLst>
            </c:dLbl>
            <c:dLbl>
              <c:idx val="676"/>
              <c:tx>
                <c:rich>
                  <a:bodyPr/>
                  <a:lstStyle/>
                  <a:p>
                    <a:fld id="{CA66FC28-8916-41DB-91DE-3F03EDD4033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6-D49C-4F2C-A1C3-E2CE1B54AEE6}"/>
                </c:ext>
              </c:extLst>
            </c:dLbl>
            <c:dLbl>
              <c:idx val="677"/>
              <c:tx>
                <c:rich>
                  <a:bodyPr/>
                  <a:lstStyle/>
                  <a:p>
                    <a:fld id="{3EDEB7C7-0E05-404F-A438-24BE1C4BD69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7-D49C-4F2C-A1C3-E2CE1B54AEE6}"/>
                </c:ext>
              </c:extLst>
            </c:dLbl>
            <c:dLbl>
              <c:idx val="678"/>
              <c:tx>
                <c:rich>
                  <a:bodyPr/>
                  <a:lstStyle/>
                  <a:p>
                    <a:fld id="{F53F677D-61DD-4B46-8E40-86C1C05004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8-D49C-4F2C-A1C3-E2CE1B54AEE6}"/>
                </c:ext>
              </c:extLst>
            </c:dLbl>
            <c:dLbl>
              <c:idx val="679"/>
              <c:tx>
                <c:rich>
                  <a:bodyPr/>
                  <a:lstStyle/>
                  <a:p>
                    <a:fld id="{C6B1130E-BB5B-4BF0-B3EA-473BFF77BA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9-D49C-4F2C-A1C3-E2CE1B54AEE6}"/>
                </c:ext>
              </c:extLst>
            </c:dLbl>
            <c:dLbl>
              <c:idx val="680"/>
              <c:tx>
                <c:rich>
                  <a:bodyPr/>
                  <a:lstStyle/>
                  <a:p>
                    <a:fld id="{4B3FE9DF-A1BC-4C59-8AF0-F55EEB30585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A-D49C-4F2C-A1C3-E2CE1B54AEE6}"/>
                </c:ext>
              </c:extLst>
            </c:dLbl>
            <c:dLbl>
              <c:idx val="681"/>
              <c:tx>
                <c:rich>
                  <a:bodyPr/>
                  <a:lstStyle/>
                  <a:p>
                    <a:fld id="{A5FE2B56-F27E-4E31-B341-4C83A40503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B-D49C-4F2C-A1C3-E2CE1B54AEE6}"/>
                </c:ext>
              </c:extLst>
            </c:dLbl>
            <c:dLbl>
              <c:idx val="682"/>
              <c:tx>
                <c:rich>
                  <a:bodyPr/>
                  <a:lstStyle/>
                  <a:p>
                    <a:fld id="{4C7F409C-B3DA-40B6-8E5B-F86CC71D338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C-D49C-4F2C-A1C3-E2CE1B54AEE6}"/>
                </c:ext>
              </c:extLst>
            </c:dLbl>
            <c:dLbl>
              <c:idx val="683"/>
              <c:tx>
                <c:rich>
                  <a:bodyPr/>
                  <a:lstStyle/>
                  <a:p>
                    <a:fld id="{5D930AC9-B8F9-4EEC-878E-FB9ECAD818A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D-D49C-4F2C-A1C3-E2CE1B54AEE6}"/>
                </c:ext>
              </c:extLst>
            </c:dLbl>
            <c:dLbl>
              <c:idx val="684"/>
              <c:tx>
                <c:rich>
                  <a:bodyPr/>
                  <a:lstStyle/>
                  <a:p>
                    <a:fld id="{3776740B-A3E5-45D6-A01D-18DA256F686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E-D49C-4F2C-A1C3-E2CE1B54AEE6}"/>
                </c:ext>
              </c:extLst>
            </c:dLbl>
            <c:dLbl>
              <c:idx val="685"/>
              <c:tx>
                <c:rich>
                  <a:bodyPr/>
                  <a:lstStyle/>
                  <a:p>
                    <a:fld id="{62D0A5A0-49AA-4CF4-9469-33734434C0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AF-D49C-4F2C-A1C3-E2CE1B54AEE6}"/>
                </c:ext>
              </c:extLst>
            </c:dLbl>
            <c:dLbl>
              <c:idx val="686"/>
              <c:tx>
                <c:rich>
                  <a:bodyPr/>
                  <a:lstStyle/>
                  <a:p>
                    <a:fld id="{587C408D-0002-4B6B-A55B-936EEE4FBF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0-D49C-4F2C-A1C3-E2CE1B54AEE6}"/>
                </c:ext>
              </c:extLst>
            </c:dLbl>
            <c:dLbl>
              <c:idx val="687"/>
              <c:tx>
                <c:rich>
                  <a:bodyPr/>
                  <a:lstStyle/>
                  <a:p>
                    <a:fld id="{D162F1B0-2228-4AA2-98E3-F253581FD0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1-D49C-4F2C-A1C3-E2CE1B54AEE6}"/>
                </c:ext>
              </c:extLst>
            </c:dLbl>
            <c:dLbl>
              <c:idx val="688"/>
              <c:tx>
                <c:rich>
                  <a:bodyPr/>
                  <a:lstStyle/>
                  <a:p>
                    <a:fld id="{FC44D5AB-45C3-4181-BEB4-E46902DF0F2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2-D49C-4F2C-A1C3-E2CE1B54AEE6}"/>
                </c:ext>
              </c:extLst>
            </c:dLbl>
            <c:dLbl>
              <c:idx val="689"/>
              <c:tx>
                <c:rich>
                  <a:bodyPr/>
                  <a:lstStyle/>
                  <a:p>
                    <a:fld id="{71CA0383-00A2-4D32-A614-944B9F365B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3-D49C-4F2C-A1C3-E2CE1B54AEE6}"/>
                </c:ext>
              </c:extLst>
            </c:dLbl>
            <c:dLbl>
              <c:idx val="690"/>
              <c:tx>
                <c:rich>
                  <a:bodyPr/>
                  <a:lstStyle/>
                  <a:p>
                    <a:fld id="{8B1B63EB-8B67-49CC-9B18-A2A1B70F558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4-D49C-4F2C-A1C3-E2CE1B54AEE6}"/>
                </c:ext>
              </c:extLst>
            </c:dLbl>
            <c:dLbl>
              <c:idx val="691"/>
              <c:tx>
                <c:rich>
                  <a:bodyPr/>
                  <a:lstStyle/>
                  <a:p>
                    <a:fld id="{7EF7D8DA-2C7A-463C-9E36-D55BE8C4BB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5-D49C-4F2C-A1C3-E2CE1B54AEE6}"/>
                </c:ext>
              </c:extLst>
            </c:dLbl>
            <c:dLbl>
              <c:idx val="692"/>
              <c:tx>
                <c:rich>
                  <a:bodyPr/>
                  <a:lstStyle/>
                  <a:p>
                    <a:fld id="{186A72AD-06DC-4DF7-A42E-46F41ED5563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6-D49C-4F2C-A1C3-E2CE1B54AEE6}"/>
                </c:ext>
              </c:extLst>
            </c:dLbl>
            <c:dLbl>
              <c:idx val="693"/>
              <c:tx>
                <c:rich>
                  <a:bodyPr/>
                  <a:lstStyle/>
                  <a:p>
                    <a:fld id="{E39C6D67-263B-4EB1-A025-FAC346434CB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7-D49C-4F2C-A1C3-E2CE1B54AEE6}"/>
                </c:ext>
              </c:extLst>
            </c:dLbl>
            <c:dLbl>
              <c:idx val="694"/>
              <c:tx>
                <c:rich>
                  <a:bodyPr/>
                  <a:lstStyle/>
                  <a:p>
                    <a:fld id="{BB810263-549C-47C8-8691-7AF17C1B63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8-D49C-4F2C-A1C3-E2CE1B54AEE6}"/>
                </c:ext>
              </c:extLst>
            </c:dLbl>
            <c:dLbl>
              <c:idx val="695"/>
              <c:tx>
                <c:rich>
                  <a:bodyPr/>
                  <a:lstStyle/>
                  <a:p>
                    <a:fld id="{94D930CB-81CC-44EF-AD97-08B67E60DBD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9-D49C-4F2C-A1C3-E2CE1B54AEE6}"/>
                </c:ext>
              </c:extLst>
            </c:dLbl>
            <c:dLbl>
              <c:idx val="696"/>
              <c:tx>
                <c:rich>
                  <a:bodyPr/>
                  <a:lstStyle/>
                  <a:p>
                    <a:fld id="{7D9771AF-7BBE-45A2-8999-300C60EFCF0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A-D49C-4F2C-A1C3-E2CE1B54AEE6}"/>
                </c:ext>
              </c:extLst>
            </c:dLbl>
            <c:dLbl>
              <c:idx val="697"/>
              <c:tx>
                <c:rich>
                  <a:bodyPr/>
                  <a:lstStyle/>
                  <a:p>
                    <a:fld id="{44F672EC-1F30-4E5F-B2AF-AFBF98778C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B-D49C-4F2C-A1C3-E2CE1B54AEE6}"/>
                </c:ext>
              </c:extLst>
            </c:dLbl>
            <c:dLbl>
              <c:idx val="698"/>
              <c:tx>
                <c:rich>
                  <a:bodyPr/>
                  <a:lstStyle/>
                  <a:p>
                    <a:fld id="{E57FFE40-DA5D-4AC4-9E8F-4508BFD32A6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C-D49C-4F2C-A1C3-E2CE1B54AEE6}"/>
                </c:ext>
              </c:extLst>
            </c:dLbl>
            <c:dLbl>
              <c:idx val="699"/>
              <c:tx>
                <c:rich>
                  <a:bodyPr/>
                  <a:lstStyle/>
                  <a:p>
                    <a:fld id="{C31249FB-4E77-4518-AD95-D20B294CA04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D-D49C-4F2C-A1C3-E2CE1B54AEE6}"/>
                </c:ext>
              </c:extLst>
            </c:dLbl>
            <c:dLbl>
              <c:idx val="700"/>
              <c:tx>
                <c:rich>
                  <a:bodyPr/>
                  <a:lstStyle/>
                  <a:p>
                    <a:fld id="{B7FC23F0-768A-4C85-BA15-3057B5EEE1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E-D49C-4F2C-A1C3-E2CE1B54AEE6}"/>
                </c:ext>
              </c:extLst>
            </c:dLbl>
            <c:dLbl>
              <c:idx val="701"/>
              <c:tx>
                <c:rich>
                  <a:bodyPr/>
                  <a:lstStyle/>
                  <a:p>
                    <a:fld id="{1832E895-79D6-4744-AEDE-D34BAA4FD69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BF-D49C-4F2C-A1C3-E2CE1B54AEE6}"/>
                </c:ext>
              </c:extLst>
            </c:dLbl>
            <c:dLbl>
              <c:idx val="702"/>
              <c:tx>
                <c:rich>
                  <a:bodyPr/>
                  <a:lstStyle/>
                  <a:p>
                    <a:fld id="{F85D0C37-07B9-42E0-B7FC-DD068F6E2A1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0-D49C-4F2C-A1C3-E2CE1B54AEE6}"/>
                </c:ext>
              </c:extLst>
            </c:dLbl>
            <c:dLbl>
              <c:idx val="703"/>
              <c:tx>
                <c:rich>
                  <a:bodyPr/>
                  <a:lstStyle/>
                  <a:p>
                    <a:fld id="{387B0E01-6D94-45A1-83CF-669D468942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1-D49C-4F2C-A1C3-E2CE1B54AEE6}"/>
                </c:ext>
              </c:extLst>
            </c:dLbl>
            <c:dLbl>
              <c:idx val="704"/>
              <c:tx>
                <c:rich>
                  <a:bodyPr/>
                  <a:lstStyle/>
                  <a:p>
                    <a:fld id="{906D5D86-5BEB-4D0F-8525-9895AD7191A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2-D49C-4F2C-A1C3-E2CE1B54AEE6}"/>
                </c:ext>
              </c:extLst>
            </c:dLbl>
            <c:dLbl>
              <c:idx val="705"/>
              <c:tx>
                <c:rich>
                  <a:bodyPr/>
                  <a:lstStyle/>
                  <a:p>
                    <a:fld id="{FF121B36-6895-4812-86EB-EFB688E1454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3-D49C-4F2C-A1C3-E2CE1B54AEE6}"/>
                </c:ext>
              </c:extLst>
            </c:dLbl>
            <c:dLbl>
              <c:idx val="706"/>
              <c:tx>
                <c:rich>
                  <a:bodyPr/>
                  <a:lstStyle/>
                  <a:p>
                    <a:fld id="{80561A56-F9D5-44CB-9334-C840E406AC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4-D49C-4F2C-A1C3-E2CE1B54AEE6}"/>
                </c:ext>
              </c:extLst>
            </c:dLbl>
            <c:dLbl>
              <c:idx val="707"/>
              <c:tx>
                <c:rich>
                  <a:bodyPr/>
                  <a:lstStyle/>
                  <a:p>
                    <a:fld id="{2CE0D423-4912-4E53-A180-8711B8F5F1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5-D49C-4F2C-A1C3-E2CE1B54AEE6}"/>
                </c:ext>
              </c:extLst>
            </c:dLbl>
            <c:dLbl>
              <c:idx val="708"/>
              <c:tx>
                <c:rich>
                  <a:bodyPr/>
                  <a:lstStyle/>
                  <a:p>
                    <a:fld id="{EB07434C-C94F-4492-905F-4922D2AD0B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6-D49C-4F2C-A1C3-E2CE1B54AEE6}"/>
                </c:ext>
              </c:extLst>
            </c:dLbl>
            <c:dLbl>
              <c:idx val="709"/>
              <c:tx>
                <c:rich>
                  <a:bodyPr/>
                  <a:lstStyle/>
                  <a:p>
                    <a:fld id="{3D722CD1-0ADF-4D1B-9095-1BD605A65B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7-D49C-4F2C-A1C3-E2CE1B54AEE6}"/>
                </c:ext>
              </c:extLst>
            </c:dLbl>
            <c:dLbl>
              <c:idx val="710"/>
              <c:tx>
                <c:rich>
                  <a:bodyPr/>
                  <a:lstStyle/>
                  <a:p>
                    <a:fld id="{F50651D8-9632-4465-B414-FE74EDE6E08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8-D49C-4F2C-A1C3-E2CE1B54AEE6}"/>
                </c:ext>
              </c:extLst>
            </c:dLbl>
            <c:dLbl>
              <c:idx val="711"/>
              <c:tx>
                <c:rich>
                  <a:bodyPr/>
                  <a:lstStyle/>
                  <a:p>
                    <a:fld id="{63F08FB5-2EA7-4E3A-A9DE-250AEE5A610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9-D49C-4F2C-A1C3-E2CE1B54AEE6}"/>
                </c:ext>
              </c:extLst>
            </c:dLbl>
            <c:dLbl>
              <c:idx val="712"/>
              <c:tx>
                <c:rich>
                  <a:bodyPr/>
                  <a:lstStyle/>
                  <a:p>
                    <a:fld id="{F8719C27-426C-4D20-B206-EC98A02720E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A-D49C-4F2C-A1C3-E2CE1B54AEE6}"/>
                </c:ext>
              </c:extLst>
            </c:dLbl>
            <c:dLbl>
              <c:idx val="713"/>
              <c:tx>
                <c:rich>
                  <a:bodyPr/>
                  <a:lstStyle/>
                  <a:p>
                    <a:fld id="{7496CE0B-D868-4A23-ADBF-7E4BBF051F6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B-D49C-4F2C-A1C3-E2CE1B54AEE6}"/>
                </c:ext>
              </c:extLst>
            </c:dLbl>
            <c:dLbl>
              <c:idx val="714"/>
              <c:tx>
                <c:rich>
                  <a:bodyPr/>
                  <a:lstStyle/>
                  <a:p>
                    <a:fld id="{454624B3-49E4-4C7A-A6E6-C0CDFD32162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C-D49C-4F2C-A1C3-E2CE1B54AEE6}"/>
                </c:ext>
              </c:extLst>
            </c:dLbl>
            <c:dLbl>
              <c:idx val="715"/>
              <c:tx>
                <c:rich>
                  <a:bodyPr/>
                  <a:lstStyle/>
                  <a:p>
                    <a:fld id="{F60398DE-19F2-47F9-AC67-BAB9115CAC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D-D49C-4F2C-A1C3-E2CE1B54AEE6}"/>
                </c:ext>
              </c:extLst>
            </c:dLbl>
            <c:dLbl>
              <c:idx val="716"/>
              <c:tx>
                <c:rich>
                  <a:bodyPr/>
                  <a:lstStyle/>
                  <a:p>
                    <a:fld id="{400CC132-0637-459F-A2FE-E6624D903DD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E-D49C-4F2C-A1C3-E2CE1B54AEE6}"/>
                </c:ext>
              </c:extLst>
            </c:dLbl>
            <c:dLbl>
              <c:idx val="717"/>
              <c:tx>
                <c:rich>
                  <a:bodyPr/>
                  <a:lstStyle/>
                  <a:p>
                    <a:fld id="{A9DD1A17-DBF3-4EF9-BDF9-DC1EEB5787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CF-D49C-4F2C-A1C3-E2CE1B54AEE6}"/>
                </c:ext>
              </c:extLst>
            </c:dLbl>
            <c:dLbl>
              <c:idx val="718"/>
              <c:tx>
                <c:rich>
                  <a:bodyPr/>
                  <a:lstStyle/>
                  <a:p>
                    <a:fld id="{DF1AF5E2-F3ED-4623-AF7E-A9D2A3177D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0-D49C-4F2C-A1C3-E2CE1B54AEE6}"/>
                </c:ext>
              </c:extLst>
            </c:dLbl>
            <c:dLbl>
              <c:idx val="719"/>
              <c:tx>
                <c:rich>
                  <a:bodyPr/>
                  <a:lstStyle/>
                  <a:p>
                    <a:fld id="{D37A014F-4984-4622-A5B2-E5CDDA607B2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1-D49C-4F2C-A1C3-E2CE1B54AEE6}"/>
                </c:ext>
              </c:extLst>
            </c:dLbl>
            <c:dLbl>
              <c:idx val="720"/>
              <c:tx>
                <c:rich>
                  <a:bodyPr/>
                  <a:lstStyle/>
                  <a:p>
                    <a:fld id="{CC69F90D-B281-4B46-9402-1D2D90A2D39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2-D49C-4F2C-A1C3-E2CE1B54AEE6}"/>
                </c:ext>
              </c:extLst>
            </c:dLbl>
            <c:dLbl>
              <c:idx val="721"/>
              <c:tx>
                <c:rich>
                  <a:bodyPr/>
                  <a:lstStyle/>
                  <a:p>
                    <a:fld id="{FDE9D97A-76F6-4662-8BAD-AB59FAC7040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3-D49C-4F2C-A1C3-E2CE1B54AEE6}"/>
                </c:ext>
              </c:extLst>
            </c:dLbl>
            <c:dLbl>
              <c:idx val="722"/>
              <c:tx>
                <c:rich>
                  <a:bodyPr/>
                  <a:lstStyle/>
                  <a:p>
                    <a:fld id="{9A2FE6E5-10D3-492A-B4FC-0D27E5216C9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4-D49C-4F2C-A1C3-E2CE1B54AEE6}"/>
                </c:ext>
              </c:extLst>
            </c:dLbl>
            <c:dLbl>
              <c:idx val="723"/>
              <c:tx>
                <c:rich>
                  <a:bodyPr/>
                  <a:lstStyle/>
                  <a:p>
                    <a:fld id="{2745F57A-1326-47AC-9653-72DDA16990C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5-D49C-4F2C-A1C3-E2CE1B54AEE6}"/>
                </c:ext>
              </c:extLst>
            </c:dLbl>
            <c:dLbl>
              <c:idx val="724"/>
              <c:tx>
                <c:rich>
                  <a:bodyPr/>
                  <a:lstStyle/>
                  <a:p>
                    <a:fld id="{85AA1301-6F5E-477D-AF02-56D757D4FC7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6-D49C-4F2C-A1C3-E2CE1B54AEE6}"/>
                </c:ext>
              </c:extLst>
            </c:dLbl>
            <c:dLbl>
              <c:idx val="725"/>
              <c:tx>
                <c:rich>
                  <a:bodyPr/>
                  <a:lstStyle/>
                  <a:p>
                    <a:fld id="{30EF993D-33D0-4796-9110-CA6CD1AAC2B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7-D49C-4F2C-A1C3-E2CE1B54AEE6}"/>
                </c:ext>
              </c:extLst>
            </c:dLbl>
            <c:dLbl>
              <c:idx val="726"/>
              <c:tx>
                <c:rich>
                  <a:bodyPr/>
                  <a:lstStyle/>
                  <a:p>
                    <a:fld id="{AD421A8D-C9AA-4DF3-9CB3-85E91F627E5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8-D49C-4F2C-A1C3-E2CE1B54AEE6}"/>
                </c:ext>
              </c:extLst>
            </c:dLbl>
            <c:dLbl>
              <c:idx val="727"/>
              <c:tx>
                <c:rich>
                  <a:bodyPr/>
                  <a:lstStyle/>
                  <a:p>
                    <a:fld id="{C806802D-D318-44FD-A2B3-8A973EA9E6F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9-D49C-4F2C-A1C3-E2CE1B54AEE6}"/>
                </c:ext>
              </c:extLst>
            </c:dLbl>
            <c:dLbl>
              <c:idx val="728"/>
              <c:tx>
                <c:rich>
                  <a:bodyPr/>
                  <a:lstStyle/>
                  <a:p>
                    <a:fld id="{A7FB5B20-3631-4DDF-BFD8-2B9E752668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A-D49C-4F2C-A1C3-E2CE1B54AEE6}"/>
                </c:ext>
              </c:extLst>
            </c:dLbl>
            <c:dLbl>
              <c:idx val="729"/>
              <c:tx>
                <c:rich>
                  <a:bodyPr/>
                  <a:lstStyle/>
                  <a:p>
                    <a:fld id="{1A893E44-4D14-4E01-86CD-E99D36E90A2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B-D49C-4F2C-A1C3-E2CE1B54AEE6}"/>
                </c:ext>
              </c:extLst>
            </c:dLbl>
            <c:dLbl>
              <c:idx val="730"/>
              <c:tx>
                <c:rich>
                  <a:bodyPr/>
                  <a:lstStyle/>
                  <a:p>
                    <a:fld id="{9C0AEDEB-C84B-4366-9A7C-BCFFA08F0E1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C-D49C-4F2C-A1C3-E2CE1B54AEE6}"/>
                </c:ext>
              </c:extLst>
            </c:dLbl>
            <c:dLbl>
              <c:idx val="731"/>
              <c:tx>
                <c:rich>
                  <a:bodyPr/>
                  <a:lstStyle/>
                  <a:p>
                    <a:fld id="{6FF865E6-A93A-4CD3-ABFD-1A2C796718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D-D49C-4F2C-A1C3-E2CE1B54AEE6}"/>
                </c:ext>
              </c:extLst>
            </c:dLbl>
            <c:dLbl>
              <c:idx val="732"/>
              <c:tx>
                <c:rich>
                  <a:bodyPr/>
                  <a:lstStyle/>
                  <a:p>
                    <a:fld id="{AFCFAA75-9D72-44F3-BB2E-B96AA7F8BF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E-D49C-4F2C-A1C3-E2CE1B54AEE6}"/>
                </c:ext>
              </c:extLst>
            </c:dLbl>
            <c:dLbl>
              <c:idx val="733"/>
              <c:tx>
                <c:rich>
                  <a:bodyPr/>
                  <a:lstStyle/>
                  <a:p>
                    <a:fld id="{6E727B65-3A16-4DF4-93A2-2C65DD94FB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DF-D49C-4F2C-A1C3-E2CE1B54AEE6}"/>
                </c:ext>
              </c:extLst>
            </c:dLbl>
            <c:dLbl>
              <c:idx val="734"/>
              <c:tx>
                <c:rich>
                  <a:bodyPr/>
                  <a:lstStyle/>
                  <a:p>
                    <a:fld id="{8F5E762E-FD6A-4DEF-9AB6-B5AF76EF0B4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0-D49C-4F2C-A1C3-E2CE1B54AEE6}"/>
                </c:ext>
              </c:extLst>
            </c:dLbl>
            <c:dLbl>
              <c:idx val="735"/>
              <c:tx>
                <c:rich>
                  <a:bodyPr/>
                  <a:lstStyle/>
                  <a:p>
                    <a:fld id="{ECEA7718-AA96-45E9-88C8-BDC6ADA31BB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1-D49C-4F2C-A1C3-E2CE1B54AEE6}"/>
                </c:ext>
              </c:extLst>
            </c:dLbl>
            <c:dLbl>
              <c:idx val="736"/>
              <c:tx>
                <c:rich>
                  <a:bodyPr/>
                  <a:lstStyle/>
                  <a:p>
                    <a:fld id="{C3D76534-CF5A-4AC5-9DE8-DF56D5FFF7F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2-D49C-4F2C-A1C3-E2CE1B54AEE6}"/>
                </c:ext>
              </c:extLst>
            </c:dLbl>
            <c:dLbl>
              <c:idx val="737"/>
              <c:tx>
                <c:rich>
                  <a:bodyPr/>
                  <a:lstStyle/>
                  <a:p>
                    <a:fld id="{2A12308B-AFBD-4759-8970-EF1D19D7132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3-D49C-4F2C-A1C3-E2CE1B54AEE6}"/>
                </c:ext>
              </c:extLst>
            </c:dLbl>
            <c:dLbl>
              <c:idx val="738"/>
              <c:tx>
                <c:rich>
                  <a:bodyPr/>
                  <a:lstStyle/>
                  <a:p>
                    <a:fld id="{95978381-4FA6-4A8C-9D0D-FFB67D1342E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4-D49C-4F2C-A1C3-E2CE1B54AEE6}"/>
                </c:ext>
              </c:extLst>
            </c:dLbl>
            <c:dLbl>
              <c:idx val="739"/>
              <c:tx>
                <c:rich>
                  <a:bodyPr/>
                  <a:lstStyle/>
                  <a:p>
                    <a:fld id="{6B317636-27EA-41C0-B15F-8079B7845AD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5-D49C-4F2C-A1C3-E2CE1B54AEE6}"/>
                </c:ext>
              </c:extLst>
            </c:dLbl>
            <c:dLbl>
              <c:idx val="740"/>
              <c:tx>
                <c:rich>
                  <a:bodyPr/>
                  <a:lstStyle/>
                  <a:p>
                    <a:fld id="{B7D30190-6464-4313-9908-26D0E4C8CA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6-D49C-4F2C-A1C3-E2CE1B54AEE6}"/>
                </c:ext>
              </c:extLst>
            </c:dLbl>
            <c:dLbl>
              <c:idx val="741"/>
              <c:tx>
                <c:rich>
                  <a:bodyPr/>
                  <a:lstStyle/>
                  <a:p>
                    <a:fld id="{896A4265-A616-4B60-91B7-1D083BC53A2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7-D49C-4F2C-A1C3-E2CE1B54AEE6}"/>
                </c:ext>
              </c:extLst>
            </c:dLbl>
            <c:dLbl>
              <c:idx val="742"/>
              <c:tx>
                <c:rich>
                  <a:bodyPr/>
                  <a:lstStyle/>
                  <a:p>
                    <a:fld id="{5420A26F-C6A0-4077-9332-E872A23D7E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8-D49C-4F2C-A1C3-E2CE1B54AEE6}"/>
                </c:ext>
              </c:extLst>
            </c:dLbl>
            <c:dLbl>
              <c:idx val="743"/>
              <c:tx>
                <c:rich>
                  <a:bodyPr/>
                  <a:lstStyle/>
                  <a:p>
                    <a:fld id="{778D618C-9B7C-4F1D-BE05-FD2EFC28243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9-D49C-4F2C-A1C3-E2CE1B54AEE6}"/>
                </c:ext>
              </c:extLst>
            </c:dLbl>
            <c:dLbl>
              <c:idx val="744"/>
              <c:tx>
                <c:rich>
                  <a:bodyPr/>
                  <a:lstStyle/>
                  <a:p>
                    <a:fld id="{75831683-6C5C-43AC-8579-8DE5999FFFE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A-D49C-4F2C-A1C3-E2CE1B54AEE6}"/>
                </c:ext>
              </c:extLst>
            </c:dLbl>
            <c:dLbl>
              <c:idx val="745"/>
              <c:tx>
                <c:rich>
                  <a:bodyPr/>
                  <a:lstStyle/>
                  <a:p>
                    <a:fld id="{04F51AA0-26FE-4DE7-B1BE-245C3918866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B-D49C-4F2C-A1C3-E2CE1B54AEE6}"/>
                </c:ext>
              </c:extLst>
            </c:dLbl>
            <c:dLbl>
              <c:idx val="746"/>
              <c:tx>
                <c:rich>
                  <a:bodyPr/>
                  <a:lstStyle/>
                  <a:p>
                    <a:fld id="{5A52C80B-AE8E-4BF8-BAB1-06C1CF6F7AC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C-D49C-4F2C-A1C3-E2CE1B54AEE6}"/>
                </c:ext>
              </c:extLst>
            </c:dLbl>
            <c:dLbl>
              <c:idx val="747"/>
              <c:tx>
                <c:rich>
                  <a:bodyPr/>
                  <a:lstStyle/>
                  <a:p>
                    <a:fld id="{CD2DBE86-04D6-49C2-9F7B-F5F3D744E37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D-D49C-4F2C-A1C3-E2CE1B54AEE6}"/>
                </c:ext>
              </c:extLst>
            </c:dLbl>
            <c:dLbl>
              <c:idx val="748"/>
              <c:tx>
                <c:rich>
                  <a:bodyPr/>
                  <a:lstStyle/>
                  <a:p>
                    <a:fld id="{F698A417-C179-4392-8A48-679E2449BBD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E-D49C-4F2C-A1C3-E2CE1B54AEE6}"/>
                </c:ext>
              </c:extLst>
            </c:dLbl>
            <c:dLbl>
              <c:idx val="749"/>
              <c:tx>
                <c:rich>
                  <a:bodyPr/>
                  <a:lstStyle/>
                  <a:p>
                    <a:fld id="{25F79061-9D5F-40EA-BC00-6669FEE19AC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EF-D49C-4F2C-A1C3-E2CE1B54AEE6}"/>
                </c:ext>
              </c:extLst>
            </c:dLbl>
            <c:dLbl>
              <c:idx val="750"/>
              <c:tx>
                <c:rich>
                  <a:bodyPr/>
                  <a:lstStyle/>
                  <a:p>
                    <a:fld id="{930C125E-806B-418E-BF35-4AE70491058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0-D49C-4F2C-A1C3-E2CE1B54AEE6}"/>
                </c:ext>
              </c:extLst>
            </c:dLbl>
            <c:dLbl>
              <c:idx val="751"/>
              <c:tx>
                <c:rich>
                  <a:bodyPr/>
                  <a:lstStyle/>
                  <a:p>
                    <a:fld id="{34E2754A-8AE5-4A18-9626-581DC1FD591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1-D49C-4F2C-A1C3-E2CE1B54AEE6}"/>
                </c:ext>
              </c:extLst>
            </c:dLbl>
            <c:dLbl>
              <c:idx val="752"/>
              <c:tx>
                <c:rich>
                  <a:bodyPr/>
                  <a:lstStyle/>
                  <a:p>
                    <a:fld id="{018F72F3-5F56-49F5-8627-1A4B5A40A16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2-D49C-4F2C-A1C3-E2CE1B54AEE6}"/>
                </c:ext>
              </c:extLst>
            </c:dLbl>
            <c:dLbl>
              <c:idx val="753"/>
              <c:tx>
                <c:rich>
                  <a:bodyPr/>
                  <a:lstStyle/>
                  <a:p>
                    <a:fld id="{4F209DD0-6EF7-4078-AEA3-A6AC4E30338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3-D49C-4F2C-A1C3-E2CE1B54AEE6}"/>
                </c:ext>
              </c:extLst>
            </c:dLbl>
            <c:dLbl>
              <c:idx val="754"/>
              <c:tx>
                <c:rich>
                  <a:bodyPr/>
                  <a:lstStyle/>
                  <a:p>
                    <a:fld id="{F3E7C892-2A8B-43C0-8BED-2D48164711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4-D49C-4F2C-A1C3-E2CE1B54AEE6}"/>
                </c:ext>
              </c:extLst>
            </c:dLbl>
            <c:dLbl>
              <c:idx val="755"/>
              <c:tx>
                <c:rich>
                  <a:bodyPr/>
                  <a:lstStyle/>
                  <a:p>
                    <a:fld id="{63533043-348C-49BB-9F3F-D90FC5BB175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5-D49C-4F2C-A1C3-E2CE1B54AEE6}"/>
                </c:ext>
              </c:extLst>
            </c:dLbl>
            <c:dLbl>
              <c:idx val="756"/>
              <c:tx>
                <c:rich>
                  <a:bodyPr/>
                  <a:lstStyle/>
                  <a:p>
                    <a:fld id="{DD170724-56FC-4CD1-9DEA-42288CF3A36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6-D49C-4F2C-A1C3-E2CE1B54AEE6}"/>
                </c:ext>
              </c:extLst>
            </c:dLbl>
            <c:dLbl>
              <c:idx val="757"/>
              <c:tx>
                <c:rich>
                  <a:bodyPr/>
                  <a:lstStyle/>
                  <a:p>
                    <a:fld id="{76898BB2-629E-465B-BB4A-5F2DF8D38A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7-D49C-4F2C-A1C3-E2CE1B54AEE6}"/>
                </c:ext>
              </c:extLst>
            </c:dLbl>
            <c:dLbl>
              <c:idx val="758"/>
              <c:tx>
                <c:rich>
                  <a:bodyPr/>
                  <a:lstStyle/>
                  <a:p>
                    <a:fld id="{9F69181B-13F5-425A-9316-676061718E3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8-D49C-4F2C-A1C3-E2CE1B54AEE6}"/>
                </c:ext>
              </c:extLst>
            </c:dLbl>
            <c:dLbl>
              <c:idx val="759"/>
              <c:tx>
                <c:rich>
                  <a:bodyPr/>
                  <a:lstStyle/>
                  <a:p>
                    <a:fld id="{EAD654B7-D6B4-4E9F-BF58-A7B1BC5EB1A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9-D49C-4F2C-A1C3-E2CE1B54AEE6}"/>
                </c:ext>
              </c:extLst>
            </c:dLbl>
            <c:dLbl>
              <c:idx val="760"/>
              <c:tx>
                <c:rich>
                  <a:bodyPr/>
                  <a:lstStyle/>
                  <a:p>
                    <a:fld id="{5DAE1090-9035-41DD-B4A5-5F48DCC1296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A-D49C-4F2C-A1C3-E2CE1B54AEE6}"/>
                </c:ext>
              </c:extLst>
            </c:dLbl>
            <c:dLbl>
              <c:idx val="761"/>
              <c:tx>
                <c:rich>
                  <a:bodyPr/>
                  <a:lstStyle/>
                  <a:p>
                    <a:fld id="{94963C7C-5878-4912-9A9A-8C3336A8845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B-D49C-4F2C-A1C3-E2CE1B54AEE6}"/>
                </c:ext>
              </c:extLst>
            </c:dLbl>
            <c:dLbl>
              <c:idx val="762"/>
              <c:tx>
                <c:rich>
                  <a:bodyPr/>
                  <a:lstStyle/>
                  <a:p>
                    <a:fld id="{62A194C6-1159-4F73-9D42-9A45B89617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C-D49C-4F2C-A1C3-E2CE1B54AEE6}"/>
                </c:ext>
              </c:extLst>
            </c:dLbl>
            <c:dLbl>
              <c:idx val="763"/>
              <c:tx>
                <c:rich>
                  <a:bodyPr/>
                  <a:lstStyle/>
                  <a:p>
                    <a:fld id="{5D09D3BE-B56D-4E4B-BA23-2ED16134CAC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D-D49C-4F2C-A1C3-E2CE1B54AEE6}"/>
                </c:ext>
              </c:extLst>
            </c:dLbl>
            <c:dLbl>
              <c:idx val="764"/>
              <c:tx>
                <c:rich>
                  <a:bodyPr/>
                  <a:lstStyle/>
                  <a:p>
                    <a:fld id="{650461C5-C031-47CD-BC11-24FA52B1AE3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E-D49C-4F2C-A1C3-E2CE1B54AEE6}"/>
                </c:ext>
              </c:extLst>
            </c:dLbl>
            <c:dLbl>
              <c:idx val="765"/>
              <c:tx>
                <c:rich>
                  <a:bodyPr/>
                  <a:lstStyle/>
                  <a:p>
                    <a:fld id="{C819C65B-8E69-436B-B76E-5D96CEDD528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FF-D49C-4F2C-A1C3-E2CE1B54AEE6}"/>
                </c:ext>
              </c:extLst>
            </c:dLbl>
            <c:dLbl>
              <c:idx val="766"/>
              <c:tx>
                <c:rich>
                  <a:bodyPr/>
                  <a:lstStyle/>
                  <a:p>
                    <a:fld id="{9F12EF56-2AF6-4090-85F5-BEB771774E3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0-D49C-4F2C-A1C3-E2CE1B54AEE6}"/>
                </c:ext>
              </c:extLst>
            </c:dLbl>
            <c:dLbl>
              <c:idx val="767"/>
              <c:tx>
                <c:rich>
                  <a:bodyPr/>
                  <a:lstStyle/>
                  <a:p>
                    <a:fld id="{FC9653B3-9F81-4DC1-A465-849B856F393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1-D49C-4F2C-A1C3-E2CE1B54AEE6}"/>
                </c:ext>
              </c:extLst>
            </c:dLbl>
            <c:dLbl>
              <c:idx val="768"/>
              <c:tx>
                <c:rich>
                  <a:bodyPr/>
                  <a:lstStyle/>
                  <a:p>
                    <a:fld id="{4D15456E-7F14-41B5-8C09-B89CFF1B45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2-D49C-4F2C-A1C3-E2CE1B54AEE6}"/>
                </c:ext>
              </c:extLst>
            </c:dLbl>
            <c:dLbl>
              <c:idx val="769"/>
              <c:tx>
                <c:rich>
                  <a:bodyPr/>
                  <a:lstStyle/>
                  <a:p>
                    <a:fld id="{FD97440D-DF64-4EB0-8C68-86A7A70940E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3-D49C-4F2C-A1C3-E2CE1B54AEE6}"/>
                </c:ext>
              </c:extLst>
            </c:dLbl>
            <c:dLbl>
              <c:idx val="770"/>
              <c:tx>
                <c:rich>
                  <a:bodyPr/>
                  <a:lstStyle/>
                  <a:p>
                    <a:fld id="{45EADE39-E74C-47E2-ACFB-ACA48574459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4-D49C-4F2C-A1C3-E2CE1B54AEE6}"/>
                </c:ext>
              </c:extLst>
            </c:dLbl>
            <c:dLbl>
              <c:idx val="771"/>
              <c:tx>
                <c:rich>
                  <a:bodyPr/>
                  <a:lstStyle/>
                  <a:p>
                    <a:fld id="{729C005F-21CF-442A-9A5D-3B385212A6D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5-D49C-4F2C-A1C3-E2CE1B54AEE6}"/>
                </c:ext>
              </c:extLst>
            </c:dLbl>
            <c:dLbl>
              <c:idx val="772"/>
              <c:tx>
                <c:rich>
                  <a:bodyPr/>
                  <a:lstStyle/>
                  <a:p>
                    <a:fld id="{98BAB5F3-517A-4D19-B100-D7BBADE36F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6-D49C-4F2C-A1C3-E2CE1B54AEE6}"/>
                </c:ext>
              </c:extLst>
            </c:dLbl>
            <c:dLbl>
              <c:idx val="773"/>
              <c:tx>
                <c:rich>
                  <a:bodyPr/>
                  <a:lstStyle/>
                  <a:p>
                    <a:fld id="{B20884CA-AC12-4114-8791-F564F4286A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7-D49C-4F2C-A1C3-E2CE1B54AEE6}"/>
                </c:ext>
              </c:extLst>
            </c:dLbl>
            <c:dLbl>
              <c:idx val="774"/>
              <c:tx>
                <c:rich>
                  <a:bodyPr/>
                  <a:lstStyle/>
                  <a:p>
                    <a:fld id="{BF6A002E-C88A-4011-A293-68C3DB65E4D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8-D49C-4F2C-A1C3-E2CE1B54AEE6}"/>
                </c:ext>
              </c:extLst>
            </c:dLbl>
            <c:dLbl>
              <c:idx val="775"/>
              <c:tx>
                <c:rich>
                  <a:bodyPr/>
                  <a:lstStyle/>
                  <a:p>
                    <a:fld id="{AB2EED57-0461-4136-A5AA-2DDDF6CC6F2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9-D49C-4F2C-A1C3-E2CE1B54AEE6}"/>
                </c:ext>
              </c:extLst>
            </c:dLbl>
            <c:dLbl>
              <c:idx val="776"/>
              <c:tx>
                <c:rich>
                  <a:bodyPr/>
                  <a:lstStyle/>
                  <a:p>
                    <a:fld id="{FAFDA8C4-22AE-43F6-88AC-5393D1A28A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A-D49C-4F2C-A1C3-E2CE1B54AEE6}"/>
                </c:ext>
              </c:extLst>
            </c:dLbl>
            <c:dLbl>
              <c:idx val="777"/>
              <c:tx>
                <c:rich>
                  <a:bodyPr/>
                  <a:lstStyle/>
                  <a:p>
                    <a:fld id="{FD03F119-F0EB-41F2-95A3-F476D891388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B-D49C-4F2C-A1C3-E2CE1B54AEE6}"/>
                </c:ext>
              </c:extLst>
            </c:dLbl>
            <c:dLbl>
              <c:idx val="778"/>
              <c:tx>
                <c:rich>
                  <a:bodyPr/>
                  <a:lstStyle/>
                  <a:p>
                    <a:fld id="{328221B6-8609-47F9-AF58-C17C79D0835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C-D49C-4F2C-A1C3-E2CE1B54AEE6}"/>
                </c:ext>
              </c:extLst>
            </c:dLbl>
            <c:dLbl>
              <c:idx val="779"/>
              <c:tx>
                <c:rich>
                  <a:bodyPr/>
                  <a:lstStyle/>
                  <a:p>
                    <a:fld id="{B19EAC07-DB5B-44AF-A843-0540817C98E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D-D49C-4F2C-A1C3-E2CE1B54AEE6}"/>
                </c:ext>
              </c:extLst>
            </c:dLbl>
            <c:dLbl>
              <c:idx val="780"/>
              <c:tx>
                <c:rich>
                  <a:bodyPr/>
                  <a:lstStyle/>
                  <a:p>
                    <a:fld id="{D87FA6BD-39A6-4598-A83C-F6F1F26B64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E-D49C-4F2C-A1C3-E2CE1B54AEE6}"/>
                </c:ext>
              </c:extLst>
            </c:dLbl>
            <c:dLbl>
              <c:idx val="781"/>
              <c:tx>
                <c:rich>
                  <a:bodyPr/>
                  <a:lstStyle/>
                  <a:p>
                    <a:fld id="{9035D33A-1E2D-4ABF-9B70-6A9B8ADB51A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0F-D49C-4F2C-A1C3-E2CE1B54AEE6}"/>
                </c:ext>
              </c:extLst>
            </c:dLbl>
            <c:dLbl>
              <c:idx val="782"/>
              <c:tx>
                <c:rich>
                  <a:bodyPr/>
                  <a:lstStyle/>
                  <a:p>
                    <a:fld id="{DB79BFA2-0560-44C5-9E66-E9DAD6FCCAC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0-D49C-4F2C-A1C3-E2CE1B54AEE6}"/>
                </c:ext>
              </c:extLst>
            </c:dLbl>
            <c:dLbl>
              <c:idx val="783"/>
              <c:tx>
                <c:rich>
                  <a:bodyPr/>
                  <a:lstStyle/>
                  <a:p>
                    <a:fld id="{E30FB1EB-3A2A-4A77-BA88-6EEB6BF9A9B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1-D49C-4F2C-A1C3-E2CE1B54AEE6}"/>
                </c:ext>
              </c:extLst>
            </c:dLbl>
            <c:dLbl>
              <c:idx val="784"/>
              <c:tx>
                <c:rich>
                  <a:bodyPr/>
                  <a:lstStyle/>
                  <a:p>
                    <a:fld id="{FAC19DC1-6637-4FA9-82B6-3B15AE40484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2-D49C-4F2C-A1C3-E2CE1B54AEE6}"/>
                </c:ext>
              </c:extLst>
            </c:dLbl>
            <c:dLbl>
              <c:idx val="785"/>
              <c:tx>
                <c:rich>
                  <a:bodyPr/>
                  <a:lstStyle/>
                  <a:p>
                    <a:fld id="{25A63446-7070-4E98-BE68-6CBC4644FB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3-D49C-4F2C-A1C3-E2CE1B54AEE6}"/>
                </c:ext>
              </c:extLst>
            </c:dLbl>
            <c:dLbl>
              <c:idx val="786"/>
              <c:tx>
                <c:rich>
                  <a:bodyPr/>
                  <a:lstStyle/>
                  <a:p>
                    <a:fld id="{D5B6CBC2-35B8-4437-86AB-0A111EDB26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4-D49C-4F2C-A1C3-E2CE1B54AEE6}"/>
                </c:ext>
              </c:extLst>
            </c:dLbl>
            <c:dLbl>
              <c:idx val="787"/>
              <c:tx>
                <c:rich>
                  <a:bodyPr/>
                  <a:lstStyle/>
                  <a:p>
                    <a:fld id="{7D6EA321-47A8-4110-B6D3-0DDE6E50C6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5-D49C-4F2C-A1C3-E2CE1B54AEE6}"/>
                </c:ext>
              </c:extLst>
            </c:dLbl>
            <c:dLbl>
              <c:idx val="788"/>
              <c:tx>
                <c:rich>
                  <a:bodyPr/>
                  <a:lstStyle/>
                  <a:p>
                    <a:fld id="{ABBA682F-E215-4F77-A12E-E4CA5269C4B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6-D49C-4F2C-A1C3-E2CE1B54AEE6}"/>
                </c:ext>
              </c:extLst>
            </c:dLbl>
            <c:dLbl>
              <c:idx val="789"/>
              <c:tx>
                <c:rich>
                  <a:bodyPr/>
                  <a:lstStyle/>
                  <a:p>
                    <a:fld id="{04E8E0FA-A14E-4860-B5A4-88E75F2803C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7-D49C-4F2C-A1C3-E2CE1B54AEE6}"/>
                </c:ext>
              </c:extLst>
            </c:dLbl>
            <c:dLbl>
              <c:idx val="790"/>
              <c:tx>
                <c:rich>
                  <a:bodyPr/>
                  <a:lstStyle/>
                  <a:p>
                    <a:fld id="{785064B9-07EB-466B-A02A-6C07BFD3ACC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8-D49C-4F2C-A1C3-E2CE1B54AEE6}"/>
                </c:ext>
              </c:extLst>
            </c:dLbl>
            <c:dLbl>
              <c:idx val="791"/>
              <c:tx>
                <c:rich>
                  <a:bodyPr/>
                  <a:lstStyle/>
                  <a:p>
                    <a:fld id="{0EECE736-85CA-480B-8209-150D03151A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9-D49C-4F2C-A1C3-E2CE1B54AEE6}"/>
                </c:ext>
              </c:extLst>
            </c:dLbl>
            <c:dLbl>
              <c:idx val="792"/>
              <c:tx>
                <c:rich>
                  <a:bodyPr/>
                  <a:lstStyle/>
                  <a:p>
                    <a:fld id="{0628948C-3DF0-447A-A5B0-A7AD797FEF8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A-D49C-4F2C-A1C3-E2CE1B54AEE6}"/>
                </c:ext>
              </c:extLst>
            </c:dLbl>
            <c:dLbl>
              <c:idx val="793"/>
              <c:tx>
                <c:rich>
                  <a:bodyPr/>
                  <a:lstStyle/>
                  <a:p>
                    <a:fld id="{5BB7348C-8AFA-4AAD-8EA1-12CAA7B131E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B-D49C-4F2C-A1C3-E2CE1B54AEE6}"/>
                </c:ext>
              </c:extLst>
            </c:dLbl>
            <c:dLbl>
              <c:idx val="794"/>
              <c:tx>
                <c:rich>
                  <a:bodyPr/>
                  <a:lstStyle/>
                  <a:p>
                    <a:fld id="{E76312C1-FD38-49BB-8DA1-CDE6F9A1197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C-D49C-4F2C-A1C3-E2CE1B54AEE6}"/>
                </c:ext>
              </c:extLst>
            </c:dLbl>
            <c:dLbl>
              <c:idx val="795"/>
              <c:tx>
                <c:rich>
                  <a:bodyPr/>
                  <a:lstStyle/>
                  <a:p>
                    <a:fld id="{1BBFD19D-B90B-4E70-AFD4-532AAEADFE9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D-D49C-4F2C-A1C3-E2CE1B54AEE6}"/>
                </c:ext>
              </c:extLst>
            </c:dLbl>
            <c:dLbl>
              <c:idx val="796"/>
              <c:tx>
                <c:rich>
                  <a:bodyPr/>
                  <a:lstStyle/>
                  <a:p>
                    <a:fld id="{18D63693-B6AA-4D68-BAAD-BE7BF15765C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E-D49C-4F2C-A1C3-E2CE1B54AEE6}"/>
                </c:ext>
              </c:extLst>
            </c:dLbl>
            <c:dLbl>
              <c:idx val="797"/>
              <c:tx>
                <c:rich>
                  <a:bodyPr/>
                  <a:lstStyle/>
                  <a:p>
                    <a:fld id="{E8DD2852-F67E-4547-99BA-800A637276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1F-D49C-4F2C-A1C3-E2CE1B54AEE6}"/>
                </c:ext>
              </c:extLst>
            </c:dLbl>
            <c:dLbl>
              <c:idx val="798"/>
              <c:tx>
                <c:rich>
                  <a:bodyPr/>
                  <a:lstStyle/>
                  <a:p>
                    <a:fld id="{A84C9B10-0853-491A-811E-82EDAF6EC2D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0-D49C-4F2C-A1C3-E2CE1B54AEE6}"/>
                </c:ext>
              </c:extLst>
            </c:dLbl>
            <c:dLbl>
              <c:idx val="799"/>
              <c:tx>
                <c:rich>
                  <a:bodyPr/>
                  <a:lstStyle/>
                  <a:p>
                    <a:fld id="{3316C461-95D3-42A5-97AA-209E49D395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1-D49C-4F2C-A1C3-E2CE1B54AEE6}"/>
                </c:ext>
              </c:extLst>
            </c:dLbl>
            <c:dLbl>
              <c:idx val="800"/>
              <c:tx>
                <c:rich>
                  <a:bodyPr/>
                  <a:lstStyle/>
                  <a:p>
                    <a:fld id="{20014F2D-15A9-4981-B6E4-A1516C9D475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2-D49C-4F2C-A1C3-E2CE1B54AEE6}"/>
                </c:ext>
              </c:extLst>
            </c:dLbl>
            <c:dLbl>
              <c:idx val="801"/>
              <c:tx>
                <c:rich>
                  <a:bodyPr/>
                  <a:lstStyle/>
                  <a:p>
                    <a:fld id="{0F0B650B-E463-40EA-9DE0-02574B3A2D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3-D49C-4F2C-A1C3-E2CE1B54AEE6}"/>
                </c:ext>
              </c:extLst>
            </c:dLbl>
            <c:dLbl>
              <c:idx val="802"/>
              <c:tx>
                <c:rich>
                  <a:bodyPr/>
                  <a:lstStyle/>
                  <a:p>
                    <a:fld id="{A829A303-9D23-49EF-B499-699A4793BE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4-D49C-4F2C-A1C3-E2CE1B54AEE6}"/>
                </c:ext>
              </c:extLst>
            </c:dLbl>
            <c:dLbl>
              <c:idx val="803"/>
              <c:tx>
                <c:rich>
                  <a:bodyPr/>
                  <a:lstStyle/>
                  <a:p>
                    <a:fld id="{864B2171-BA49-4C5D-80BB-D92ED60D0E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5-D49C-4F2C-A1C3-E2CE1B54AEE6}"/>
                </c:ext>
              </c:extLst>
            </c:dLbl>
            <c:dLbl>
              <c:idx val="804"/>
              <c:tx>
                <c:rich>
                  <a:bodyPr/>
                  <a:lstStyle/>
                  <a:p>
                    <a:fld id="{D9684307-4234-4209-BDD0-46B85A3669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6-D49C-4F2C-A1C3-E2CE1B54AEE6}"/>
                </c:ext>
              </c:extLst>
            </c:dLbl>
            <c:dLbl>
              <c:idx val="805"/>
              <c:tx>
                <c:rich>
                  <a:bodyPr/>
                  <a:lstStyle/>
                  <a:p>
                    <a:fld id="{BE7B0894-5AA1-4122-BC2D-0BF6C6F9A30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7-D49C-4F2C-A1C3-E2CE1B54AEE6}"/>
                </c:ext>
              </c:extLst>
            </c:dLbl>
            <c:dLbl>
              <c:idx val="806"/>
              <c:tx>
                <c:rich>
                  <a:bodyPr/>
                  <a:lstStyle/>
                  <a:p>
                    <a:fld id="{EEC19725-E3E4-453C-B9E1-75EB6C479D3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8-D49C-4F2C-A1C3-E2CE1B54AEE6}"/>
                </c:ext>
              </c:extLst>
            </c:dLbl>
            <c:dLbl>
              <c:idx val="807"/>
              <c:tx>
                <c:rich>
                  <a:bodyPr/>
                  <a:lstStyle/>
                  <a:p>
                    <a:fld id="{777A07F1-AD6B-4D82-9CFF-2363E6D6409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9-D49C-4F2C-A1C3-E2CE1B54AEE6}"/>
                </c:ext>
              </c:extLst>
            </c:dLbl>
            <c:dLbl>
              <c:idx val="808"/>
              <c:tx>
                <c:rich>
                  <a:bodyPr/>
                  <a:lstStyle/>
                  <a:p>
                    <a:fld id="{FC41D6D0-BCF5-4584-9303-2E696518E81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A-D49C-4F2C-A1C3-E2CE1B54AEE6}"/>
                </c:ext>
              </c:extLst>
            </c:dLbl>
            <c:dLbl>
              <c:idx val="809"/>
              <c:tx>
                <c:rich>
                  <a:bodyPr/>
                  <a:lstStyle/>
                  <a:p>
                    <a:fld id="{785DDFEC-EEAA-4045-B021-4F6E96DB28C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B-D49C-4F2C-A1C3-E2CE1B54AEE6}"/>
                </c:ext>
              </c:extLst>
            </c:dLbl>
            <c:dLbl>
              <c:idx val="810"/>
              <c:tx>
                <c:rich>
                  <a:bodyPr/>
                  <a:lstStyle/>
                  <a:p>
                    <a:fld id="{C2B85940-F452-4087-8870-5931581518F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C-D49C-4F2C-A1C3-E2CE1B54AEE6}"/>
                </c:ext>
              </c:extLst>
            </c:dLbl>
            <c:dLbl>
              <c:idx val="811"/>
              <c:tx>
                <c:rich>
                  <a:bodyPr/>
                  <a:lstStyle/>
                  <a:p>
                    <a:fld id="{6BB8C49C-CB5D-4171-9CE0-04EF52B6364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D-D49C-4F2C-A1C3-E2CE1B54AEE6}"/>
                </c:ext>
              </c:extLst>
            </c:dLbl>
            <c:dLbl>
              <c:idx val="812"/>
              <c:tx>
                <c:rich>
                  <a:bodyPr/>
                  <a:lstStyle/>
                  <a:p>
                    <a:fld id="{FA1514DB-D9F4-480E-9DEE-4E6E40D950D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E-D49C-4F2C-A1C3-E2CE1B54AEE6}"/>
                </c:ext>
              </c:extLst>
            </c:dLbl>
            <c:dLbl>
              <c:idx val="813"/>
              <c:tx>
                <c:rich>
                  <a:bodyPr/>
                  <a:lstStyle/>
                  <a:p>
                    <a:fld id="{05A537C7-5FAE-4B1D-96C1-DADD138EC3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2F-D49C-4F2C-A1C3-E2CE1B54AEE6}"/>
                </c:ext>
              </c:extLst>
            </c:dLbl>
            <c:dLbl>
              <c:idx val="814"/>
              <c:tx>
                <c:rich>
                  <a:bodyPr/>
                  <a:lstStyle/>
                  <a:p>
                    <a:fld id="{0139296B-B568-4531-AFED-771F685AB50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0-D49C-4F2C-A1C3-E2CE1B54AEE6}"/>
                </c:ext>
              </c:extLst>
            </c:dLbl>
            <c:dLbl>
              <c:idx val="815"/>
              <c:tx>
                <c:rich>
                  <a:bodyPr/>
                  <a:lstStyle/>
                  <a:p>
                    <a:fld id="{1D9DE380-DA66-49EE-A51C-D83A5A25377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1-D49C-4F2C-A1C3-E2CE1B54AEE6}"/>
                </c:ext>
              </c:extLst>
            </c:dLbl>
            <c:dLbl>
              <c:idx val="816"/>
              <c:tx>
                <c:rich>
                  <a:bodyPr/>
                  <a:lstStyle/>
                  <a:p>
                    <a:fld id="{E5DC0944-A2B1-4247-8CA8-C1C5A5CCEEF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2-D49C-4F2C-A1C3-E2CE1B54AEE6}"/>
                </c:ext>
              </c:extLst>
            </c:dLbl>
            <c:dLbl>
              <c:idx val="817"/>
              <c:tx>
                <c:rich>
                  <a:bodyPr/>
                  <a:lstStyle/>
                  <a:p>
                    <a:fld id="{F17BD7E3-E6D7-466C-A70F-606C19628C7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3-D49C-4F2C-A1C3-E2CE1B54AEE6}"/>
                </c:ext>
              </c:extLst>
            </c:dLbl>
            <c:dLbl>
              <c:idx val="818"/>
              <c:tx>
                <c:rich>
                  <a:bodyPr/>
                  <a:lstStyle/>
                  <a:p>
                    <a:fld id="{48AAE247-064F-4E5F-B8AE-8748328005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4-D49C-4F2C-A1C3-E2CE1B54AEE6}"/>
                </c:ext>
              </c:extLst>
            </c:dLbl>
            <c:dLbl>
              <c:idx val="819"/>
              <c:tx>
                <c:rich>
                  <a:bodyPr/>
                  <a:lstStyle/>
                  <a:p>
                    <a:fld id="{90F906CE-2AAB-453B-9D6B-BE8BDB498A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5-D49C-4F2C-A1C3-E2CE1B54AEE6}"/>
                </c:ext>
              </c:extLst>
            </c:dLbl>
            <c:dLbl>
              <c:idx val="820"/>
              <c:tx>
                <c:rich>
                  <a:bodyPr/>
                  <a:lstStyle/>
                  <a:p>
                    <a:fld id="{7B575314-8AA3-4C3A-B38D-EEDE5B3855E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6-D49C-4F2C-A1C3-E2CE1B54AEE6}"/>
                </c:ext>
              </c:extLst>
            </c:dLbl>
            <c:dLbl>
              <c:idx val="821"/>
              <c:tx>
                <c:rich>
                  <a:bodyPr/>
                  <a:lstStyle/>
                  <a:p>
                    <a:fld id="{1B52DD4C-A278-4D92-B322-A86F744378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7-D49C-4F2C-A1C3-E2CE1B54AEE6}"/>
                </c:ext>
              </c:extLst>
            </c:dLbl>
            <c:dLbl>
              <c:idx val="822"/>
              <c:tx>
                <c:rich>
                  <a:bodyPr/>
                  <a:lstStyle/>
                  <a:p>
                    <a:fld id="{F65E297D-024C-4F69-B3A0-6771D42AA7B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8-D49C-4F2C-A1C3-E2CE1B54AEE6}"/>
                </c:ext>
              </c:extLst>
            </c:dLbl>
            <c:dLbl>
              <c:idx val="823"/>
              <c:tx>
                <c:rich>
                  <a:bodyPr/>
                  <a:lstStyle/>
                  <a:p>
                    <a:fld id="{4C3210B7-7E12-40F1-BD4B-01883793E01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9-D49C-4F2C-A1C3-E2CE1B54AEE6}"/>
                </c:ext>
              </c:extLst>
            </c:dLbl>
            <c:dLbl>
              <c:idx val="824"/>
              <c:tx>
                <c:rich>
                  <a:bodyPr/>
                  <a:lstStyle/>
                  <a:p>
                    <a:fld id="{7930E722-C51F-48D6-8EA8-2FC5DC315B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A-D49C-4F2C-A1C3-E2CE1B54AEE6}"/>
                </c:ext>
              </c:extLst>
            </c:dLbl>
            <c:dLbl>
              <c:idx val="825"/>
              <c:tx>
                <c:rich>
                  <a:bodyPr/>
                  <a:lstStyle/>
                  <a:p>
                    <a:fld id="{CCBDDB21-0A53-40D0-842E-37444E20302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B-D49C-4F2C-A1C3-E2CE1B54AEE6}"/>
                </c:ext>
              </c:extLst>
            </c:dLbl>
            <c:dLbl>
              <c:idx val="826"/>
              <c:tx>
                <c:rich>
                  <a:bodyPr/>
                  <a:lstStyle/>
                  <a:p>
                    <a:fld id="{3374834E-9D32-4E7F-9DFF-55F1A6F64A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C-D49C-4F2C-A1C3-E2CE1B54AEE6}"/>
                </c:ext>
              </c:extLst>
            </c:dLbl>
            <c:dLbl>
              <c:idx val="827"/>
              <c:tx>
                <c:rich>
                  <a:bodyPr/>
                  <a:lstStyle/>
                  <a:p>
                    <a:fld id="{9C31F313-EACC-45CD-B5FC-62A76E582DA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D-D49C-4F2C-A1C3-E2CE1B54AEE6}"/>
                </c:ext>
              </c:extLst>
            </c:dLbl>
            <c:dLbl>
              <c:idx val="828"/>
              <c:tx>
                <c:rich>
                  <a:bodyPr/>
                  <a:lstStyle/>
                  <a:p>
                    <a:fld id="{C5DF97E8-6B26-437B-8977-B5C7816BF0C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E-D49C-4F2C-A1C3-E2CE1B54AEE6}"/>
                </c:ext>
              </c:extLst>
            </c:dLbl>
            <c:dLbl>
              <c:idx val="829"/>
              <c:tx>
                <c:rich>
                  <a:bodyPr/>
                  <a:lstStyle/>
                  <a:p>
                    <a:fld id="{28D14A53-12A0-4DA5-8E97-208E5D939F2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3F-D49C-4F2C-A1C3-E2CE1B54AEE6}"/>
                </c:ext>
              </c:extLst>
            </c:dLbl>
            <c:dLbl>
              <c:idx val="830"/>
              <c:tx>
                <c:rich>
                  <a:bodyPr/>
                  <a:lstStyle/>
                  <a:p>
                    <a:fld id="{243D8BDC-967A-47C5-A173-7DCC229458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0-D49C-4F2C-A1C3-E2CE1B54AEE6}"/>
                </c:ext>
              </c:extLst>
            </c:dLbl>
            <c:dLbl>
              <c:idx val="831"/>
              <c:tx>
                <c:rich>
                  <a:bodyPr/>
                  <a:lstStyle/>
                  <a:p>
                    <a:fld id="{797C9635-BC2B-48B7-A027-DC25DA21809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1-D49C-4F2C-A1C3-E2CE1B54AEE6}"/>
                </c:ext>
              </c:extLst>
            </c:dLbl>
            <c:dLbl>
              <c:idx val="832"/>
              <c:tx>
                <c:rich>
                  <a:bodyPr/>
                  <a:lstStyle/>
                  <a:p>
                    <a:fld id="{CD3D0E99-84D6-4EF9-8A22-3B5FDE76969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2-D49C-4F2C-A1C3-E2CE1B54AEE6}"/>
                </c:ext>
              </c:extLst>
            </c:dLbl>
            <c:dLbl>
              <c:idx val="833"/>
              <c:tx>
                <c:rich>
                  <a:bodyPr/>
                  <a:lstStyle/>
                  <a:p>
                    <a:fld id="{46F70F38-1A99-4B4F-8F55-0083A2C2A8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3-D49C-4F2C-A1C3-E2CE1B54AEE6}"/>
                </c:ext>
              </c:extLst>
            </c:dLbl>
            <c:dLbl>
              <c:idx val="834"/>
              <c:tx>
                <c:rich>
                  <a:bodyPr/>
                  <a:lstStyle/>
                  <a:p>
                    <a:fld id="{D847492D-7282-4B1C-80D9-8465B152654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4-D49C-4F2C-A1C3-E2CE1B54AEE6}"/>
                </c:ext>
              </c:extLst>
            </c:dLbl>
            <c:dLbl>
              <c:idx val="835"/>
              <c:tx>
                <c:rich>
                  <a:bodyPr/>
                  <a:lstStyle/>
                  <a:p>
                    <a:fld id="{B4F5384A-9EB0-4B71-BF05-29C52EDC139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5-D49C-4F2C-A1C3-E2CE1B54AEE6}"/>
                </c:ext>
              </c:extLst>
            </c:dLbl>
            <c:dLbl>
              <c:idx val="836"/>
              <c:tx>
                <c:rich>
                  <a:bodyPr/>
                  <a:lstStyle/>
                  <a:p>
                    <a:fld id="{925E7DFD-A34B-48C9-A8B0-3FC633AAA9B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6-D49C-4F2C-A1C3-E2CE1B54AEE6}"/>
                </c:ext>
              </c:extLst>
            </c:dLbl>
            <c:dLbl>
              <c:idx val="837"/>
              <c:tx>
                <c:rich>
                  <a:bodyPr/>
                  <a:lstStyle/>
                  <a:p>
                    <a:fld id="{18C49900-0D6E-44EB-81C7-C3FF490B55E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7-D49C-4F2C-A1C3-E2CE1B54AEE6}"/>
                </c:ext>
              </c:extLst>
            </c:dLbl>
            <c:dLbl>
              <c:idx val="838"/>
              <c:tx>
                <c:rich>
                  <a:bodyPr/>
                  <a:lstStyle/>
                  <a:p>
                    <a:fld id="{511101A7-8F48-4519-8FF9-B24CBBC4BF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8-D49C-4F2C-A1C3-E2CE1B54AEE6}"/>
                </c:ext>
              </c:extLst>
            </c:dLbl>
            <c:dLbl>
              <c:idx val="839"/>
              <c:tx>
                <c:rich>
                  <a:bodyPr/>
                  <a:lstStyle/>
                  <a:p>
                    <a:fld id="{D47ED46A-B151-4F16-94E6-110B7B7F65C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9-D49C-4F2C-A1C3-E2CE1B54AEE6}"/>
                </c:ext>
              </c:extLst>
            </c:dLbl>
            <c:dLbl>
              <c:idx val="840"/>
              <c:tx>
                <c:rich>
                  <a:bodyPr/>
                  <a:lstStyle/>
                  <a:p>
                    <a:fld id="{215E11C7-4DB9-4E31-95BC-DD2D7F6448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A-D49C-4F2C-A1C3-E2CE1B54AEE6}"/>
                </c:ext>
              </c:extLst>
            </c:dLbl>
            <c:dLbl>
              <c:idx val="841"/>
              <c:tx>
                <c:rich>
                  <a:bodyPr/>
                  <a:lstStyle/>
                  <a:p>
                    <a:fld id="{605C4F9C-0B46-43AB-B521-CB105426AB2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B-D49C-4F2C-A1C3-E2CE1B54AEE6}"/>
                </c:ext>
              </c:extLst>
            </c:dLbl>
            <c:dLbl>
              <c:idx val="842"/>
              <c:tx>
                <c:rich>
                  <a:bodyPr/>
                  <a:lstStyle/>
                  <a:p>
                    <a:fld id="{0BC68C2A-B71A-4811-AA14-A8DE14D8B67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C-D49C-4F2C-A1C3-E2CE1B54AEE6}"/>
                </c:ext>
              </c:extLst>
            </c:dLbl>
            <c:dLbl>
              <c:idx val="843"/>
              <c:tx>
                <c:rich>
                  <a:bodyPr/>
                  <a:lstStyle/>
                  <a:p>
                    <a:fld id="{85A35FC3-1394-44E1-89AD-52892C2484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D-D49C-4F2C-A1C3-E2CE1B54AEE6}"/>
                </c:ext>
              </c:extLst>
            </c:dLbl>
            <c:dLbl>
              <c:idx val="844"/>
              <c:tx>
                <c:rich>
                  <a:bodyPr/>
                  <a:lstStyle/>
                  <a:p>
                    <a:fld id="{520A88FA-8DC8-4E25-A202-9C09FDD9220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E-D49C-4F2C-A1C3-E2CE1B54AEE6}"/>
                </c:ext>
              </c:extLst>
            </c:dLbl>
            <c:dLbl>
              <c:idx val="845"/>
              <c:tx>
                <c:rich>
                  <a:bodyPr/>
                  <a:lstStyle/>
                  <a:p>
                    <a:fld id="{CB6F228E-85BC-47F0-AABC-B24DBCC41A8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4F-D49C-4F2C-A1C3-E2CE1B54AEE6}"/>
                </c:ext>
              </c:extLst>
            </c:dLbl>
            <c:dLbl>
              <c:idx val="846"/>
              <c:tx>
                <c:rich>
                  <a:bodyPr/>
                  <a:lstStyle/>
                  <a:p>
                    <a:fld id="{B661DF8C-290B-41A0-B5C5-EA2036E5CF2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0-D49C-4F2C-A1C3-E2CE1B54AEE6}"/>
                </c:ext>
              </c:extLst>
            </c:dLbl>
            <c:dLbl>
              <c:idx val="847"/>
              <c:tx>
                <c:rich>
                  <a:bodyPr/>
                  <a:lstStyle/>
                  <a:p>
                    <a:fld id="{EB170BFB-ACB1-47CD-80DF-AD9417BADF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1-D49C-4F2C-A1C3-E2CE1B54AEE6}"/>
                </c:ext>
              </c:extLst>
            </c:dLbl>
            <c:dLbl>
              <c:idx val="848"/>
              <c:tx>
                <c:rich>
                  <a:bodyPr/>
                  <a:lstStyle/>
                  <a:p>
                    <a:fld id="{5A7FF1DF-581D-4064-9089-6A1EED5A814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2-D49C-4F2C-A1C3-E2CE1B54AEE6}"/>
                </c:ext>
              </c:extLst>
            </c:dLbl>
            <c:dLbl>
              <c:idx val="849"/>
              <c:tx>
                <c:rich>
                  <a:bodyPr/>
                  <a:lstStyle/>
                  <a:p>
                    <a:fld id="{D896C0DF-8AF0-4B62-9828-35E26ECAF7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3-D49C-4F2C-A1C3-E2CE1B54AEE6}"/>
                </c:ext>
              </c:extLst>
            </c:dLbl>
            <c:dLbl>
              <c:idx val="850"/>
              <c:tx>
                <c:rich>
                  <a:bodyPr/>
                  <a:lstStyle/>
                  <a:p>
                    <a:fld id="{D07467B0-E62C-4C36-BC6F-F6C3E26F07B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4-D49C-4F2C-A1C3-E2CE1B54AEE6}"/>
                </c:ext>
              </c:extLst>
            </c:dLbl>
            <c:dLbl>
              <c:idx val="851"/>
              <c:tx>
                <c:rich>
                  <a:bodyPr/>
                  <a:lstStyle/>
                  <a:p>
                    <a:fld id="{C32C5922-CBD4-4785-8C0D-D62056EDD56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5-D49C-4F2C-A1C3-E2CE1B54AEE6}"/>
                </c:ext>
              </c:extLst>
            </c:dLbl>
            <c:dLbl>
              <c:idx val="852"/>
              <c:tx>
                <c:rich>
                  <a:bodyPr/>
                  <a:lstStyle/>
                  <a:p>
                    <a:fld id="{BC02B7BF-2381-4506-AD3F-D47BF828AB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6-D49C-4F2C-A1C3-E2CE1B54AEE6}"/>
                </c:ext>
              </c:extLst>
            </c:dLbl>
            <c:dLbl>
              <c:idx val="853"/>
              <c:tx>
                <c:rich>
                  <a:bodyPr/>
                  <a:lstStyle/>
                  <a:p>
                    <a:fld id="{8BA3D056-7C75-4040-A7FC-C6B0EFFD73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7-D49C-4F2C-A1C3-E2CE1B54AEE6}"/>
                </c:ext>
              </c:extLst>
            </c:dLbl>
            <c:dLbl>
              <c:idx val="854"/>
              <c:tx>
                <c:rich>
                  <a:bodyPr/>
                  <a:lstStyle/>
                  <a:p>
                    <a:fld id="{93F57BCE-7B4A-49C5-AA8C-EB2E18AE2B1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8-D49C-4F2C-A1C3-E2CE1B54AEE6}"/>
                </c:ext>
              </c:extLst>
            </c:dLbl>
            <c:dLbl>
              <c:idx val="855"/>
              <c:tx>
                <c:rich>
                  <a:bodyPr/>
                  <a:lstStyle/>
                  <a:p>
                    <a:fld id="{A17E4930-2F60-4868-B5A5-8CA65B2D6E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9-D49C-4F2C-A1C3-E2CE1B54AEE6}"/>
                </c:ext>
              </c:extLst>
            </c:dLbl>
            <c:dLbl>
              <c:idx val="856"/>
              <c:tx>
                <c:rich>
                  <a:bodyPr/>
                  <a:lstStyle/>
                  <a:p>
                    <a:fld id="{B2B89436-8AF0-4D0A-A860-22FC00ECDAA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A-D49C-4F2C-A1C3-E2CE1B54AEE6}"/>
                </c:ext>
              </c:extLst>
            </c:dLbl>
            <c:dLbl>
              <c:idx val="857"/>
              <c:tx>
                <c:rich>
                  <a:bodyPr/>
                  <a:lstStyle/>
                  <a:p>
                    <a:fld id="{9039C0DD-CF86-4626-8F95-B12237BE1A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B-D49C-4F2C-A1C3-E2CE1B54AEE6}"/>
                </c:ext>
              </c:extLst>
            </c:dLbl>
            <c:dLbl>
              <c:idx val="858"/>
              <c:tx>
                <c:rich>
                  <a:bodyPr/>
                  <a:lstStyle/>
                  <a:p>
                    <a:fld id="{1392E2C4-85AF-450C-BE4B-8767357DAAC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C-D49C-4F2C-A1C3-E2CE1B54AEE6}"/>
                </c:ext>
              </c:extLst>
            </c:dLbl>
            <c:dLbl>
              <c:idx val="859"/>
              <c:tx>
                <c:rich>
                  <a:bodyPr/>
                  <a:lstStyle/>
                  <a:p>
                    <a:fld id="{23584670-7ADE-4DE8-8776-0AE3AFEC9FD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D-D49C-4F2C-A1C3-E2CE1B54AEE6}"/>
                </c:ext>
              </c:extLst>
            </c:dLbl>
            <c:dLbl>
              <c:idx val="860"/>
              <c:tx>
                <c:rich>
                  <a:bodyPr/>
                  <a:lstStyle/>
                  <a:p>
                    <a:fld id="{CB069F99-1C18-4C24-B7E2-6FF2BEB190F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E-D49C-4F2C-A1C3-E2CE1B54AEE6}"/>
                </c:ext>
              </c:extLst>
            </c:dLbl>
            <c:dLbl>
              <c:idx val="861"/>
              <c:tx>
                <c:rich>
                  <a:bodyPr/>
                  <a:lstStyle/>
                  <a:p>
                    <a:fld id="{595195EB-5139-4AC0-B649-7633FD0AC0C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5F-D49C-4F2C-A1C3-E2CE1B54AEE6}"/>
                </c:ext>
              </c:extLst>
            </c:dLbl>
            <c:dLbl>
              <c:idx val="862"/>
              <c:tx>
                <c:rich>
                  <a:bodyPr/>
                  <a:lstStyle/>
                  <a:p>
                    <a:fld id="{3EA14290-BD23-4EA4-8D48-571CA09FF8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0-D49C-4F2C-A1C3-E2CE1B54AEE6}"/>
                </c:ext>
              </c:extLst>
            </c:dLbl>
            <c:dLbl>
              <c:idx val="863"/>
              <c:tx>
                <c:rich>
                  <a:bodyPr/>
                  <a:lstStyle/>
                  <a:p>
                    <a:fld id="{C5352A4F-BFE9-40D9-91DD-C528B212AEC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1-D49C-4F2C-A1C3-E2CE1B54AEE6}"/>
                </c:ext>
              </c:extLst>
            </c:dLbl>
            <c:dLbl>
              <c:idx val="864"/>
              <c:tx>
                <c:rich>
                  <a:bodyPr/>
                  <a:lstStyle/>
                  <a:p>
                    <a:fld id="{10DA3A1D-CFDC-4C78-9FDB-E46D05E7226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2-D49C-4F2C-A1C3-E2CE1B54AEE6}"/>
                </c:ext>
              </c:extLst>
            </c:dLbl>
            <c:dLbl>
              <c:idx val="865"/>
              <c:tx>
                <c:rich>
                  <a:bodyPr/>
                  <a:lstStyle/>
                  <a:p>
                    <a:fld id="{567C0053-82C1-4499-859F-AF9D7988F8A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3-D49C-4F2C-A1C3-E2CE1B54AEE6}"/>
                </c:ext>
              </c:extLst>
            </c:dLbl>
            <c:dLbl>
              <c:idx val="866"/>
              <c:tx>
                <c:rich>
                  <a:bodyPr/>
                  <a:lstStyle/>
                  <a:p>
                    <a:fld id="{A964A763-4FA3-42F0-9791-2736FD159BD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4-D49C-4F2C-A1C3-E2CE1B54AEE6}"/>
                </c:ext>
              </c:extLst>
            </c:dLbl>
            <c:dLbl>
              <c:idx val="867"/>
              <c:tx>
                <c:rich>
                  <a:bodyPr/>
                  <a:lstStyle/>
                  <a:p>
                    <a:fld id="{8E325FA3-B7DA-4E4D-870B-708A04BCAB5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5-D49C-4F2C-A1C3-E2CE1B54AEE6}"/>
                </c:ext>
              </c:extLst>
            </c:dLbl>
            <c:dLbl>
              <c:idx val="868"/>
              <c:tx>
                <c:rich>
                  <a:bodyPr/>
                  <a:lstStyle/>
                  <a:p>
                    <a:fld id="{2B6BF585-070E-4E43-90A8-429638E68D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6-D49C-4F2C-A1C3-E2CE1B54AEE6}"/>
                </c:ext>
              </c:extLst>
            </c:dLbl>
            <c:dLbl>
              <c:idx val="869"/>
              <c:tx>
                <c:rich>
                  <a:bodyPr/>
                  <a:lstStyle/>
                  <a:p>
                    <a:fld id="{06D64E83-7428-4C3F-B6E2-D71A8B12E5C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7-D49C-4F2C-A1C3-E2CE1B54AEE6}"/>
                </c:ext>
              </c:extLst>
            </c:dLbl>
            <c:dLbl>
              <c:idx val="870"/>
              <c:tx>
                <c:rich>
                  <a:bodyPr/>
                  <a:lstStyle/>
                  <a:p>
                    <a:fld id="{449C59FC-67CD-437F-94E2-9767237331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8-D49C-4F2C-A1C3-E2CE1B54AEE6}"/>
                </c:ext>
              </c:extLst>
            </c:dLbl>
            <c:dLbl>
              <c:idx val="871"/>
              <c:tx>
                <c:rich>
                  <a:bodyPr/>
                  <a:lstStyle/>
                  <a:p>
                    <a:fld id="{15AAEDE5-B8D1-437D-B69B-A0D6EDD169F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9-D49C-4F2C-A1C3-E2CE1B54AEE6}"/>
                </c:ext>
              </c:extLst>
            </c:dLbl>
            <c:dLbl>
              <c:idx val="872"/>
              <c:tx>
                <c:rich>
                  <a:bodyPr/>
                  <a:lstStyle/>
                  <a:p>
                    <a:fld id="{7BF3FA85-64AC-4CA5-A6A1-C92FDBF24BD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A-D49C-4F2C-A1C3-E2CE1B54AEE6}"/>
                </c:ext>
              </c:extLst>
            </c:dLbl>
            <c:dLbl>
              <c:idx val="873"/>
              <c:tx>
                <c:rich>
                  <a:bodyPr/>
                  <a:lstStyle/>
                  <a:p>
                    <a:fld id="{84A36825-23D8-482A-89C1-0FD0FA29879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B-D49C-4F2C-A1C3-E2CE1B54AEE6}"/>
                </c:ext>
              </c:extLst>
            </c:dLbl>
            <c:dLbl>
              <c:idx val="874"/>
              <c:tx>
                <c:rich>
                  <a:bodyPr/>
                  <a:lstStyle/>
                  <a:p>
                    <a:fld id="{1BE6E429-5CE0-4E0B-ABD8-248C9ECB67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C-D49C-4F2C-A1C3-E2CE1B54AEE6}"/>
                </c:ext>
              </c:extLst>
            </c:dLbl>
            <c:dLbl>
              <c:idx val="875"/>
              <c:tx>
                <c:rich>
                  <a:bodyPr/>
                  <a:lstStyle/>
                  <a:p>
                    <a:fld id="{F379A743-3D32-4BCA-87FE-FA78D60A394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D-D49C-4F2C-A1C3-E2CE1B54AEE6}"/>
                </c:ext>
              </c:extLst>
            </c:dLbl>
            <c:dLbl>
              <c:idx val="876"/>
              <c:tx>
                <c:rich>
                  <a:bodyPr/>
                  <a:lstStyle/>
                  <a:p>
                    <a:fld id="{04D379AF-DF7E-4ED9-8C25-4E96885D7E0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E-D49C-4F2C-A1C3-E2CE1B54AEE6}"/>
                </c:ext>
              </c:extLst>
            </c:dLbl>
            <c:dLbl>
              <c:idx val="877"/>
              <c:tx>
                <c:rich>
                  <a:bodyPr/>
                  <a:lstStyle/>
                  <a:p>
                    <a:fld id="{6CF34D8B-BF49-4559-98F6-C84AD752302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6F-D49C-4F2C-A1C3-E2CE1B54AEE6}"/>
                </c:ext>
              </c:extLst>
            </c:dLbl>
            <c:dLbl>
              <c:idx val="878"/>
              <c:tx>
                <c:rich>
                  <a:bodyPr/>
                  <a:lstStyle/>
                  <a:p>
                    <a:fld id="{0563ED3A-71F5-439C-85E2-455DD84DCA5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0-D49C-4F2C-A1C3-E2CE1B54AEE6}"/>
                </c:ext>
              </c:extLst>
            </c:dLbl>
            <c:dLbl>
              <c:idx val="879"/>
              <c:tx>
                <c:rich>
                  <a:bodyPr/>
                  <a:lstStyle/>
                  <a:p>
                    <a:fld id="{F15B6224-CF10-4C45-8D14-D882C0974D6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1-D49C-4F2C-A1C3-E2CE1B54AEE6}"/>
                </c:ext>
              </c:extLst>
            </c:dLbl>
            <c:dLbl>
              <c:idx val="880"/>
              <c:tx>
                <c:rich>
                  <a:bodyPr/>
                  <a:lstStyle/>
                  <a:p>
                    <a:fld id="{71C1A0D8-DE40-4555-AC60-1FFA87C89A5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2-D49C-4F2C-A1C3-E2CE1B54AEE6}"/>
                </c:ext>
              </c:extLst>
            </c:dLbl>
            <c:dLbl>
              <c:idx val="881"/>
              <c:tx>
                <c:rich>
                  <a:bodyPr/>
                  <a:lstStyle/>
                  <a:p>
                    <a:fld id="{9DCECA98-15DC-4584-862A-4355D3DF1A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3-D49C-4F2C-A1C3-E2CE1B54AEE6}"/>
                </c:ext>
              </c:extLst>
            </c:dLbl>
            <c:dLbl>
              <c:idx val="882"/>
              <c:tx>
                <c:rich>
                  <a:bodyPr/>
                  <a:lstStyle/>
                  <a:p>
                    <a:fld id="{F9893CC5-4B7F-4E36-A672-2ECFACC493D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4-D49C-4F2C-A1C3-E2CE1B54AEE6}"/>
                </c:ext>
              </c:extLst>
            </c:dLbl>
            <c:dLbl>
              <c:idx val="883"/>
              <c:tx>
                <c:rich>
                  <a:bodyPr/>
                  <a:lstStyle/>
                  <a:p>
                    <a:fld id="{BE2D3AC1-4C99-49B9-AE82-7887CB0792F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5-D49C-4F2C-A1C3-E2CE1B54AEE6}"/>
                </c:ext>
              </c:extLst>
            </c:dLbl>
            <c:dLbl>
              <c:idx val="884"/>
              <c:tx>
                <c:rich>
                  <a:bodyPr/>
                  <a:lstStyle/>
                  <a:p>
                    <a:fld id="{0AB545D2-AD24-4863-8CD0-582DE3D83DC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6-D49C-4F2C-A1C3-E2CE1B54AEE6}"/>
                </c:ext>
              </c:extLst>
            </c:dLbl>
            <c:dLbl>
              <c:idx val="885"/>
              <c:tx>
                <c:rich>
                  <a:bodyPr/>
                  <a:lstStyle/>
                  <a:p>
                    <a:fld id="{F4D81AB3-ED70-479A-9F00-0C4DB885ED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7-D49C-4F2C-A1C3-E2CE1B54AEE6}"/>
                </c:ext>
              </c:extLst>
            </c:dLbl>
            <c:dLbl>
              <c:idx val="886"/>
              <c:tx>
                <c:rich>
                  <a:bodyPr/>
                  <a:lstStyle/>
                  <a:p>
                    <a:fld id="{102FD8FF-7EBB-427C-8AE5-5820549EDC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8-D49C-4F2C-A1C3-E2CE1B54AEE6}"/>
                </c:ext>
              </c:extLst>
            </c:dLbl>
            <c:dLbl>
              <c:idx val="887"/>
              <c:tx>
                <c:rich>
                  <a:bodyPr/>
                  <a:lstStyle/>
                  <a:p>
                    <a:fld id="{51B02594-1DD1-4505-95F8-30EE56209D3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9-D49C-4F2C-A1C3-E2CE1B54AEE6}"/>
                </c:ext>
              </c:extLst>
            </c:dLbl>
            <c:dLbl>
              <c:idx val="888"/>
              <c:tx>
                <c:rich>
                  <a:bodyPr/>
                  <a:lstStyle/>
                  <a:p>
                    <a:fld id="{DA81D845-CE0B-47EF-BF48-60582C9FC23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A-D49C-4F2C-A1C3-E2CE1B54AEE6}"/>
                </c:ext>
              </c:extLst>
            </c:dLbl>
            <c:dLbl>
              <c:idx val="889"/>
              <c:tx>
                <c:rich>
                  <a:bodyPr/>
                  <a:lstStyle/>
                  <a:p>
                    <a:fld id="{2A8A10B4-4C19-4823-9F3C-72FA923985B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B-D49C-4F2C-A1C3-E2CE1B54AEE6}"/>
                </c:ext>
              </c:extLst>
            </c:dLbl>
            <c:dLbl>
              <c:idx val="890"/>
              <c:tx>
                <c:rich>
                  <a:bodyPr/>
                  <a:lstStyle/>
                  <a:p>
                    <a:fld id="{7B9BBBDC-CA79-4BE3-AEB2-49131999603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C-D49C-4F2C-A1C3-E2CE1B54AEE6}"/>
                </c:ext>
              </c:extLst>
            </c:dLbl>
            <c:dLbl>
              <c:idx val="891"/>
              <c:tx>
                <c:rich>
                  <a:bodyPr/>
                  <a:lstStyle/>
                  <a:p>
                    <a:fld id="{CE9CBF01-392D-4C00-AD30-583889EC0F7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D-D49C-4F2C-A1C3-E2CE1B54AEE6}"/>
                </c:ext>
              </c:extLst>
            </c:dLbl>
            <c:dLbl>
              <c:idx val="892"/>
              <c:tx>
                <c:rich>
                  <a:bodyPr/>
                  <a:lstStyle/>
                  <a:p>
                    <a:fld id="{C579DD45-E3F9-48B3-9643-A1B5FEB9797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E-D49C-4F2C-A1C3-E2CE1B54AEE6}"/>
                </c:ext>
              </c:extLst>
            </c:dLbl>
            <c:dLbl>
              <c:idx val="893"/>
              <c:tx>
                <c:rich>
                  <a:bodyPr/>
                  <a:lstStyle/>
                  <a:p>
                    <a:fld id="{1C053933-DFA3-4CA5-ABC8-F7D60D44555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7F-D49C-4F2C-A1C3-E2CE1B54AEE6}"/>
                </c:ext>
              </c:extLst>
            </c:dLbl>
            <c:dLbl>
              <c:idx val="894"/>
              <c:tx>
                <c:rich>
                  <a:bodyPr/>
                  <a:lstStyle/>
                  <a:p>
                    <a:fld id="{C9474004-FCD4-495B-910B-AAA3EC6199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0-D49C-4F2C-A1C3-E2CE1B54AEE6}"/>
                </c:ext>
              </c:extLst>
            </c:dLbl>
            <c:dLbl>
              <c:idx val="895"/>
              <c:tx>
                <c:rich>
                  <a:bodyPr/>
                  <a:lstStyle/>
                  <a:p>
                    <a:fld id="{954BD8BE-C62A-4C7A-A5CB-08556D07658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1-D49C-4F2C-A1C3-E2CE1B54AEE6}"/>
                </c:ext>
              </c:extLst>
            </c:dLbl>
            <c:dLbl>
              <c:idx val="896"/>
              <c:tx>
                <c:rich>
                  <a:bodyPr/>
                  <a:lstStyle/>
                  <a:p>
                    <a:fld id="{29B0ECD0-903B-46C5-A5CC-92B3AB9F00F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2-D49C-4F2C-A1C3-E2CE1B54AEE6}"/>
                </c:ext>
              </c:extLst>
            </c:dLbl>
            <c:dLbl>
              <c:idx val="897"/>
              <c:tx>
                <c:rich>
                  <a:bodyPr/>
                  <a:lstStyle/>
                  <a:p>
                    <a:fld id="{E18D4626-0D6B-4D1D-BE30-C791E44927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3-D49C-4F2C-A1C3-E2CE1B54AEE6}"/>
                </c:ext>
              </c:extLst>
            </c:dLbl>
            <c:dLbl>
              <c:idx val="898"/>
              <c:tx>
                <c:rich>
                  <a:bodyPr/>
                  <a:lstStyle/>
                  <a:p>
                    <a:fld id="{5DE19FD1-7503-4B5B-AEE7-BF84A0BD69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4-D49C-4F2C-A1C3-E2CE1B54AEE6}"/>
                </c:ext>
              </c:extLst>
            </c:dLbl>
            <c:dLbl>
              <c:idx val="899"/>
              <c:tx>
                <c:rich>
                  <a:bodyPr/>
                  <a:lstStyle/>
                  <a:p>
                    <a:fld id="{39099DDA-EB04-4C11-A7B5-94A9F4CA385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5-D49C-4F2C-A1C3-E2CE1B54AEE6}"/>
                </c:ext>
              </c:extLst>
            </c:dLbl>
            <c:dLbl>
              <c:idx val="900"/>
              <c:tx>
                <c:rich>
                  <a:bodyPr/>
                  <a:lstStyle/>
                  <a:p>
                    <a:fld id="{A406A82C-FF6F-4DD5-A894-AB7C00DDE05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6-D49C-4F2C-A1C3-E2CE1B54AEE6}"/>
                </c:ext>
              </c:extLst>
            </c:dLbl>
            <c:dLbl>
              <c:idx val="901"/>
              <c:tx>
                <c:rich>
                  <a:bodyPr/>
                  <a:lstStyle/>
                  <a:p>
                    <a:fld id="{F4725115-7F60-4F55-A683-EE9EAE9807E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7-D49C-4F2C-A1C3-E2CE1B54AEE6}"/>
                </c:ext>
              </c:extLst>
            </c:dLbl>
            <c:dLbl>
              <c:idx val="902"/>
              <c:tx>
                <c:rich>
                  <a:bodyPr/>
                  <a:lstStyle/>
                  <a:p>
                    <a:fld id="{7BB8A0C6-C577-47CD-9196-3FA36DF396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8-D49C-4F2C-A1C3-E2CE1B54AEE6}"/>
                </c:ext>
              </c:extLst>
            </c:dLbl>
            <c:dLbl>
              <c:idx val="903"/>
              <c:tx>
                <c:rich>
                  <a:bodyPr/>
                  <a:lstStyle/>
                  <a:p>
                    <a:fld id="{E849F285-2AEE-48AA-9B82-C1F2C13A5B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9-D49C-4F2C-A1C3-E2CE1B54AEE6}"/>
                </c:ext>
              </c:extLst>
            </c:dLbl>
            <c:dLbl>
              <c:idx val="904"/>
              <c:tx>
                <c:rich>
                  <a:bodyPr/>
                  <a:lstStyle/>
                  <a:p>
                    <a:fld id="{6272B70B-3D79-47B0-8109-536234D3845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A-D49C-4F2C-A1C3-E2CE1B54AEE6}"/>
                </c:ext>
              </c:extLst>
            </c:dLbl>
            <c:dLbl>
              <c:idx val="905"/>
              <c:tx>
                <c:rich>
                  <a:bodyPr/>
                  <a:lstStyle/>
                  <a:p>
                    <a:fld id="{BCBFCC12-921A-417C-B70A-45F836B5317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B-D49C-4F2C-A1C3-E2CE1B54AEE6}"/>
                </c:ext>
              </c:extLst>
            </c:dLbl>
            <c:dLbl>
              <c:idx val="906"/>
              <c:tx>
                <c:rich>
                  <a:bodyPr/>
                  <a:lstStyle/>
                  <a:p>
                    <a:fld id="{4783EB64-BF1B-4F0F-B6F3-9C04283C2F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C-D49C-4F2C-A1C3-E2CE1B54AEE6}"/>
                </c:ext>
              </c:extLst>
            </c:dLbl>
            <c:dLbl>
              <c:idx val="907"/>
              <c:tx>
                <c:rich>
                  <a:bodyPr/>
                  <a:lstStyle/>
                  <a:p>
                    <a:fld id="{AF143EDF-AD3B-4DCE-8CD5-39635F47B71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D-D49C-4F2C-A1C3-E2CE1B54AEE6}"/>
                </c:ext>
              </c:extLst>
            </c:dLbl>
            <c:dLbl>
              <c:idx val="908"/>
              <c:tx>
                <c:rich>
                  <a:bodyPr/>
                  <a:lstStyle/>
                  <a:p>
                    <a:fld id="{9A7C192F-6BE6-4270-B23E-85E929B7AD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E-D49C-4F2C-A1C3-E2CE1B54AEE6}"/>
                </c:ext>
              </c:extLst>
            </c:dLbl>
            <c:dLbl>
              <c:idx val="909"/>
              <c:tx>
                <c:rich>
                  <a:bodyPr/>
                  <a:lstStyle/>
                  <a:p>
                    <a:fld id="{53AF6AA5-ABED-487D-BAC0-D69CE831D9E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8F-D49C-4F2C-A1C3-E2CE1B54AEE6}"/>
                </c:ext>
              </c:extLst>
            </c:dLbl>
            <c:dLbl>
              <c:idx val="910"/>
              <c:tx>
                <c:rich>
                  <a:bodyPr/>
                  <a:lstStyle/>
                  <a:p>
                    <a:fld id="{6E0D4618-BC06-473B-B759-4B859962030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0-D49C-4F2C-A1C3-E2CE1B54AEE6}"/>
                </c:ext>
              </c:extLst>
            </c:dLbl>
            <c:dLbl>
              <c:idx val="911"/>
              <c:tx>
                <c:rich>
                  <a:bodyPr/>
                  <a:lstStyle/>
                  <a:p>
                    <a:fld id="{A7670585-2EBE-4210-99F1-4EEEDF181F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1-D49C-4F2C-A1C3-E2CE1B54AEE6}"/>
                </c:ext>
              </c:extLst>
            </c:dLbl>
            <c:dLbl>
              <c:idx val="912"/>
              <c:tx>
                <c:rich>
                  <a:bodyPr/>
                  <a:lstStyle/>
                  <a:p>
                    <a:fld id="{A2B8FB4D-7764-48BE-95C9-5170FBD42EA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2-D49C-4F2C-A1C3-E2CE1B54AEE6}"/>
                </c:ext>
              </c:extLst>
            </c:dLbl>
            <c:dLbl>
              <c:idx val="913"/>
              <c:tx>
                <c:rich>
                  <a:bodyPr/>
                  <a:lstStyle/>
                  <a:p>
                    <a:fld id="{DBD5B5A5-95E0-410E-B7DE-271204BC29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3-D49C-4F2C-A1C3-E2CE1B54AEE6}"/>
                </c:ext>
              </c:extLst>
            </c:dLbl>
            <c:dLbl>
              <c:idx val="914"/>
              <c:tx>
                <c:rich>
                  <a:bodyPr/>
                  <a:lstStyle/>
                  <a:p>
                    <a:fld id="{6CA8E1EB-EEE6-4933-9B68-45DA1FEACB2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4-D49C-4F2C-A1C3-E2CE1B54AEE6}"/>
                </c:ext>
              </c:extLst>
            </c:dLbl>
            <c:dLbl>
              <c:idx val="915"/>
              <c:tx>
                <c:rich>
                  <a:bodyPr/>
                  <a:lstStyle/>
                  <a:p>
                    <a:fld id="{4A00B26D-5A6D-4D11-856D-4F21452B29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5-D49C-4F2C-A1C3-E2CE1B54AEE6}"/>
                </c:ext>
              </c:extLst>
            </c:dLbl>
            <c:dLbl>
              <c:idx val="916"/>
              <c:tx>
                <c:rich>
                  <a:bodyPr/>
                  <a:lstStyle/>
                  <a:p>
                    <a:fld id="{D77321F5-3D9F-4613-94FC-C70057209A2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6-D49C-4F2C-A1C3-E2CE1B54AEE6}"/>
                </c:ext>
              </c:extLst>
            </c:dLbl>
            <c:dLbl>
              <c:idx val="917"/>
              <c:tx>
                <c:rich>
                  <a:bodyPr/>
                  <a:lstStyle/>
                  <a:p>
                    <a:fld id="{5A539D40-7803-4788-8F31-D9B8FE4C02D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7-D49C-4F2C-A1C3-E2CE1B54AEE6}"/>
                </c:ext>
              </c:extLst>
            </c:dLbl>
            <c:dLbl>
              <c:idx val="918"/>
              <c:tx>
                <c:rich>
                  <a:bodyPr/>
                  <a:lstStyle/>
                  <a:p>
                    <a:fld id="{D47D4883-C052-4787-AA72-3EEB615B32C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8-D49C-4F2C-A1C3-E2CE1B54AEE6}"/>
                </c:ext>
              </c:extLst>
            </c:dLbl>
            <c:dLbl>
              <c:idx val="919"/>
              <c:tx>
                <c:rich>
                  <a:bodyPr/>
                  <a:lstStyle/>
                  <a:p>
                    <a:fld id="{A1C1E1C5-94DA-444D-A7C1-5AF5315191D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9-D49C-4F2C-A1C3-E2CE1B54AEE6}"/>
                </c:ext>
              </c:extLst>
            </c:dLbl>
            <c:dLbl>
              <c:idx val="920"/>
              <c:tx>
                <c:rich>
                  <a:bodyPr/>
                  <a:lstStyle/>
                  <a:p>
                    <a:fld id="{A58D45FE-A4E5-4F84-A94C-2C77F340AED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A-D49C-4F2C-A1C3-E2CE1B54AEE6}"/>
                </c:ext>
              </c:extLst>
            </c:dLbl>
            <c:dLbl>
              <c:idx val="921"/>
              <c:tx>
                <c:rich>
                  <a:bodyPr/>
                  <a:lstStyle/>
                  <a:p>
                    <a:fld id="{35FCA351-CA23-4967-B7F9-F606962D5B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B-D49C-4F2C-A1C3-E2CE1B54AEE6}"/>
                </c:ext>
              </c:extLst>
            </c:dLbl>
            <c:dLbl>
              <c:idx val="922"/>
              <c:tx>
                <c:rich>
                  <a:bodyPr/>
                  <a:lstStyle/>
                  <a:p>
                    <a:fld id="{80367BA7-EFC9-46B6-BACE-DC86C450B76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C-D49C-4F2C-A1C3-E2CE1B54AEE6}"/>
                </c:ext>
              </c:extLst>
            </c:dLbl>
            <c:dLbl>
              <c:idx val="923"/>
              <c:tx>
                <c:rich>
                  <a:bodyPr/>
                  <a:lstStyle/>
                  <a:p>
                    <a:fld id="{72435E0C-FDEB-44E0-A0FA-2B33AF85D13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D-D49C-4F2C-A1C3-E2CE1B54AEE6}"/>
                </c:ext>
              </c:extLst>
            </c:dLbl>
            <c:dLbl>
              <c:idx val="924"/>
              <c:tx>
                <c:rich>
                  <a:bodyPr/>
                  <a:lstStyle/>
                  <a:p>
                    <a:fld id="{7888EC6A-25E9-43B0-85D7-84BA27AC3D0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E-D49C-4F2C-A1C3-E2CE1B54AEE6}"/>
                </c:ext>
              </c:extLst>
            </c:dLbl>
            <c:dLbl>
              <c:idx val="925"/>
              <c:tx>
                <c:rich>
                  <a:bodyPr/>
                  <a:lstStyle/>
                  <a:p>
                    <a:fld id="{F22F3CEA-419F-4284-9F11-AE86674E537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9F-D49C-4F2C-A1C3-E2CE1B54AEE6}"/>
                </c:ext>
              </c:extLst>
            </c:dLbl>
            <c:dLbl>
              <c:idx val="926"/>
              <c:tx>
                <c:rich>
                  <a:bodyPr/>
                  <a:lstStyle/>
                  <a:p>
                    <a:fld id="{19AC50DC-7703-4C62-AE45-7C0B922F7B3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0-D49C-4F2C-A1C3-E2CE1B54AEE6}"/>
                </c:ext>
              </c:extLst>
            </c:dLbl>
            <c:dLbl>
              <c:idx val="927"/>
              <c:tx>
                <c:rich>
                  <a:bodyPr/>
                  <a:lstStyle/>
                  <a:p>
                    <a:fld id="{756F7244-DC15-4EC7-ADA6-BFBDB33A735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1-D49C-4F2C-A1C3-E2CE1B54AEE6}"/>
                </c:ext>
              </c:extLst>
            </c:dLbl>
            <c:dLbl>
              <c:idx val="928"/>
              <c:tx>
                <c:rich>
                  <a:bodyPr/>
                  <a:lstStyle/>
                  <a:p>
                    <a:fld id="{07A48D8F-F258-4E3F-A3EA-C7E01643D9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2-D49C-4F2C-A1C3-E2CE1B54AEE6}"/>
                </c:ext>
              </c:extLst>
            </c:dLbl>
            <c:dLbl>
              <c:idx val="929"/>
              <c:tx>
                <c:rich>
                  <a:bodyPr/>
                  <a:lstStyle/>
                  <a:p>
                    <a:fld id="{DB6C2567-85F2-4631-BF32-3C3856D6C4A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3-D49C-4F2C-A1C3-E2CE1B54AEE6}"/>
                </c:ext>
              </c:extLst>
            </c:dLbl>
            <c:dLbl>
              <c:idx val="930"/>
              <c:tx>
                <c:rich>
                  <a:bodyPr/>
                  <a:lstStyle/>
                  <a:p>
                    <a:fld id="{1C9DF604-24D7-4E40-80BE-DBFF0223D82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4-D49C-4F2C-A1C3-E2CE1B54AEE6}"/>
                </c:ext>
              </c:extLst>
            </c:dLbl>
            <c:dLbl>
              <c:idx val="931"/>
              <c:tx>
                <c:rich>
                  <a:bodyPr/>
                  <a:lstStyle/>
                  <a:p>
                    <a:fld id="{C0F7D696-64C6-4B25-8328-4273DAE5304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5-D49C-4F2C-A1C3-E2CE1B54AEE6}"/>
                </c:ext>
              </c:extLst>
            </c:dLbl>
            <c:dLbl>
              <c:idx val="932"/>
              <c:tx>
                <c:rich>
                  <a:bodyPr/>
                  <a:lstStyle/>
                  <a:p>
                    <a:fld id="{7BD2157E-CB14-4852-A63D-8FDF8CE1AF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6-D49C-4F2C-A1C3-E2CE1B54AEE6}"/>
                </c:ext>
              </c:extLst>
            </c:dLbl>
            <c:dLbl>
              <c:idx val="933"/>
              <c:tx>
                <c:rich>
                  <a:bodyPr/>
                  <a:lstStyle/>
                  <a:p>
                    <a:fld id="{7052B386-3E7A-43F4-AFBB-77A2C01421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7-D49C-4F2C-A1C3-E2CE1B54AEE6}"/>
                </c:ext>
              </c:extLst>
            </c:dLbl>
            <c:dLbl>
              <c:idx val="934"/>
              <c:tx>
                <c:rich>
                  <a:bodyPr/>
                  <a:lstStyle/>
                  <a:p>
                    <a:fld id="{B32332D6-0597-4B29-99EE-F1930879094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8-D49C-4F2C-A1C3-E2CE1B54AEE6}"/>
                </c:ext>
              </c:extLst>
            </c:dLbl>
            <c:dLbl>
              <c:idx val="935"/>
              <c:tx>
                <c:rich>
                  <a:bodyPr/>
                  <a:lstStyle/>
                  <a:p>
                    <a:fld id="{F2238DC5-086C-4CA5-800E-C531670DED2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9-D49C-4F2C-A1C3-E2CE1B54AEE6}"/>
                </c:ext>
              </c:extLst>
            </c:dLbl>
            <c:dLbl>
              <c:idx val="936"/>
              <c:tx>
                <c:rich>
                  <a:bodyPr/>
                  <a:lstStyle/>
                  <a:p>
                    <a:fld id="{71FB0FD1-75BE-464F-9EC5-32FD7F3CF1E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A-D49C-4F2C-A1C3-E2CE1B54AEE6}"/>
                </c:ext>
              </c:extLst>
            </c:dLbl>
            <c:dLbl>
              <c:idx val="937"/>
              <c:tx>
                <c:rich>
                  <a:bodyPr/>
                  <a:lstStyle/>
                  <a:p>
                    <a:fld id="{6AB756D1-AB5A-4BA7-91C8-0F6F053BE64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B-D49C-4F2C-A1C3-E2CE1B54AEE6}"/>
                </c:ext>
              </c:extLst>
            </c:dLbl>
            <c:dLbl>
              <c:idx val="938"/>
              <c:tx>
                <c:rich>
                  <a:bodyPr/>
                  <a:lstStyle/>
                  <a:p>
                    <a:fld id="{BB9265E4-5455-484E-89DB-4A9ABDFC118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C-D49C-4F2C-A1C3-E2CE1B54AEE6}"/>
                </c:ext>
              </c:extLst>
            </c:dLbl>
            <c:dLbl>
              <c:idx val="939"/>
              <c:tx>
                <c:rich>
                  <a:bodyPr/>
                  <a:lstStyle/>
                  <a:p>
                    <a:fld id="{30CFD180-55EE-4927-8B31-5EB67E5F424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D-D49C-4F2C-A1C3-E2CE1B54AEE6}"/>
                </c:ext>
              </c:extLst>
            </c:dLbl>
            <c:dLbl>
              <c:idx val="940"/>
              <c:tx>
                <c:rich>
                  <a:bodyPr/>
                  <a:lstStyle/>
                  <a:p>
                    <a:fld id="{219A188D-62EF-4423-8A80-006BEF39BD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E-D49C-4F2C-A1C3-E2CE1B54AEE6}"/>
                </c:ext>
              </c:extLst>
            </c:dLbl>
            <c:dLbl>
              <c:idx val="941"/>
              <c:tx>
                <c:rich>
                  <a:bodyPr/>
                  <a:lstStyle/>
                  <a:p>
                    <a:fld id="{2967DC61-D760-47B8-8106-4EF73DE19E3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AF-D49C-4F2C-A1C3-E2CE1B54AEE6}"/>
                </c:ext>
              </c:extLst>
            </c:dLbl>
            <c:dLbl>
              <c:idx val="942"/>
              <c:tx>
                <c:rich>
                  <a:bodyPr/>
                  <a:lstStyle/>
                  <a:p>
                    <a:fld id="{535D06BF-68BD-46EC-A950-EF25E1B245E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0-D49C-4F2C-A1C3-E2CE1B54AEE6}"/>
                </c:ext>
              </c:extLst>
            </c:dLbl>
            <c:dLbl>
              <c:idx val="943"/>
              <c:tx>
                <c:rich>
                  <a:bodyPr/>
                  <a:lstStyle/>
                  <a:p>
                    <a:fld id="{BD032BD9-AF97-416D-950A-AD254EEDAA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1-D49C-4F2C-A1C3-E2CE1B54AEE6}"/>
                </c:ext>
              </c:extLst>
            </c:dLbl>
            <c:dLbl>
              <c:idx val="944"/>
              <c:tx>
                <c:rich>
                  <a:bodyPr/>
                  <a:lstStyle/>
                  <a:p>
                    <a:fld id="{3A0519BF-44A6-4EF2-A032-035CD7EC151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2-D49C-4F2C-A1C3-E2CE1B54AEE6}"/>
                </c:ext>
              </c:extLst>
            </c:dLbl>
            <c:dLbl>
              <c:idx val="945"/>
              <c:tx>
                <c:rich>
                  <a:bodyPr/>
                  <a:lstStyle/>
                  <a:p>
                    <a:fld id="{F81199D8-9BE3-42AB-BA05-5B7854A178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3-D49C-4F2C-A1C3-E2CE1B54AEE6}"/>
                </c:ext>
              </c:extLst>
            </c:dLbl>
            <c:dLbl>
              <c:idx val="946"/>
              <c:tx>
                <c:rich>
                  <a:bodyPr/>
                  <a:lstStyle/>
                  <a:p>
                    <a:fld id="{DC1C2A93-8993-47BA-9641-3CD99C18B4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4-D49C-4F2C-A1C3-E2CE1B54AEE6}"/>
                </c:ext>
              </c:extLst>
            </c:dLbl>
            <c:dLbl>
              <c:idx val="947"/>
              <c:tx>
                <c:rich>
                  <a:bodyPr/>
                  <a:lstStyle/>
                  <a:p>
                    <a:fld id="{632AB3A7-8CFB-42F8-984C-B861B4DB632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5-D49C-4F2C-A1C3-E2CE1B54AEE6}"/>
                </c:ext>
              </c:extLst>
            </c:dLbl>
            <c:dLbl>
              <c:idx val="948"/>
              <c:tx>
                <c:rich>
                  <a:bodyPr/>
                  <a:lstStyle/>
                  <a:p>
                    <a:fld id="{66809C9C-A13B-44A4-BF3E-A11CEC94A5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6-D49C-4F2C-A1C3-E2CE1B54AEE6}"/>
                </c:ext>
              </c:extLst>
            </c:dLbl>
            <c:dLbl>
              <c:idx val="949"/>
              <c:tx>
                <c:rich>
                  <a:bodyPr/>
                  <a:lstStyle/>
                  <a:p>
                    <a:fld id="{509110CB-8E06-4085-9AC4-FBA8D7126A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7-D49C-4F2C-A1C3-E2CE1B54AEE6}"/>
                </c:ext>
              </c:extLst>
            </c:dLbl>
            <c:dLbl>
              <c:idx val="950"/>
              <c:tx>
                <c:rich>
                  <a:bodyPr/>
                  <a:lstStyle/>
                  <a:p>
                    <a:fld id="{BC9B451F-38A9-46B0-A399-B7181187F16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8-D49C-4F2C-A1C3-E2CE1B54AEE6}"/>
                </c:ext>
              </c:extLst>
            </c:dLbl>
            <c:dLbl>
              <c:idx val="951"/>
              <c:tx>
                <c:rich>
                  <a:bodyPr/>
                  <a:lstStyle/>
                  <a:p>
                    <a:fld id="{D7CA0755-646C-44B4-A549-35E8F1FF0E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9-D49C-4F2C-A1C3-E2CE1B54AEE6}"/>
                </c:ext>
              </c:extLst>
            </c:dLbl>
            <c:dLbl>
              <c:idx val="952"/>
              <c:tx>
                <c:rich>
                  <a:bodyPr/>
                  <a:lstStyle/>
                  <a:p>
                    <a:fld id="{5E461B2C-7BC3-4440-A1B1-00397BE7D99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A-D49C-4F2C-A1C3-E2CE1B54AEE6}"/>
                </c:ext>
              </c:extLst>
            </c:dLbl>
            <c:dLbl>
              <c:idx val="953"/>
              <c:tx>
                <c:rich>
                  <a:bodyPr/>
                  <a:lstStyle/>
                  <a:p>
                    <a:fld id="{ED1D8058-B630-495D-A931-898A39DC88C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B-D49C-4F2C-A1C3-E2CE1B54AEE6}"/>
                </c:ext>
              </c:extLst>
            </c:dLbl>
            <c:dLbl>
              <c:idx val="954"/>
              <c:tx>
                <c:rich>
                  <a:bodyPr/>
                  <a:lstStyle/>
                  <a:p>
                    <a:fld id="{2FA9111E-7133-42DD-8251-D0C43D751CC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C-D49C-4F2C-A1C3-E2CE1B54AEE6}"/>
                </c:ext>
              </c:extLst>
            </c:dLbl>
            <c:dLbl>
              <c:idx val="955"/>
              <c:tx>
                <c:rich>
                  <a:bodyPr/>
                  <a:lstStyle/>
                  <a:p>
                    <a:fld id="{C95845A4-83FB-4CFC-86BF-F3A9A74706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D-D49C-4F2C-A1C3-E2CE1B54AEE6}"/>
                </c:ext>
              </c:extLst>
            </c:dLbl>
            <c:dLbl>
              <c:idx val="956"/>
              <c:tx>
                <c:rich>
                  <a:bodyPr/>
                  <a:lstStyle/>
                  <a:p>
                    <a:fld id="{B57B1713-CD99-4298-9A1E-DE91A82D3FA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E-D49C-4F2C-A1C3-E2CE1B54AEE6}"/>
                </c:ext>
              </c:extLst>
            </c:dLbl>
            <c:dLbl>
              <c:idx val="957"/>
              <c:tx>
                <c:rich>
                  <a:bodyPr/>
                  <a:lstStyle/>
                  <a:p>
                    <a:fld id="{EE67CCFC-C622-4BC7-B2F4-3254A7F98B6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BF-D49C-4F2C-A1C3-E2CE1B54AEE6}"/>
                </c:ext>
              </c:extLst>
            </c:dLbl>
            <c:dLbl>
              <c:idx val="958"/>
              <c:tx>
                <c:rich>
                  <a:bodyPr/>
                  <a:lstStyle/>
                  <a:p>
                    <a:fld id="{AB9FF41D-4339-4B95-852E-0E9F7679076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0-D49C-4F2C-A1C3-E2CE1B54AEE6}"/>
                </c:ext>
              </c:extLst>
            </c:dLbl>
            <c:dLbl>
              <c:idx val="959"/>
              <c:tx>
                <c:rich>
                  <a:bodyPr/>
                  <a:lstStyle/>
                  <a:p>
                    <a:fld id="{B3AC6489-AF22-4193-BDC0-402ADF22C99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1-D49C-4F2C-A1C3-E2CE1B54AEE6}"/>
                </c:ext>
              </c:extLst>
            </c:dLbl>
            <c:dLbl>
              <c:idx val="960"/>
              <c:tx>
                <c:rich>
                  <a:bodyPr/>
                  <a:lstStyle/>
                  <a:p>
                    <a:fld id="{51348208-2F32-451C-9578-ACA3687F8DC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2-D49C-4F2C-A1C3-E2CE1B54AEE6}"/>
                </c:ext>
              </c:extLst>
            </c:dLbl>
            <c:dLbl>
              <c:idx val="961"/>
              <c:tx>
                <c:rich>
                  <a:bodyPr/>
                  <a:lstStyle/>
                  <a:p>
                    <a:fld id="{7BC6CB3A-C1D4-4E07-B803-EF25E7CA66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3-D49C-4F2C-A1C3-E2CE1B54AEE6}"/>
                </c:ext>
              </c:extLst>
            </c:dLbl>
            <c:dLbl>
              <c:idx val="962"/>
              <c:tx>
                <c:rich>
                  <a:bodyPr/>
                  <a:lstStyle/>
                  <a:p>
                    <a:fld id="{E3ED1350-BA67-4719-9F3D-E47B542EE11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4-D49C-4F2C-A1C3-E2CE1B54AEE6}"/>
                </c:ext>
              </c:extLst>
            </c:dLbl>
            <c:dLbl>
              <c:idx val="963"/>
              <c:tx>
                <c:rich>
                  <a:bodyPr/>
                  <a:lstStyle/>
                  <a:p>
                    <a:fld id="{8BF50A4B-8A80-42D2-936F-D2411F3347B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5-D49C-4F2C-A1C3-E2CE1B54AEE6}"/>
                </c:ext>
              </c:extLst>
            </c:dLbl>
            <c:dLbl>
              <c:idx val="964"/>
              <c:tx>
                <c:rich>
                  <a:bodyPr/>
                  <a:lstStyle/>
                  <a:p>
                    <a:fld id="{8B15A991-6307-4419-B6F7-CA9FF9669E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6-D49C-4F2C-A1C3-E2CE1B54AEE6}"/>
                </c:ext>
              </c:extLst>
            </c:dLbl>
            <c:dLbl>
              <c:idx val="965"/>
              <c:tx>
                <c:rich>
                  <a:bodyPr/>
                  <a:lstStyle/>
                  <a:p>
                    <a:fld id="{BD7580AD-0D98-4E96-BAFC-47515364F7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7-D49C-4F2C-A1C3-E2CE1B54AEE6}"/>
                </c:ext>
              </c:extLst>
            </c:dLbl>
            <c:dLbl>
              <c:idx val="966"/>
              <c:tx>
                <c:rich>
                  <a:bodyPr/>
                  <a:lstStyle/>
                  <a:p>
                    <a:fld id="{13241E8A-A5F2-4362-A93B-1439499FFAC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8-D49C-4F2C-A1C3-E2CE1B54AEE6}"/>
                </c:ext>
              </c:extLst>
            </c:dLbl>
            <c:dLbl>
              <c:idx val="967"/>
              <c:tx>
                <c:rich>
                  <a:bodyPr/>
                  <a:lstStyle/>
                  <a:p>
                    <a:fld id="{9D50FE2B-FEA9-418E-A140-31F5B8FF545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9-D49C-4F2C-A1C3-E2CE1B54AEE6}"/>
                </c:ext>
              </c:extLst>
            </c:dLbl>
            <c:dLbl>
              <c:idx val="968"/>
              <c:tx>
                <c:rich>
                  <a:bodyPr/>
                  <a:lstStyle/>
                  <a:p>
                    <a:fld id="{F3DAD6F5-D9A5-4C4B-B3F7-C27C707865E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A-D49C-4F2C-A1C3-E2CE1B54AEE6}"/>
                </c:ext>
              </c:extLst>
            </c:dLbl>
            <c:dLbl>
              <c:idx val="969"/>
              <c:tx>
                <c:rich>
                  <a:bodyPr/>
                  <a:lstStyle/>
                  <a:p>
                    <a:fld id="{44CF1BA5-30D2-415E-B671-B1CCA5FE71E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B-D49C-4F2C-A1C3-E2CE1B54AEE6}"/>
                </c:ext>
              </c:extLst>
            </c:dLbl>
            <c:dLbl>
              <c:idx val="970"/>
              <c:tx>
                <c:rich>
                  <a:bodyPr/>
                  <a:lstStyle/>
                  <a:p>
                    <a:fld id="{02E29413-F1EC-4AF5-AD40-1FE4EAA2BA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C-D49C-4F2C-A1C3-E2CE1B54AEE6}"/>
                </c:ext>
              </c:extLst>
            </c:dLbl>
            <c:dLbl>
              <c:idx val="971"/>
              <c:tx>
                <c:rich>
                  <a:bodyPr/>
                  <a:lstStyle/>
                  <a:p>
                    <a:fld id="{963D5CE6-5DAD-4B19-A7EF-602D2B307A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D-D49C-4F2C-A1C3-E2CE1B54AEE6}"/>
                </c:ext>
              </c:extLst>
            </c:dLbl>
            <c:dLbl>
              <c:idx val="972"/>
              <c:tx>
                <c:rich>
                  <a:bodyPr/>
                  <a:lstStyle/>
                  <a:p>
                    <a:fld id="{8DAAA05C-0388-4336-8813-294D80D709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E-D49C-4F2C-A1C3-E2CE1B54AEE6}"/>
                </c:ext>
              </c:extLst>
            </c:dLbl>
            <c:dLbl>
              <c:idx val="973"/>
              <c:tx>
                <c:rich>
                  <a:bodyPr/>
                  <a:lstStyle/>
                  <a:p>
                    <a:fld id="{5C412D71-1188-414B-B86B-5864957584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CF-D49C-4F2C-A1C3-E2CE1B54AEE6}"/>
                </c:ext>
              </c:extLst>
            </c:dLbl>
            <c:dLbl>
              <c:idx val="974"/>
              <c:tx>
                <c:rich>
                  <a:bodyPr/>
                  <a:lstStyle/>
                  <a:p>
                    <a:fld id="{7300AC60-7DAB-40C0-9237-1DC813FAA1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0-D49C-4F2C-A1C3-E2CE1B54AEE6}"/>
                </c:ext>
              </c:extLst>
            </c:dLbl>
            <c:dLbl>
              <c:idx val="975"/>
              <c:tx>
                <c:rich>
                  <a:bodyPr/>
                  <a:lstStyle/>
                  <a:p>
                    <a:fld id="{5CA0EB1C-1AE0-4CD6-B3E6-CEFBD15AAD5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1-D49C-4F2C-A1C3-E2CE1B54AEE6}"/>
                </c:ext>
              </c:extLst>
            </c:dLbl>
            <c:dLbl>
              <c:idx val="976"/>
              <c:tx>
                <c:rich>
                  <a:bodyPr/>
                  <a:lstStyle/>
                  <a:p>
                    <a:fld id="{F7CA4987-DA47-435F-8457-FA412ECB873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2-D49C-4F2C-A1C3-E2CE1B54AEE6}"/>
                </c:ext>
              </c:extLst>
            </c:dLbl>
            <c:dLbl>
              <c:idx val="977"/>
              <c:tx>
                <c:rich>
                  <a:bodyPr/>
                  <a:lstStyle/>
                  <a:p>
                    <a:fld id="{96EE00ED-E720-457A-90C2-5678546723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3-D49C-4F2C-A1C3-E2CE1B54AEE6}"/>
                </c:ext>
              </c:extLst>
            </c:dLbl>
            <c:dLbl>
              <c:idx val="978"/>
              <c:tx>
                <c:rich>
                  <a:bodyPr/>
                  <a:lstStyle/>
                  <a:p>
                    <a:fld id="{FA1CDB3A-CD84-41CD-97F4-8762C2BC8EC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4-D49C-4F2C-A1C3-E2CE1B54AEE6}"/>
                </c:ext>
              </c:extLst>
            </c:dLbl>
            <c:dLbl>
              <c:idx val="979"/>
              <c:tx>
                <c:rich>
                  <a:bodyPr/>
                  <a:lstStyle/>
                  <a:p>
                    <a:fld id="{B36C4DE6-398E-4B6B-BC03-3E4E4E72AC6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5-D49C-4F2C-A1C3-E2CE1B54AEE6}"/>
                </c:ext>
              </c:extLst>
            </c:dLbl>
            <c:dLbl>
              <c:idx val="980"/>
              <c:tx>
                <c:rich>
                  <a:bodyPr/>
                  <a:lstStyle/>
                  <a:p>
                    <a:fld id="{567C0AC0-0398-4E4D-A198-AE806CB0CE3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6-D49C-4F2C-A1C3-E2CE1B54AEE6}"/>
                </c:ext>
              </c:extLst>
            </c:dLbl>
            <c:dLbl>
              <c:idx val="981"/>
              <c:tx>
                <c:rich>
                  <a:bodyPr/>
                  <a:lstStyle/>
                  <a:p>
                    <a:fld id="{B310F03C-1B5D-4265-8D41-D12252BECA9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7-D49C-4F2C-A1C3-E2CE1B54AEE6}"/>
                </c:ext>
              </c:extLst>
            </c:dLbl>
            <c:dLbl>
              <c:idx val="982"/>
              <c:tx>
                <c:rich>
                  <a:bodyPr/>
                  <a:lstStyle/>
                  <a:p>
                    <a:fld id="{C96E0C0C-0F2F-4351-86DD-427BB58D2D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8-D49C-4F2C-A1C3-E2CE1B54AEE6}"/>
                </c:ext>
              </c:extLst>
            </c:dLbl>
            <c:dLbl>
              <c:idx val="983"/>
              <c:tx>
                <c:rich>
                  <a:bodyPr/>
                  <a:lstStyle/>
                  <a:p>
                    <a:fld id="{1D8860B5-A75B-4D59-BBB8-79CE6BF416D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9-D49C-4F2C-A1C3-E2CE1B54AEE6}"/>
                </c:ext>
              </c:extLst>
            </c:dLbl>
            <c:dLbl>
              <c:idx val="984"/>
              <c:tx>
                <c:rich>
                  <a:bodyPr/>
                  <a:lstStyle/>
                  <a:p>
                    <a:fld id="{AF61872C-623A-4EF8-B125-E51F1F46C33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A-D49C-4F2C-A1C3-E2CE1B54AEE6}"/>
                </c:ext>
              </c:extLst>
            </c:dLbl>
            <c:dLbl>
              <c:idx val="985"/>
              <c:tx>
                <c:rich>
                  <a:bodyPr/>
                  <a:lstStyle/>
                  <a:p>
                    <a:fld id="{94D9BB98-0F8D-4461-9A03-1DBAE6BB037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B-D49C-4F2C-A1C3-E2CE1B54AEE6}"/>
                </c:ext>
              </c:extLst>
            </c:dLbl>
            <c:dLbl>
              <c:idx val="986"/>
              <c:tx>
                <c:rich>
                  <a:bodyPr/>
                  <a:lstStyle/>
                  <a:p>
                    <a:fld id="{E05946EB-D60A-430C-BEBB-536E68C0AE2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C-D49C-4F2C-A1C3-E2CE1B54AEE6}"/>
                </c:ext>
              </c:extLst>
            </c:dLbl>
            <c:dLbl>
              <c:idx val="987"/>
              <c:tx>
                <c:rich>
                  <a:bodyPr/>
                  <a:lstStyle/>
                  <a:p>
                    <a:fld id="{03ED89F9-6F29-4F8C-ADD5-4504F69E090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D-D49C-4F2C-A1C3-E2CE1B54AEE6}"/>
                </c:ext>
              </c:extLst>
            </c:dLbl>
            <c:dLbl>
              <c:idx val="988"/>
              <c:tx>
                <c:rich>
                  <a:bodyPr/>
                  <a:lstStyle/>
                  <a:p>
                    <a:fld id="{F8096E55-6927-4D92-9DC2-5DD5174168F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E-D49C-4F2C-A1C3-E2CE1B54AEE6}"/>
                </c:ext>
              </c:extLst>
            </c:dLbl>
            <c:dLbl>
              <c:idx val="989"/>
              <c:tx>
                <c:rich>
                  <a:bodyPr/>
                  <a:lstStyle/>
                  <a:p>
                    <a:fld id="{470FB40E-CC88-45CA-A552-09BBC34BFC3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DF-D49C-4F2C-A1C3-E2CE1B54AEE6}"/>
                </c:ext>
              </c:extLst>
            </c:dLbl>
            <c:dLbl>
              <c:idx val="990"/>
              <c:tx>
                <c:rich>
                  <a:bodyPr/>
                  <a:lstStyle/>
                  <a:p>
                    <a:fld id="{3F8A3390-88DC-4676-B89C-348E07431B9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0-D49C-4F2C-A1C3-E2CE1B54AEE6}"/>
                </c:ext>
              </c:extLst>
            </c:dLbl>
            <c:dLbl>
              <c:idx val="991"/>
              <c:tx>
                <c:rich>
                  <a:bodyPr/>
                  <a:lstStyle/>
                  <a:p>
                    <a:fld id="{E1AF8623-123B-4F4A-8149-89FE3A07AB5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1-D49C-4F2C-A1C3-E2CE1B54AEE6}"/>
                </c:ext>
              </c:extLst>
            </c:dLbl>
            <c:dLbl>
              <c:idx val="992"/>
              <c:tx>
                <c:rich>
                  <a:bodyPr/>
                  <a:lstStyle/>
                  <a:p>
                    <a:fld id="{77C73081-CBED-4417-914B-64557ECD28A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2-D49C-4F2C-A1C3-E2CE1B54AEE6}"/>
                </c:ext>
              </c:extLst>
            </c:dLbl>
            <c:dLbl>
              <c:idx val="993"/>
              <c:tx>
                <c:rich>
                  <a:bodyPr/>
                  <a:lstStyle/>
                  <a:p>
                    <a:fld id="{0E620124-43D4-4985-A6AC-924F608A325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3-D49C-4F2C-A1C3-E2CE1B54AEE6}"/>
                </c:ext>
              </c:extLst>
            </c:dLbl>
            <c:dLbl>
              <c:idx val="994"/>
              <c:tx>
                <c:rich>
                  <a:bodyPr/>
                  <a:lstStyle/>
                  <a:p>
                    <a:fld id="{31CCA3B5-9A96-4B4E-AEE7-6F435927224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4-D49C-4F2C-A1C3-E2CE1B54AEE6}"/>
                </c:ext>
              </c:extLst>
            </c:dLbl>
            <c:dLbl>
              <c:idx val="995"/>
              <c:tx>
                <c:rich>
                  <a:bodyPr/>
                  <a:lstStyle/>
                  <a:p>
                    <a:fld id="{2AB679DA-4575-4AEC-959C-5CDF83835A8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5-D49C-4F2C-A1C3-E2CE1B54AEE6}"/>
                </c:ext>
              </c:extLst>
            </c:dLbl>
            <c:dLbl>
              <c:idx val="996"/>
              <c:tx>
                <c:rich>
                  <a:bodyPr/>
                  <a:lstStyle/>
                  <a:p>
                    <a:fld id="{BA888C3D-6E38-49E4-9D86-F49A540BA39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6-D49C-4F2C-A1C3-E2CE1B54AEE6}"/>
                </c:ext>
              </c:extLst>
            </c:dLbl>
            <c:dLbl>
              <c:idx val="997"/>
              <c:tx>
                <c:rich>
                  <a:bodyPr/>
                  <a:lstStyle/>
                  <a:p>
                    <a:fld id="{A9CDCDE9-6A23-4767-ACA8-10EE14C7FA7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7-D49C-4F2C-A1C3-E2CE1B54AEE6}"/>
                </c:ext>
              </c:extLst>
            </c:dLbl>
            <c:dLbl>
              <c:idx val="998"/>
              <c:tx>
                <c:rich>
                  <a:bodyPr/>
                  <a:lstStyle/>
                  <a:p>
                    <a:fld id="{84B3916C-9B6B-46F9-8513-49B1CD8CC1D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3E8-D49C-4F2C-A1C3-E2CE1B54AE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3170A"/>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'clustering results'!$H$2:$H$1000</c:f>
              <c:numCache>
                <c:formatCode>General</c:formatCode>
                <c:ptCount val="999"/>
                <c:pt idx="0">
                  <c:v>530000</c:v>
                </c:pt>
                <c:pt idx="1">
                  <c:v>720000</c:v>
                </c:pt>
                <c:pt idx="2">
                  <c:v>580000</c:v>
                </c:pt>
                <c:pt idx="3">
                  <c:v>410000</c:v>
                </c:pt>
                <c:pt idx="4">
                  <c:v>620000</c:v>
                </c:pt>
                <c:pt idx="5">
                  <c:v>590000</c:v>
                </c:pt>
                <c:pt idx="6">
                  <c:v>380000</c:v>
                </c:pt>
                <c:pt idx="7">
                  <c:v>550000</c:v>
                </c:pt>
                <c:pt idx="8">
                  <c:v>1010000</c:v>
                </c:pt>
                <c:pt idx="9">
                  <c:v>670000</c:v>
                </c:pt>
                <c:pt idx="10">
                  <c:v>530000</c:v>
                </c:pt>
                <c:pt idx="11">
                  <c:v>480000</c:v>
                </c:pt>
                <c:pt idx="12">
                  <c:v>740000</c:v>
                </c:pt>
                <c:pt idx="13">
                  <c:v>530000</c:v>
                </c:pt>
                <c:pt idx="14">
                  <c:v>900000</c:v>
                </c:pt>
                <c:pt idx="15">
                  <c:v>350000</c:v>
                </c:pt>
                <c:pt idx="16">
                  <c:v>480000</c:v>
                </c:pt>
                <c:pt idx="17">
                  <c:v>590000</c:v>
                </c:pt>
                <c:pt idx="18">
                  <c:v>320000</c:v>
                </c:pt>
                <c:pt idx="19">
                  <c:v>480000</c:v>
                </c:pt>
                <c:pt idx="20">
                  <c:v>420000</c:v>
                </c:pt>
                <c:pt idx="21">
                  <c:v>370000</c:v>
                </c:pt>
                <c:pt idx="22">
                  <c:v>510000</c:v>
                </c:pt>
                <c:pt idx="23">
                  <c:v>640000</c:v>
                </c:pt>
                <c:pt idx="24">
                  <c:v>430000</c:v>
                </c:pt>
                <c:pt idx="25">
                  <c:v>530000</c:v>
                </c:pt>
                <c:pt idx="26">
                  <c:v>430000</c:v>
                </c:pt>
                <c:pt idx="27">
                  <c:v>540000</c:v>
                </c:pt>
                <c:pt idx="28">
                  <c:v>550000</c:v>
                </c:pt>
                <c:pt idx="29">
                  <c:v>430000</c:v>
                </c:pt>
                <c:pt idx="30">
                  <c:v>450000</c:v>
                </c:pt>
                <c:pt idx="31">
                  <c:v>520000</c:v>
                </c:pt>
                <c:pt idx="32">
                  <c:v>350000</c:v>
                </c:pt>
                <c:pt idx="33">
                  <c:v>600000</c:v>
                </c:pt>
                <c:pt idx="34">
                  <c:v>940000</c:v>
                </c:pt>
                <c:pt idx="35">
                  <c:v>410000</c:v>
                </c:pt>
                <c:pt idx="36">
                  <c:v>700000</c:v>
                </c:pt>
                <c:pt idx="37">
                  <c:v>300000</c:v>
                </c:pt>
                <c:pt idx="38">
                  <c:v>500000</c:v>
                </c:pt>
                <c:pt idx="39">
                  <c:v>490000</c:v>
                </c:pt>
                <c:pt idx="40">
                  <c:v>580000</c:v>
                </c:pt>
                <c:pt idx="41">
                  <c:v>800000</c:v>
                </c:pt>
                <c:pt idx="42">
                  <c:v>1170000</c:v>
                </c:pt>
                <c:pt idx="43">
                  <c:v>760000</c:v>
                </c:pt>
                <c:pt idx="44">
                  <c:v>610000</c:v>
                </c:pt>
                <c:pt idx="45">
                  <c:v>580000</c:v>
                </c:pt>
                <c:pt idx="46">
                  <c:v>810000</c:v>
                </c:pt>
                <c:pt idx="47">
                  <c:v>860000</c:v>
                </c:pt>
                <c:pt idx="48">
                  <c:v>410000</c:v>
                </c:pt>
                <c:pt idx="49">
                  <c:v>460000</c:v>
                </c:pt>
                <c:pt idx="50">
                  <c:v>560000</c:v>
                </c:pt>
                <c:pt idx="51">
                  <c:v>930000</c:v>
                </c:pt>
                <c:pt idx="52">
                  <c:v>520000</c:v>
                </c:pt>
                <c:pt idx="53">
                  <c:v>920000</c:v>
                </c:pt>
                <c:pt idx="54">
                  <c:v>410000</c:v>
                </c:pt>
                <c:pt idx="55">
                  <c:v>550000</c:v>
                </c:pt>
                <c:pt idx="56">
                  <c:v>610000</c:v>
                </c:pt>
                <c:pt idx="57">
                  <c:v>530000</c:v>
                </c:pt>
                <c:pt idx="58">
                  <c:v>420000</c:v>
                </c:pt>
                <c:pt idx="59">
                  <c:v>700000</c:v>
                </c:pt>
                <c:pt idx="60">
                  <c:v>950000</c:v>
                </c:pt>
                <c:pt idx="61">
                  <c:v>660000</c:v>
                </c:pt>
                <c:pt idx="62">
                  <c:v>400000</c:v>
                </c:pt>
                <c:pt idx="63">
                  <c:v>510000</c:v>
                </c:pt>
                <c:pt idx="64">
                  <c:v>320000</c:v>
                </c:pt>
                <c:pt idx="65">
                  <c:v>780000</c:v>
                </c:pt>
                <c:pt idx="66">
                  <c:v>530000</c:v>
                </c:pt>
                <c:pt idx="67">
                  <c:v>450000</c:v>
                </c:pt>
                <c:pt idx="68">
                  <c:v>510000</c:v>
                </c:pt>
                <c:pt idx="69">
                  <c:v>420000</c:v>
                </c:pt>
                <c:pt idx="70">
                  <c:v>510000</c:v>
                </c:pt>
                <c:pt idx="71">
                  <c:v>550000</c:v>
                </c:pt>
                <c:pt idx="72">
                  <c:v>790000</c:v>
                </c:pt>
                <c:pt idx="73">
                  <c:v>570000</c:v>
                </c:pt>
                <c:pt idx="74">
                  <c:v>370000</c:v>
                </c:pt>
                <c:pt idx="75">
                  <c:v>760000</c:v>
                </c:pt>
                <c:pt idx="76">
                  <c:v>520000</c:v>
                </c:pt>
                <c:pt idx="77">
                  <c:v>330000</c:v>
                </c:pt>
                <c:pt idx="78">
                  <c:v>770000</c:v>
                </c:pt>
                <c:pt idx="79">
                  <c:v>300000</c:v>
                </c:pt>
                <c:pt idx="80">
                  <c:v>380000</c:v>
                </c:pt>
                <c:pt idx="81">
                  <c:v>380000</c:v>
                </c:pt>
                <c:pt idx="82">
                  <c:v>580000</c:v>
                </c:pt>
                <c:pt idx="83">
                  <c:v>500000</c:v>
                </c:pt>
                <c:pt idx="84">
                  <c:v>1020000</c:v>
                </c:pt>
                <c:pt idx="85">
                  <c:v>750000</c:v>
                </c:pt>
                <c:pt idx="86">
                  <c:v>610000</c:v>
                </c:pt>
                <c:pt idx="87">
                  <c:v>580000</c:v>
                </c:pt>
                <c:pt idx="88">
                  <c:v>530000</c:v>
                </c:pt>
                <c:pt idx="89">
                  <c:v>560000</c:v>
                </c:pt>
                <c:pt idx="90">
                  <c:v>820000</c:v>
                </c:pt>
                <c:pt idx="91">
                  <c:v>860000</c:v>
                </c:pt>
                <c:pt idx="92">
                  <c:v>380000</c:v>
                </c:pt>
                <c:pt idx="93">
                  <c:v>560000</c:v>
                </c:pt>
                <c:pt idx="94">
                  <c:v>600000</c:v>
                </c:pt>
                <c:pt idx="95">
                  <c:v>770000</c:v>
                </c:pt>
                <c:pt idx="96">
                  <c:v>630000</c:v>
                </c:pt>
                <c:pt idx="97">
                  <c:v>620000</c:v>
                </c:pt>
                <c:pt idx="98">
                  <c:v>540000</c:v>
                </c:pt>
                <c:pt idx="99">
                  <c:v>630000</c:v>
                </c:pt>
                <c:pt idx="100">
                  <c:v>380000</c:v>
                </c:pt>
                <c:pt idx="101">
                  <c:v>450000</c:v>
                </c:pt>
                <c:pt idx="102">
                  <c:v>800000</c:v>
                </c:pt>
                <c:pt idx="103">
                  <c:v>580000</c:v>
                </c:pt>
                <c:pt idx="104">
                  <c:v>570000</c:v>
                </c:pt>
                <c:pt idx="105">
                  <c:v>640000</c:v>
                </c:pt>
                <c:pt idx="106">
                  <c:v>500000</c:v>
                </c:pt>
                <c:pt idx="107">
                  <c:v>560000</c:v>
                </c:pt>
                <c:pt idx="108">
                  <c:v>390000</c:v>
                </c:pt>
                <c:pt idx="109">
                  <c:v>420000</c:v>
                </c:pt>
                <c:pt idx="110">
                  <c:v>870000</c:v>
                </c:pt>
                <c:pt idx="111">
                  <c:v>610000</c:v>
                </c:pt>
                <c:pt idx="112">
                  <c:v>980000</c:v>
                </c:pt>
                <c:pt idx="113">
                  <c:v>700000</c:v>
                </c:pt>
                <c:pt idx="114">
                  <c:v>610000</c:v>
                </c:pt>
                <c:pt idx="115">
                  <c:v>530000</c:v>
                </c:pt>
                <c:pt idx="116">
                  <c:v>900000</c:v>
                </c:pt>
                <c:pt idx="117">
                  <c:v>410000</c:v>
                </c:pt>
                <c:pt idx="118">
                  <c:v>620000</c:v>
                </c:pt>
                <c:pt idx="119">
                  <c:v>820000</c:v>
                </c:pt>
                <c:pt idx="120">
                  <c:v>510000</c:v>
                </c:pt>
                <c:pt idx="121">
                  <c:v>980000</c:v>
                </c:pt>
                <c:pt idx="122">
                  <c:v>1110000</c:v>
                </c:pt>
                <c:pt idx="123">
                  <c:v>500000</c:v>
                </c:pt>
                <c:pt idx="124">
                  <c:v>500000</c:v>
                </c:pt>
                <c:pt idx="125">
                  <c:v>400000</c:v>
                </c:pt>
                <c:pt idx="126">
                  <c:v>520000</c:v>
                </c:pt>
                <c:pt idx="127">
                  <c:v>620000</c:v>
                </c:pt>
                <c:pt idx="128">
                  <c:v>510000</c:v>
                </c:pt>
                <c:pt idx="129">
                  <c:v>350000</c:v>
                </c:pt>
                <c:pt idx="130">
                  <c:v>850000</c:v>
                </c:pt>
                <c:pt idx="131">
                  <c:v>540000</c:v>
                </c:pt>
                <c:pt idx="132">
                  <c:v>670000</c:v>
                </c:pt>
                <c:pt idx="133">
                  <c:v>840000</c:v>
                </c:pt>
                <c:pt idx="134">
                  <c:v>440000</c:v>
                </c:pt>
                <c:pt idx="135">
                  <c:v>700000</c:v>
                </c:pt>
                <c:pt idx="136">
                  <c:v>560000</c:v>
                </c:pt>
                <c:pt idx="137">
                  <c:v>550000</c:v>
                </c:pt>
                <c:pt idx="138">
                  <c:v>680000</c:v>
                </c:pt>
                <c:pt idx="139">
                  <c:v>630000</c:v>
                </c:pt>
                <c:pt idx="140">
                  <c:v>470000</c:v>
                </c:pt>
                <c:pt idx="141">
                  <c:v>590000</c:v>
                </c:pt>
                <c:pt idx="142">
                  <c:v>540000</c:v>
                </c:pt>
                <c:pt idx="143">
                  <c:v>460000</c:v>
                </c:pt>
                <c:pt idx="144">
                  <c:v>1000000</c:v>
                </c:pt>
                <c:pt idx="145">
                  <c:v>330000</c:v>
                </c:pt>
                <c:pt idx="146">
                  <c:v>610000</c:v>
                </c:pt>
                <c:pt idx="147">
                  <c:v>300000</c:v>
                </c:pt>
                <c:pt idx="148">
                  <c:v>450000</c:v>
                </c:pt>
                <c:pt idx="149">
                  <c:v>700000</c:v>
                </c:pt>
                <c:pt idx="150">
                  <c:v>630000</c:v>
                </c:pt>
                <c:pt idx="151">
                  <c:v>560000</c:v>
                </c:pt>
                <c:pt idx="152">
                  <c:v>560000</c:v>
                </c:pt>
                <c:pt idx="153">
                  <c:v>680000</c:v>
                </c:pt>
                <c:pt idx="154">
                  <c:v>400000</c:v>
                </c:pt>
                <c:pt idx="155">
                  <c:v>760000</c:v>
                </c:pt>
                <c:pt idx="156">
                  <c:v>580000</c:v>
                </c:pt>
                <c:pt idx="157">
                  <c:v>680000</c:v>
                </c:pt>
                <c:pt idx="158">
                  <c:v>920000</c:v>
                </c:pt>
                <c:pt idx="159">
                  <c:v>400000</c:v>
                </c:pt>
                <c:pt idx="160">
                  <c:v>490000</c:v>
                </c:pt>
                <c:pt idx="161">
                  <c:v>560000</c:v>
                </c:pt>
                <c:pt idx="162">
                  <c:v>350000</c:v>
                </c:pt>
                <c:pt idx="163">
                  <c:v>810000</c:v>
                </c:pt>
                <c:pt idx="164">
                  <c:v>560000</c:v>
                </c:pt>
                <c:pt idx="165">
                  <c:v>430000</c:v>
                </c:pt>
                <c:pt idx="166">
                  <c:v>620000</c:v>
                </c:pt>
                <c:pt idx="167">
                  <c:v>530000</c:v>
                </c:pt>
                <c:pt idx="168">
                  <c:v>700000</c:v>
                </c:pt>
                <c:pt idx="169">
                  <c:v>500000</c:v>
                </c:pt>
                <c:pt idx="170">
                  <c:v>670000</c:v>
                </c:pt>
                <c:pt idx="171">
                  <c:v>710000</c:v>
                </c:pt>
                <c:pt idx="172">
                  <c:v>530000</c:v>
                </c:pt>
                <c:pt idx="173">
                  <c:v>380000</c:v>
                </c:pt>
                <c:pt idx="174">
                  <c:v>290000</c:v>
                </c:pt>
                <c:pt idx="175">
                  <c:v>720000</c:v>
                </c:pt>
                <c:pt idx="176">
                  <c:v>570000</c:v>
                </c:pt>
                <c:pt idx="177">
                  <c:v>480000</c:v>
                </c:pt>
                <c:pt idx="178">
                  <c:v>540000</c:v>
                </c:pt>
                <c:pt idx="179">
                  <c:v>360000</c:v>
                </c:pt>
                <c:pt idx="180">
                  <c:v>500000</c:v>
                </c:pt>
                <c:pt idx="181">
                  <c:v>390000</c:v>
                </c:pt>
                <c:pt idx="182">
                  <c:v>850000</c:v>
                </c:pt>
                <c:pt idx="183">
                  <c:v>580000</c:v>
                </c:pt>
                <c:pt idx="184">
                  <c:v>520000</c:v>
                </c:pt>
                <c:pt idx="185">
                  <c:v>600000</c:v>
                </c:pt>
                <c:pt idx="186">
                  <c:v>600000</c:v>
                </c:pt>
                <c:pt idx="187">
                  <c:v>280000</c:v>
                </c:pt>
                <c:pt idx="188">
                  <c:v>560000</c:v>
                </c:pt>
                <c:pt idx="189">
                  <c:v>590000</c:v>
                </c:pt>
                <c:pt idx="190">
                  <c:v>660000</c:v>
                </c:pt>
                <c:pt idx="191">
                  <c:v>540000</c:v>
                </c:pt>
                <c:pt idx="192">
                  <c:v>620000</c:v>
                </c:pt>
                <c:pt idx="193">
                  <c:v>360000</c:v>
                </c:pt>
                <c:pt idx="194">
                  <c:v>330000</c:v>
                </c:pt>
                <c:pt idx="195">
                  <c:v>790000</c:v>
                </c:pt>
                <c:pt idx="196">
                  <c:v>1050000</c:v>
                </c:pt>
                <c:pt idx="197">
                  <c:v>840000</c:v>
                </c:pt>
                <c:pt idx="198">
                  <c:v>540000</c:v>
                </c:pt>
                <c:pt idx="199">
                  <c:v>1100000</c:v>
                </c:pt>
                <c:pt idx="200">
                  <c:v>460000</c:v>
                </c:pt>
                <c:pt idx="201">
                  <c:v>520000</c:v>
                </c:pt>
                <c:pt idx="202">
                  <c:v>540000</c:v>
                </c:pt>
                <c:pt idx="203">
                  <c:v>880000</c:v>
                </c:pt>
                <c:pt idx="204">
                  <c:v>560000</c:v>
                </c:pt>
                <c:pt idx="205">
                  <c:v>690000</c:v>
                </c:pt>
                <c:pt idx="206">
                  <c:v>600000</c:v>
                </c:pt>
                <c:pt idx="207">
                  <c:v>590000</c:v>
                </c:pt>
                <c:pt idx="208">
                  <c:v>580000</c:v>
                </c:pt>
                <c:pt idx="209">
                  <c:v>350000</c:v>
                </c:pt>
                <c:pt idx="210">
                  <c:v>310000</c:v>
                </c:pt>
                <c:pt idx="211">
                  <c:v>580000</c:v>
                </c:pt>
                <c:pt idx="212">
                  <c:v>1070000</c:v>
                </c:pt>
                <c:pt idx="213">
                  <c:v>370000</c:v>
                </c:pt>
                <c:pt idx="214">
                  <c:v>490000</c:v>
                </c:pt>
                <c:pt idx="215">
                  <c:v>510000</c:v>
                </c:pt>
                <c:pt idx="216">
                  <c:v>640000</c:v>
                </c:pt>
                <c:pt idx="217">
                  <c:v>740000</c:v>
                </c:pt>
                <c:pt idx="218">
                  <c:v>410000</c:v>
                </c:pt>
                <c:pt idx="219">
                  <c:v>770000</c:v>
                </c:pt>
                <c:pt idx="220">
                  <c:v>550000</c:v>
                </c:pt>
                <c:pt idx="221">
                  <c:v>390000</c:v>
                </c:pt>
                <c:pt idx="222">
                  <c:v>300000</c:v>
                </c:pt>
                <c:pt idx="223">
                  <c:v>900000</c:v>
                </c:pt>
                <c:pt idx="224">
                  <c:v>440000</c:v>
                </c:pt>
                <c:pt idx="225">
                  <c:v>460000</c:v>
                </c:pt>
                <c:pt idx="226">
                  <c:v>750000</c:v>
                </c:pt>
                <c:pt idx="227">
                  <c:v>520000</c:v>
                </c:pt>
                <c:pt idx="228">
                  <c:v>1060000</c:v>
                </c:pt>
                <c:pt idx="229">
                  <c:v>520000</c:v>
                </c:pt>
                <c:pt idx="230">
                  <c:v>610000</c:v>
                </c:pt>
                <c:pt idx="231">
                  <c:v>550000</c:v>
                </c:pt>
                <c:pt idx="232">
                  <c:v>420000</c:v>
                </c:pt>
                <c:pt idx="233">
                  <c:v>710000</c:v>
                </c:pt>
                <c:pt idx="234">
                  <c:v>610000</c:v>
                </c:pt>
                <c:pt idx="235">
                  <c:v>540000</c:v>
                </c:pt>
                <c:pt idx="236">
                  <c:v>620000</c:v>
                </c:pt>
                <c:pt idx="237">
                  <c:v>850000</c:v>
                </c:pt>
                <c:pt idx="238">
                  <c:v>470000</c:v>
                </c:pt>
                <c:pt idx="239">
                  <c:v>450000</c:v>
                </c:pt>
                <c:pt idx="240">
                  <c:v>960000</c:v>
                </c:pt>
                <c:pt idx="241">
                  <c:v>380000</c:v>
                </c:pt>
                <c:pt idx="242">
                  <c:v>300000</c:v>
                </c:pt>
                <c:pt idx="243">
                  <c:v>730000</c:v>
                </c:pt>
                <c:pt idx="244">
                  <c:v>920000</c:v>
                </c:pt>
                <c:pt idx="245">
                  <c:v>390000</c:v>
                </c:pt>
                <c:pt idx="246">
                  <c:v>610000</c:v>
                </c:pt>
                <c:pt idx="247">
                  <c:v>350000</c:v>
                </c:pt>
                <c:pt idx="248">
                  <c:v>370000</c:v>
                </c:pt>
                <c:pt idx="249">
                  <c:v>320000</c:v>
                </c:pt>
                <c:pt idx="250">
                  <c:v>600000</c:v>
                </c:pt>
                <c:pt idx="251">
                  <c:v>300000</c:v>
                </c:pt>
                <c:pt idx="252">
                  <c:v>380000</c:v>
                </c:pt>
                <c:pt idx="253">
                  <c:v>550000</c:v>
                </c:pt>
                <c:pt idx="254">
                  <c:v>550000</c:v>
                </c:pt>
                <c:pt idx="255">
                  <c:v>950000</c:v>
                </c:pt>
                <c:pt idx="256">
                  <c:v>620000</c:v>
                </c:pt>
                <c:pt idx="257">
                  <c:v>370000</c:v>
                </c:pt>
                <c:pt idx="258">
                  <c:v>390000</c:v>
                </c:pt>
                <c:pt idx="259">
                  <c:v>770000</c:v>
                </c:pt>
                <c:pt idx="260">
                  <c:v>360000</c:v>
                </c:pt>
                <c:pt idx="261">
                  <c:v>770000</c:v>
                </c:pt>
                <c:pt idx="262">
                  <c:v>590000</c:v>
                </c:pt>
                <c:pt idx="263">
                  <c:v>740000</c:v>
                </c:pt>
                <c:pt idx="264">
                  <c:v>570000</c:v>
                </c:pt>
                <c:pt idx="265">
                  <c:v>410000</c:v>
                </c:pt>
                <c:pt idx="266">
                  <c:v>550000</c:v>
                </c:pt>
                <c:pt idx="267">
                  <c:v>500000</c:v>
                </c:pt>
                <c:pt idx="268">
                  <c:v>660000</c:v>
                </c:pt>
                <c:pt idx="269">
                  <c:v>310000</c:v>
                </c:pt>
                <c:pt idx="270">
                  <c:v>990000</c:v>
                </c:pt>
                <c:pt idx="271">
                  <c:v>790000</c:v>
                </c:pt>
                <c:pt idx="272">
                  <c:v>760000</c:v>
                </c:pt>
                <c:pt idx="273">
                  <c:v>800000</c:v>
                </c:pt>
                <c:pt idx="274">
                  <c:v>680000</c:v>
                </c:pt>
                <c:pt idx="275">
                  <c:v>840000</c:v>
                </c:pt>
                <c:pt idx="276">
                  <c:v>440000</c:v>
                </c:pt>
                <c:pt idx="277">
                  <c:v>490000</c:v>
                </c:pt>
                <c:pt idx="278">
                  <c:v>500000</c:v>
                </c:pt>
                <c:pt idx="279">
                  <c:v>730000</c:v>
                </c:pt>
                <c:pt idx="280">
                  <c:v>1020000</c:v>
                </c:pt>
                <c:pt idx="281">
                  <c:v>1020000</c:v>
                </c:pt>
                <c:pt idx="282">
                  <c:v>900000</c:v>
                </c:pt>
                <c:pt idx="283">
                  <c:v>870000</c:v>
                </c:pt>
                <c:pt idx="284">
                  <c:v>1040000</c:v>
                </c:pt>
                <c:pt idx="285">
                  <c:v>580000</c:v>
                </c:pt>
                <c:pt idx="286">
                  <c:v>530000</c:v>
                </c:pt>
                <c:pt idx="287">
                  <c:v>690000</c:v>
                </c:pt>
                <c:pt idx="288">
                  <c:v>560000</c:v>
                </c:pt>
                <c:pt idx="289">
                  <c:v>610000</c:v>
                </c:pt>
                <c:pt idx="290">
                  <c:v>620000</c:v>
                </c:pt>
                <c:pt idx="291">
                  <c:v>390000</c:v>
                </c:pt>
                <c:pt idx="292">
                  <c:v>710000</c:v>
                </c:pt>
                <c:pt idx="293">
                  <c:v>660000</c:v>
                </c:pt>
                <c:pt idx="294">
                  <c:v>270000</c:v>
                </c:pt>
                <c:pt idx="295">
                  <c:v>550000</c:v>
                </c:pt>
                <c:pt idx="296">
                  <c:v>270000</c:v>
                </c:pt>
                <c:pt idx="297">
                  <c:v>1000000</c:v>
                </c:pt>
                <c:pt idx="298">
                  <c:v>300000</c:v>
                </c:pt>
                <c:pt idx="299">
                  <c:v>420000</c:v>
                </c:pt>
                <c:pt idx="300">
                  <c:v>280000</c:v>
                </c:pt>
                <c:pt idx="301">
                  <c:v>430000</c:v>
                </c:pt>
                <c:pt idx="302">
                  <c:v>740000</c:v>
                </c:pt>
                <c:pt idx="303">
                  <c:v>350000</c:v>
                </c:pt>
                <c:pt idx="304">
                  <c:v>400000</c:v>
                </c:pt>
                <c:pt idx="305">
                  <c:v>670000</c:v>
                </c:pt>
                <c:pt idx="306">
                  <c:v>430000</c:v>
                </c:pt>
                <c:pt idx="307">
                  <c:v>530000</c:v>
                </c:pt>
                <c:pt idx="308">
                  <c:v>280000</c:v>
                </c:pt>
                <c:pt idx="309">
                  <c:v>710000</c:v>
                </c:pt>
                <c:pt idx="310">
                  <c:v>370000</c:v>
                </c:pt>
                <c:pt idx="311">
                  <c:v>590000</c:v>
                </c:pt>
                <c:pt idx="312">
                  <c:v>720000</c:v>
                </c:pt>
                <c:pt idx="313">
                  <c:v>550000</c:v>
                </c:pt>
                <c:pt idx="314">
                  <c:v>620000</c:v>
                </c:pt>
                <c:pt idx="315">
                  <c:v>400000</c:v>
                </c:pt>
                <c:pt idx="316">
                  <c:v>690000</c:v>
                </c:pt>
                <c:pt idx="317">
                  <c:v>360000</c:v>
                </c:pt>
                <c:pt idx="318">
                  <c:v>550000</c:v>
                </c:pt>
                <c:pt idx="319">
                  <c:v>620000</c:v>
                </c:pt>
                <c:pt idx="320">
                  <c:v>530000</c:v>
                </c:pt>
                <c:pt idx="321">
                  <c:v>550000</c:v>
                </c:pt>
                <c:pt idx="322">
                  <c:v>600000</c:v>
                </c:pt>
                <c:pt idx="323">
                  <c:v>370000</c:v>
                </c:pt>
                <c:pt idx="324">
                  <c:v>550000</c:v>
                </c:pt>
                <c:pt idx="325">
                  <c:v>400000</c:v>
                </c:pt>
                <c:pt idx="326">
                  <c:v>740000</c:v>
                </c:pt>
                <c:pt idx="327">
                  <c:v>480000</c:v>
                </c:pt>
                <c:pt idx="328">
                  <c:v>420000</c:v>
                </c:pt>
                <c:pt idx="329">
                  <c:v>550000</c:v>
                </c:pt>
                <c:pt idx="330">
                  <c:v>480000</c:v>
                </c:pt>
                <c:pt idx="331">
                  <c:v>370000</c:v>
                </c:pt>
                <c:pt idx="332">
                  <c:v>330000</c:v>
                </c:pt>
                <c:pt idx="333">
                  <c:v>740000</c:v>
                </c:pt>
                <c:pt idx="334">
                  <c:v>1000000</c:v>
                </c:pt>
                <c:pt idx="335">
                  <c:v>450000</c:v>
                </c:pt>
                <c:pt idx="336">
                  <c:v>570000</c:v>
                </c:pt>
                <c:pt idx="337">
                  <c:v>820000</c:v>
                </c:pt>
                <c:pt idx="338">
                  <c:v>370000</c:v>
                </c:pt>
                <c:pt idx="339">
                  <c:v>640000</c:v>
                </c:pt>
                <c:pt idx="340">
                  <c:v>430000</c:v>
                </c:pt>
                <c:pt idx="341">
                  <c:v>600000</c:v>
                </c:pt>
                <c:pt idx="342">
                  <c:v>640000</c:v>
                </c:pt>
                <c:pt idx="343">
                  <c:v>390000</c:v>
                </c:pt>
                <c:pt idx="344">
                  <c:v>450000</c:v>
                </c:pt>
                <c:pt idx="345">
                  <c:v>580000</c:v>
                </c:pt>
                <c:pt idx="346">
                  <c:v>310000</c:v>
                </c:pt>
                <c:pt idx="347">
                  <c:v>680000</c:v>
                </c:pt>
                <c:pt idx="348">
                  <c:v>1060000</c:v>
                </c:pt>
                <c:pt idx="349">
                  <c:v>600000</c:v>
                </c:pt>
                <c:pt idx="350">
                  <c:v>580000</c:v>
                </c:pt>
                <c:pt idx="351">
                  <c:v>550000</c:v>
                </c:pt>
                <c:pt idx="352">
                  <c:v>560000</c:v>
                </c:pt>
                <c:pt idx="353">
                  <c:v>550000</c:v>
                </c:pt>
                <c:pt idx="354">
                  <c:v>440000</c:v>
                </c:pt>
                <c:pt idx="355">
                  <c:v>980000</c:v>
                </c:pt>
                <c:pt idx="356">
                  <c:v>520000</c:v>
                </c:pt>
                <c:pt idx="357">
                  <c:v>940000</c:v>
                </c:pt>
                <c:pt idx="358">
                  <c:v>670000</c:v>
                </c:pt>
                <c:pt idx="359">
                  <c:v>730000</c:v>
                </c:pt>
                <c:pt idx="360">
                  <c:v>560000</c:v>
                </c:pt>
                <c:pt idx="361">
                  <c:v>400000</c:v>
                </c:pt>
                <c:pt idx="362">
                  <c:v>530000</c:v>
                </c:pt>
                <c:pt idx="363">
                  <c:v>450000</c:v>
                </c:pt>
                <c:pt idx="364">
                  <c:v>460000</c:v>
                </c:pt>
                <c:pt idx="365">
                  <c:v>490000</c:v>
                </c:pt>
                <c:pt idx="366">
                  <c:v>440000</c:v>
                </c:pt>
                <c:pt idx="367">
                  <c:v>820000</c:v>
                </c:pt>
                <c:pt idx="368">
                  <c:v>450000</c:v>
                </c:pt>
                <c:pt idx="369">
                  <c:v>860000</c:v>
                </c:pt>
                <c:pt idx="370">
                  <c:v>360000</c:v>
                </c:pt>
                <c:pt idx="371">
                  <c:v>570000</c:v>
                </c:pt>
                <c:pt idx="372">
                  <c:v>690000</c:v>
                </c:pt>
                <c:pt idx="373">
                  <c:v>470000</c:v>
                </c:pt>
                <c:pt idx="374">
                  <c:v>1070000</c:v>
                </c:pt>
                <c:pt idx="375">
                  <c:v>350000</c:v>
                </c:pt>
                <c:pt idx="376">
                  <c:v>290000</c:v>
                </c:pt>
                <c:pt idx="377">
                  <c:v>530000</c:v>
                </c:pt>
                <c:pt idx="378">
                  <c:v>510000</c:v>
                </c:pt>
                <c:pt idx="379">
                  <c:v>390000</c:v>
                </c:pt>
                <c:pt idx="380">
                  <c:v>550000</c:v>
                </c:pt>
                <c:pt idx="381">
                  <c:v>360000</c:v>
                </c:pt>
                <c:pt idx="382">
                  <c:v>640000</c:v>
                </c:pt>
                <c:pt idx="383">
                  <c:v>410000</c:v>
                </c:pt>
                <c:pt idx="384">
                  <c:v>800000</c:v>
                </c:pt>
                <c:pt idx="385">
                  <c:v>400000</c:v>
                </c:pt>
                <c:pt idx="386">
                  <c:v>1040000</c:v>
                </c:pt>
                <c:pt idx="387">
                  <c:v>610000</c:v>
                </c:pt>
                <c:pt idx="388">
                  <c:v>830000</c:v>
                </c:pt>
                <c:pt idx="389">
                  <c:v>540000</c:v>
                </c:pt>
                <c:pt idx="390">
                  <c:v>610000</c:v>
                </c:pt>
                <c:pt idx="391">
                  <c:v>810000</c:v>
                </c:pt>
                <c:pt idx="392">
                  <c:v>380000</c:v>
                </c:pt>
                <c:pt idx="393">
                  <c:v>810000</c:v>
                </c:pt>
                <c:pt idx="394">
                  <c:v>880000</c:v>
                </c:pt>
                <c:pt idx="395">
                  <c:v>920000</c:v>
                </c:pt>
                <c:pt idx="396">
                  <c:v>460000</c:v>
                </c:pt>
                <c:pt idx="397">
                  <c:v>1010000</c:v>
                </c:pt>
                <c:pt idx="398">
                  <c:v>840000</c:v>
                </c:pt>
                <c:pt idx="399">
                  <c:v>320000</c:v>
                </c:pt>
                <c:pt idx="400">
                  <c:v>330000</c:v>
                </c:pt>
                <c:pt idx="401">
                  <c:v>870000</c:v>
                </c:pt>
                <c:pt idx="402">
                  <c:v>710000</c:v>
                </c:pt>
                <c:pt idx="403">
                  <c:v>820000</c:v>
                </c:pt>
                <c:pt idx="404">
                  <c:v>440000</c:v>
                </c:pt>
                <c:pt idx="405">
                  <c:v>540000</c:v>
                </c:pt>
                <c:pt idx="406">
                  <c:v>670000</c:v>
                </c:pt>
                <c:pt idx="407">
                  <c:v>1020000</c:v>
                </c:pt>
                <c:pt idx="408">
                  <c:v>480000</c:v>
                </c:pt>
                <c:pt idx="409">
                  <c:v>850000</c:v>
                </c:pt>
                <c:pt idx="410">
                  <c:v>940000</c:v>
                </c:pt>
                <c:pt idx="411">
                  <c:v>770000</c:v>
                </c:pt>
                <c:pt idx="412">
                  <c:v>490000</c:v>
                </c:pt>
                <c:pt idx="413">
                  <c:v>660000</c:v>
                </c:pt>
                <c:pt idx="414">
                  <c:v>590000</c:v>
                </c:pt>
                <c:pt idx="415">
                  <c:v>470000</c:v>
                </c:pt>
                <c:pt idx="416">
                  <c:v>630000</c:v>
                </c:pt>
                <c:pt idx="417">
                  <c:v>600000</c:v>
                </c:pt>
                <c:pt idx="418">
                  <c:v>330000</c:v>
                </c:pt>
                <c:pt idx="419">
                  <c:v>630000</c:v>
                </c:pt>
                <c:pt idx="420">
                  <c:v>330000</c:v>
                </c:pt>
                <c:pt idx="421">
                  <c:v>440000</c:v>
                </c:pt>
                <c:pt idx="422">
                  <c:v>490000</c:v>
                </c:pt>
                <c:pt idx="423">
                  <c:v>900000</c:v>
                </c:pt>
                <c:pt idx="424">
                  <c:v>490000</c:v>
                </c:pt>
                <c:pt idx="425">
                  <c:v>690000</c:v>
                </c:pt>
                <c:pt idx="426">
                  <c:v>940000</c:v>
                </c:pt>
                <c:pt idx="427">
                  <c:v>450000</c:v>
                </c:pt>
                <c:pt idx="428">
                  <c:v>610000</c:v>
                </c:pt>
                <c:pt idx="429">
                  <c:v>430000</c:v>
                </c:pt>
                <c:pt idx="430">
                  <c:v>570000</c:v>
                </c:pt>
                <c:pt idx="431">
                  <c:v>810000</c:v>
                </c:pt>
                <c:pt idx="432">
                  <c:v>560000</c:v>
                </c:pt>
                <c:pt idx="433">
                  <c:v>620000</c:v>
                </c:pt>
                <c:pt idx="434">
                  <c:v>580000</c:v>
                </c:pt>
                <c:pt idx="435">
                  <c:v>510000</c:v>
                </c:pt>
                <c:pt idx="436">
                  <c:v>1090000</c:v>
                </c:pt>
                <c:pt idx="437">
                  <c:v>410000</c:v>
                </c:pt>
                <c:pt idx="438">
                  <c:v>280000</c:v>
                </c:pt>
                <c:pt idx="439">
                  <c:v>660000</c:v>
                </c:pt>
                <c:pt idx="440">
                  <c:v>670000</c:v>
                </c:pt>
                <c:pt idx="441">
                  <c:v>700000</c:v>
                </c:pt>
                <c:pt idx="442">
                  <c:v>1040000</c:v>
                </c:pt>
                <c:pt idx="443">
                  <c:v>960000</c:v>
                </c:pt>
                <c:pt idx="444">
                  <c:v>500000</c:v>
                </c:pt>
                <c:pt idx="445">
                  <c:v>360000</c:v>
                </c:pt>
                <c:pt idx="446">
                  <c:v>410000</c:v>
                </c:pt>
                <c:pt idx="447">
                  <c:v>1050000</c:v>
                </c:pt>
                <c:pt idx="448">
                  <c:v>820000</c:v>
                </c:pt>
                <c:pt idx="449">
                  <c:v>420000</c:v>
                </c:pt>
                <c:pt idx="450">
                  <c:v>540000</c:v>
                </c:pt>
                <c:pt idx="451">
                  <c:v>900000</c:v>
                </c:pt>
                <c:pt idx="452">
                  <c:v>590000</c:v>
                </c:pt>
                <c:pt idx="453">
                  <c:v>570000</c:v>
                </c:pt>
                <c:pt idx="454">
                  <c:v>370000</c:v>
                </c:pt>
                <c:pt idx="455">
                  <c:v>750000</c:v>
                </c:pt>
                <c:pt idx="456">
                  <c:v>590000</c:v>
                </c:pt>
                <c:pt idx="457">
                  <c:v>780000</c:v>
                </c:pt>
                <c:pt idx="458">
                  <c:v>400000</c:v>
                </c:pt>
                <c:pt idx="459">
                  <c:v>600000</c:v>
                </c:pt>
                <c:pt idx="460">
                  <c:v>310000</c:v>
                </c:pt>
                <c:pt idx="461">
                  <c:v>550000</c:v>
                </c:pt>
                <c:pt idx="462">
                  <c:v>470000</c:v>
                </c:pt>
                <c:pt idx="463">
                  <c:v>600000</c:v>
                </c:pt>
                <c:pt idx="464">
                  <c:v>690000</c:v>
                </c:pt>
                <c:pt idx="465">
                  <c:v>560000</c:v>
                </c:pt>
                <c:pt idx="466">
                  <c:v>410000</c:v>
                </c:pt>
                <c:pt idx="467">
                  <c:v>410000</c:v>
                </c:pt>
                <c:pt idx="468">
                  <c:v>680000</c:v>
                </c:pt>
                <c:pt idx="469">
                  <c:v>530000</c:v>
                </c:pt>
                <c:pt idx="470">
                  <c:v>400000</c:v>
                </c:pt>
                <c:pt idx="471">
                  <c:v>370000</c:v>
                </c:pt>
                <c:pt idx="472">
                  <c:v>330000</c:v>
                </c:pt>
                <c:pt idx="473">
                  <c:v>410000</c:v>
                </c:pt>
                <c:pt idx="474">
                  <c:v>540000</c:v>
                </c:pt>
                <c:pt idx="475">
                  <c:v>620000</c:v>
                </c:pt>
                <c:pt idx="476">
                  <c:v>940000</c:v>
                </c:pt>
                <c:pt idx="477">
                  <c:v>550000</c:v>
                </c:pt>
                <c:pt idx="478">
                  <c:v>990000</c:v>
                </c:pt>
                <c:pt idx="479">
                  <c:v>580000</c:v>
                </c:pt>
                <c:pt idx="480">
                  <c:v>550000</c:v>
                </c:pt>
                <c:pt idx="481">
                  <c:v>370000</c:v>
                </c:pt>
                <c:pt idx="482">
                  <c:v>930000</c:v>
                </c:pt>
                <c:pt idx="483">
                  <c:v>810000</c:v>
                </c:pt>
                <c:pt idx="484">
                  <c:v>810000</c:v>
                </c:pt>
                <c:pt idx="485">
                  <c:v>640000</c:v>
                </c:pt>
                <c:pt idx="486">
                  <c:v>420000</c:v>
                </c:pt>
                <c:pt idx="487">
                  <c:v>490000</c:v>
                </c:pt>
                <c:pt idx="488">
                  <c:v>660000</c:v>
                </c:pt>
                <c:pt idx="489">
                  <c:v>390000</c:v>
                </c:pt>
                <c:pt idx="490">
                  <c:v>270000</c:v>
                </c:pt>
                <c:pt idx="491">
                  <c:v>590000</c:v>
                </c:pt>
                <c:pt idx="492">
                  <c:v>740000</c:v>
                </c:pt>
                <c:pt idx="493">
                  <c:v>620000</c:v>
                </c:pt>
                <c:pt idx="494">
                  <c:v>680000</c:v>
                </c:pt>
                <c:pt idx="495">
                  <c:v>860000</c:v>
                </c:pt>
                <c:pt idx="496">
                  <c:v>890000</c:v>
                </c:pt>
                <c:pt idx="497">
                  <c:v>520000</c:v>
                </c:pt>
                <c:pt idx="498">
                  <c:v>820000</c:v>
                </c:pt>
                <c:pt idx="499">
                  <c:v>780000</c:v>
                </c:pt>
                <c:pt idx="500">
                  <c:v>390000</c:v>
                </c:pt>
                <c:pt idx="501">
                  <c:v>510000</c:v>
                </c:pt>
                <c:pt idx="502">
                  <c:v>800000</c:v>
                </c:pt>
                <c:pt idx="503">
                  <c:v>580000</c:v>
                </c:pt>
                <c:pt idx="504">
                  <c:v>520000</c:v>
                </c:pt>
                <c:pt idx="505">
                  <c:v>590000</c:v>
                </c:pt>
                <c:pt idx="506">
                  <c:v>840000</c:v>
                </c:pt>
                <c:pt idx="507">
                  <c:v>1080000</c:v>
                </c:pt>
                <c:pt idx="508">
                  <c:v>560000</c:v>
                </c:pt>
                <c:pt idx="509">
                  <c:v>340000</c:v>
                </c:pt>
                <c:pt idx="510">
                  <c:v>600000</c:v>
                </c:pt>
                <c:pt idx="511">
                  <c:v>640000</c:v>
                </c:pt>
                <c:pt idx="512">
                  <c:v>580000</c:v>
                </c:pt>
                <c:pt idx="513">
                  <c:v>340000</c:v>
                </c:pt>
                <c:pt idx="514">
                  <c:v>500000</c:v>
                </c:pt>
                <c:pt idx="515">
                  <c:v>270000</c:v>
                </c:pt>
                <c:pt idx="516">
                  <c:v>390000</c:v>
                </c:pt>
                <c:pt idx="517">
                  <c:v>430000</c:v>
                </c:pt>
                <c:pt idx="518">
                  <c:v>570000</c:v>
                </c:pt>
                <c:pt idx="519">
                  <c:v>940000</c:v>
                </c:pt>
                <c:pt idx="520">
                  <c:v>830000</c:v>
                </c:pt>
                <c:pt idx="521">
                  <c:v>590000</c:v>
                </c:pt>
                <c:pt idx="522">
                  <c:v>540000</c:v>
                </c:pt>
                <c:pt idx="523">
                  <c:v>570000</c:v>
                </c:pt>
                <c:pt idx="524">
                  <c:v>540000</c:v>
                </c:pt>
                <c:pt idx="525">
                  <c:v>350000</c:v>
                </c:pt>
                <c:pt idx="526">
                  <c:v>600000</c:v>
                </c:pt>
                <c:pt idx="527">
                  <c:v>750000</c:v>
                </c:pt>
                <c:pt idx="528">
                  <c:v>470000</c:v>
                </c:pt>
                <c:pt idx="529">
                  <c:v>630000</c:v>
                </c:pt>
                <c:pt idx="530">
                  <c:v>400000</c:v>
                </c:pt>
                <c:pt idx="531">
                  <c:v>320000</c:v>
                </c:pt>
                <c:pt idx="532">
                  <c:v>540000</c:v>
                </c:pt>
                <c:pt idx="533">
                  <c:v>290000</c:v>
                </c:pt>
                <c:pt idx="534">
                  <c:v>330000</c:v>
                </c:pt>
                <c:pt idx="535">
                  <c:v>420000</c:v>
                </c:pt>
                <c:pt idx="536">
                  <c:v>620000</c:v>
                </c:pt>
                <c:pt idx="537">
                  <c:v>780000</c:v>
                </c:pt>
                <c:pt idx="538">
                  <c:v>460000</c:v>
                </c:pt>
                <c:pt idx="539">
                  <c:v>1020000</c:v>
                </c:pt>
                <c:pt idx="540">
                  <c:v>420000</c:v>
                </c:pt>
                <c:pt idx="541">
                  <c:v>560000</c:v>
                </c:pt>
                <c:pt idx="542">
                  <c:v>580000</c:v>
                </c:pt>
                <c:pt idx="543">
                  <c:v>670000</c:v>
                </c:pt>
                <c:pt idx="544">
                  <c:v>280000</c:v>
                </c:pt>
                <c:pt idx="545">
                  <c:v>280000</c:v>
                </c:pt>
                <c:pt idx="546">
                  <c:v>550000</c:v>
                </c:pt>
                <c:pt idx="547">
                  <c:v>1090000</c:v>
                </c:pt>
                <c:pt idx="548">
                  <c:v>550000</c:v>
                </c:pt>
                <c:pt idx="549">
                  <c:v>620000</c:v>
                </c:pt>
                <c:pt idx="550">
                  <c:v>900000</c:v>
                </c:pt>
                <c:pt idx="551">
                  <c:v>280000</c:v>
                </c:pt>
                <c:pt idx="552">
                  <c:v>510000</c:v>
                </c:pt>
                <c:pt idx="553">
                  <c:v>830000</c:v>
                </c:pt>
                <c:pt idx="554">
                  <c:v>600000</c:v>
                </c:pt>
                <c:pt idx="555">
                  <c:v>440000</c:v>
                </c:pt>
                <c:pt idx="556">
                  <c:v>560000</c:v>
                </c:pt>
                <c:pt idx="557">
                  <c:v>290000</c:v>
                </c:pt>
                <c:pt idx="558">
                  <c:v>600000</c:v>
                </c:pt>
                <c:pt idx="559">
                  <c:v>360000</c:v>
                </c:pt>
                <c:pt idx="560">
                  <c:v>740000</c:v>
                </c:pt>
                <c:pt idx="561">
                  <c:v>550000</c:v>
                </c:pt>
                <c:pt idx="562">
                  <c:v>360000</c:v>
                </c:pt>
                <c:pt idx="563">
                  <c:v>570000</c:v>
                </c:pt>
                <c:pt idx="564">
                  <c:v>930000</c:v>
                </c:pt>
                <c:pt idx="565">
                  <c:v>670000</c:v>
                </c:pt>
                <c:pt idx="566">
                  <c:v>630000</c:v>
                </c:pt>
                <c:pt idx="567">
                  <c:v>620000</c:v>
                </c:pt>
                <c:pt idx="568">
                  <c:v>500000</c:v>
                </c:pt>
                <c:pt idx="569">
                  <c:v>610000</c:v>
                </c:pt>
                <c:pt idx="570">
                  <c:v>350000</c:v>
                </c:pt>
                <c:pt idx="571">
                  <c:v>610000</c:v>
                </c:pt>
                <c:pt idx="572">
                  <c:v>650000</c:v>
                </c:pt>
                <c:pt idx="573">
                  <c:v>500000</c:v>
                </c:pt>
                <c:pt idx="574">
                  <c:v>640000</c:v>
                </c:pt>
                <c:pt idx="575">
                  <c:v>550000</c:v>
                </c:pt>
                <c:pt idx="576">
                  <c:v>840000</c:v>
                </c:pt>
                <c:pt idx="577">
                  <c:v>770000</c:v>
                </c:pt>
                <c:pt idx="578">
                  <c:v>710000</c:v>
                </c:pt>
                <c:pt idx="579">
                  <c:v>760000</c:v>
                </c:pt>
                <c:pt idx="580">
                  <c:v>420000</c:v>
                </c:pt>
                <c:pt idx="581">
                  <c:v>670000</c:v>
                </c:pt>
                <c:pt idx="582">
                  <c:v>790000</c:v>
                </c:pt>
                <c:pt idx="583">
                  <c:v>570000</c:v>
                </c:pt>
                <c:pt idx="584">
                  <c:v>610000</c:v>
                </c:pt>
                <c:pt idx="585">
                  <c:v>560000</c:v>
                </c:pt>
                <c:pt idx="586">
                  <c:v>770000</c:v>
                </c:pt>
                <c:pt idx="587">
                  <c:v>790000</c:v>
                </c:pt>
                <c:pt idx="588">
                  <c:v>530000</c:v>
                </c:pt>
                <c:pt idx="589">
                  <c:v>330000</c:v>
                </c:pt>
                <c:pt idx="590">
                  <c:v>380000</c:v>
                </c:pt>
                <c:pt idx="591">
                  <c:v>1000000</c:v>
                </c:pt>
                <c:pt idx="592">
                  <c:v>500000</c:v>
                </c:pt>
                <c:pt idx="593">
                  <c:v>590000</c:v>
                </c:pt>
                <c:pt idx="594">
                  <c:v>650000</c:v>
                </c:pt>
                <c:pt idx="595">
                  <c:v>600000</c:v>
                </c:pt>
                <c:pt idx="596">
                  <c:v>590000</c:v>
                </c:pt>
                <c:pt idx="597">
                  <c:v>610000</c:v>
                </c:pt>
                <c:pt idx="598">
                  <c:v>290000</c:v>
                </c:pt>
                <c:pt idx="599">
                  <c:v>570000</c:v>
                </c:pt>
                <c:pt idx="600">
                  <c:v>710000</c:v>
                </c:pt>
                <c:pt idx="601">
                  <c:v>760000</c:v>
                </c:pt>
                <c:pt idx="602">
                  <c:v>1010000</c:v>
                </c:pt>
                <c:pt idx="603">
                  <c:v>270000</c:v>
                </c:pt>
                <c:pt idx="604">
                  <c:v>740000</c:v>
                </c:pt>
                <c:pt idx="605">
                  <c:v>410000</c:v>
                </c:pt>
                <c:pt idx="606">
                  <c:v>480000</c:v>
                </c:pt>
                <c:pt idx="607">
                  <c:v>510000</c:v>
                </c:pt>
                <c:pt idx="608">
                  <c:v>380000</c:v>
                </c:pt>
                <c:pt idx="609">
                  <c:v>340000</c:v>
                </c:pt>
                <c:pt idx="610">
                  <c:v>850000</c:v>
                </c:pt>
                <c:pt idx="611">
                  <c:v>800000</c:v>
                </c:pt>
                <c:pt idx="612">
                  <c:v>540000</c:v>
                </c:pt>
                <c:pt idx="613">
                  <c:v>1080000</c:v>
                </c:pt>
                <c:pt idx="614">
                  <c:v>400000</c:v>
                </c:pt>
                <c:pt idx="615">
                  <c:v>670000</c:v>
                </c:pt>
                <c:pt idx="616">
                  <c:v>620000</c:v>
                </c:pt>
                <c:pt idx="617">
                  <c:v>530000</c:v>
                </c:pt>
                <c:pt idx="618">
                  <c:v>560000</c:v>
                </c:pt>
                <c:pt idx="619">
                  <c:v>630000</c:v>
                </c:pt>
                <c:pt idx="620">
                  <c:v>630000</c:v>
                </c:pt>
                <c:pt idx="621">
                  <c:v>880000</c:v>
                </c:pt>
                <c:pt idx="622">
                  <c:v>410000</c:v>
                </c:pt>
                <c:pt idx="623">
                  <c:v>330000</c:v>
                </c:pt>
                <c:pt idx="624">
                  <c:v>370000</c:v>
                </c:pt>
                <c:pt idx="625">
                  <c:v>360000</c:v>
                </c:pt>
                <c:pt idx="626">
                  <c:v>360000</c:v>
                </c:pt>
                <c:pt idx="627">
                  <c:v>780000</c:v>
                </c:pt>
                <c:pt idx="628">
                  <c:v>940000</c:v>
                </c:pt>
                <c:pt idx="629">
                  <c:v>620000</c:v>
                </c:pt>
                <c:pt idx="630">
                  <c:v>330000</c:v>
                </c:pt>
                <c:pt idx="631">
                  <c:v>410000</c:v>
                </c:pt>
                <c:pt idx="632">
                  <c:v>540000</c:v>
                </c:pt>
                <c:pt idx="633">
                  <c:v>360000</c:v>
                </c:pt>
                <c:pt idx="634">
                  <c:v>550000</c:v>
                </c:pt>
                <c:pt idx="635">
                  <c:v>780000</c:v>
                </c:pt>
                <c:pt idx="636">
                  <c:v>860000</c:v>
                </c:pt>
                <c:pt idx="637">
                  <c:v>910000</c:v>
                </c:pt>
                <c:pt idx="638">
                  <c:v>400000</c:v>
                </c:pt>
                <c:pt idx="639">
                  <c:v>410000</c:v>
                </c:pt>
                <c:pt idx="640">
                  <c:v>500000</c:v>
                </c:pt>
                <c:pt idx="641">
                  <c:v>1110000</c:v>
                </c:pt>
                <c:pt idx="642">
                  <c:v>360000</c:v>
                </c:pt>
                <c:pt idx="643">
                  <c:v>680000</c:v>
                </c:pt>
                <c:pt idx="644">
                  <c:v>1020000</c:v>
                </c:pt>
                <c:pt idx="645">
                  <c:v>630000</c:v>
                </c:pt>
                <c:pt idx="646">
                  <c:v>330000</c:v>
                </c:pt>
                <c:pt idx="647">
                  <c:v>650000</c:v>
                </c:pt>
                <c:pt idx="648">
                  <c:v>560000</c:v>
                </c:pt>
                <c:pt idx="649">
                  <c:v>410000</c:v>
                </c:pt>
                <c:pt idx="650">
                  <c:v>450000</c:v>
                </c:pt>
                <c:pt idx="651">
                  <c:v>830000</c:v>
                </c:pt>
                <c:pt idx="652">
                  <c:v>560000</c:v>
                </c:pt>
                <c:pt idx="653">
                  <c:v>490000</c:v>
                </c:pt>
                <c:pt idx="654">
                  <c:v>640000</c:v>
                </c:pt>
                <c:pt idx="655">
                  <c:v>520000</c:v>
                </c:pt>
                <c:pt idx="656">
                  <c:v>890000</c:v>
                </c:pt>
                <c:pt idx="657">
                  <c:v>640000</c:v>
                </c:pt>
                <c:pt idx="658">
                  <c:v>460000</c:v>
                </c:pt>
                <c:pt idx="659">
                  <c:v>770000</c:v>
                </c:pt>
                <c:pt idx="660">
                  <c:v>970000</c:v>
                </c:pt>
                <c:pt idx="661">
                  <c:v>650000</c:v>
                </c:pt>
                <c:pt idx="662">
                  <c:v>480000</c:v>
                </c:pt>
                <c:pt idx="663">
                  <c:v>660000</c:v>
                </c:pt>
                <c:pt idx="664">
                  <c:v>470000</c:v>
                </c:pt>
                <c:pt idx="665">
                  <c:v>410000</c:v>
                </c:pt>
                <c:pt idx="666">
                  <c:v>620000</c:v>
                </c:pt>
                <c:pt idx="667">
                  <c:v>290000</c:v>
                </c:pt>
                <c:pt idx="668">
                  <c:v>970000</c:v>
                </c:pt>
                <c:pt idx="669">
                  <c:v>300000</c:v>
                </c:pt>
                <c:pt idx="670">
                  <c:v>930000</c:v>
                </c:pt>
                <c:pt idx="671">
                  <c:v>820000</c:v>
                </c:pt>
                <c:pt idx="672">
                  <c:v>1000000</c:v>
                </c:pt>
                <c:pt idx="673">
                  <c:v>570000</c:v>
                </c:pt>
                <c:pt idx="674">
                  <c:v>360000</c:v>
                </c:pt>
                <c:pt idx="675">
                  <c:v>690000</c:v>
                </c:pt>
                <c:pt idx="676">
                  <c:v>590000</c:v>
                </c:pt>
                <c:pt idx="677">
                  <c:v>670000</c:v>
                </c:pt>
                <c:pt idx="678">
                  <c:v>820000</c:v>
                </c:pt>
                <c:pt idx="679">
                  <c:v>500000</c:v>
                </c:pt>
                <c:pt idx="680">
                  <c:v>420000</c:v>
                </c:pt>
                <c:pt idx="681">
                  <c:v>580000</c:v>
                </c:pt>
                <c:pt idx="682">
                  <c:v>480000</c:v>
                </c:pt>
                <c:pt idx="683">
                  <c:v>740000</c:v>
                </c:pt>
                <c:pt idx="684">
                  <c:v>510000</c:v>
                </c:pt>
                <c:pt idx="685">
                  <c:v>270000</c:v>
                </c:pt>
                <c:pt idx="686">
                  <c:v>750000</c:v>
                </c:pt>
                <c:pt idx="687">
                  <c:v>690000</c:v>
                </c:pt>
                <c:pt idx="688">
                  <c:v>480000</c:v>
                </c:pt>
                <c:pt idx="689">
                  <c:v>1030000</c:v>
                </c:pt>
                <c:pt idx="690">
                  <c:v>420000</c:v>
                </c:pt>
                <c:pt idx="691">
                  <c:v>480000</c:v>
                </c:pt>
                <c:pt idx="692">
                  <c:v>400000</c:v>
                </c:pt>
                <c:pt idx="693">
                  <c:v>470000</c:v>
                </c:pt>
                <c:pt idx="694">
                  <c:v>480000</c:v>
                </c:pt>
                <c:pt idx="695">
                  <c:v>480000</c:v>
                </c:pt>
                <c:pt idx="696">
                  <c:v>760000</c:v>
                </c:pt>
                <c:pt idx="697">
                  <c:v>540000</c:v>
                </c:pt>
                <c:pt idx="698">
                  <c:v>510000</c:v>
                </c:pt>
                <c:pt idx="699">
                  <c:v>500000</c:v>
                </c:pt>
                <c:pt idx="700">
                  <c:v>480000</c:v>
                </c:pt>
                <c:pt idx="701">
                  <c:v>430000</c:v>
                </c:pt>
                <c:pt idx="702">
                  <c:v>530000</c:v>
                </c:pt>
                <c:pt idx="703">
                  <c:v>1090000</c:v>
                </c:pt>
                <c:pt idx="704">
                  <c:v>460000</c:v>
                </c:pt>
                <c:pt idx="705">
                  <c:v>640000</c:v>
                </c:pt>
                <c:pt idx="706">
                  <c:v>650000</c:v>
                </c:pt>
                <c:pt idx="707">
                  <c:v>350000</c:v>
                </c:pt>
                <c:pt idx="708">
                  <c:v>410000</c:v>
                </c:pt>
                <c:pt idx="709">
                  <c:v>480000</c:v>
                </c:pt>
                <c:pt idx="710">
                  <c:v>500000</c:v>
                </c:pt>
                <c:pt idx="711">
                  <c:v>760000</c:v>
                </c:pt>
                <c:pt idx="712">
                  <c:v>650000</c:v>
                </c:pt>
                <c:pt idx="713">
                  <c:v>440000</c:v>
                </c:pt>
                <c:pt idx="714">
                  <c:v>420000</c:v>
                </c:pt>
                <c:pt idx="715">
                  <c:v>470000</c:v>
                </c:pt>
                <c:pt idx="716">
                  <c:v>430000</c:v>
                </c:pt>
                <c:pt idx="717">
                  <c:v>290000</c:v>
                </c:pt>
                <c:pt idx="718">
                  <c:v>730000</c:v>
                </c:pt>
                <c:pt idx="719">
                  <c:v>620000</c:v>
                </c:pt>
                <c:pt idx="720">
                  <c:v>800000</c:v>
                </c:pt>
                <c:pt idx="721">
                  <c:v>1150000</c:v>
                </c:pt>
                <c:pt idx="722">
                  <c:v>690000</c:v>
                </c:pt>
                <c:pt idx="723">
                  <c:v>570000</c:v>
                </c:pt>
                <c:pt idx="724">
                  <c:v>820000</c:v>
                </c:pt>
                <c:pt idx="725">
                  <c:v>760000</c:v>
                </c:pt>
                <c:pt idx="726">
                  <c:v>550000</c:v>
                </c:pt>
                <c:pt idx="727">
                  <c:v>500000</c:v>
                </c:pt>
                <c:pt idx="728">
                  <c:v>360000</c:v>
                </c:pt>
                <c:pt idx="729">
                  <c:v>540000</c:v>
                </c:pt>
                <c:pt idx="730">
                  <c:v>540000</c:v>
                </c:pt>
                <c:pt idx="731">
                  <c:v>350000</c:v>
                </c:pt>
                <c:pt idx="732">
                  <c:v>670000</c:v>
                </c:pt>
                <c:pt idx="733">
                  <c:v>400000</c:v>
                </c:pt>
                <c:pt idx="734">
                  <c:v>1080000</c:v>
                </c:pt>
                <c:pt idx="735">
                  <c:v>380000</c:v>
                </c:pt>
                <c:pt idx="736">
                  <c:v>410000</c:v>
                </c:pt>
                <c:pt idx="737">
                  <c:v>720000</c:v>
                </c:pt>
                <c:pt idx="738">
                  <c:v>460000</c:v>
                </c:pt>
                <c:pt idx="739">
                  <c:v>330000</c:v>
                </c:pt>
                <c:pt idx="740">
                  <c:v>370000</c:v>
                </c:pt>
                <c:pt idx="741">
                  <c:v>700000</c:v>
                </c:pt>
                <c:pt idx="742">
                  <c:v>570000</c:v>
                </c:pt>
                <c:pt idx="743">
                  <c:v>540000</c:v>
                </c:pt>
                <c:pt idx="744">
                  <c:v>530000</c:v>
                </c:pt>
                <c:pt idx="745">
                  <c:v>620000</c:v>
                </c:pt>
                <c:pt idx="746">
                  <c:v>860000</c:v>
                </c:pt>
                <c:pt idx="747">
                  <c:v>500000</c:v>
                </c:pt>
                <c:pt idx="748">
                  <c:v>870000</c:v>
                </c:pt>
                <c:pt idx="749">
                  <c:v>310000</c:v>
                </c:pt>
                <c:pt idx="750">
                  <c:v>490000</c:v>
                </c:pt>
                <c:pt idx="751">
                  <c:v>630000</c:v>
                </c:pt>
                <c:pt idx="752">
                  <c:v>660000</c:v>
                </c:pt>
                <c:pt idx="753">
                  <c:v>570000</c:v>
                </c:pt>
                <c:pt idx="754">
                  <c:v>590000</c:v>
                </c:pt>
                <c:pt idx="755">
                  <c:v>560000</c:v>
                </c:pt>
                <c:pt idx="756">
                  <c:v>590000</c:v>
                </c:pt>
                <c:pt idx="757">
                  <c:v>390000</c:v>
                </c:pt>
                <c:pt idx="758">
                  <c:v>470000</c:v>
                </c:pt>
                <c:pt idx="759">
                  <c:v>1110000</c:v>
                </c:pt>
                <c:pt idx="760">
                  <c:v>430000</c:v>
                </c:pt>
                <c:pt idx="761">
                  <c:v>380000</c:v>
                </c:pt>
                <c:pt idx="762">
                  <c:v>550000</c:v>
                </c:pt>
                <c:pt idx="763">
                  <c:v>740000</c:v>
                </c:pt>
                <c:pt idx="764">
                  <c:v>600000</c:v>
                </c:pt>
                <c:pt idx="765">
                  <c:v>510000</c:v>
                </c:pt>
                <c:pt idx="766">
                  <c:v>800000</c:v>
                </c:pt>
                <c:pt idx="767">
                  <c:v>1180000</c:v>
                </c:pt>
                <c:pt idx="768">
                  <c:v>610000</c:v>
                </c:pt>
                <c:pt idx="769">
                  <c:v>630000</c:v>
                </c:pt>
                <c:pt idx="770">
                  <c:v>850000</c:v>
                </c:pt>
                <c:pt idx="771">
                  <c:v>500000</c:v>
                </c:pt>
                <c:pt idx="772">
                  <c:v>620000</c:v>
                </c:pt>
                <c:pt idx="773">
                  <c:v>600000</c:v>
                </c:pt>
                <c:pt idx="774">
                  <c:v>670000</c:v>
                </c:pt>
                <c:pt idx="775">
                  <c:v>1110000</c:v>
                </c:pt>
                <c:pt idx="776">
                  <c:v>460000</c:v>
                </c:pt>
                <c:pt idx="777">
                  <c:v>620000</c:v>
                </c:pt>
                <c:pt idx="778">
                  <c:v>740000</c:v>
                </c:pt>
                <c:pt idx="779">
                  <c:v>580000</c:v>
                </c:pt>
                <c:pt idx="780">
                  <c:v>520000</c:v>
                </c:pt>
                <c:pt idx="781">
                  <c:v>580000</c:v>
                </c:pt>
                <c:pt idx="782">
                  <c:v>550000</c:v>
                </c:pt>
                <c:pt idx="783">
                  <c:v>380000</c:v>
                </c:pt>
                <c:pt idx="784">
                  <c:v>580000</c:v>
                </c:pt>
                <c:pt idx="785">
                  <c:v>660000</c:v>
                </c:pt>
                <c:pt idx="786">
                  <c:v>310000</c:v>
                </c:pt>
                <c:pt idx="787">
                  <c:v>570000</c:v>
                </c:pt>
                <c:pt idx="788">
                  <c:v>470000</c:v>
                </c:pt>
                <c:pt idx="789">
                  <c:v>550000</c:v>
                </c:pt>
                <c:pt idx="790">
                  <c:v>540000</c:v>
                </c:pt>
                <c:pt idx="791">
                  <c:v>350000</c:v>
                </c:pt>
                <c:pt idx="792">
                  <c:v>540000</c:v>
                </c:pt>
                <c:pt idx="793">
                  <c:v>810000</c:v>
                </c:pt>
                <c:pt idx="794">
                  <c:v>1060000</c:v>
                </c:pt>
                <c:pt idx="795">
                  <c:v>560000</c:v>
                </c:pt>
                <c:pt idx="796">
                  <c:v>580000</c:v>
                </c:pt>
                <c:pt idx="797">
                  <c:v>730000</c:v>
                </c:pt>
                <c:pt idx="798">
                  <c:v>560000</c:v>
                </c:pt>
                <c:pt idx="799">
                  <c:v>950000</c:v>
                </c:pt>
                <c:pt idx="800">
                  <c:v>400000</c:v>
                </c:pt>
                <c:pt idx="801">
                  <c:v>630000</c:v>
                </c:pt>
                <c:pt idx="802">
                  <c:v>690000</c:v>
                </c:pt>
                <c:pt idx="803">
                  <c:v>510000</c:v>
                </c:pt>
                <c:pt idx="804">
                  <c:v>1040000</c:v>
                </c:pt>
                <c:pt idx="805">
                  <c:v>250000</c:v>
                </c:pt>
                <c:pt idx="806">
                  <c:v>320000</c:v>
                </c:pt>
                <c:pt idx="807">
                  <c:v>440000</c:v>
                </c:pt>
                <c:pt idx="808">
                  <c:v>520000</c:v>
                </c:pt>
                <c:pt idx="809">
                  <c:v>490000</c:v>
                </c:pt>
                <c:pt idx="810">
                  <c:v>590000</c:v>
                </c:pt>
                <c:pt idx="811">
                  <c:v>740000</c:v>
                </c:pt>
                <c:pt idx="812">
                  <c:v>400000</c:v>
                </c:pt>
                <c:pt idx="813">
                  <c:v>970000</c:v>
                </c:pt>
                <c:pt idx="814">
                  <c:v>640000</c:v>
                </c:pt>
                <c:pt idx="815">
                  <c:v>530000</c:v>
                </c:pt>
                <c:pt idx="816">
                  <c:v>510000</c:v>
                </c:pt>
                <c:pt idx="817">
                  <c:v>580000</c:v>
                </c:pt>
                <c:pt idx="818">
                  <c:v>430000</c:v>
                </c:pt>
                <c:pt idx="819">
                  <c:v>680000</c:v>
                </c:pt>
                <c:pt idx="820">
                  <c:v>660000</c:v>
                </c:pt>
                <c:pt idx="821">
                  <c:v>630000</c:v>
                </c:pt>
                <c:pt idx="822">
                  <c:v>840000</c:v>
                </c:pt>
                <c:pt idx="823">
                  <c:v>470000</c:v>
                </c:pt>
                <c:pt idx="824">
                  <c:v>700000</c:v>
                </c:pt>
                <c:pt idx="825">
                  <c:v>520000</c:v>
                </c:pt>
                <c:pt idx="826">
                  <c:v>1110000</c:v>
                </c:pt>
                <c:pt idx="827">
                  <c:v>580000</c:v>
                </c:pt>
                <c:pt idx="828">
                  <c:v>600000</c:v>
                </c:pt>
                <c:pt idx="829">
                  <c:v>340000</c:v>
                </c:pt>
                <c:pt idx="830">
                  <c:v>540000</c:v>
                </c:pt>
                <c:pt idx="831">
                  <c:v>520000</c:v>
                </c:pt>
                <c:pt idx="832">
                  <c:v>500000</c:v>
                </c:pt>
                <c:pt idx="833">
                  <c:v>510000</c:v>
                </c:pt>
                <c:pt idx="834">
                  <c:v>400000</c:v>
                </c:pt>
                <c:pt idx="835">
                  <c:v>430000</c:v>
                </c:pt>
                <c:pt idx="836">
                  <c:v>480000</c:v>
                </c:pt>
                <c:pt idx="837">
                  <c:v>1030000</c:v>
                </c:pt>
                <c:pt idx="838">
                  <c:v>590000</c:v>
                </c:pt>
                <c:pt idx="839">
                  <c:v>290000</c:v>
                </c:pt>
                <c:pt idx="840">
                  <c:v>400000</c:v>
                </c:pt>
                <c:pt idx="841">
                  <c:v>340000</c:v>
                </c:pt>
                <c:pt idx="842">
                  <c:v>620000</c:v>
                </c:pt>
                <c:pt idx="843">
                  <c:v>650000</c:v>
                </c:pt>
                <c:pt idx="844">
                  <c:v>560000</c:v>
                </c:pt>
                <c:pt idx="845">
                  <c:v>590000</c:v>
                </c:pt>
                <c:pt idx="846">
                  <c:v>620000</c:v>
                </c:pt>
                <c:pt idx="847">
                  <c:v>540000</c:v>
                </c:pt>
                <c:pt idx="848">
                  <c:v>1010000</c:v>
                </c:pt>
                <c:pt idx="849">
                  <c:v>780000</c:v>
                </c:pt>
                <c:pt idx="850">
                  <c:v>740000</c:v>
                </c:pt>
                <c:pt idx="851">
                  <c:v>650000</c:v>
                </c:pt>
                <c:pt idx="852">
                  <c:v>410000</c:v>
                </c:pt>
                <c:pt idx="853">
                  <c:v>910000</c:v>
                </c:pt>
                <c:pt idx="854">
                  <c:v>340000</c:v>
                </c:pt>
                <c:pt idx="855">
                  <c:v>520000</c:v>
                </c:pt>
                <c:pt idx="856">
                  <c:v>770000</c:v>
                </c:pt>
                <c:pt idx="857">
                  <c:v>690000</c:v>
                </c:pt>
                <c:pt idx="858">
                  <c:v>730000</c:v>
                </c:pt>
                <c:pt idx="859">
                  <c:v>600000</c:v>
                </c:pt>
                <c:pt idx="860">
                  <c:v>790000</c:v>
                </c:pt>
                <c:pt idx="861">
                  <c:v>880000</c:v>
                </c:pt>
                <c:pt idx="862">
                  <c:v>360000</c:v>
                </c:pt>
                <c:pt idx="863">
                  <c:v>510000</c:v>
                </c:pt>
                <c:pt idx="864">
                  <c:v>370000</c:v>
                </c:pt>
                <c:pt idx="865">
                  <c:v>360000</c:v>
                </c:pt>
                <c:pt idx="866">
                  <c:v>370000</c:v>
                </c:pt>
                <c:pt idx="867">
                  <c:v>500000</c:v>
                </c:pt>
                <c:pt idx="868">
                  <c:v>510000</c:v>
                </c:pt>
                <c:pt idx="869">
                  <c:v>440000</c:v>
                </c:pt>
                <c:pt idx="870">
                  <c:v>660000</c:v>
                </c:pt>
                <c:pt idx="871">
                  <c:v>580000</c:v>
                </c:pt>
                <c:pt idx="872">
                  <c:v>370000</c:v>
                </c:pt>
                <c:pt idx="873">
                  <c:v>630000</c:v>
                </c:pt>
                <c:pt idx="874">
                  <c:v>950000</c:v>
                </c:pt>
                <c:pt idx="875">
                  <c:v>720000</c:v>
                </c:pt>
                <c:pt idx="876">
                  <c:v>510000</c:v>
                </c:pt>
                <c:pt idx="877">
                  <c:v>780000</c:v>
                </c:pt>
                <c:pt idx="878">
                  <c:v>930000</c:v>
                </c:pt>
                <c:pt idx="879">
                  <c:v>940000</c:v>
                </c:pt>
                <c:pt idx="880">
                  <c:v>430000</c:v>
                </c:pt>
                <c:pt idx="881">
                  <c:v>800000</c:v>
                </c:pt>
                <c:pt idx="882">
                  <c:v>1010000</c:v>
                </c:pt>
                <c:pt idx="883">
                  <c:v>350000</c:v>
                </c:pt>
                <c:pt idx="884">
                  <c:v>660000</c:v>
                </c:pt>
                <c:pt idx="885">
                  <c:v>990000</c:v>
                </c:pt>
                <c:pt idx="886">
                  <c:v>860000</c:v>
                </c:pt>
                <c:pt idx="887">
                  <c:v>1020000</c:v>
                </c:pt>
                <c:pt idx="888">
                  <c:v>410000</c:v>
                </c:pt>
                <c:pt idx="889">
                  <c:v>540000</c:v>
                </c:pt>
                <c:pt idx="890">
                  <c:v>730000</c:v>
                </c:pt>
                <c:pt idx="891">
                  <c:v>590000</c:v>
                </c:pt>
                <c:pt idx="892">
                  <c:v>530000</c:v>
                </c:pt>
                <c:pt idx="893">
                  <c:v>540000</c:v>
                </c:pt>
                <c:pt idx="894">
                  <c:v>380000</c:v>
                </c:pt>
                <c:pt idx="895">
                  <c:v>500000</c:v>
                </c:pt>
                <c:pt idx="896">
                  <c:v>800000</c:v>
                </c:pt>
                <c:pt idx="897">
                  <c:v>960000</c:v>
                </c:pt>
                <c:pt idx="898">
                  <c:v>630000</c:v>
                </c:pt>
                <c:pt idx="899">
                  <c:v>400000</c:v>
                </c:pt>
                <c:pt idx="900">
                  <c:v>340000</c:v>
                </c:pt>
                <c:pt idx="901">
                  <c:v>800000</c:v>
                </c:pt>
                <c:pt idx="902">
                  <c:v>450000</c:v>
                </c:pt>
                <c:pt idx="903">
                  <c:v>740000</c:v>
                </c:pt>
                <c:pt idx="904">
                  <c:v>350000</c:v>
                </c:pt>
                <c:pt idx="905">
                  <c:v>740000</c:v>
                </c:pt>
                <c:pt idx="906">
                  <c:v>470000</c:v>
                </c:pt>
                <c:pt idx="907">
                  <c:v>560000</c:v>
                </c:pt>
                <c:pt idx="908">
                  <c:v>870000</c:v>
                </c:pt>
                <c:pt idx="909">
                  <c:v>570000</c:v>
                </c:pt>
                <c:pt idx="910">
                  <c:v>570000</c:v>
                </c:pt>
                <c:pt idx="911">
                  <c:v>290000</c:v>
                </c:pt>
                <c:pt idx="912">
                  <c:v>400000</c:v>
                </c:pt>
                <c:pt idx="913">
                  <c:v>320000</c:v>
                </c:pt>
                <c:pt idx="914">
                  <c:v>1100000</c:v>
                </c:pt>
                <c:pt idx="915">
                  <c:v>340000</c:v>
                </c:pt>
                <c:pt idx="916">
                  <c:v>900000</c:v>
                </c:pt>
                <c:pt idx="917">
                  <c:v>410000</c:v>
                </c:pt>
                <c:pt idx="918">
                  <c:v>570000</c:v>
                </c:pt>
                <c:pt idx="919">
                  <c:v>810000</c:v>
                </c:pt>
                <c:pt idx="920">
                  <c:v>380000</c:v>
                </c:pt>
                <c:pt idx="921">
                  <c:v>610000</c:v>
                </c:pt>
                <c:pt idx="922">
                  <c:v>390000</c:v>
                </c:pt>
                <c:pt idx="923">
                  <c:v>850000</c:v>
                </c:pt>
                <c:pt idx="924">
                  <c:v>620000</c:v>
                </c:pt>
                <c:pt idx="925">
                  <c:v>610000</c:v>
                </c:pt>
                <c:pt idx="926">
                  <c:v>960000</c:v>
                </c:pt>
                <c:pt idx="927">
                  <c:v>520000</c:v>
                </c:pt>
                <c:pt idx="928">
                  <c:v>730000</c:v>
                </c:pt>
                <c:pt idx="929">
                  <c:v>460000</c:v>
                </c:pt>
                <c:pt idx="930">
                  <c:v>670000</c:v>
                </c:pt>
                <c:pt idx="931">
                  <c:v>350000</c:v>
                </c:pt>
                <c:pt idx="932">
                  <c:v>640000</c:v>
                </c:pt>
                <c:pt idx="933">
                  <c:v>630000</c:v>
                </c:pt>
                <c:pt idx="934">
                  <c:v>680000</c:v>
                </c:pt>
                <c:pt idx="935">
                  <c:v>430000</c:v>
                </c:pt>
                <c:pt idx="936">
                  <c:v>570000</c:v>
                </c:pt>
                <c:pt idx="937">
                  <c:v>510000</c:v>
                </c:pt>
                <c:pt idx="938">
                  <c:v>450000</c:v>
                </c:pt>
                <c:pt idx="939">
                  <c:v>600000</c:v>
                </c:pt>
                <c:pt idx="940">
                  <c:v>500000</c:v>
                </c:pt>
                <c:pt idx="941">
                  <c:v>370000</c:v>
                </c:pt>
                <c:pt idx="942">
                  <c:v>580000</c:v>
                </c:pt>
                <c:pt idx="943">
                  <c:v>640000</c:v>
                </c:pt>
                <c:pt idx="944">
                  <c:v>530000</c:v>
                </c:pt>
                <c:pt idx="945">
                  <c:v>630000</c:v>
                </c:pt>
                <c:pt idx="946">
                  <c:v>530000</c:v>
                </c:pt>
                <c:pt idx="947">
                  <c:v>630000</c:v>
                </c:pt>
                <c:pt idx="948">
                  <c:v>430000</c:v>
                </c:pt>
                <c:pt idx="949">
                  <c:v>520000</c:v>
                </c:pt>
                <c:pt idx="950">
                  <c:v>380000</c:v>
                </c:pt>
                <c:pt idx="951">
                  <c:v>660000</c:v>
                </c:pt>
                <c:pt idx="952">
                  <c:v>510000</c:v>
                </c:pt>
                <c:pt idx="953">
                  <c:v>590000</c:v>
                </c:pt>
                <c:pt idx="954">
                  <c:v>360000</c:v>
                </c:pt>
                <c:pt idx="955">
                  <c:v>860000</c:v>
                </c:pt>
                <c:pt idx="956">
                  <c:v>670000</c:v>
                </c:pt>
                <c:pt idx="957">
                  <c:v>980000</c:v>
                </c:pt>
                <c:pt idx="958">
                  <c:v>760000</c:v>
                </c:pt>
                <c:pt idx="959">
                  <c:v>810000</c:v>
                </c:pt>
                <c:pt idx="960">
                  <c:v>640000</c:v>
                </c:pt>
                <c:pt idx="961">
                  <c:v>380000</c:v>
                </c:pt>
                <c:pt idx="962">
                  <c:v>560000</c:v>
                </c:pt>
                <c:pt idx="963">
                  <c:v>890000</c:v>
                </c:pt>
                <c:pt idx="964">
                  <c:v>990000</c:v>
                </c:pt>
                <c:pt idx="965">
                  <c:v>390000</c:v>
                </c:pt>
                <c:pt idx="966">
                  <c:v>800000</c:v>
                </c:pt>
                <c:pt idx="967">
                  <c:v>420000</c:v>
                </c:pt>
                <c:pt idx="968">
                  <c:v>590000</c:v>
                </c:pt>
                <c:pt idx="969">
                  <c:v>660000</c:v>
                </c:pt>
                <c:pt idx="970">
                  <c:v>700000</c:v>
                </c:pt>
                <c:pt idx="971">
                  <c:v>850000</c:v>
                </c:pt>
                <c:pt idx="972">
                  <c:v>310000</c:v>
                </c:pt>
                <c:pt idx="973">
                  <c:v>780000</c:v>
                </c:pt>
                <c:pt idx="974">
                  <c:v>950000</c:v>
                </c:pt>
                <c:pt idx="975">
                  <c:v>940000</c:v>
                </c:pt>
                <c:pt idx="976">
                  <c:v>790000</c:v>
                </c:pt>
                <c:pt idx="977">
                  <c:v>990000</c:v>
                </c:pt>
                <c:pt idx="978">
                  <c:v>840000</c:v>
                </c:pt>
                <c:pt idx="979">
                  <c:v>480000</c:v>
                </c:pt>
                <c:pt idx="980">
                  <c:v>960000</c:v>
                </c:pt>
                <c:pt idx="981">
                  <c:v>490000</c:v>
                </c:pt>
                <c:pt idx="982">
                  <c:v>1070000</c:v>
                </c:pt>
                <c:pt idx="983">
                  <c:v>500000</c:v>
                </c:pt>
                <c:pt idx="984">
                  <c:v>620000</c:v>
                </c:pt>
                <c:pt idx="985">
                  <c:v>940000</c:v>
                </c:pt>
                <c:pt idx="986">
                  <c:v>430000</c:v>
                </c:pt>
                <c:pt idx="987">
                  <c:v>640000</c:v>
                </c:pt>
                <c:pt idx="988">
                  <c:v>350000</c:v>
                </c:pt>
                <c:pt idx="989">
                  <c:v>420000</c:v>
                </c:pt>
                <c:pt idx="990">
                  <c:v>630000</c:v>
                </c:pt>
                <c:pt idx="991">
                  <c:v>930000</c:v>
                </c:pt>
                <c:pt idx="992">
                  <c:v>580000</c:v>
                </c:pt>
                <c:pt idx="993">
                  <c:v>320000</c:v>
                </c:pt>
                <c:pt idx="994">
                  <c:v>860000</c:v>
                </c:pt>
                <c:pt idx="995">
                  <c:v>400000</c:v>
                </c:pt>
                <c:pt idx="996">
                  <c:v>670000</c:v>
                </c:pt>
                <c:pt idx="997">
                  <c:v>270000</c:v>
                </c:pt>
                <c:pt idx="998">
                  <c:v>550000</c:v>
                </c:pt>
              </c:numCache>
            </c:numRef>
          </c:xVal>
          <c:yVal>
            <c:numRef>
              <c:f>'clustering results'!$I$2:$I$1000</c:f>
              <c:numCache>
                <c:formatCode>General</c:formatCode>
                <c:ptCount val="999"/>
                <c:pt idx="0">
                  <c:v>1340000</c:v>
                </c:pt>
                <c:pt idx="1">
                  <c:v>1240000</c:v>
                </c:pt>
                <c:pt idx="2">
                  <c:v>1540000</c:v>
                </c:pt>
                <c:pt idx="3">
                  <c:v>850000</c:v>
                </c:pt>
                <c:pt idx="4">
                  <c:v>1640000</c:v>
                </c:pt>
                <c:pt idx="5">
                  <c:v>1780000</c:v>
                </c:pt>
                <c:pt idx="6">
                  <c:v>1340000</c:v>
                </c:pt>
                <c:pt idx="7">
                  <c:v>1590000</c:v>
                </c:pt>
                <c:pt idx="8">
                  <c:v>3160000</c:v>
                </c:pt>
                <c:pt idx="9">
                  <c:v>1750000</c:v>
                </c:pt>
                <c:pt idx="10">
                  <c:v>1550000</c:v>
                </c:pt>
                <c:pt idx="11">
                  <c:v>1780000</c:v>
                </c:pt>
                <c:pt idx="12">
                  <c:v>1300000</c:v>
                </c:pt>
                <c:pt idx="13">
                  <c:v>1730000</c:v>
                </c:pt>
                <c:pt idx="14">
                  <c:v>2640000</c:v>
                </c:pt>
                <c:pt idx="15">
                  <c:v>2060000</c:v>
                </c:pt>
                <c:pt idx="16">
                  <c:v>1880000</c:v>
                </c:pt>
                <c:pt idx="17">
                  <c:v>1260000</c:v>
                </c:pt>
                <c:pt idx="18">
                  <c:v>790000</c:v>
                </c:pt>
                <c:pt idx="19">
                  <c:v>1460000</c:v>
                </c:pt>
                <c:pt idx="20">
                  <c:v>1990000</c:v>
                </c:pt>
                <c:pt idx="21">
                  <c:v>2420000</c:v>
                </c:pt>
                <c:pt idx="22">
                  <c:v>1460000</c:v>
                </c:pt>
                <c:pt idx="23">
                  <c:v>1540000</c:v>
                </c:pt>
                <c:pt idx="24">
                  <c:v>2160000</c:v>
                </c:pt>
                <c:pt idx="25">
                  <c:v>1800000</c:v>
                </c:pt>
                <c:pt idx="26">
                  <c:v>2600000</c:v>
                </c:pt>
                <c:pt idx="27">
                  <c:v>1830000</c:v>
                </c:pt>
                <c:pt idx="28">
                  <c:v>1830000</c:v>
                </c:pt>
                <c:pt idx="29">
                  <c:v>1170000</c:v>
                </c:pt>
                <c:pt idx="30">
                  <c:v>2780000</c:v>
                </c:pt>
                <c:pt idx="31">
                  <c:v>1740000</c:v>
                </c:pt>
                <c:pt idx="32">
                  <c:v>1950000</c:v>
                </c:pt>
                <c:pt idx="33">
                  <c:v>870000</c:v>
                </c:pt>
                <c:pt idx="34">
                  <c:v>2600000</c:v>
                </c:pt>
                <c:pt idx="35">
                  <c:v>1920000</c:v>
                </c:pt>
                <c:pt idx="36">
                  <c:v>1030000</c:v>
                </c:pt>
                <c:pt idx="37">
                  <c:v>880000</c:v>
                </c:pt>
                <c:pt idx="38">
                  <c:v>1350000</c:v>
                </c:pt>
                <c:pt idx="39">
                  <c:v>1610000</c:v>
                </c:pt>
                <c:pt idx="40">
                  <c:v>1380000</c:v>
                </c:pt>
                <c:pt idx="41">
                  <c:v>1290000</c:v>
                </c:pt>
                <c:pt idx="42">
                  <c:v>2100000</c:v>
                </c:pt>
                <c:pt idx="43">
                  <c:v>1340000</c:v>
                </c:pt>
                <c:pt idx="44">
                  <c:v>1810000</c:v>
                </c:pt>
                <c:pt idx="45">
                  <c:v>1670000</c:v>
                </c:pt>
                <c:pt idx="46">
                  <c:v>980000</c:v>
                </c:pt>
                <c:pt idx="47">
                  <c:v>2320000</c:v>
                </c:pt>
                <c:pt idx="48">
                  <c:v>2390000</c:v>
                </c:pt>
                <c:pt idx="49">
                  <c:v>840000</c:v>
                </c:pt>
                <c:pt idx="50">
                  <c:v>1590000</c:v>
                </c:pt>
                <c:pt idx="51">
                  <c:v>2020000</c:v>
                </c:pt>
                <c:pt idx="52">
                  <c:v>1700000</c:v>
                </c:pt>
                <c:pt idx="53">
                  <c:v>1150000</c:v>
                </c:pt>
                <c:pt idx="54">
                  <c:v>1280000</c:v>
                </c:pt>
                <c:pt idx="55">
                  <c:v>1380000</c:v>
                </c:pt>
                <c:pt idx="56">
                  <c:v>1500000</c:v>
                </c:pt>
                <c:pt idx="57">
                  <c:v>1720000</c:v>
                </c:pt>
                <c:pt idx="58">
                  <c:v>2030000</c:v>
                </c:pt>
                <c:pt idx="59">
                  <c:v>2250000</c:v>
                </c:pt>
                <c:pt idx="60">
                  <c:v>1850000</c:v>
                </c:pt>
                <c:pt idx="61">
                  <c:v>1420000</c:v>
                </c:pt>
                <c:pt idx="62">
                  <c:v>1150000</c:v>
                </c:pt>
                <c:pt idx="63">
                  <c:v>1060000</c:v>
                </c:pt>
                <c:pt idx="64">
                  <c:v>660000</c:v>
                </c:pt>
                <c:pt idx="65">
                  <c:v>1280000</c:v>
                </c:pt>
                <c:pt idx="66">
                  <c:v>1530000</c:v>
                </c:pt>
                <c:pt idx="67">
                  <c:v>1030000</c:v>
                </c:pt>
                <c:pt idx="68">
                  <c:v>1380000</c:v>
                </c:pt>
                <c:pt idx="69">
                  <c:v>1930000</c:v>
                </c:pt>
                <c:pt idx="70">
                  <c:v>1720000</c:v>
                </c:pt>
                <c:pt idx="71">
                  <c:v>1470000</c:v>
                </c:pt>
                <c:pt idx="72">
                  <c:v>2380000</c:v>
                </c:pt>
                <c:pt idx="73">
                  <c:v>860000</c:v>
                </c:pt>
                <c:pt idx="74">
                  <c:v>810000</c:v>
                </c:pt>
                <c:pt idx="75">
                  <c:v>970000</c:v>
                </c:pt>
                <c:pt idx="76">
                  <c:v>1430000</c:v>
                </c:pt>
                <c:pt idx="77">
                  <c:v>660000</c:v>
                </c:pt>
                <c:pt idx="78">
                  <c:v>2840000</c:v>
                </c:pt>
                <c:pt idx="79">
                  <c:v>1150000</c:v>
                </c:pt>
                <c:pt idx="80">
                  <c:v>810000</c:v>
                </c:pt>
                <c:pt idx="81">
                  <c:v>890000</c:v>
                </c:pt>
                <c:pt idx="82">
                  <c:v>1150000</c:v>
                </c:pt>
                <c:pt idx="83">
                  <c:v>1700000</c:v>
                </c:pt>
                <c:pt idx="84">
                  <c:v>2630000</c:v>
                </c:pt>
                <c:pt idx="85">
                  <c:v>1070000</c:v>
                </c:pt>
                <c:pt idx="86">
                  <c:v>1570000</c:v>
                </c:pt>
                <c:pt idx="87">
                  <c:v>1770000</c:v>
                </c:pt>
                <c:pt idx="88">
                  <c:v>1950000</c:v>
                </c:pt>
                <c:pt idx="89">
                  <c:v>1840000</c:v>
                </c:pt>
                <c:pt idx="90">
                  <c:v>2100000</c:v>
                </c:pt>
                <c:pt idx="91">
                  <c:v>1870000</c:v>
                </c:pt>
                <c:pt idx="92">
                  <c:v>1000000</c:v>
                </c:pt>
                <c:pt idx="93">
                  <c:v>2120000</c:v>
                </c:pt>
                <c:pt idx="94">
                  <c:v>1630000</c:v>
                </c:pt>
                <c:pt idx="95">
                  <c:v>2020000</c:v>
                </c:pt>
                <c:pt idx="96">
                  <c:v>1320000</c:v>
                </c:pt>
                <c:pt idx="97">
                  <c:v>1820000</c:v>
                </c:pt>
                <c:pt idx="98">
                  <c:v>1630000</c:v>
                </c:pt>
                <c:pt idx="99">
                  <c:v>1260000</c:v>
                </c:pt>
                <c:pt idx="100">
                  <c:v>1250000</c:v>
                </c:pt>
                <c:pt idx="101">
                  <c:v>2680000</c:v>
                </c:pt>
                <c:pt idx="102">
                  <c:v>1120000</c:v>
                </c:pt>
                <c:pt idx="103">
                  <c:v>1610000</c:v>
                </c:pt>
                <c:pt idx="104">
                  <c:v>1490000</c:v>
                </c:pt>
                <c:pt idx="105">
                  <c:v>1720000</c:v>
                </c:pt>
                <c:pt idx="106">
                  <c:v>1360000</c:v>
                </c:pt>
                <c:pt idx="107">
                  <c:v>1420000</c:v>
                </c:pt>
                <c:pt idx="108">
                  <c:v>1930000</c:v>
                </c:pt>
                <c:pt idx="109">
                  <c:v>780000</c:v>
                </c:pt>
                <c:pt idx="110">
                  <c:v>1190000</c:v>
                </c:pt>
                <c:pt idx="111">
                  <c:v>670000</c:v>
                </c:pt>
                <c:pt idx="112">
                  <c:v>2160000</c:v>
                </c:pt>
                <c:pt idx="113">
                  <c:v>800000</c:v>
                </c:pt>
                <c:pt idx="114">
                  <c:v>1160000</c:v>
                </c:pt>
                <c:pt idx="115">
                  <c:v>1800000</c:v>
                </c:pt>
                <c:pt idx="116">
                  <c:v>2620000</c:v>
                </c:pt>
                <c:pt idx="117">
                  <c:v>2090000</c:v>
                </c:pt>
                <c:pt idx="118">
                  <c:v>1220000</c:v>
                </c:pt>
                <c:pt idx="119">
                  <c:v>1080000</c:v>
                </c:pt>
                <c:pt idx="120">
                  <c:v>1390000</c:v>
                </c:pt>
                <c:pt idx="121">
                  <c:v>1950000</c:v>
                </c:pt>
                <c:pt idx="122">
                  <c:v>2020000</c:v>
                </c:pt>
                <c:pt idx="123">
                  <c:v>1420000</c:v>
                </c:pt>
                <c:pt idx="124">
                  <c:v>1540000</c:v>
                </c:pt>
                <c:pt idx="125">
                  <c:v>2390000</c:v>
                </c:pt>
                <c:pt idx="126">
                  <c:v>1710000</c:v>
                </c:pt>
                <c:pt idx="127">
                  <c:v>970000</c:v>
                </c:pt>
                <c:pt idx="128">
                  <c:v>2570000</c:v>
                </c:pt>
                <c:pt idx="129">
                  <c:v>760000</c:v>
                </c:pt>
                <c:pt idx="130">
                  <c:v>1940000</c:v>
                </c:pt>
                <c:pt idx="131">
                  <c:v>1800000</c:v>
                </c:pt>
                <c:pt idx="132">
                  <c:v>770000</c:v>
                </c:pt>
                <c:pt idx="133">
                  <c:v>1210000</c:v>
                </c:pt>
                <c:pt idx="134">
                  <c:v>2050000</c:v>
                </c:pt>
                <c:pt idx="135">
                  <c:v>1330000</c:v>
                </c:pt>
                <c:pt idx="136">
                  <c:v>1430000</c:v>
                </c:pt>
                <c:pt idx="137">
                  <c:v>1810000</c:v>
                </c:pt>
                <c:pt idx="138">
                  <c:v>1240000</c:v>
                </c:pt>
                <c:pt idx="139">
                  <c:v>1790000</c:v>
                </c:pt>
                <c:pt idx="140">
                  <c:v>2110000</c:v>
                </c:pt>
                <c:pt idx="141">
                  <c:v>930000</c:v>
                </c:pt>
                <c:pt idx="142">
                  <c:v>1830000</c:v>
                </c:pt>
                <c:pt idx="143">
                  <c:v>2850000</c:v>
                </c:pt>
                <c:pt idx="144">
                  <c:v>1900000</c:v>
                </c:pt>
                <c:pt idx="145">
                  <c:v>1220000</c:v>
                </c:pt>
                <c:pt idx="146">
                  <c:v>1810000</c:v>
                </c:pt>
                <c:pt idx="147">
                  <c:v>1150000</c:v>
                </c:pt>
                <c:pt idx="148">
                  <c:v>2190000</c:v>
                </c:pt>
                <c:pt idx="149">
                  <c:v>1870000</c:v>
                </c:pt>
                <c:pt idx="150">
                  <c:v>1370000</c:v>
                </c:pt>
                <c:pt idx="151">
                  <c:v>1660000</c:v>
                </c:pt>
                <c:pt idx="152">
                  <c:v>1790000</c:v>
                </c:pt>
                <c:pt idx="153">
                  <c:v>810000</c:v>
                </c:pt>
                <c:pt idx="154">
                  <c:v>710000</c:v>
                </c:pt>
                <c:pt idx="155">
                  <c:v>1340000</c:v>
                </c:pt>
                <c:pt idx="156">
                  <c:v>1690000</c:v>
                </c:pt>
                <c:pt idx="157">
                  <c:v>1170000</c:v>
                </c:pt>
                <c:pt idx="158">
                  <c:v>1110000</c:v>
                </c:pt>
                <c:pt idx="159">
                  <c:v>1290000</c:v>
                </c:pt>
                <c:pt idx="160">
                  <c:v>1500000</c:v>
                </c:pt>
                <c:pt idx="161">
                  <c:v>1540000</c:v>
                </c:pt>
                <c:pt idx="162">
                  <c:v>910000</c:v>
                </c:pt>
                <c:pt idx="163">
                  <c:v>750000</c:v>
                </c:pt>
                <c:pt idx="164">
                  <c:v>2270000</c:v>
                </c:pt>
                <c:pt idx="165">
                  <c:v>3180000</c:v>
                </c:pt>
                <c:pt idx="166">
                  <c:v>1100000</c:v>
                </c:pt>
                <c:pt idx="167">
                  <c:v>1600000</c:v>
                </c:pt>
                <c:pt idx="168">
                  <c:v>2000000</c:v>
                </c:pt>
                <c:pt idx="169">
                  <c:v>1790000</c:v>
                </c:pt>
                <c:pt idx="170">
                  <c:v>1150000</c:v>
                </c:pt>
                <c:pt idx="171">
                  <c:v>920000</c:v>
                </c:pt>
                <c:pt idx="172">
                  <c:v>1540000</c:v>
                </c:pt>
                <c:pt idx="173">
                  <c:v>1230000</c:v>
                </c:pt>
                <c:pt idx="174">
                  <c:v>1170000</c:v>
                </c:pt>
                <c:pt idx="175">
                  <c:v>820000</c:v>
                </c:pt>
                <c:pt idx="176">
                  <c:v>1520000</c:v>
                </c:pt>
                <c:pt idx="177">
                  <c:v>2220000</c:v>
                </c:pt>
                <c:pt idx="178">
                  <c:v>1360000</c:v>
                </c:pt>
                <c:pt idx="179">
                  <c:v>1190000</c:v>
                </c:pt>
                <c:pt idx="180">
                  <c:v>2050000</c:v>
                </c:pt>
                <c:pt idx="181">
                  <c:v>2150000</c:v>
                </c:pt>
                <c:pt idx="182">
                  <c:v>1120000</c:v>
                </c:pt>
                <c:pt idx="183">
                  <c:v>1420000</c:v>
                </c:pt>
                <c:pt idx="184">
                  <c:v>1780000</c:v>
                </c:pt>
                <c:pt idx="185">
                  <c:v>1400000</c:v>
                </c:pt>
                <c:pt idx="186">
                  <c:v>1440000</c:v>
                </c:pt>
                <c:pt idx="187">
                  <c:v>890000</c:v>
                </c:pt>
                <c:pt idx="188">
                  <c:v>1800000</c:v>
                </c:pt>
                <c:pt idx="189">
                  <c:v>1780000</c:v>
                </c:pt>
                <c:pt idx="190">
                  <c:v>1790000</c:v>
                </c:pt>
                <c:pt idx="191">
                  <c:v>1200000</c:v>
                </c:pt>
                <c:pt idx="192">
                  <c:v>1820000</c:v>
                </c:pt>
                <c:pt idx="193">
                  <c:v>1900000</c:v>
                </c:pt>
                <c:pt idx="194">
                  <c:v>1300000</c:v>
                </c:pt>
                <c:pt idx="195">
                  <c:v>2970000</c:v>
                </c:pt>
                <c:pt idx="196">
                  <c:v>2190000</c:v>
                </c:pt>
                <c:pt idx="197">
                  <c:v>1130000</c:v>
                </c:pt>
                <c:pt idx="198">
                  <c:v>1600000</c:v>
                </c:pt>
                <c:pt idx="199">
                  <c:v>1930000</c:v>
                </c:pt>
                <c:pt idx="200">
                  <c:v>2020000</c:v>
                </c:pt>
                <c:pt idx="201">
                  <c:v>1810000</c:v>
                </c:pt>
                <c:pt idx="202">
                  <c:v>1560000</c:v>
                </c:pt>
                <c:pt idx="203">
                  <c:v>1930000</c:v>
                </c:pt>
                <c:pt idx="204">
                  <c:v>2800000</c:v>
                </c:pt>
                <c:pt idx="205">
                  <c:v>1110000</c:v>
                </c:pt>
                <c:pt idx="206">
                  <c:v>1500000</c:v>
                </c:pt>
                <c:pt idx="207">
                  <c:v>1700000</c:v>
                </c:pt>
                <c:pt idx="208">
                  <c:v>1810000</c:v>
                </c:pt>
                <c:pt idx="209">
                  <c:v>1060000</c:v>
                </c:pt>
                <c:pt idx="210">
                  <c:v>1110000</c:v>
                </c:pt>
                <c:pt idx="211">
                  <c:v>1510000</c:v>
                </c:pt>
                <c:pt idx="212">
                  <c:v>2100000</c:v>
                </c:pt>
                <c:pt idx="213">
                  <c:v>1180000</c:v>
                </c:pt>
                <c:pt idx="214">
                  <c:v>1350000</c:v>
                </c:pt>
                <c:pt idx="215">
                  <c:v>1470000</c:v>
                </c:pt>
                <c:pt idx="216">
                  <c:v>1380000</c:v>
                </c:pt>
                <c:pt idx="217">
                  <c:v>1300000</c:v>
                </c:pt>
                <c:pt idx="218">
                  <c:v>2870000</c:v>
                </c:pt>
                <c:pt idx="219">
                  <c:v>1000000</c:v>
                </c:pt>
                <c:pt idx="220">
                  <c:v>1820000</c:v>
                </c:pt>
                <c:pt idx="221">
                  <c:v>2760000</c:v>
                </c:pt>
                <c:pt idx="222">
                  <c:v>1280000</c:v>
                </c:pt>
                <c:pt idx="223">
                  <c:v>3410000</c:v>
                </c:pt>
                <c:pt idx="224">
                  <c:v>1990000</c:v>
                </c:pt>
                <c:pt idx="225">
                  <c:v>1190000</c:v>
                </c:pt>
                <c:pt idx="226">
                  <c:v>1960000</c:v>
                </c:pt>
                <c:pt idx="227">
                  <c:v>2270000</c:v>
                </c:pt>
                <c:pt idx="228">
                  <c:v>2630000</c:v>
                </c:pt>
                <c:pt idx="229">
                  <c:v>1790000</c:v>
                </c:pt>
                <c:pt idx="230">
                  <c:v>1590000</c:v>
                </c:pt>
                <c:pt idx="231">
                  <c:v>1820000</c:v>
                </c:pt>
                <c:pt idx="232">
                  <c:v>1960000</c:v>
                </c:pt>
                <c:pt idx="233">
                  <c:v>870000</c:v>
                </c:pt>
                <c:pt idx="234">
                  <c:v>1320000</c:v>
                </c:pt>
                <c:pt idx="235">
                  <c:v>3140000</c:v>
                </c:pt>
                <c:pt idx="236">
                  <c:v>1440000</c:v>
                </c:pt>
                <c:pt idx="237">
                  <c:v>2760000</c:v>
                </c:pt>
                <c:pt idx="238">
                  <c:v>2370000</c:v>
                </c:pt>
                <c:pt idx="239">
                  <c:v>2830000</c:v>
                </c:pt>
                <c:pt idx="240">
                  <c:v>2460000</c:v>
                </c:pt>
                <c:pt idx="241">
                  <c:v>1280000</c:v>
                </c:pt>
                <c:pt idx="242">
                  <c:v>1140000</c:v>
                </c:pt>
                <c:pt idx="243">
                  <c:v>1340000</c:v>
                </c:pt>
                <c:pt idx="244">
                  <c:v>1140000</c:v>
                </c:pt>
                <c:pt idx="245">
                  <c:v>1340000</c:v>
                </c:pt>
                <c:pt idx="246">
                  <c:v>1520000</c:v>
                </c:pt>
                <c:pt idx="247">
                  <c:v>1260000</c:v>
                </c:pt>
                <c:pt idx="248">
                  <c:v>840000</c:v>
                </c:pt>
                <c:pt idx="249">
                  <c:v>2240000</c:v>
                </c:pt>
                <c:pt idx="250">
                  <c:v>1470000</c:v>
                </c:pt>
                <c:pt idx="251">
                  <c:v>1290000</c:v>
                </c:pt>
                <c:pt idx="252">
                  <c:v>1030000</c:v>
                </c:pt>
                <c:pt idx="253">
                  <c:v>1570000</c:v>
                </c:pt>
                <c:pt idx="254">
                  <c:v>1610000</c:v>
                </c:pt>
                <c:pt idx="255">
                  <c:v>970000</c:v>
                </c:pt>
                <c:pt idx="256">
                  <c:v>1470000</c:v>
                </c:pt>
                <c:pt idx="257">
                  <c:v>1960000</c:v>
                </c:pt>
                <c:pt idx="258">
                  <c:v>1240000</c:v>
                </c:pt>
                <c:pt idx="259">
                  <c:v>2140000</c:v>
                </c:pt>
                <c:pt idx="260">
                  <c:v>1220000</c:v>
                </c:pt>
                <c:pt idx="261">
                  <c:v>2240000</c:v>
                </c:pt>
                <c:pt idx="262">
                  <c:v>1360000</c:v>
                </c:pt>
                <c:pt idx="263">
                  <c:v>1190000</c:v>
                </c:pt>
                <c:pt idx="264">
                  <c:v>1830000</c:v>
                </c:pt>
                <c:pt idx="265">
                  <c:v>2020000</c:v>
                </c:pt>
                <c:pt idx="266">
                  <c:v>2480000</c:v>
                </c:pt>
                <c:pt idx="267">
                  <c:v>2100000</c:v>
                </c:pt>
                <c:pt idx="268">
                  <c:v>1370000</c:v>
                </c:pt>
                <c:pt idx="269">
                  <c:v>1110000</c:v>
                </c:pt>
                <c:pt idx="270">
                  <c:v>2680000</c:v>
                </c:pt>
                <c:pt idx="271">
                  <c:v>2790000</c:v>
                </c:pt>
                <c:pt idx="272">
                  <c:v>940000</c:v>
                </c:pt>
                <c:pt idx="273">
                  <c:v>2080000</c:v>
                </c:pt>
                <c:pt idx="274">
                  <c:v>830000</c:v>
                </c:pt>
                <c:pt idx="275">
                  <c:v>2310000</c:v>
                </c:pt>
                <c:pt idx="276">
                  <c:v>2090000</c:v>
                </c:pt>
                <c:pt idx="277">
                  <c:v>1390000</c:v>
                </c:pt>
                <c:pt idx="278">
                  <c:v>1350000</c:v>
                </c:pt>
                <c:pt idx="279">
                  <c:v>1020000</c:v>
                </c:pt>
                <c:pt idx="280">
                  <c:v>1940000</c:v>
                </c:pt>
                <c:pt idx="281">
                  <c:v>2150000</c:v>
                </c:pt>
                <c:pt idx="282">
                  <c:v>2000000</c:v>
                </c:pt>
                <c:pt idx="283">
                  <c:v>1180000</c:v>
                </c:pt>
                <c:pt idx="284">
                  <c:v>2350000</c:v>
                </c:pt>
                <c:pt idx="285">
                  <c:v>1550000</c:v>
                </c:pt>
                <c:pt idx="286">
                  <c:v>2060000</c:v>
                </c:pt>
                <c:pt idx="287">
                  <c:v>990000</c:v>
                </c:pt>
                <c:pt idx="288">
                  <c:v>1690000</c:v>
                </c:pt>
                <c:pt idx="289">
                  <c:v>1510000</c:v>
                </c:pt>
                <c:pt idx="290">
                  <c:v>1600000</c:v>
                </c:pt>
                <c:pt idx="291">
                  <c:v>2670000</c:v>
                </c:pt>
                <c:pt idx="292">
                  <c:v>2210000</c:v>
                </c:pt>
                <c:pt idx="293">
                  <c:v>1140000</c:v>
                </c:pt>
                <c:pt idx="294">
                  <c:v>840000</c:v>
                </c:pt>
                <c:pt idx="295">
                  <c:v>1790000</c:v>
                </c:pt>
                <c:pt idx="296">
                  <c:v>980000</c:v>
                </c:pt>
                <c:pt idx="297">
                  <c:v>1920000</c:v>
                </c:pt>
                <c:pt idx="298">
                  <c:v>1180000</c:v>
                </c:pt>
                <c:pt idx="299">
                  <c:v>2770000</c:v>
                </c:pt>
                <c:pt idx="300">
                  <c:v>1040000</c:v>
                </c:pt>
                <c:pt idx="301">
                  <c:v>2340000</c:v>
                </c:pt>
                <c:pt idx="302">
                  <c:v>1200000</c:v>
                </c:pt>
                <c:pt idx="303">
                  <c:v>1220000</c:v>
                </c:pt>
                <c:pt idx="304">
                  <c:v>2430000</c:v>
                </c:pt>
                <c:pt idx="305">
                  <c:v>1180000</c:v>
                </c:pt>
                <c:pt idx="306">
                  <c:v>2520000</c:v>
                </c:pt>
                <c:pt idx="307">
                  <c:v>1600000</c:v>
                </c:pt>
                <c:pt idx="308">
                  <c:v>1320000</c:v>
                </c:pt>
                <c:pt idx="309">
                  <c:v>1290000</c:v>
                </c:pt>
                <c:pt idx="310">
                  <c:v>2880000</c:v>
                </c:pt>
                <c:pt idx="311">
                  <c:v>1550000</c:v>
                </c:pt>
                <c:pt idx="312">
                  <c:v>1330000</c:v>
                </c:pt>
                <c:pt idx="313">
                  <c:v>1780000</c:v>
                </c:pt>
                <c:pt idx="314">
                  <c:v>1620000</c:v>
                </c:pt>
                <c:pt idx="315">
                  <c:v>1020000</c:v>
                </c:pt>
                <c:pt idx="316">
                  <c:v>1600000</c:v>
                </c:pt>
                <c:pt idx="317">
                  <c:v>1930000</c:v>
                </c:pt>
                <c:pt idx="318">
                  <c:v>1350000</c:v>
                </c:pt>
                <c:pt idx="319">
                  <c:v>1290000</c:v>
                </c:pt>
                <c:pt idx="320">
                  <c:v>1410000</c:v>
                </c:pt>
                <c:pt idx="321">
                  <c:v>1350000</c:v>
                </c:pt>
                <c:pt idx="322">
                  <c:v>1670000</c:v>
                </c:pt>
                <c:pt idx="323">
                  <c:v>1150000</c:v>
                </c:pt>
                <c:pt idx="324">
                  <c:v>1370000</c:v>
                </c:pt>
                <c:pt idx="325">
                  <c:v>1170000</c:v>
                </c:pt>
                <c:pt idx="326">
                  <c:v>2270000</c:v>
                </c:pt>
                <c:pt idx="327">
                  <c:v>1500000</c:v>
                </c:pt>
                <c:pt idx="328">
                  <c:v>2240000</c:v>
                </c:pt>
                <c:pt idx="329">
                  <c:v>1750000</c:v>
                </c:pt>
                <c:pt idx="330">
                  <c:v>1690000</c:v>
                </c:pt>
                <c:pt idx="331">
                  <c:v>1270000</c:v>
                </c:pt>
                <c:pt idx="332">
                  <c:v>1080000</c:v>
                </c:pt>
                <c:pt idx="333">
                  <c:v>2560000</c:v>
                </c:pt>
                <c:pt idx="334">
                  <c:v>2490000</c:v>
                </c:pt>
                <c:pt idx="335">
                  <c:v>2360000</c:v>
                </c:pt>
                <c:pt idx="336">
                  <c:v>1600000</c:v>
                </c:pt>
                <c:pt idx="337">
                  <c:v>2190000</c:v>
                </c:pt>
                <c:pt idx="338">
                  <c:v>3490000</c:v>
                </c:pt>
                <c:pt idx="339">
                  <c:v>1610000</c:v>
                </c:pt>
                <c:pt idx="340">
                  <c:v>1230000</c:v>
                </c:pt>
                <c:pt idx="341">
                  <c:v>1510000</c:v>
                </c:pt>
                <c:pt idx="342">
                  <c:v>1830000</c:v>
                </c:pt>
                <c:pt idx="343">
                  <c:v>1910000</c:v>
                </c:pt>
                <c:pt idx="344">
                  <c:v>2130000</c:v>
                </c:pt>
                <c:pt idx="345">
                  <c:v>1580000</c:v>
                </c:pt>
                <c:pt idx="346">
                  <c:v>970000</c:v>
                </c:pt>
                <c:pt idx="347">
                  <c:v>2080000</c:v>
                </c:pt>
                <c:pt idx="348">
                  <c:v>2230000</c:v>
                </c:pt>
                <c:pt idx="349">
                  <c:v>1370000</c:v>
                </c:pt>
                <c:pt idx="350">
                  <c:v>1420000</c:v>
                </c:pt>
                <c:pt idx="351">
                  <c:v>1540000</c:v>
                </c:pt>
                <c:pt idx="352">
                  <c:v>1800000</c:v>
                </c:pt>
                <c:pt idx="353">
                  <c:v>1400000</c:v>
                </c:pt>
                <c:pt idx="354">
                  <c:v>2390000</c:v>
                </c:pt>
                <c:pt idx="355">
                  <c:v>3480000</c:v>
                </c:pt>
                <c:pt idx="356">
                  <c:v>1450000</c:v>
                </c:pt>
                <c:pt idx="357">
                  <c:v>2120000</c:v>
                </c:pt>
                <c:pt idx="358">
                  <c:v>980000</c:v>
                </c:pt>
                <c:pt idx="359">
                  <c:v>1310000</c:v>
                </c:pt>
                <c:pt idx="360">
                  <c:v>1780000</c:v>
                </c:pt>
                <c:pt idx="361">
                  <c:v>1090000</c:v>
                </c:pt>
                <c:pt idx="362">
                  <c:v>1610000</c:v>
                </c:pt>
                <c:pt idx="363">
                  <c:v>1300000</c:v>
                </c:pt>
                <c:pt idx="364">
                  <c:v>2150000</c:v>
                </c:pt>
                <c:pt idx="365">
                  <c:v>1360000</c:v>
                </c:pt>
                <c:pt idx="366">
                  <c:v>2280000</c:v>
                </c:pt>
                <c:pt idx="367">
                  <c:v>1330000</c:v>
                </c:pt>
                <c:pt idx="368">
                  <c:v>1960000</c:v>
                </c:pt>
                <c:pt idx="369">
                  <c:v>1110000</c:v>
                </c:pt>
                <c:pt idx="370">
                  <c:v>2800000</c:v>
                </c:pt>
                <c:pt idx="371">
                  <c:v>1540000</c:v>
                </c:pt>
                <c:pt idx="372">
                  <c:v>1200000</c:v>
                </c:pt>
                <c:pt idx="373">
                  <c:v>2830000</c:v>
                </c:pt>
                <c:pt idx="374">
                  <c:v>1880000</c:v>
                </c:pt>
                <c:pt idx="375">
                  <c:v>1930000</c:v>
                </c:pt>
                <c:pt idx="376">
                  <c:v>1200000</c:v>
                </c:pt>
                <c:pt idx="377">
                  <c:v>1440000</c:v>
                </c:pt>
                <c:pt idx="378">
                  <c:v>1750000</c:v>
                </c:pt>
                <c:pt idx="379">
                  <c:v>1020000</c:v>
                </c:pt>
                <c:pt idx="380">
                  <c:v>1460000</c:v>
                </c:pt>
                <c:pt idx="381">
                  <c:v>840000</c:v>
                </c:pt>
                <c:pt idx="382">
                  <c:v>1430000</c:v>
                </c:pt>
                <c:pt idx="383">
                  <c:v>1900000</c:v>
                </c:pt>
                <c:pt idx="384">
                  <c:v>2220000</c:v>
                </c:pt>
                <c:pt idx="385">
                  <c:v>1180000</c:v>
                </c:pt>
                <c:pt idx="386">
                  <c:v>2320000</c:v>
                </c:pt>
                <c:pt idx="387">
                  <c:v>1580000</c:v>
                </c:pt>
                <c:pt idx="388">
                  <c:v>700000</c:v>
                </c:pt>
                <c:pt idx="389">
                  <c:v>1500000</c:v>
                </c:pt>
                <c:pt idx="390">
                  <c:v>1820000</c:v>
                </c:pt>
                <c:pt idx="391">
                  <c:v>2970000</c:v>
                </c:pt>
                <c:pt idx="392">
                  <c:v>1210000</c:v>
                </c:pt>
                <c:pt idx="393">
                  <c:v>2250000</c:v>
                </c:pt>
                <c:pt idx="394">
                  <c:v>1990000</c:v>
                </c:pt>
                <c:pt idx="395">
                  <c:v>2150000</c:v>
                </c:pt>
                <c:pt idx="396">
                  <c:v>2290000</c:v>
                </c:pt>
                <c:pt idx="397">
                  <c:v>2760000</c:v>
                </c:pt>
                <c:pt idx="398">
                  <c:v>2290000</c:v>
                </c:pt>
                <c:pt idx="399">
                  <c:v>1310000</c:v>
                </c:pt>
                <c:pt idx="400">
                  <c:v>1170000</c:v>
                </c:pt>
                <c:pt idx="401">
                  <c:v>1930000</c:v>
                </c:pt>
                <c:pt idx="402">
                  <c:v>1120000</c:v>
                </c:pt>
                <c:pt idx="403">
                  <c:v>1910000</c:v>
                </c:pt>
                <c:pt idx="404">
                  <c:v>1300000</c:v>
                </c:pt>
                <c:pt idx="405">
                  <c:v>2940000</c:v>
                </c:pt>
                <c:pt idx="406">
                  <c:v>1150000</c:v>
                </c:pt>
                <c:pt idx="407">
                  <c:v>2090000</c:v>
                </c:pt>
                <c:pt idx="408">
                  <c:v>2260000</c:v>
                </c:pt>
                <c:pt idx="409">
                  <c:v>1280000</c:v>
                </c:pt>
                <c:pt idx="410">
                  <c:v>1970000</c:v>
                </c:pt>
                <c:pt idx="411">
                  <c:v>2230000</c:v>
                </c:pt>
                <c:pt idx="412">
                  <c:v>1480000</c:v>
                </c:pt>
                <c:pt idx="413">
                  <c:v>1070000</c:v>
                </c:pt>
                <c:pt idx="414">
                  <c:v>1380000</c:v>
                </c:pt>
                <c:pt idx="415">
                  <c:v>2500000</c:v>
                </c:pt>
                <c:pt idx="416">
                  <c:v>1550000</c:v>
                </c:pt>
                <c:pt idx="417">
                  <c:v>1750000</c:v>
                </c:pt>
                <c:pt idx="418">
                  <c:v>1150000</c:v>
                </c:pt>
                <c:pt idx="419">
                  <c:v>1040000</c:v>
                </c:pt>
                <c:pt idx="420">
                  <c:v>2200000</c:v>
                </c:pt>
                <c:pt idx="421">
                  <c:v>2510000</c:v>
                </c:pt>
                <c:pt idx="422">
                  <c:v>2630000</c:v>
                </c:pt>
                <c:pt idx="423">
                  <c:v>1310000</c:v>
                </c:pt>
                <c:pt idx="424">
                  <c:v>1750000</c:v>
                </c:pt>
                <c:pt idx="425">
                  <c:v>1120000</c:v>
                </c:pt>
                <c:pt idx="426">
                  <c:v>2610000</c:v>
                </c:pt>
                <c:pt idx="427">
                  <c:v>950000</c:v>
                </c:pt>
                <c:pt idx="428">
                  <c:v>1550000</c:v>
                </c:pt>
                <c:pt idx="429">
                  <c:v>920000</c:v>
                </c:pt>
                <c:pt idx="430">
                  <c:v>1510000</c:v>
                </c:pt>
                <c:pt idx="431">
                  <c:v>3050000</c:v>
                </c:pt>
                <c:pt idx="432">
                  <c:v>1330000</c:v>
                </c:pt>
                <c:pt idx="433">
                  <c:v>1770000</c:v>
                </c:pt>
                <c:pt idx="434">
                  <c:v>1500000</c:v>
                </c:pt>
                <c:pt idx="435">
                  <c:v>1350000</c:v>
                </c:pt>
                <c:pt idx="436">
                  <c:v>2290000</c:v>
                </c:pt>
                <c:pt idx="437">
                  <c:v>2310000</c:v>
                </c:pt>
                <c:pt idx="438">
                  <c:v>1030000</c:v>
                </c:pt>
                <c:pt idx="439">
                  <c:v>1490000</c:v>
                </c:pt>
                <c:pt idx="440">
                  <c:v>760000</c:v>
                </c:pt>
                <c:pt idx="441">
                  <c:v>1010000</c:v>
                </c:pt>
                <c:pt idx="442">
                  <c:v>2400000</c:v>
                </c:pt>
                <c:pt idx="443">
                  <c:v>1890000</c:v>
                </c:pt>
                <c:pt idx="444">
                  <c:v>1520000</c:v>
                </c:pt>
                <c:pt idx="445">
                  <c:v>1030000</c:v>
                </c:pt>
                <c:pt idx="446">
                  <c:v>1940000</c:v>
                </c:pt>
                <c:pt idx="447">
                  <c:v>1930000</c:v>
                </c:pt>
                <c:pt idx="448">
                  <c:v>2100000</c:v>
                </c:pt>
                <c:pt idx="449">
                  <c:v>1890000</c:v>
                </c:pt>
                <c:pt idx="450">
                  <c:v>1750000</c:v>
                </c:pt>
                <c:pt idx="451">
                  <c:v>1170000</c:v>
                </c:pt>
                <c:pt idx="452">
                  <c:v>1400000</c:v>
                </c:pt>
                <c:pt idx="453">
                  <c:v>1830000</c:v>
                </c:pt>
                <c:pt idx="454">
                  <c:v>1910000</c:v>
                </c:pt>
                <c:pt idx="455">
                  <c:v>760000</c:v>
                </c:pt>
                <c:pt idx="456">
                  <c:v>1490000</c:v>
                </c:pt>
                <c:pt idx="457">
                  <c:v>2600000</c:v>
                </c:pt>
                <c:pt idx="458">
                  <c:v>2250000</c:v>
                </c:pt>
                <c:pt idx="459">
                  <c:v>770000</c:v>
                </c:pt>
                <c:pt idx="460">
                  <c:v>1190000</c:v>
                </c:pt>
                <c:pt idx="461">
                  <c:v>850000</c:v>
                </c:pt>
                <c:pt idx="462">
                  <c:v>1900000</c:v>
                </c:pt>
                <c:pt idx="463">
                  <c:v>1770000</c:v>
                </c:pt>
                <c:pt idx="464">
                  <c:v>2280000</c:v>
                </c:pt>
                <c:pt idx="465">
                  <c:v>1470000</c:v>
                </c:pt>
                <c:pt idx="466">
                  <c:v>3120000</c:v>
                </c:pt>
                <c:pt idx="467">
                  <c:v>2010000</c:v>
                </c:pt>
                <c:pt idx="468">
                  <c:v>1800000</c:v>
                </c:pt>
                <c:pt idx="469">
                  <c:v>1530000</c:v>
                </c:pt>
                <c:pt idx="470">
                  <c:v>850000</c:v>
                </c:pt>
                <c:pt idx="471">
                  <c:v>1850000</c:v>
                </c:pt>
                <c:pt idx="472">
                  <c:v>1260000</c:v>
                </c:pt>
                <c:pt idx="473">
                  <c:v>2320000</c:v>
                </c:pt>
                <c:pt idx="474">
                  <c:v>1560000</c:v>
                </c:pt>
                <c:pt idx="475">
                  <c:v>1540000</c:v>
                </c:pt>
                <c:pt idx="476">
                  <c:v>2810000</c:v>
                </c:pt>
                <c:pt idx="477">
                  <c:v>1780000</c:v>
                </c:pt>
                <c:pt idx="478">
                  <c:v>1940000</c:v>
                </c:pt>
                <c:pt idx="479">
                  <c:v>1530000</c:v>
                </c:pt>
                <c:pt idx="480">
                  <c:v>2000000</c:v>
                </c:pt>
                <c:pt idx="481">
                  <c:v>1890000</c:v>
                </c:pt>
                <c:pt idx="482">
                  <c:v>890000</c:v>
                </c:pt>
                <c:pt idx="483">
                  <c:v>1280000</c:v>
                </c:pt>
                <c:pt idx="484">
                  <c:v>1290000</c:v>
                </c:pt>
                <c:pt idx="485">
                  <c:v>1410000</c:v>
                </c:pt>
                <c:pt idx="486">
                  <c:v>1240000</c:v>
                </c:pt>
                <c:pt idx="487">
                  <c:v>1390000</c:v>
                </c:pt>
                <c:pt idx="488">
                  <c:v>1120000</c:v>
                </c:pt>
                <c:pt idx="489">
                  <c:v>2650000</c:v>
                </c:pt>
                <c:pt idx="490">
                  <c:v>1070000</c:v>
                </c:pt>
                <c:pt idx="491">
                  <c:v>1830000</c:v>
                </c:pt>
                <c:pt idx="492">
                  <c:v>1100000</c:v>
                </c:pt>
                <c:pt idx="493">
                  <c:v>1110000</c:v>
                </c:pt>
                <c:pt idx="494">
                  <c:v>1800000</c:v>
                </c:pt>
                <c:pt idx="495">
                  <c:v>1210000</c:v>
                </c:pt>
                <c:pt idx="496">
                  <c:v>1260000</c:v>
                </c:pt>
                <c:pt idx="497">
                  <c:v>1280000</c:v>
                </c:pt>
                <c:pt idx="498">
                  <c:v>2170000</c:v>
                </c:pt>
                <c:pt idx="499">
                  <c:v>950000</c:v>
                </c:pt>
                <c:pt idx="500">
                  <c:v>1230000</c:v>
                </c:pt>
                <c:pt idx="501">
                  <c:v>1470000</c:v>
                </c:pt>
                <c:pt idx="502">
                  <c:v>3010000</c:v>
                </c:pt>
                <c:pt idx="503">
                  <c:v>1400000</c:v>
                </c:pt>
                <c:pt idx="504">
                  <c:v>1480000</c:v>
                </c:pt>
                <c:pt idx="505">
                  <c:v>1690000</c:v>
                </c:pt>
                <c:pt idx="506">
                  <c:v>2110000</c:v>
                </c:pt>
                <c:pt idx="507">
                  <c:v>2180000</c:v>
                </c:pt>
                <c:pt idx="508">
                  <c:v>1820000</c:v>
                </c:pt>
                <c:pt idx="509">
                  <c:v>730000</c:v>
                </c:pt>
                <c:pt idx="510">
                  <c:v>1670000</c:v>
                </c:pt>
                <c:pt idx="511">
                  <c:v>1520000</c:v>
                </c:pt>
                <c:pt idx="512">
                  <c:v>1210000</c:v>
                </c:pt>
                <c:pt idx="513">
                  <c:v>1140000</c:v>
                </c:pt>
                <c:pt idx="514">
                  <c:v>2090000</c:v>
                </c:pt>
                <c:pt idx="515">
                  <c:v>730000</c:v>
                </c:pt>
                <c:pt idx="516">
                  <c:v>1130000</c:v>
                </c:pt>
                <c:pt idx="517">
                  <c:v>1070000</c:v>
                </c:pt>
                <c:pt idx="518">
                  <c:v>1430000</c:v>
                </c:pt>
                <c:pt idx="519">
                  <c:v>2100000</c:v>
                </c:pt>
                <c:pt idx="520">
                  <c:v>1260000</c:v>
                </c:pt>
                <c:pt idx="521">
                  <c:v>1470000</c:v>
                </c:pt>
                <c:pt idx="522">
                  <c:v>1610000</c:v>
                </c:pt>
                <c:pt idx="523">
                  <c:v>1530000</c:v>
                </c:pt>
                <c:pt idx="524">
                  <c:v>1770000</c:v>
                </c:pt>
                <c:pt idx="525">
                  <c:v>820000</c:v>
                </c:pt>
                <c:pt idx="526">
                  <c:v>1070000</c:v>
                </c:pt>
                <c:pt idx="527">
                  <c:v>1020000</c:v>
                </c:pt>
                <c:pt idx="528">
                  <c:v>1240000</c:v>
                </c:pt>
                <c:pt idx="529">
                  <c:v>1600000</c:v>
                </c:pt>
                <c:pt idx="530">
                  <c:v>1960000</c:v>
                </c:pt>
                <c:pt idx="531">
                  <c:v>870000</c:v>
                </c:pt>
                <c:pt idx="532">
                  <c:v>1480000</c:v>
                </c:pt>
                <c:pt idx="533">
                  <c:v>710000</c:v>
                </c:pt>
                <c:pt idx="534">
                  <c:v>2080000</c:v>
                </c:pt>
                <c:pt idx="535">
                  <c:v>2330000</c:v>
                </c:pt>
                <c:pt idx="536">
                  <c:v>1730000</c:v>
                </c:pt>
                <c:pt idx="537">
                  <c:v>1210000</c:v>
                </c:pt>
                <c:pt idx="538">
                  <c:v>2360000</c:v>
                </c:pt>
                <c:pt idx="539">
                  <c:v>2090000</c:v>
                </c:pt>
                <c:pt idx="540">
                  <c:v>1300000</c:v>
                </c:pt>
                <c:pt idx="541">
                  <c:v>1670000</c:v>
                </c:pt>
                <c:pt idx="542">
                  <c:v>1740000</c:v>
                </c:pt>
                <c:pt idx="543">
                  <c:v>1550000</c:v>
                </c:pt>
                <c:pt idx="544">
                  <c:v>1180000</c:v>
                </c:pt>
                <c:pt idx="545">
                  <c:v>1070000</c:v>
                </c:pt>
                <c:pt idx="546">
                  <c:v>1800000</c:v>
                </c:pt>
                <c:pt idx="547">
                  <c:v>1890000</c:v>
                </c:pt>
                <c:pt idx="548">
                  <c:v>1690000</c:v>
                </c:pt>
                <c:pt idx="549">
                  <c:v>1510000</c:v>
                </c:pt>
                <c:pt idx="550">
                  <c:v>3450000</c:v>
                </c:pt>
                <c:pt idx="551">
                  <c:v>950000</c:v>
                </c:pt>
                <c:pt idx="552">
                  <c:v>1650000</c:v>
                </c:pt>
                <c:pt idx="553">
                  <c:v>1870000</c:v>
                </c:pt>
                <c:pt idx="554">
                  <c:v>1810000</c:v>
                </c:pt>
                <c:pt idx="555">
                  <c:v>2010000</c:v>
                </c:pt>
                <c:pt idx="556">
                  <c:v>1640000</c:v>
                </c:pt>
                <c:pt idx="557">
                  <c:v>1200000</c:v>
                </c:pt>
                <c:pt idx="558">
                  <c:v>1490000</c:v>
                </c:pt>
                <c:pt idx="559">
                  <c:v>1210000</c:v>
                </c:pt>
                <c:pt idx="560">
                  <c:v>1250000</c:v>
                </c:pt>
                <c:pt idx="561">
                  <c:v>1350000</c:v>
                </c:pt>
                <c:pt idx="562">
                  <c:v>2090000</c:v>
                </c:pt>
                <c:pt idx="563">
                  <c:v>1800000</c:v>
                </c:pt>
                <c:pt idx="564">
                  <c:v>3050000</c:v>
                </c:pt>
                <c:pt idx="565">
                  <c:v>1040000</c:v>
                </c:pt>
                <c:pt idx="566">
                  <c:v>1580000</c:v>
                </c:pt>
                <c:pt idx="567">
                  <c:v>1610000</c:v>
                </c:pt>
                <c:pt idx="568">
                  <c:v>1790000</c:v>
                </c:pt>
                <c:pt idx="569">
                  <c:v>1150000</c:v>
                </c:pt>
                <c:pt idx="570">
                  <c:v>2290000</c:v>
                </c:pt>
                <c:pt idx="571">
                  <c:v>1620000</c:v>
                </c:pt>
                <c:pt idx="572">
                  <c:v>1640000</c:v>
                </c:pt>
                <c:pt idx="573">
                  <c:v>1530000</c:v>
                </c:pt>
                <c:pt idx="574">
                  <c:v>1180000</c:v>
                </c:pt>
                <c:pt idx="575">
                  <c:v>1820000</c:v>
                </c:pt>
                <c:pt idx="576">
                  <c:v>1120000</c:v>
                </c:pt>
                <c:pt idx="577">
                  <c:v>1960000</c:v>
                </c:pt>
                <c:pt idx="578">
                  <c:v>880000</c:v>
                </c:pt>
                <c:pt idx="579">
                  <c:v>1100000</c:v>
                </c:pt>
                <c:pt idx="580">
                  <c:v>2060000</c:v>
                </c:pt>
                <c:pt idx="581">
                  <c:v>1250000</c:v>
                </c:pt>
                <c:pt idx="582">
                  <c:v>2320000</c:v>
                </c:pt>
                <c:pt idx="583">
                  <c:v>1340000</c:v>
                </c:pt>
                <c:pt idx="584">
                  <c:v>1700000</c:v>
                </c:pt>
                <c:pt idx="585">
                  <c:v>1530000</c:v>
                </c:pt>
                <c:pt idx="586">
                  <c:v>1980000</c:v>
                </c:pt>
                <c:pt idx="587">
                  <c:v>2130000</c:v>
                </c:pt>
                <c:pt idx="588">
                  <c:v>1540000</c:v>
                </c:pt>
                <c:pt idx="589">
                  <c:v>1070000</c:v>
                </c:pt>
                <c:pt idx="590">
                  <c:v>2110000</c:v>
                </c:pt>
                <c:pt idx="591">
                  <c:v>2020000</c:v>
                </c:pt>
                <c:pt idx="592">
                  <c:v>1670000</c:v>
                </c:pt>
                <c:pt idx="593">
                  <c:v>1580000</c:v>
                </c:pt>
                <c:pt idx="594">
                  <c:v>1280000</c:v>
                </c:pt>
                <c:pt idx="595">
                  <c:v>1050000</c:v>
                </c:pt>
                <c:pt idx="596">
                  <c:v>1220000</c:v>
                </c:pt>
                <c:pt idx="597">
                  <c:v>1390000</c:v>
                </c:pt>
                <c:pt idx="598">
                  <c:v>1130000</c:v>
                </c:pt>
                <c:pt idx="599">
                  <c:v>1500000</c:v>
                </c:pt>
                <c:pt idx="600">
                  <c:v>2540000</c:v>
                </c:pt>
                <c:pt idx="601">
                  <c:v>1080000</c:v>
                </c:pt>
                <c:pt idx="602">
                  <c:v>2550000</c:v>
                </c:pt>
                <c:pt idx="603">
                  <c:v>1080000</c:v>
                </c:pt>
                <c:pt idx="604">
                  <c:v>2380000</c:v>
                </c:pt>
                <c:pt idx="605">
                  <c:v>740000</c:v>
                </c:pt>
                <c:pt idx="606">
                  <c:v>2340000</c:v>
                </c:pt>
                <c:pt idx="607">
                  <c:v>1770000</c:v>
                </c:pt>
                <c:pt idx="608">
                  <c:v>2270000</c:v>
                </c:pt>
                <c:pt idx="609">
                  <c:v>1890000</c:v>
                </c:pt>
                <c:pt idx="610">
                  <c:v>1900000</c:v>
                </c:pt>
                <c:pt idx="611">
                  <c:v>2190000</c:v>
                </c:pt>
                <c:pt idx="612">
                  <c:v>1820000</c:v>
                </c:pt>
                <c:pt idx="613">
                  <c:v>1910000</c:v>
                </c:pt>
                <c:pt idx="614">
                  <c:v>1960000</c:v>
                </c:pt>
                <c:pt idx="615">
                  <c:v>1840000</c:v>
                </c:pt>
                <c:pt idx="616">
                  <c:v>1730000</c:v>
                </c:pt>
                <c:pt idx="617">
                  <c:v>1750000</c:v>
                </c:pt>
                <c:pt idx="618">
                  <c:v>1430000</c:v>
                </c:pt>
                <c:pt idx="619">
                  <c:v>1790000</c:v>
                </c:pt>
                <c:pt idx="620">
                  <c:v>1430000</c:v>
                </c:pt>
                <c:pt idx="621">
                  <c:v>2520000</c:v>
                </c:pt>
                <c:pt idx="622">
                  <c:v>2190000</c:v>
                </c:pt>
                <c:pt idx="623">
                  <c:v>1240000</c:v>
                </c:pt>
                <c:pt idx="624">
                  <c:v>930000</c:v>
                </c:pt>
                <c:pt idx="625">
                  <c:v>1280000</c:v>
                </c:pt>
                <c:pt idx="626">
                  <c:v>1870000</c:v>
                </c:pt>
                <c:pt idx="627">
                  <c:v>2320000</c:v>
                </c:pt>
                <c:pt idx="628">
                  <c:v>1910000</c:v>
                </c:pt>
                <c:pt idx="629">
                  <c:v>1660000</c:v>
                </c:pt>
                <c:pt idx="630">
                  <c:v>1170000</c:v>
                </c:pt>
                <c:pt idx="631">
                  <c:v>2520000</c:v>
                </c:pt>
                <c:pt idx="632">
                  <c:v>1630000</c:v>
                </c:pt>
                <c:pt idx="633">
                  <c:v>2100000</c:v>
                </c:pt>
                <c:pt idx="634">
                  <c:v>3080000</c:v>
                </c:pt>
                <c:pt idx="635">
                  <c:v>970000</c:v>
                </c:pt>
                <c:pt idx="636">
                  <c:v>2090000</c:v>
                </c:pt>
                <c:pt idx="637">
                  <c:v>1180000</c:v>
                </c:pt>
                <c:pt idx="638">
                  <c:v>1980000</c:v>
                </c:pt>
                <c:pt idx="639">
                  <c:v>2800000</c:v>
                </c:pt>
                <c:pt idx="640">
                  <c:v>2260000</c:v>
                </c:pt>
                <c:pt idx="641">
                  <c:v>3190000</c:v>
                </c:pt>
                <c:pt idx="642">
                  <c:v>910000</c:v>
                </c:pt>
                <c:pt idx="643">
                  <c:v>1150000</c:v>
                </c:pt>
                <c:pt idx="644">
                  <c:v>2310000</c:v>
                </c:pt>
                <c:pt idx="645">
                  <c:v>980000</c:v>
                </c:pt>
                <c:pt idx="646">
                  <c:v>2390000</c:v>
                </c:pt>
                <c:pt idx="647">
                  <c:v>1550000</c:v>
                </c:pt>
                <c:pt idx="648">
                  <c:v>1500000</c:v>
                </c:pt>
                <c:pt idx="649">
                  <c:v>870000</c:v>
                </c:pt>
                <c:pt idx="650">
                  <c:v>2810000</c:v>
                </c:pt>
                <c:pt idx="651">
                  <c:v>890000</c:v>
                </c:pt>
                <c:pt idx="652">
                  <c:v>1520000</c:v>
                </c:pt>
                <c:pt idx="653">
                  <c:v>1980000</c:v>
                </c:pt>
                <c:pt idx="654">
                  <c:v>1380000</c:v>
                </c:pt>
                <c:pt idx="655">
                  <c:v>2060000</c:v>
                </c:pt>
                <c:pt idx="656">
                  <c:v>2560000</c:v>
                </c:pt>
                <c:pt idx="657">
                  <c:v>1360000</c:v>
                </c:pt>
                <c:pt idx="658">
                  <c:v>2640000</c:v>
                </c:pt>
                <c:pt idx="659">
                  <c:v>1210000</c:v>
                </c:pt>
                <c:pt idx="660">
                  <c:v>2210000</c:v>
                </c:pt>
                <c:pt idx="661">
                  <c:v>1150000</c:v>
                </c:pt>
                <c:pt idx="662">
                  <c:v>2390000</c:v>
                </c:pt>
                <c:pt idx="663">
                  <c:v>1000000</c:v>
                </c:pt>
                <c:pt idx="664">
                  <c:v>1960000</c:v>
                </c:pt>
                <c:pt idx="665">
                  <c:v>1130000</c:v>
                </c:pt>
                <c:pt idx="666">
                  <c:v>1560000</c:v>
                </c:pt>
                <c:pt idx="667">
                  <c:v>1300000</c:v>
                </c:pt>
                <c:pt idx="668">
                  <c:v>2420000</c:v>
                </c:pt>
                <c:pt idx="669">
                  <c:v>1340000</c:v>
                </c:pt>
                <c:pt idx="670">
                  <c:v>1340000</c:v>
                </c:pt>
                <c:pt idx="671">
                  <c:v>980000</c:v>
                </c:pt>
                <c:pt idx="672">
                  <c:v>2970000</c:v>
                </c:pt>
                <c:pt idx="673">
                  <c:v>1660000</c:v>
                </c:pt>
                <c:pt idx="674">
                  <c:v>1320000</c:v>
                </c:pt>
                <c:pt idx="675">
                  <c:v>900000</c:v>
                </c:pt>
                <c:pt idx="676">
                  <c:v>1740000</c:v>
                </c:pt>
                <c:pt idx="677">
                  <c:v>930000</c:v>
                </c:pt>
                <c:pt idx="678">
                  <c:v>3560000</c:v>
                </c:pt>
                <c:pt idx="679">
                  <c:v>2010000</c:v>
                </c:pt>
                <c:pt idx="680">
                  <c:v>3090000</c:v>
                </c:pt>
                <c:pt idx="681">
                  <c:v>1510000</c:v>
                </c:pt>
                <c:pt idx="682">
                  <c:v>2620000</c:v>
                </c:pt>
                <c:pt idx="683">
                  <c:v>1280000</c:v>
                </c:pt>
                <c:pt idx="684">
                  <c:v>1760000</c:v>
                </c:pt>
                <c:pt idx="685">
                  <c:v>900000</c:v>
                </c:pt>
                <c:pt idx="686">
                  <c:v>2060000</c:v>
                </c:pt>
                <c:pt idx="687">
                  <c:v>1140000</c:v>
                </c:pt>
                <c:pt idx="688">
                  <c:v>2090000</c:v>
                </c:pt>
                <c:pt idx="689">
                  <c:v>1850000</c:v>
                </c:pt>
                <c:pt idx="690">
                  <c:v>1330000</c:v>
                </c:pt>
                <c:pt idx="691">
                  <c:v>1720000</c:v>
                </c:pt>
                <c:pt idx="692">
                  <c:v>1000000</c:v>
                </c:pt>
                <c:pt idx="693">
                  <c:v>2890000</c:v>
                </c:pt>
                <c:pt idx="694">
                  <c:v>2370000</c:v>
                </c:pt>
                <c:pt idx="695">
                  <c:v>1830000</c:v>
                </c:pt>
                <c:pt idx="696">
                  <c:v>2500000</c:v>
                </c:pt>
                <c:pt idx="697">
                  <c:v>1800000</c:v>
                </c:pt>
                <c:pt idx="698">
                  <c:v>2020000</c:v>
                </c:pt>
                <c:pt idx="699">
                  <c:v>2180000</c:v>
                </c:pt>
                <c:pt idx="700">
                  <c:v>1750000</c:v>
                </c:pt>
                <c:pt idx="701">
                  <c:v>2120000</c:v>
                </c:pt>
                <c:pt idx="702">
                  <c:v>1600000</c:v>
                </c:pt>
                <c:pt idx="703">
                  <c:v>1960000</c:v>
                </c:pt>
                <c:pt idx="704">
                  <c:v>1570000</c:v>
                </c:pt>
                <c:pt idx="705">
                  <c:v>1640000</c:v>
                </c:pt>
                <c:pt idx="706">
                  <c:v>1610000</c:v>
                </c:pt>
                <c:pt idx="707">
                  <c:v>750000</c:v>
                </c:pt>
                <c:pt idx="708">
                  <c:v>770000</c:v>
                </c:pt>
                <c:pt idx="709">
                  <c:v>1430000</c:v>
                </c:pt>
                <c:pt idx="710">
                  <c:v>1800000</c:v>
                </c:pt>
                <c:pt idx="711">
                  <c:v>1200000</c:v>
                </c:pt>
                <c:pt idx="712">
                  <c:v>1440000</c:v>
                </c:pt>
                <c:pt idx="713">
                  <c:v>2350000</c:v>
                </c:pt>
                <c:pt idx="714">
                  <c:v>820000</c:v>
                </c:pt>
                <c:pt idx="715">
                  <c:v>2180000</c:v>
                </c:pt>
                <c:pt idx="716">
                  <c:v>2220000</c:v>
                </c:pt>
                <c:pt idx="717">
                  <c:v>1220000</c:v>
                </c:pt>
                <c:pt idx="718">
                  <c:v>3390000</c:v>
                </c:pt>
                <c:pt idx="719">
                  <c:v>1300000</c:v>
                </c:pt>
                <c:pt idx="720">
                  <c:v>2290000</c:v>
                </c:pt>
                <c:pt idx="721">
                  <c:v>2050000</c:v>
                </c:pt>
                <c:pt idx="722">
                  <c:v>1710000</c:v>
                </c:pt>
                <c:pt idx="723">
                  <c:v>1720000</c:v>
                </c:pt>
                <c:pt idx="724">
                  <c:v>1260000</c:v>
                </c:pt>
                <c:pt idx="725">
                  <c:v>1310000</c:v>
                </c:pt>
                <c:pt idx="726">
                  <c:v>1590000</c:v>
                </c:pt>
                <c:pt idx="727">
                  <c:v>1790000</c:v>
                </c:pt>
                <c:pt idx="728">
                  <c:v>1150000</c:v>
                </c:pt>
                <c:pt idx="729">
                  <c:v>1710000</c:v>
                </c:pt>
                <c:pt idx="730">
                  <c:v>1580000</c:v>
                </c:pt>
                <c:pt idx="731">
                  <c:v>980000</c:v>
                </c:pt>
                <c:pt idx="732">
                  <c:v>870000</c:v>
                </c:pt>
                <c:pt idx="733">
                  <c:v>950000</c:v>
                </c:pt>
                <c:pt idx="734">
                  <c:v>2160000</c:v>
                </c:pt>
                <c:pt idx="735">
                  <c:v>760000</c:v>
                </c:pt>
                <c:pt idx="736">
                  <c:v>610000</c:v>
                </c:pt>
                <c:pt idx="737">
                  <c:v>1340000</c:v>
                </c:pt>
                <c:pt idx="738">
                  <c:v>1540000</c:v>
                </c:pt>
                <c:pt idx="739">
                  <c:v>1210000</c:v>
                </c:pt>
                <c:pt idx="740">
                  <c:v>1330000</c:v>
                </c:pt>
                <c:pt idx="741">
                  <c:v>2180000</c:v>
                </c:pt>
                <c:pt idx="742">
                  <c:v>1580000</c:v>
                </c:pt>
                <c:pt idx="743">
                  <c:v>1700000</c:v>
                </c:pt>
                <c:pt idx="744">
                  <c:v>1400000</c:v>
                </c:pt>
                <c:pt idx="745">
                  <c:v>1700000</c:v>
                </c:pt>
                <c:pt idx="746">
                  <c:v>2450000</c:v>
                </c:pt>
                <c:pt idx="747">
                  <c:v>1790000</c:v>
                </c:pt>
                <c:pt idx="748">
                  <c:v>2350000</c:v>
                </c:pt>
                <c:pt idx="749">
                  <c:v>1310000</c:v>
                </c:pt>
                <c:pt idx="750">
                  <c:v>2020000</c:v>
                </c:pt>
                <c:pt idx="751">
                  <c:v>1560000</c:v>
                </c:pt>
                <c:pt idx="752">
                  <c:v>1740000</c:v>
                </c:pt>
                <c:pt idx="753">
                  <c:v>1400000</c:v>
                </c:pt>
                <c:pt idx="754">
                  <c:v>1790000</c:v>
                </c:pt>
                <c:pt idx="755">
                  <c:v>1660000</c:v>
                </c:pt>
                <c:pt idx="756">
                  <c:v>1600000</c:v>
                </c:pt>
                <c:pt idx="757">
                  <c:v>1080000</c:v>
                </c:pt>
                <c:pt idx="758">
                  <c:v>1490000</c:v>
                </c:pt>
                <c:pt idx="759">
                  <c:v>2000000</c:v>
                </c:pt>
                <c:pt idx="760">
                  <c:v>1910000</c:v>
                </c:pt>
                <c:pt idx="761">
                  <c:v>900000</c:v>
                </c:pt>
                <c:pt idx="762">
                  <c:v>1550000</c:v>
                </c:pt>
                <c:pt idx="763">
                  <c:v>1860000</c:v>
                </c:pt>
                <c:pt idx="764">
                  <c:v>1630000</c:v>
                </c:pt>
                <c:pt idx="765">
                  <c:v>1540000</c:v>
                </c:pt>
                <c:pt idx="766">
                  <c:v>650000</c:v>
                </c:pt>
                <c:pt idx="767">
                  <c:v>1880000</c:v>
                </c:pt>
                <c:pt idx="768">
                  <c:v>1510000</c:v>
                </c:pt>
                <c:pt idx="769">
                  <c:v>840000</c:v>
                </c:pt>
                <c:pt idx="770">
                  <c:v>1930000</c:v>
                </c:pt>
                <c:pt idx="771">
                  <c:v>1790000</c:v>
                </c:pt>
                <c:pt idx="772">
                  <c:v>1410000</c:v>
                </c:pt>
                <c:pt idx="773">
                  <c:v>2580000</c:v>
                </c:pt>
                <c:pt idx="774">
                  <c:v>1200000</c:v>
                </c:pt>
                <c:pt idx="775">
                  <c:v>1910000</c:v>
                </c:pt>
                <c:pt idx="776">
                  <c:v>2840000</c:v>
                </c:pt>
                <c:pt idx="777">
                  <c:v>1520000</c:v>
                </c:pt>
                <c:pt idx="778">
                  <c:v>1340000</c:v>
                </c:pt>
                <c:pt idx="779">
                  <c:v>1770000</c:v>
                </c:pt>
                <c:pt idx="780">
                  <c:v>1660000</c:v>
                </c:pt>
                <c:pt idx="781">
                  <c:v>1700000</c:v>
                </c:pt>
                <c:pt idx="782">
                  <c:v>1500000</c:v>
                </c:pt>
                <c:pt idx="783">
                  <c:v>860000</c:v>
                </c:pt>
                <c:pt idx="784">
                  <c:v>1590000</c:v>
                </c:pt>
                <c:pt idx="785">
                  <c:v>1810000</c:v>
                </c:pt>
                <c:pt idx="786">
                  <c:v>960000</c:v>
                </c:pt>
                <c:pt idx="787">
                  <c:v>1490000</c:v>
                </c:pt>
                <c:pt idx="788">
                  <c:v>1010000</c:v>
                </c:pt>
                <c:pt idx="789">
                  <c:v>1370000</c:v>
                </c:pt>
                <c:pt idx="790">
                  <c:v>2680000</c:v>
                </c:pt>
                <c:pt idx="791">
                  <c:v>1850000</c:v>
                </c:pt>
                <c:pt idx="792">
                  <c:v>1230000</c:v>
                </c:pt>
                <c:pt idx="793">
                  <c:v>1310000</c:v>
                </c:pt>
                <c:pt idx="794">
                  <c:v>2030000</c:v>
                </c:pt>
                <c:pt idx="795">
                  <c:v>1620000</c:v>
                </c:pt>
                <c:pt idx="796">
                  <c:v>1770000</c:v>
                </c:pt>
                <c:pt idx="797">
                  <c:v>1120000</c:v>
                </c:pt>
                <c:pt idx="798">
                  <c:v>1560000</c:v>
                </c:pt>
                <c:pt idx="799">
                  <c:v>730000</c:v>
                </c:pt>
                <c:pt idx="800">
                  <c:v>2150000</c:v>
                </c:pt>
                <c:pt idx="801">
                  <c:v>1110000</c:v>
                </c:pt>
                <c:pt idx="802">
                  <c:v>2280000</c:v>
                </c:pt>
                <c:pt idx="803">
                  <c:v>1580000</c:v>
                </c:pt>
                <c:pt idx="804">
                  <c:v>2560000</c:v>
                </c:pt>
                <c:pt idx="805">
                  <c:v>1170000</c:v>
                </c:pt>
                <c:pt idx="806">
                  <c:v>1280000</c:v>
                </c:pt>
                <c:pt idx="807">
                  <c:v>1090000</c:v>
                </c:pt>
                <c:pt idx="808">
                  <c:v>1760000</c:v>
                </c:pt>
                <c:pt idx="809">
                  <c:v>1940000</c:v>
                </c:pt>
                <c:pt idx="810">
                  <c:v>2080000</c:v>
                </c:pt>
                <c:pt idx="811">
                  <c:v>2910000</c:v>
                </c:pt>
                <c:pt idx="812">
                  <c:v>830000</c:v>
                </c:pt>
                <c:pt idx="813">
                  <c:v>2010000</c:v>
                </c:pt>
                <c:pt idx="814">
                  <c:v>1740000</c:v>
                </c:pt>
                <c:pt idx="815">
                  <c:v>2010000</c:v>
                </c:pt>
                <c:pt idx="816">
                  <c:v>1680000</c:v>
                </c:pt>
                <c:pt idx="817">
                  <c:v>1820000</c:v>
                </c:pt>
                <c:pt idx="818">
                  <c:v>1270000</c:v>
                </c:pt>
                <c:pt idx="819">
                  <c:v>910000</c:v>
                </c:pt>
                <c:pt idx="820">
                  <c:v>970000</c:v>
                </c:pt>
                <c:pt idx="821">
                  <c:v>840000</c:v>
                </c:pt>
                <c:pt idx="822">
                  <c:v>2000000</c:v>
                </c:pt>
                <c:pt idx="823">
                  <c:v>2370000</c:v>
                </c:pt>
                <c:pt idx="824">
                  <c:v>860000</c:v>
                </c:pt>
                <c:pt idx="825">
                  <c:v>1520000</c:v>
                </c:pt>
                <c:pt idx="826">
                  <c:v>2100000</c:v>
                </c:pt>
                <c:pt idx="827">
                  <c:v>1420000</c:v>
                </c:pt>
                <c:pt idx="828">
                  <c:v>1620000</c:v>
                </c:pt>
                <c:pt idx="829">
                  <c:v>800000</c:v>
                </c:pt>
                <c:pt idx="830">
                  <c:v>1400000</c:v>
                </c:pt>
                <c:pt idx="831">
                  <c:v>1920000</c:v>
                </c:pt>
                <c:pt idx="832">
                  <c:v>1530000</c:v>
                </c:pt>
                <c:pt idx="833">
                  <c:v>2530000</c:v>
                </c:pt>
                <c:pt idx="834">
                  <c:v>1910000</c:v>
                </c:pt>
                <c:pt idx="835">
                  <c:v>2610000</c:v>
                </c:pt>
                <c:pt idx="836">
                  <c:v>1510000</c:v>
                </c:pt>
                <c:pt idx="837">
                  <c:v>2220000</c:v>
                </c:pt>
                <c:pt idx="838">
                  <c:v>1500000</c:v>
                </c:pt>
                <c:pt idx="839">
                  <c:v>1210000</c:v>
                </c:pt>
                <c:pt idx="840">
                  <c:v>2410000</c:v>
                </c:pt>
                <c:pt idx="841">
                  <c:v>2950000</c:v>
                </c:pt>
                <c:pt idx="842">
                  <c:v>1510000</c:v>
                </c:pt>
                <c:pt idx="843">
                  <c:v>1640000</c:v>
                </c:pt>
                <c:pt idx="844">
                  <c:v>1800000</c:v>
                </c:pt>
                <c:pt idx="845">
                  <c:v>1350000</c:v>
                </c:pt>
                <c:pt idx="846">
                  <c:v>840000</c:v>
                </c:pt>
                <c:pt idx="847">
                  <c:v>1800000</c:v>
                </c:pt>
                <c:pt idx="848">
                  <c:v>2710000</c:v>
                </c:pt>
                <c:pt idx="849">
                  <c:v>2460000</c:v>
                </c:pt>
                <c:pt idx="850">
                  <c:v>1080000</c:v>
                </c:pt>
                <c:pt idx="851">
                  <c:v>1140000</c:v>
                </c:pt>
                <c:pt idx="852">
                  <c:v>1330000</c:v>
                </c:pt>
                <c:pt idx="853">
                  <c:v>2450000</c:v>
                </c:pt>
                <c:pt idx="854">
                  <c:v>1260000</c:v>
                </c:pt>
                <c:pt idx="855">
                  <c:v>1380000</c:v>
                </c:pt>
                <c:pt idx="856">
                  <c:v>1080000</c:v>
                </c:pt>
                <c:pt idx="857">
                  <c:v>1770000</c:v>
                </c:pt>
                <c:pt idx="858">
                  <c:v>940000</c:v>
                </c:pt>
                <c:pt idx="859">
                  <c:v>1370000</c:v>
                </c:pt>
                <c:pt idx="860">
                  <c:v>1960000</c:v>
                </c:pt>
                <c:pt idx="861">
                  <c:v>2310000</c:v>
                </c:pt>
                <c:pt idx="862">
                  <c:v>1880000</c:v>
                </c:pt>
                <c:pt idx="863">
                  <c:v>1660000</c:v>
                </c:pt>
                <c:pt idx="864">
                  <c:v>1110000</c:v>
                </c:pt>
                <c:pt idx="865">
                  <c:v>1270000</c:v>
                </c:pt>
                <c:pt idx="866">
                  <c:v>1060000</c:v>
                </c:pt>
                <c:pt idx="867">
                  <c:v>2450000</c:v>
                </c:pt>
                <c:pt idx="868">
                  <c:v>2120000</c:v>
                </c:pt>
                <c:pt idx="869">
                  <c:v>1120000</c:v>
                </c:pt>
                <c:pt idx="870">
                  <c:v>1440000</c:v>
                </c:pt>
                <c:pt idx="871">
                  <c:v>1840000</c:v>
                </c:pt>
                <c:pt idx="872">
                  <c:v>1310000</c:v>
                </c:pt>
                <c:pt idx="873">
                  <c:v>1770000</c:v>
                </c:pt>
                <c:pt idx="874">
                  <c:v>2810000</c:v>
                </c:pt>
                <c:pt idx="875">
                  <c:v>890000</c:v>
                </c:pt>
                <c:pt idx="876">
                  <c:v>1780000</c:v>
                </c:pt>
                <c:pt idx="877">
                  <c:v>3170000</c:v>
                </c:pt>
                <c:pt idx="878">
                  <c:v>2910000</c:v>
                </c:pt>
                <c:pt idx="879">
                  <c:v>2290000</c:v>
                </c:pt>
                <c:pt idx="880">
                  <c:v>2110000</c:v>
                </c:pt>
                <c:pt idx="881">
                  <c:v>1870000</c:v>
                </c:pt>
                <c:pt idx="882">
                  <c:v>1970000</c:v>
                </c:pt>
                <c:pt idx="883">
                  <c:v>1330000</c:v>
                </c:pt>
                <c:pt idx="884">
                  <c:v>1000000</c:v>
                </c:pt>
                <c:pt idx="885">
                  <c:v>2240000</c:v>
                </c:pt>
                <c:pt idx="886">
                  <c:v>1260000</c:v>
                </c:pt>
                <c:pt idx="887">
                  <c:v>2270000</c:v>
                </c:pt>
                <c:pt idx="888">
                  <c:v>1070000</c:v>
                </c:pt>
                <c:pt idx="889">
                  <c:v>1600000</c:v>
                </c:pt>
                <c:pt idx="890">
                  <c:v>2140000</c:v>
                </c:pt>
                <c:pt idx="891">
                  <c:v>1600000</c:v>
                </c:pt>
                <c:pt idx="892">
                  <c:v>1490000</c:v>
                </c:pt>
                <c:pt idx="893">
                  <c:v>1520000</c:v>
                </c:pt>
                <c:pt idx="894">
                  <c:v>1050000</c:v>
                </c:pt>
                <c:pt idx="895">
                  <c:v>1500000</c:v>
                </c:pt>
                <c:pt idx="896">
                  <c:v>1190000</c:v>
                </c:pt>
                <c:pt idx="897">
                  <c:v>2380000</c:v>
                </c:pt>
                <c:pt idx="898">
                  <c:v>710000</c:v>
                </c:pt>
                <c:pt idx="899">
                  <c:v>1130000</c:v>
                </c:pt>
                <c:pt idx="900">
                  <c:v>1050000</c:v>
                </c:pt>
                <c:pt idx="901">
                  <c:v>760000</c:v>
                </c:pt>
                <c:pt idx="902">
                  <c:v>2100000</c:v>
                </c:pt>
                <c:pt idx="903">
                  <c:v>830000</c:v>
                </c:pt>
                <c:pt idx="904">
                  <c:v>1080000</c:v>
                </c:pt>
                <c:pt idx="905">
                  <c:v>680000</c:v>
                </c:pt>
                <c:pt idx="906">
                  <c:v>2370000</c:v>
                </c:pt>
                <c:pt idx="907">
                  <c:v>2100000</c:v>
                </c:pt>
                <c:pt idx="908">
                  <c:v>840000</c:v>
                </c:pt>
                <c:pt idx="909">
                  <c:v>1650000</c:v>
                </c:pt>
                <c:pt idx="910">
                  <c:v>2340000</c:v>
                </c:pt>
                <c:pt idx="911">
                  <c:v>1060000</c:v>
                </c:pt>
                <c:pt idx="912">
                  <c:v>2090000</c:v>
                </c:pt>
                <c:pt idx="913">
                  <c:v>1320000</c:v>
                </c:pt>
                <c:pt idx="914">
                  <c:v>2130000</c:v>
                </c:pt>
                <c:pt idx="915">
                  <c:v>940000</c:v>
                </c:pt>
                <c:pt idx="916">
                  <c:v>2250000</c:v>
                </c:pt>
                <c:pt idx="917">
                  <c:v>3220000</c:v>
                </c:pt>
                <c:pt idx="918">
                  <c:v>1530000</c:v>
                </c:pt>
                <c:pt idx="919">
                  <c:v>2200000</c:v>
                </c:pt>
                <c:pt idx="920">
                  <c:v>2940000</c:v>
                </c:pt>
                <c:pt idx="921">
                  <c:v>1730000</c:v>
                </c:pt>
                <c:pt idx="922">
                  <c:v>880000</c:v>
                </c:pt>
                <c:pt idx="923">
                  <c:v>2890000</c:v>
                </c:pt>
                <c:pt idx="924">
                  <c:v>1370000</c:v>
                </c:pt>
                <c:pt idx="925">
                  <c:v>1400000</c:v>
                </c:pt>
                <c:pt idx="926">
                  <c:v>1880000</c:v>
                </c:pt>
                <c:pt idx="927">
                  <c:v>1600000</c:v>
                </c:pt>
                <c:pt idx="928">
                  <c:v>2650000</c:v>
                </c:pt>
                <c:pt idx="929">
                  <c:v>1820000</c:v>
                </c:pt>
                <c:pt idx="930">
                  <c:v>1100000</c:v>
                </c:pt>
                <c:pt idx="931">
                  <c:v>1310000</c:v>
                </c:pt>
                <c:pt idx="932">
                  <c:v>1770000</c:v>
                </c:pt>
                <c:pt idx="933">
                  <c:v>1520000</c:v>
                </c:pt>
                <c:pt idx="934">
                  <c:v>1320000</c:v>
                </c:pt>
                <c:pt idx="935">
                  <c:v>1320000</c:v>
                </c:pt>
                <c:pt idx="936">
                  <c:v>1810000</c:v>
                </c:pt>
                <c:pt idx="937">
                  <c:v>1920000</c:v>
                </c:pt>
                <c:pt idx="938">
                  <c:v>2580000</c:v>
                </c:pt>
                <c:pt idx="939">
                  <c:v>1770000</c:v>
                </c:pt>
                <c:pt idx="940">
                  <c:v>1760000</c:v>
                </c:pt>
                <c:pt idx="941">
                  <c:v>1250000</c:v>
                </c:pt>
                <c:pt idx="942">
                  <c:v>1660000</c:v>
                </c:pt>
                <c:pt idx="943">
                  <c:v>1270000</c:v>
                </c:pt>
                <c:pt idx="944">
                  <c:v>1440000</c:v>
                </c:pt>
                <c:pt idx="945">
                  <c:v>1400000</c:v>
                </c:pt>
                <c:pt idx="946">
                  <c:v>1670000</c:v>
                </c:pt>
                <c:pt idx="947">
                  <c:v>1590000</c:v>
                </c:pt>
                <c:pt idx="948">
                  <c:v>2590000</c:v>
                </c:pt>
                <c:pt idx="949">
                  <c:v>1460000</c:v>
                </c:pt>
                <c:pt idx="950">
                  <c:v>970000</c:v>
                </c:pt>
                <c:pt idx="951">
                  <c:v>1490000</c:v>
                </c:pt>
                <c:pt idx="952">
                  <c:v>1610000</c:v>
                </c:pt>
                <c:pt idx="953">
                  <c:v>1100000</c:v>
                </c:pt>
                <c:pt idx="954">
                  <c:v>1280000</c:v>
                </c:pt>
                <c:pt idx="955">
                  <c:v>2330000</c:v>
                </c:pt>
                <c:pt idx="956">
                  <c:v>2740000</c:v>
                </c:pt>
                <c:pt idx="957">
                  <c:v>2350000</c:v>
                </c:pt>
                <c:pt idx="958">
                  <c:v>2500000</c:v>
                </c:pt>
                <c:pt idx="959">
                  <c:v>1020000</c:v>
                </c:pt>
                <c:pt idx="960">
                  <c:v>1660000</c:v>
                </c:pt>
                <c:pt idx="961">
                  <c:v>1210000</c:v>
                </c:pt>
                <c:pt idx="962">
                  <c:v>1780000</c:v>
                </c:pt>
                <c:pt idx="963">
                  <c:v>800000</c:v>
                </c:pt>
                <c:pt idx="964">
                  <c:v>2150000</c:v>
                </c:pt>
                <c:pt idx="965">
                  <c:v>3040000</c:v>
                </c:pt>
                <c:pt idx="966">
                  <c:v>2590000</c:v>
                </c:pt>
                <c:pt idx="967">
                  <c:v>2150000</c:v>
                </c:pt>
                <c:pt idx="968">
                  <c:v>1310000</c:v>
                </c:pt>
                <c:pt idx="969">
                  <c:v>1700000</c:v>
                </c:pt>
                <c:pt idx="970">
                  <c:v>1130000</c:v>
                </c:pt>
                <c:pt idx="971">
                  <c:v>1910000</c:v>
                </c:pt>
                <c:pt idx="972">
                  <c:v>1140000</c:v>
                </c:pt>
                <c:pt idx="973">
                  <c:v>1210000</c:v>
                </c:pt>
                <c:pt idx="974">
                  <c:v>1990000</c:v>
                </c:pt>
                <c:pt idx="975">
                  <c:v>2200000</c:v>
                </c:pt>
                <c:pt idx="976">
                  <c:v>2430000</c:v>
                </c:pt>
                <c:pt idx="977">
                  <c:v>1880000</c:v>
                </c:pt>
                <c:pt idx="978">
                  <c:v>1120000</c:v>
                </c:pt>
                <c:pt idx="979">
                  <c:v>1600000</c:v>
                </c:pt>
                <c:pt idx="980">
                  <c:v>1870000</c:v>
                </c:pt>
                <c:pt idx="981">
                  <c:v>1550000</c:v>
                </c:pt>
                <c:pt idx="982">
                  <c:v>2610000</c:v>
                </c:pt>
                <c:pt idx="983">
                  <c:v>2200000</c:v>
                </c:pt>
                <c:pt idx="984">
                  <c:v>1560000</c:v>
                </c:pt>
                <c:pt idx="985">
                  <c:v>1230000</c:v>
                </c:pt>
                <c:pt idx="986">
                  <c:v>1330000</c:v>
                </c:pt>
                <c:pt idx="987">
                  <c:v>1460000</c:v>
                </c:pt>
                <c:pt idx="988">
                  <c:v>940000</c:v>
                </c:pt>
                <c:pt idx="989">
                  <c:v>1240000</c:v>
                </c:pt>
                <c:pt idx="990">
                  <c:v>1620000</c:v>
                </c:pt>
                <c:pt idx="991">
                  <c:v>3180000</c:v>
                </c:pt>
                <c:pt idx="992">
                  <c:v>1830000</c:v>
                </c:pt>
                <c:pt idx="993">
                  <c:v>930000</c:v>
                </c:pt>
                <c:pt idx="994">
                  <c:v>2640000</c:v>
                </c:pt>
                <c:pt idx="995">
                  <c:v>1030000</c:v>
                </c:pt>
                <c:pt idx="996">
                  <c:v>1590000</c:v>
                </c:pt>
                <c:pt idx="997">
                  <c:v>900000</c:v>
                </c:pt>
                <c:pt idx="998">
                  <c:v>1460000</c:v>
                </c:pt>
              </c:numCache>
            </c:numRef>
          </c:yVal>
          <c:smooth val="0"/>
          <c:extLst>
            <c:ext xmlns:c15="http://schemas.microsoft.com/office/drawing/2012/chart" uri="{02D57815-91ED-43cb-92C2-25804820EDAC}">
              <c15:datalabelsRange>
                <c15:f>'clustering results'!$J$2:$J$1000</c15:f>
                <c15:dlblRangeCache>
                  <c:ptCount val="999"/>
                  <c:pt idx="0">
                    <c:v>5</c:v>
                  </c:pt>
                  <c:pt idx="1">
                    <c:v>2</c:v>
                  </c:pt>
                  <c:pt idx="2">
                    <c:v>5</c:v>
                  </c:pt>
                  <c:pt idx="3">
                    <c:v>3</c:v>
                  </c:pt>
                  <c:pt idx="4">
                    <c:v>5</c:v>
                  </c:pt>
                  <c:pt idx="5">
                    <c:v>5</c:v>
                  </c:pt>
                  <c:pt idx="6">
                    <c:v>3</c:v>
                  </c:pt>
                  <c:pt idx="7">
                    <c:v>5</c:v>
                  </c:pt>
                  <c:pt idx="8">
                    <c:v>4</c:v>
                  </c:pt>
                  <c:pt idx="9">
                    <c:v>5</c:v>
                  </c:pt>
                  <c:pt idx="10">
                    <c:v>5</c:v>
                  </c:pt>
                  <c:pt idx="11">
                    <c:v>5</c:v>
                  </c:pt>
                  <c:pt idx="12">
                    <c:v>2</c:v>
                  </c:pt>
                  <c:pt idx="13">
                    <c:v>5</c:v>
                  </c:pt>
                  <c:pt idx="14">
                    <c:v>4</c:v>
                  </c:pt>
                  <c:pt idx="15">
                    <c:v>1</c:v>
                  </c:pt>
                  <c:pt idx="16">
                    <c:v>5</c:v>
                  </c:pt>
                  <c:pt idx="17">
                    <c:v>5</c:v>
                  </c:pt>
                  <c:pt idx="18">
                    <c:v>3</c:v>
                  </c:pt>
                  <c:pt idx="19">
                    <c:v>5</c:v>
                  </c:pt>
                  <c:pt idx="20">
                    <c:v>1</c:v>
                  </c:pt>
                  <c:pt idx="21">
                    <c:v>1</c:v>
                  </c:pt>
                  <c:pt idx="22">
                    <c:v>5</c:v>
                  </c:pt>
                  <c:pt idx="23">
                    <c:v>5</c:v>
                  </c:pt>
                  <c:pt idx="24">
                    <c:v>1</c:v>
                  </c:pt>
                  <c:pt idx="25">
                    <c:v>5</c:v>
                  </c:pt>
                  <c:pt idx="26">
                    <c:v>1</c:v>
                  </c:pt>
                  <c:pt idx="27">
                    <c:v>5</c:v>
                  </c:pt>
                  <c:pt idx="28">
                    <c:v>5</c:v>
                  </c:pt>
                  <c:pt idx="29">
                    <c:v>3</c:v>
                  </c:pt>
                  <c:pt idx="30">
                    <c:v>1</c:v>
                  </c:pt>
                  <c:pt idx="31">
                    <c:v>5</c:v>
                  </c:pt>
                  <c:pt idx="32">
                    <c:v>1</c:v>
                  </c:pt>
                  <c:pt idx="33">
                    <c:v>2</c:v>
                  </c:pt>
                  <c:pt idx="34">
                    <c:v>4</c:v>
                  </c:pt>
                  <c:pt idx="35">
                    <c:v>1</c:v>
                  </c:pt>
                  <c:pt idx="36">
                    <c:v>2</c:v>
                  </c:pt>
                  <c:pt idx="37">
                    <c:v>3</c:v>
                  </c:pt>
                  <c:pt idx="38">
                    <c:v>5</c:v>
                  </c:pt>
                  <c:pt idx="39">
                    <c:v>5</c:v>
                  </c:pt>
                  <c:pt idx="40">
                    <c:v>5</c:v>
                  </c:pt>
                  <c:pt idx="41">
                    <c:v>2</c:v>
                  </c:pt>
                  <c:pt idx="42">
                    <c:v>4</c:v>
                  </c:pt>
                  <c:pt idx="43">
                    <c:v>2</c:v>
                  </c:pt>
                  <c:pt idx="44">
                    <c:v>5</c:v>
                  </c:pt>
                  <c:pt idx="45">
                    <c:v>5</c:v>
                  </c:pt>
                  <c:pt idx="46">
                    <c:v>2</c:v>
                  </c:pt>
                  <c:pt idx="47">
                    <c:v>4</c:v>
                  </c:pt>
                  <c:pt idx="48">
                    <c:v>1</c:v>
                  </c:pt>
                  <c:pt idx="49">
                    <c:v>3</c:v>
                  </c:pt>
                  <c:pt idx="50">
                    <c:v>5</c:v>
                  </c:pt>
                  <c:pt idx="51">
                    <c:v>4</c:v>
                  </c:pt>
                  <c:pt idx="52">
                    <c:v>5</c:v>
                  </c:pt>
                  <c:pt idx="53">
                    <c:v>2</c:v>
                  </c:pt>
                  <c:pt idx="54">
                    <c:v>3</c:v>
                  </c:pt>
                  <c:pt idx="55">
                    <c:v>5</c:v>
                  </c:pt>
                  <c:pt idx="56">
                    <c:v>5</c:v>
                  </c:pt>
                  <c:pt idx="57">
                    <c:v>5</c:v>
                  </c:pt>
                  <c:pt idx="58">
                    <c:v>1</c:v>
                  </c:pt>
                  <c:pt idx="59">
                    <c:v>4</c:v>
                  </c:pt>
                  <c:pt idx="60">
                    <c:v>4</c:v>
                  </c:pt>
                  <c:pt idx="61">
                    <c:v>5</c:v>
                  </c:pt>
                  <c:pt idx="62">
                    <c:v>3</c:v>
                  </c:pt>
                  <c:pt idx="63">
                    <c:v>3</c:v>
                  </c:pt>
                  <c:pt idx="64">
                    <c:v>3</c:v>
                  </c:pt>
                  <c:pt idx="65">
                    <c:v>2</c:v>
                  </c:pt>
                  <c:pt idx="66">
                    <c:v>5</c:v>
                  </c:pt>
                  <c:pt idx="67">
                    <c:v>3</c:v>
                  </c:pt>
                  <c:pt idx="68">
                    <c:v>5</c:v>
                  </c:pt>
                  <c:pt idx="69">
                    <c:v>1</c:v>
                  </c:pt>
                  <c:pt idx="70">
                    <c:v>5</c:v>
                  </c:pt>
                  <c:pt idx="71">
                    <c:v>5</c:v>
                  </c:pt>
                  <c:pt idx="72">
                    <c:v>4</c:v>
                  </c:pt>
                  <c:pt idx="73">
                    <c:v>2</c:v>
                  </c:pt>
                  <c:pt idx="74">
                    <c:v>3</c:v>
                  </c:pt>
                  <c:pt idx="75">
                    <c:v>2</c:v>
                  </c:pt>
                  <c:pt idx="76">
                    <c:v>5</c:v>
                  </c:pt>
                  <c:pt idx="77">
                    <c:v>3</c:v>
                  </c:pt>
                  <c:pt idx="78">
                    <c:v>4</c:v>
                  </c:pt>
                  <c:pt idx="79">
                    <c:v>3</c:v>
                  </c:pt>
                  <c:pt idx="80">
                    <c:v>3</c:v>
                  </c:pt>
                  <c:pt idx="81">
                    <c:v>3</c:v>
                  </c:pt>
                  <c:pt idx="82">
                    <c:v>5</c:v>
                  </c:pt>
                  <c:pt idx="83">
                    <c:v>5</c:v>
                  </c:pt>
                  <c:pt idx="84">
                    <c:v>4</c:v>
                  </c:pt>
                  <c:pt idx="85">
                    <c:v>2</c:v>
                  </c:pt>
                  <c:pt idx="86">
                    <c:v>5</c:v>
                  </c:pt>
                  <c:pt idx="87">
                    <c:v>5</c:v>
                  </c:pt>
                  <c:pt idx="88">
                    <c:v>5</c:v>
                  </c:pt>
                  <c:pt idx="89">
                    <c:v>5</c:v>
                  </c:pt>
                  <c:pt idx="90">
                    <c:v>4</c:v>
                  </c:pt>
                  <c:pt idx="91">
                    <c:v>4</c:v>
                  </c:pt>
                  <c:pt idx="92">
                    <c:v>3</c:v>
                  </c:pt>
                  <c:pt idx="93">
                    <c:v>1</c:v>
                  </c:pt>
                  <c:pt idx="94">
                    <c:v>5</c:v>
                  </c:pt>
                  <c:pt idx="95">
                    <c:v>4</c:v>
                  </c:pt>
                  <c:pt idx="96">
                    <c:v>5</c:v>
                  </c:pt>
                  <c:pt idx="97">
                    <c:v>5</c:v>
                  </c:pt>
                  <c:pt idx="98">
                    <c:v>5</c:v>
                  </c:pt>
                  <c:pt idx="99">
                    <c:v>2</c:v>
                  </c:pt>
                  <c:pt idx="100">
                    <c:v>3</c:v>
                  </c:pt>
                  <c:pt idx="101">
                    <c:v>1</c:v>
                  </c:pt>
                  <c:pt idx="102">
                    <c:v>2</c:v>
                  </c:pt>
                  <c:pt idx="103">
                    <c:v>5</c:v>
                  </c:pt>
                  <c:pt idx="104">
                    <c:v>5</c:v>
                  </c:pt>
                  <c:pt idx="105">
                    <c:v>5</c:v>
                  </c:pt>
                  <c:pt idx="106">
                    <c:v>5</c:v>
                  </c:pt>
                  <c:pt idx="107">
                    <c:v>5</c:v>
                  </c:pt>
                  <c:pt idx="108">
                    <c:v>1</c:v>
                  </c:pt>
                  <c:pt idx="109">
                    <c:v>3</c:v>
                  </c:pt>
                  <c:pt idx="110">
                    <c:v>2</c:v>
                  </c:pt>
                  <c:pt idx="111">
                    <c:v>2</c:v>
                  </c:pt>
                  <c:pt idx="112">
                    <c:v>4</c:v>
                  </c:pt>
                  <c:pt idx="113">
                    <c:v>2</c:v>
                  </c:pt>
                  <c:pt idx="114">
                    <c:v>2</c:v>
                  </c:pt>
                  <c:pt idx="115">
                    <c:v>5</c:v>
                  </c:pt>
                  <c:pt idx="116">
                    <c:v>4</c:v>
                  </c:pt>
                  <c:pt idx="117">
                    <c:v>1</c:v>
                  </c:pt>
                  <c:pt idx="118">
                    <c:v>2</c:v>
                  </c:pt>
                  <c:pt idx="119">
                    <c:v>2</c:v>
                  </c:pt>
                  <c:pt idx="120">
                    <c:v>5</c:v>
                  </c:pt>
                  <c:pt idx="121">
                    <c:v>4</c:v>
                  </c:pt>
                  <c:pt idx="122">
                    <c:v>4</c:v>
                  </c:pt>
                  <c:pt idx="123">
                    <c:v>5</c:v>
                  </c:pt>
                  <c:pt idx="124">
                    <c:v>5</c:v>
                  </c:pt>
                  <c:pt idx="125">
                    <c:v>1</c:v>
                  </c:pt>
                  <c:pt idx="126">
                    <c:v>5</c:v>
                  </c:pt>
                  <c:pt idx="127">
                    <c:v>2</c:v>
                  </c:pt>
                  <c:pt idx="128">
                    <c:v>1</c:v>
                  </c:pt>
                  <c:pt idx="129">
                    <c:v>3</c:v>
                  </c:pt>
                  <c:pt idx="130">
                    <c:v>4</c:v>
                  </c:pt>
                  <c:pt idx="131">
                    <c:v>5</c:v>
                  </c:pt>
                  <c:pt idx="132">
                    <c:v>2</c:v>
                  </c:pt>
                  <c:pt idx="133">
                    <c:v>2</c:v>
                  </c:pt>
                  <c:pt idx="134">
                    <c:v>1</c:v>
                  </c:pt>
                  <c:pt idx="135">
                    <c:v>2</c:v>
                  </c:pt>
                  <c:pt idx="136">
                    <c:v>5</c:v>
                  </c:pt>
                  <c:pt idx="137">
                    <c:v>5</c:v>
                  </c:pt>
                  <c:pt idx="138">
                    <c:v>2</c:v>
                  </c:pt>
                  <c:pt idx="139">
                    <c:v>5</c:v>
                  </c:pt>
                  <c:pt idx="140">
                    <c:v>1</c:v>
                  </c:pt>
                  <c:pt idx="141">
                    <c:v>2</c:v>
                  </c:pt>
                  <c:pt idx="142">
                    <c:v>5</c:v>
                  </c:pt>
                  <c:pt idx="143">
                    <c:v>1</c:v>
                  </c:pt>
                  <c:pt idx="144">
                    <c:v>4</c:v>
                  </c:pt>
                  <c:pt idx="145">
                    <c:v>3</c:v>
                  </c:pt>
                  <c:pt idx="146">
                    <c:v>5</c:v>
                  </c:pt>
                  <c:pt idx="147">
                    <c:v>3</c:v>
                  </c:pt>
                  <c:pt idx="148">
                    <c:v>1</c:v>
                  </c:pt>
                  <c:pt idx="149">
                    <c:v>5</c:v>
                  </c:pt>
                  <c:pt idx="150">
                    <c:v>5</c:v>
                  </c:pt>
                  <c:pt idx="151">
                    <c:v>5</c:v>
                  </c:pt>
                  <c:pt idx="152">
                    <c:v>5</c:v>
                  </c:pt>
                  <c:pt idx="153">
                    <c:v>2</c:v>
                  </c:pt>
                  <c:pt idx="154">
                    <c:v>3</c:v>
                  </c:pt>
                  <c:pt idx="155">
                    <c:v>2</c:v>
                  </c:pt>
                  <c:pt idx="156">
                    <c:v>5</c:v>
                  </c:pt>
                  <c:pt idx="157">
                    <c:v>2</c:v>
                  </c:pt>
                  <c:pt idx="158">
                    <c:v>2</c:v>
                  </c:pt>
                  <c:pt idx="159">
                    <c:v>3</c:v>
                  </c:pt>
                  <c:pt idx="160">
                    <c:v>5</c:v>
                  </c:pt>
                  <c:pt idx="161">
                    <c:v>5</c:v>
                  </c:pt>
                  <c:pt idx="162">
                    <c:v>3</c:v>
                  </c:pt>
                  <c:pt idx="163">
                    <c:v>2</c:v>
                  </c:pt>
                  <c:pt idx="164">
                    <c:v>1</c:v>
                  </c:pt>
                  <c:pt idx="165">
                    <c:v>1</c:v>
                  </c:pt>
                  <c:pt idx="166">
                    <c:v>2</c:v>
                  </c:pt>
                  <c:pt idx="167">
                    <c:v>5</c:v>
                  </c:pt>
                  <c:pt idx="168">
                    <c:v>5</c:v>
                  </c:pt>
                  <c:pt idx="169">
                    <c:v>5</c:v>
                  </c:pt>
                  <c:pt idx="170">
                    <c:v>2</c:v>
                  </c:pt>
                  <c:pt idx="171">
                    <c:v>2</c:v>
                  </c:pt>
                  <c:pt idx="172">
                    <c:v>5</c:v>
                  </c:pt>
                  <c:pt idx="173">
                    <c:v>3</c:v>
                  </c:pt>
                  <c:pt idx="174">
                    <c:v>3</c:v>
                  </c:pt>
                  <c:pt idx="175">
                    <c:v>2</c:v>
                  </c:pt>
                  <c:pt idx="176">
                    <c:v>5</c:v>
                  </c:pt>
                  <c:pt idx="177">
                    <c:v>1</c:v>
                  </c:pt>
                  <c:pt idx="178">
                    <c:v>5</c:v>
                  </c:pt>
                  <c:pt idx="179">
                    <c:v>3</c:v>
                  </c:pt>
                  <c:pt idx="180">
                    <c:v>1</c:v>
                  </c:pt>
                  <c:pt idx="181">
                    <c:v>1</c:v>
                  </c:pt>
                  <c:pt idx="182">
                    <c:v>2</c:v>
                  </c:pt>
                  <c:pt idx="183">
                    <c:v>5</c:v>
                  </c:pt>
                  <c:pt idx="184">
                    <c:v>5</c:v>
                  </c:pt>
                  <c:pt idx="185">
                    <c:v>5</c:v>
                  </c:pt>
                  <c:pt idx="186">
                    <c:v>5</c:v>
                  </c:pt>
                  <c:pt idx="187">
                    <c:v>3</c:v>
                  </c:pt>
                  <c:pt idx="188">
                    <c:v>5</c:v>
                  </c:pt>
                  <c:pt idx="189">
                    <c:v>5</c:v>
                  </c:pt>
                  <c:pt idx="190">
                    <c:v>5</c:v>
                  </c:pt>
                  <c:pt idx="191">
                    <c:v>5</c:v>
                  </c:pt>
                  <c:pt idx="192">
                    <c:v>5</c:v>
                  </c:pt>
                  <c:pt idx="193">
                    <c:v>1</c:v>
                  </c:pt>
                  <c:pt idx="194">
                    <c:v>3</c:v>
                  </c:pt>
                  <c:pt idx="195">
                    <c:v>4</c:v>
                  </c:pt>
                  <c:pt idx="196">
                    <c:v>4</c:v>
                  </c:pt>
                  <c:pt idx="197">
                    <c:v>2</c:v>
                  </c:pt>
                  <c:pt idx="198">
                    <c:v>5</c:v>
                  </c:pt>
                  <c:pt idx="199">
                    <c:v>4</c:v>
                  </c:pt>
                  <c:pt idx="200">
                    <c:v>1</c:v>
                  </c:pt>
                  <c:pt idx="201">
                    <c:v>5</c:v>
                  </c:pt>
                  <c:pt idx="202">
                    <c:v>5</c:v>
                  </c:pt>
                  <c:pt idx="203">
                    <c:v>4</c:v>
                  </c:pt>
                  <c:pt idx="204">
                    <c:v>1</c:v>
                  </c:pt>
                  <c:pt idx="205">
                    <c:v>2</c:v>
                  </c:pt>
                  <c:pt idx="206">
                    <c:v>5</c:v>
                  </c:pt>
                  <c:pt idx="207">
                    <c:v>5</c:v>
                  </c:pt>
                  <c:pt idx="208">
                    <c:v>5</c:v>
                  </c:pt>
                  <c:pt idx="209">
                    <c:v>3</c:v>
                  </c:pt>
                  <c:pt idx="210">
                    <c:v>3</c:v>
                  </c:pt>
                  <c:pt idx="211">
                    <c:v>5</c:v>
                  </c:pt>
                  <c:pt idx="212">
                    <c:v>4</c:v>
                  </c:pt>
                  <c:pt idx="213">
                    <c:v>3</c:v>
                  </c:pt>
                  <c:pt idx="214">
                    <c:v>5</c:v>
                  </c:pt>
                  <c:pt idx="215">
                    <c:v>5</c:v>
                  </c:pt>
                  <c:pt idx="216">
                    <c:v>5</c:v>
                  </c:pt>
                  <c:pt idx="217">
                    <c:v>2</c:v>
                  </c:pt>
                  <c:pt idx="218">
                    <c:v>1</c:v>
                  </c:pt>
                  <c:pt idx="219">
                    <c:v>2</c:v>
                  </c:pt>
                  <c:pt idx="220">
                    <c:v>5</c:v>
                  </c:pt>
                  <c:pt idx="221">
                    <c:v>1</c:v>
                  </c:pt>
                  <c:pt idx="222">
                    <c:v>3</c:v>
                  </c:pt>
                  <c:pt idx="223">
                    <c:v>4</c:v>
                  </c:pt>
                  <c:pt idx="224">
                    <c:v>1</c:v>
                  </c:pt>
                  <c:pt idx="225">
                    <c:v>3</c:v>
                  </c:pt>
                  <c:pt idx="226">
                    <c:v>4</c:v>
                  </c:pt>
                  <c:pt idx="227">
                    <c:v>1</c:v>
                  </c:pt>
                  <c:pt idx="228">
                    <c:v>4</c:v>
                  </c:pt>
                  <c:pt idx="229">
                    <c:v>5</c:v>
                  </c:pt>
                  <c:pt idx="230">
                    <c:v>5</c:v>
                  </c:pt>
                  <c:pt idx="231">
                    <c:v>5</c:v>
                  </c:pt>
                  <c:pt idx="232">
                    <c:v>1</c:v>
                  </c:pt>
                  <c:pt idx="233">
                    <c:v>2</c:v>
                  </c:pt>
                  <c:pt idx="234">
                    <c:v>5</c:v>
                  </c:pt>
                  <c:pt idx="235">
                    <c:v>1</c:v>
                  </c:pt>
                  <c:pt idx="236">
                    <c:v>5</c:v>
                  </c:pt>
                  <c:pt idx="237">
                    <c:v>4</c:v>
                  </c:pt>
                  <c:pt idx="238">
                    <c:v>1</c:v>
                  </c:pt>
                  <c:pt idx="239">
                    <c:v>1</c:v>
                  </c:pt>
                  <c:pt idx="240">
                    <c:v>4</c:v>
                  </c:pt>
                  <c:pt idx="241">
                    <c:v>3</c:v>
                  </c:pt>
                  <c:pt idx="242">
                    <c:v>3</c:v>
                  </c:pt>
                  <c:pt idx="243">
                    <c:v>2</c:v>
                  </c:pt>
                  <c:pt idx="244">
                    <c:v>2</c:v>
                  </c:pt>
                  <c:pt idx="245">
                    <c:v>3</c:v>
                  </c:pt>
                  <c:pt idx="246">
                    <c:v>5</c:v>
                  </c:pt>
                  <c:pt idx="247">
                    <c:v>3</c:v>
                  </c:pt>
                  <c:pt idx="248">
                    <c:v>3</c:v>
                  </c:pt>
                  <c:pt idx="249">
                    <c:v>1</c:v>
                  </c:pt>
                  <c:pt idx="250">
                    <c:v>5</c:v>
                  </c:pt>
                  <c:pt idx="251">
                    <c:v>3</c:v>
                  </c:pt>
                  <c:pt idx="252">
                    <c:v>3</c:v>
                  </c:pt>
                  <c:pt idx="253">
                    <c:v>5</c:v>
                  </c:pt>
                  <c:pt idx="254">
                    <c:v>5</c:v>
                  </c:pt>
                  <c:pt idx="255">
                    <c:v>2</c:v>
                  </c:pt>
                  <c:pt idx="256">
                    <c:v>5</c:v>
                  </c:pt>
                  <c:pt idx="257">
                    <c:v>1</c:v>
                  </c:pt>
                  <c:pt idx="258">
                    <c:v>3</c:v>
                  </c:pt>
                  <c:pt idx="259">
                    <c:v>4</c:v>
                  </c:pt>
                  <c:pt idx="260">
                    <c:v>3</c:v>
                  </c:pt>
                  <c:pt idx="261">
                    <c:v>4</c:v>
                  </c:pt>
                  <c:pt idx="262">
                    <c:v>5</c:v>
                  </c:pt>
                  <c:pt idx="263">
                    <c:v>2</c:v>
                  </c:pt>
                  <c:pt idx="264">
                    <c:v>5</c:v>
                  </c:pt>
                  <c:pt idx="265">
                    <c:v>1</c:v>
                  </c:pt>
                  <c:pt idx="266">
                    <c:v>1</c:v>
                  </c:pt>
                  <c:pt idx="267">
                    <c:v>1</c:v>
                  </c:pt>
                  <c:pt idx="268">
                    <c:v>5</c:v>
                  </c:pt>
                  <c:pt idx="269">
                    <c:v>3</c:v>
                  </c:pt>
                  <c:pt idx="270">
                    <c:v>4</c:v>
                  </c:pt>
                  <c:pt idx="271">
                    <c:v>4</c:v>
                  </c:pt>
                  <c:pt idx="272">
                    <c:v>2</c:v>
                  </c:pt>
                  <c:pt idx="273">
                    <c:v>4</c:v>
                  </c:pt>
                  <c:pt idx="274">
                    <c:v>2</c:v>
                  </c:pt>
                  <c:pt idx="275">
                    <c:v>4</c:v>
                  </c:pt>
                  <c:pt idx="276">
                    <c:v>1</c:v>
                  </c:pt>
                  <c:pt idx="277">
                    <c:v>5</c:v>
                  </c:pt>
                  <c:pt idx="278">
                    <c:v>5</c:v>
                  </c:pt>
                  <c:pt idx="279">
                    <c:v>2</c:v>
                  </c:pt>
                  <c:pt idx="280">
                    <c:v>4</c:v>
                  </c:pt>
                  <c:pt idx="281">
                    <c:v>4</c:v>
                  </c:pt>
                  <c:pt idx="282">
                    <c:v>4</c:v>
                  </c:pt>
                  <c:pt idx="283">
                    <c:v>2</c:v>
                  </c:pt>
                  <c:pt idx="284">
                    <c:v>4</c:v>
                  </c:pt>
                  <c:pt idx="285">
                    <c:v>5</c:v>
                  </c:pt>
                  <c:pt idx="286">
                    <c:v>1</c:v>
                  </c:pt>
                  <c:pt idx="287">
                    <c:v>2</c:v>
                  </c:pt>
                  <c:pt idx="288">
                    <c:v>5</c:v>
                  </c:pt>
                  <c:pt idx="289">
                    <c:v>5</c:v>
                  </c:pt>
                  <c:pt idx="290">
                    <c:v>5</c:v>
                  </c:pt>
                  <c:pt idx="291">
                    <c:v>1</c:v>
                  </c:pt>
                  <c:pt idx="292">
                    <c:v>4</c:v>
                  </c:pt>
                  <c:pt idx="293">
                    <c:v>2</c:v>
                  </c:pt>
                  <c:pt idx="294">
                    <c:v>3</c:v>
                  </c:pt>
                  <c:pt idx="295">
                    <c:v>5</c:v>
                  </c:pt>
                  <c:pt idx="296">
                    <c:v>3</c:v>
                  </c:pt>
                  <c:pt idx="297">
                    <c:v>4</c:v>
                  </c:pt>
                  <c:pt idx="298">
                    <c:v>3</c:v>
                  </c:pt>
                  <c:pt idx="299">
                    <c:v>1</c:v>
                  </c:pt>
                  <c:pt idx="300">
                    <c:v>3</c:v>
                  </c:pt>
                  <c:pt idx="301">
                    <c:v>1</c:v>
                  </c:pt>
                  <c:pt idx="302">
                    <c:v>2</c:v>
                  </c:pt>
                  <c:pt idx="303">
                    <c:v>3</c:v>
                  </c:pt>
                  <c:pt idx="304">
                    <c:v>1</c:v>
                  </c:pt>
                  <c:pt idx="305">
                    <c:v>2</c:v>
                  </c:pt>
                  <c:pt idx="306">
                    <c:v>1</c:v>
                  </c:pt>
                  <c:pt idx="307">
                    <c:v>5</c:v>
                  </c:pt>
                  <c:pt idx="308">
                    <c:v>3</c:v>
                  </c:pt>
                  <c:pt idx="309">
                    <c:v>2</c:v>
                  </c:pt>
                  <c:pt idx="310">
                    <c:v>1</c:v>
                  </c:pt>
                  <c:pt idx="311">
                    <c:v>5</c:v>
                  </c:pt>
                  <c:pt idx="312">
                    <c:v>2</c:v>
                  </c:pt>
                  <c:pt idx="313">
                    <c:v>5</c:v>
                  </c:pt>
                  <c:pt idx="314">
                    <c:v>5</c:v>
                  </c:pt>
                  <c:pt idx="315">
                    <c:v>3</c:v>
                  </c:pt>
                  <c:pt idx="316">
                    <c:v>5</c:v>
                  </c:pt>
                  <c:pt idx="317">
                    <c:v>1</c:v>
                  </c:pt>
                  <c:pt idx="318">
                    <c:v>5</c:v>
                  </c:pt>
                  <c:pt idx="319">
                    <c:v>5</c:v>
                  </c:pt>
                  <c:pt idx="320">
                    <c:v>5</c:v>
                  </c:pt>
                  <c:pt idx="321">
                    <c:v>5</c:v>
                  </c:pt>
                  <c:pt idx="322">
                    <c:v>5</c:v>
                  </c:pt>
                  <c:pt idx="323">
                    <c:v>3</c:v>
                  </c:pt>
                  <c:pt idx="324">
                    <c:v>5</c:v>
                  </c:pt>
                  <c:pt idx="325">
                    <c:v>3</c:v>
                  </c:pt>
                  <c:pt idx="326">
                    <c:v>4</c:v>
                  </c:pt>
                  <c:pt idx="327">
                    <c:v>5</c:v>
                  </c:pt>
                  <c:pt idx="328">
                    <c:v>1</c:v>
                  </c:pt>
                  <c:pt idx="329">
                    <c:v>5</c:v>
                  </c:pt>
                  <c:pt idx="330">
                    <c:v>5</c:v>
                  </c:pt>
                  <c:pt idx="331">
                    <c:v>3</c:v>
                  </c:pt>
                  <c:pt idx="332">
                    <c:v>3</c:v>
                  </c:pt>
                  <c:pt idx="333">
                    <c:v>4</c:v>
                  </c:pt>
                  <c:pt idx="334">
                    <c:v>4</c:v>
                  </c:pt>
                  <c:pt idx="335">
                    <c:v>1</c:v>
                  </c:pt>
                  <c:pt idx="336">
                    <c:v>5</c:v>
                  </c:pt>
                  <c:pt idx="337">
                    <c:v>4</c:v>
                  </c:pt>
                  <c:pt idx="338">
                    <c:v>1</c:v>
                  </c:pt>
                  <c:pt idx="339">
                    <c:v>5</c:v>
                  </c:pt>
                  <c:pt idx="340">
                    <c:v>3</c:v>
                  </c:pt>
                  <c:pt idx="341">
                    <c:v>5</c:v>
                  </c:pt>
                  <c:pt idx="342">
                    <c:v>5</c:v>
                  </c:pt>
                  <c:pt idx="343">
                    <c:v>1</c:v>
                  </c:pt>
                  <c:pt idx="344">
                    <c:v>1</c:v>
                  </c:pt>
                  <c:pt idx="345">
                    <c:v>5</c:v>
                  </c:pt>
                  <c:pt idx="346">
                    <c:v>3</c:v>
                  </c:pt>
                  <c:pt idx="347">
                    <c:v>5</c:v>
                  </c:pt>
                  <c:pt idx="348">
                    <c:v>4</c:v>
                  </c:pt>
                  <c:pt idx="349">
                    <c:v>5</c:v>
                  </c:pt>
                  <c:pt idx="350">
                    <c:v>5</c:v>
                  </c:pt>
                  <c:pt idx="351">
                    <c:v>5</c:v>
                  </c:pt>
                  <c:pt idx="352">
                    <c:v>5</c:v>
                  </c:pt>
                  <c:pt idx="353">
                    <c:v>5</c:v>
                  </c:pt>
                  <c:pt idx="354">
                    <c:v>1</c:v>
                  </c:pt>
                  <c:pt idx="355">
                    <c:v>4</c:v>
                  </c:pt>
                  <c:pt idx="356">
                    <c:v>5</c:v>
                  </c:pt>
                  <c:pt idx="357">
                    <c:v>4</c:v>
                  </c:pt>
                  <c:pt idx="358">
                    <c:v>2</c:v>
                  </c:pt>
                  <c:pt idx="359">
                    <c:v>2</c:v>
                  </c:pt>
                  <c:pt idx="360">
                    <c:v>5</c:v>
                  </c:pt>
                  <c:pt idx="361">
                    <c:v>3</c:v>
                  </c:pt>
                  <c:pt idx="362">
                    <c:v>5</c:v>
                  </c:pt>
                  <c:pt idx="363">
                    <c:v>3</c:v>
                  </c:pt>
                  <c:pt idx="364">
                    <c:v>1</c:v>
                  </c:pt>
                  <c:pt idx="365">
                    <c:v>5</c:v>
                  </c:pt>
                  <c:pt idx="366">
                    <c:v>1</c:v>
                  </c:pt>
                  <c:pt idx="367">
                    <c:v>2</c:v>
                  </c:pt>
                  <c:pt idx="368">
                    <c:v>1</c:v>
                  </c:pt>
                  <c:pt idx="369">
                    <c:v>2</c:v>
                  </c:pt>
                  <c:pt idx="370">
                    <c:v>1</c:v>
                  </c:pt>
                  <c:pt idx="371">
                    <c:v>5</c:v>
                  </c:pt>
                  <c:pt idx="372">
                    <c:v>2</c:v>
                  </c:pt>
                  <c:pt idx="373">
                    <c:v>1</c:v>
                  </c:pt>
                  <c:pt idx="374">
                    <c:v>4</c:v>
                  </c:pt>
                  <c:pt idx="375">
                    <c:v>1</c:v>
                  </c:pt>
                  <c:pt idx="376">
                    <c:v>3</c:v>
                  </c:pt>
                  <c:pt idx="377">
                    <c:v>5</c:v>
                  </c:pt>
                  <c:pt idx="378">
                    <c:v>5</c:v>
                  </c:pt>
                  <c:pt idx="379">
                    <c:v>3</c:v>
                  </c:pt>
                  <c:pt idx="380">
                    <c:v>5</c:v>
                  </c:pt>
                  <c:pt idx="381">
                    <c:v>3</c:v>
                  </c:pt>
                  <c:pt idx="382">
                    <c:v>5</c:v>
                  </c:pt>
                  <c:pt idx="383">
                    <c:v>1</c:v>
                  </c:pt>
                  <c:pt idx="384">
                    <c:v>4</c:v>
                  </c:pt>
                  <c:pt idx="385">
                    <c:v>3</c:v>
                  </c:pt>
                  <c:pt idx="386">
                    <c:v>4</c:v>
                  </c:pt>
                  <c:pt idx="387">
                    <c:v>5</c:v>
                  </c:pt>
                  <c:pt idx="388">
                    <c:v>2</c:v>
                  </c:pt>
                  <c:pt idx="389">
                    <c:v>5</c:v>
                  </c:pt>
                  <c:pt idx="390">
                    <c:v>5</c:v>
                  </c:pt>
                  <c:pt idx="391">
                    <c:v>4</c:v>
                  </c:pt>
                  <c:pt idx="392">
                    <c:v>3</c:v>
                  </c:pt>
                  <c:pt idx="393">
                    <c:v>4</c:v>
                  </c:pt>
                  <c:pt idx="394">
                    <c:v>4</c:v>
                  </c:pt>
                  <c:pt idx="395">
                    <c:v>4</c:v>
                  </c:pt>
                  <c:pt idx="396">
                    <c:v>1</c:v>
                  </c:pt>
                  <c:pt idx="397">
                    <c:v>4</c:v>
                  </c:pt>
                  <c:pt idx="398">
                    <c:v>4</c:v>
                  </c:pt>
                  <c:pt idx="399">
                    <c:v>3</c:v>
                  </c:pt>
                  <c:pt idx="400">
                    <c:v>3</c:v>
                  </c:pt>
                  <c:pt idx="401">
                    <c:v>4</c:v>
                  </c:pt>
                  <c:pt idx="402">
                    <c:v>2</c:v>
                  </c:pt>
                  <c:pt idx="403">
                    <c:v>4</c:v>
                  </c:pt>
                  <c:pt idx="404">
                    <c:v>3</c:v>
                  </c:pt>
                  <c:pt idx="405">
                    <c:v>1</c:v>
                  </c:pt>
                  <c:pt idx="406">
                    <c:v>2</c:v>
                  </c:pt>
                  <c:pt idx="407">
                    <c:v>4</c:v>
                  </c:pt>
                  <c:pt idx="408">
                    <c:v>1</c:v>
                  </c:pt>
                  <c:pt idx="409">
                    <c:v>2</c:v>
                  </c:pt>
                  <c:pt idx="410">
                    <c:v>4</c:v>
                  </c:pt>
                  <c:pt idx="411">
                    <c:v>4</c:v>
                  </c:pt>
                  <c:pt idx="412">
                    <c:v>5</c:v>
                  </c:pt>
                  <c:pt idx="413">
                    <c:v>2</c:v>
                  </c:pt>
                  <c:pt idx="414">
                    <c:v>5</c:v>
                  </c:pt>
                  <c:pt idx="415">
                    <c:v>1</c:v>
                  </c:pt>
                  <c:pt idx="416">
                    <c:v>5</c:v>
                  </c:pt>
                  <c:pt idx="417">
                    <c:v>5</c:v>
                  </c:pt>
                  <c:pt idx="418">
                    <c:v>3</c:v>
                  </c:pt>
                  <c:pt idx="419">
                    <c:v>2</c:v>
                  </c:pt>
                  <c:pt idx="420">
                    <c:v>1</c:v>
                  </c:pt>
                  <c:pt idx="421">
                    <c:v>1</c:v>
                  </c:pt>
                  <c:pt idx="422">
                    <c:v>1</c:v>
                  </c:pt>
                  <c:pt idx="423">
                    <c:v>2</c:v>
                  </c:pt>
                  <c:pt idx="424">
                    <c:v>5</c:v>
                  </c:pt>
                  <c:pt idx="425">
                    <c:v>2</c:v>
                  </c:pt>
                  <c:pt idx="426">
                    <c:v>4</c:v>
                  </c:pt>
                  <c:pt idx="427">
                    <c:v>3</c:v>
                  </c:pt>
                  <c:pt idx="428">
                    <c:v>5</c:v>
                  </c:pt>
                  <c:pt idx="429">
                    <c:v>3</c:v>
                  </c:pt>
                  <c:pt idx="430">
                    <c:v>5</c:v>
                  </c:pt>
                  <c:pt idx="431">
                    <c:v>4</c:v>
                  </c:pt>
                  <c:pt idx="432">
                    <c:v>5</c:v>
                  </c:pt>
                  <c:pt idx="433">
                    <c:v>5</c:v>
                  </c:pt>
                  <c:pt idx="434">
                    <c:v>5</c:v>
                  </c:pt>
                  <c:pt idx="435">
                    <c:v>5</c:v>
                  </c:pt>
                  <c:pt idx="436">
                    <c:v>4</c:v>
                  </c:pt>
                  <c:pt idx="437">
                    <c:v>1</c:v>
                  </c:pt>
                  <c:pt idx="438">
                    <c:v>3</c:v>
                  </c:pt>
                  <c:pt idx="439">
                    <c:v>5</c:v>
                  </c:pt>
                  <c:pt idx="440">
                    <c:v>2</c:v>
                  </c:pt>
                  <c:pt idx="441">
                    <c:v>2</c:v>
                  </c:pt>
                  <c:pt idx="442">
                    <c:v>4</c:v>
                  </c:pt>
                  <c:pt idx="443">
                    <c:v>4</c:v>
                  </c:pt>
                  <c:pt idx="444">
                    <c:v>5</c:v>
                  </c:pt>
                  <c:pt idx="445">
                    <c:v>3</c:v>
                  </c:pt>
                  <c:pt idx="446">
                    <c:v>1</c:v>
                  </c:pt>
                  <c:pt idx="447">
                    <c:v>4</c:v>
                  </c:pt>
                  <c:pt idx="448">
                    <c:v>4</c:v>
                  </c:pt>
                  <c:pt idx="449">
                    <c:v>1</c:v>
                  </c:pt>
                  <c:pt idx="450">
                    <c:v>5</c:v>
                  </c:pt>
                  <c:pt idx="451">
                    <c:v>2</c:v>
                  </c:pt>
                  <c:pt idx="452">
                    <c:v>5</c:v>
                  </c:pt>
                  <c:pt idx="453">
                    <c:v>5</c:v>
                  </c:pt>
                  <c:pt idx="454">
                    <c:v>1</c:v>
                  </c:pt>
                  <c:pt idx="455">
                    <c:v>2</c:v>
                  </c:pt>
                  <c:pt idx="456">
                    <c:v>5</c:v>
                  </c:pt>
                  <c:pt idx="457">
                    <c:v>4</c:v>
                  </c:pt>
                  <c:pt idx="458">
                    <c:v>1</c:v>
                  </c:pt>
                  <c:pt idx="459">
                    <c:v>2</c:v>
                  </c:pt>
                  <c:pt idx="460">
                    <c:v>3</c:v>
                  </c:pt>
                  <c:pt idx="461">
                    <c:v>2</c:v>
                  </c:pt>
                  <c:pt idx="462">
                    <c:v>5</c:v>
                  </c:pt>
                  <c:pt idx="463">
                    <c:v>5</c:v>
                  </c:pt>
                  <c:pt idx="464">
                    <c:v>4</c:v>
                  </c:pt>
                  <c:pt idx="465">
                    <c:v>5</c:v>
                  </c:pt>
                  <c:pt idx="466">
                    <c:v>1</c:v>
                  </c:pt>
                  <c:pt idx="467">
                    <c:v>1</c:v>
                  </c:pt>
                  <c:pt idx="468">
                    <c:v>5</c:v>
                  </c:pt>
                  <c:pt idx="469">
                    <c:v>5</c:v>
                  </c:pt>
                  <c:pt idx="470">
                    <c:v>3</c:v>
                  </c:pt>
                  <c:pt idx="471">
                    <c:v>1</c:v>
                  </c:pt>
                  <c:pt idx="472">
                    <c:v>3</c:v>
                  </c:pt>
                  <c:pt idx="473">
                    <c:v>1</c:v>
                  </c:pt>
                  <c:pt idx="474">
                    <c:v>5</c:v>
                  </c:pt>
                  <c:pt idx="475">
                    <c:v>5</c:v>
                  </c:pt>
                  <c:pt idx="476">
                    <c:v>4</c:v>
                  </c:pt>
                  <c:pt idx="477">
                    <c:v>5</c:v>
                  </c:pt>
                  <c:pt idx="478">
                    <c:v>4</c:v>
                  </c:pt>
                  <c:pt idx="479">
                    <c:v>5</c:v>
                  </c:pt>
                  <c:pt idx="480">
                    <c:v>5</c:v>
                  </c:pt>
                  <c:pt idx="481">
                    <c:v>1</c:v>
                  </c:pt>
                  <c:pt idx="482">
                    <c:v>2</c:v>
                  </c:pt>
                  <c:pt idx="483">
                    <c:v>2</c:v>
                  </c:pt>
                  <c:pt idx="484">
                    <c:v>2</c:v>
                  </c:pt>
                  <c:pt idx="485">
                    <c:v>5</c:v>
                  </c:pt>
                  <c:pt idx="486">
                    <c:v>3</c:v>
                  </c:pt>
                  <c:pt idx="487">
                    <c:v>5</c:v>
                  </c:pt>
                  <c:pt idx="488">
                    <c:v>2</c:v>
                  </c:pt>
                  <c:pt idx="489">
                    <c:v>1</c:v>
                  </c:pt>
                  <c:pt idx="490">
                    <c:v>3</c:v>
                  </c:pt>
                  <c:pt idx="491">
                    <c:v>5</c:v>
                  </c:pt>
                  <c:pt idx="492">
                    <c:v>2</c:v>
                  </c:pt>
                  <c:pt idx="493">
                    <c:v>2</c:v>
                  </c:pt>
                  <c:pt idx="494">
                    <c:v>5</c:v>
                  </c:pt>
                  <c:pt idx="495">
                    <c:v>2</c:v>
                  </c:pt>
                  <c:pt idx="496">
                    <c:v>2</c:v>
                  </c:pt>
                  <c:pt idx="497">
                    <c:v>5</c:v>
                  </c:pt>
                  <c:pt idx="498">
                    <c:v>4</c:v>
                  </c:pt>
                  <c:pt idx="499">
                    <c:v>2</c:v>
                  </c:pt>
                  <c:pt idx="500">
                    <c:v>3</c:v>
                  </c:pt>
                  <c:pt idx="501">
                    <c:v>5</c:v>
                  </c:pt>
                  <c:pt idx="502">
                    <c:v>4</c:v>
                  </c:pt>
                  <c:pt idx="503">
                    <c:v>5</c:v>
                  </c:pt>
                  <c:pt idx="504">
                    <c:v>5</c:v>
                  </c:pt>
                  <c:pt idx="505">
                    <c:v>5</c:v>
                  </c:pt>
                  <c:pt idx="506">
                    <c:v>4</c:v>
                  </c:pt>
                  <c:pt idx="507">
                    <c:v>4</c:v>
                  </c:pt>
                  <c:pt idx="508">
                    <c:v>5</c:v>
                  </c:pt>
                  <c:pt idx="509">
                    <c:v>3</c:v>
                  </c:pt>
                  <c:pt idx="510">
                    <c:v>5</c:v>
                  </c:pt>
                  <c:pt idx="511">
                    <c:v>5</c:v>
                  </c:pt>
                  <c:pt idx="512">
                    <c:v>5</c:v>
                  </c:pt>
                  <c:pt idx="513">
                    <c:v>3</c:v>
                  </c:pt>
                  <c:pt idx="514">
                    <c:v>1</c:v>
                  </c:pt>
                  <c:pt idx="515">
                    <c:v>3</c:v>
                  </c:pt>
                  <c:pt idx="516">
                    <c:v>3</c:v>
                  </c:pt>
                  <c:pt idx="517">
                    <c:v>3</c:v>
                  </c:pt>
                  <c:pt idx="518">
                    <c:v>5</c:v>
                  </c:pt>
                  <c:pt idx="519">
                    <c:v>4</c:v>
                  </c:pt>
                  <c:pt idx="520">
                    <c:v>2</c:v>
                  </c:pt>
                  <c:pt idx="521">
                    <c:v>5</c:v>
                  </c:pt>
                  <c:pt idx="522">
                    <c:v>5</c:v>
                  </c:pt>
                  <c:pt idx="523">
                    <c:v>5</c:v>
                  </c:pt>
                  <c:pt idx="524">
                    <c:v>5</c:v>
                  </c:pt>
                  <c:pt idx="525">
                    <c:v>3</c:v>
                  </c:pt>
                  <c:pt idx="526">
                    <c:v>2</c:v>
                  </c:pt>
                  <c:pt idx="527">
                    <c:v>2</c:v>
                  </c:pt>
                  <c:pt idx="528">
                    <c:v>3</c:v>
                  </c:pt>
                  <c:pt idx="529">
                    <c:v>5</c:v>
                  </c:pt>
                  <c:pt idx="530">
                    <c:v>1</c:v>
                  </c:pt>
                  <c:pt idx="531">
                    <c:v>3</c:v>
                  </c:pt>
                  <c:pt idx="532">
                    <c:v>5</c:v>
                  </c:pt>
                  <c:pt idx="533">
                    <c:v>3</c:v>
                  </c:pt>
                  <c:pt idx="534">
                    <c:v>1</c:v>
                  </c:pt>
                  <c:pt idx="535">
                    <c:v>1</c:v>
                  </c:pt>
                  <c:pt idx="536">
                    <c:v>5</c:v>
                  </c:pt>
                  <c:pt idx="537">
                    <c:v>2</c:v>
                  </c:pt>
                  <c:pt idx="538">
                    <c:v>1</c:v>
                  </c:pt>
                  <c:pt idx="539">
                    <c:v>4</c:v>
                  </c:pt>
                  <c:pt idx="540">
                    <c:v>3</c:v>
                  </c:pt>
                  <c:pt idx="541">
                    <c:v>5</c:v>
                  </c:pt>
                  <c:pt idx="542">
                    <c:v>5</c:v>
                  </c:pt>
                  <c:pt idx="543">
                    <c:v>5</c:v>
                  </c:pt>
                  <c:pt idx="544">
                    <c:v>3</c:v>
                  </c:pt>
                  <c:pt idx="545">
                    <c:v>3</c:v>
                  </c:pt>
                  <c:pt idx="546">
                    <c:v>5</c:v>
                  </c:pt>
                  <c:pt idx="547">
                    <c:v>4</c:v>
                  </c:pt>
                  <c:pt idx="548">
                    <c:v>5</c:v>
                  </c:pt>
                  <c:pt idx="549">
                    <c:v>5</c:v>
                  </c:pt>
                  <c:pt idx="550">
                    <c:v>4</c:v>
                  </c:pt>
                  <c:pt idx="551">
                    <c:v>3</c:v>
                  </c:pt>
                  <c:pt idx="552">
                    <c:v>5</c:v>
                  </c:pt>
                  <c:pt idx="553">
                    <c:v>4</c:v>
                  </c:pt>
                  <c:pt idx="554">
                    <c:v>5</c:v>
                  </c:pt>
                  <c:pt idx="555">
                    <c:v>1</c:v>
                  </c:pt>
                  <c:pt idx="556">
                    <c:v>5</c:v>
                  </c:pt>
                  <c:pt idx="557">
                    <c:v>3</c:v>
                  </c:pt>
                  <c:pt idx="558">
                    <c:v>5</c:v>
                  </c:pt>
                  <c:pt idx="559">
                    <c:v>3</c:v>
                  </c:pt>
                  <c:pt idx="560">
                    <c:v>2</c:v>
                  </c:pt>
                  <c:pt idx="561">
                    <c:v>5</c:v>
                  </c:pt>
                  <c:pt idx="562">
                    <c:v>1</c:v>
                  </c:pt>
                  <c:pt idx="563">
                    <c:v>5</c:v>
                  </c:pt>
                  <c:pt idx="564">
                    <c:v>4</c:v>
                  </c:pt>
                  <c:pt idx="565">
                    <c:v>2</c:v>
                  </c:pt>
                  <c:pt idx="566">
                    <c:v>5</c:v>
                  </c:pt>
                  <c:pt idx="567">
                    <c:v>5</c:v>
                  </c:pt>
                  <c:pt idx="568">
                    <c:v>5</c:v>
                  </c:pt>
                  <c:pt idx="569">
                    <c:v>2</c:v>
                  </c:pt>
                  <c:pt idx="570">
                    <c:v>1</c:v>
                  </c:pt>
                  <c:pt idx="571">
                    <c:v>5</c:v>
                  </c:pt>
                  <c:pt idx="572">
                    <c:v>5</c:v>
                  </c:pt>
                  <c:pt idx="573">
                    <c:v>5</c:v>
                  </c:pt>
                  <c:pt idx="574">
                    <c:v>2</c:v>
                  </c:pt>
                  <c:pt idx="575">
                    <c:v>5</c:v>
                  </c:pt>
                  <c:pt idx="576">
                    <c:v>2</c:v>
                  </c:pt>
                  <c:pt idx="577">
                    <c:v>4</c:v>
                  </c:pt>
                  <c:pt idx="578">
                    <c:v>2</c:v>
                  </c:pt>
                  <c:pt idx="579">
                    <c:v>2</c:v>
                  </c:pt>
                  <c:pt idx="580">
                    <c:v>1</c:v>
                  </c:pt>
                  <c:pt idx="581">
                    <c:v>2</c:v>
                  </c:pt>
                  <c:pt idx="582">
                    <c:v>4</c:v>
                  </c:pt>
                  <c:pt idx="583">
                    <c:v>5</c:v>
                  </c:pt>
                  <c:pt idx="584">
                    <c:v>5</c:v>
                  </c:pt>
                  <c:pt idx="585">
                    <c:v>5</c:v>
                  </c:pt>
                  <c:pt idx="586">
                    <c:v>4</c:v>
                  </c:pt>
                  <c:pt idx="587">
                    <c:v>4</c:v>
                  </c:pt>
                  <c:pt idx="588">
                    <c:v>5</c:v>
                  </c:pt>
                  <c:pt idx="589">
                    <c:v>3</c:v>
                  </c:pt>
                  <c:pt idx="590">
                    <c:v>1</c:v>
                  </c:pt>
                  <c:pt idx="591">
                    <c:v>4</c:v>
                  </c:pt>
                  <c:pt idx="592">
                    <c:v>5</c:v>
                  </c:pt>
                  <c:pt idx="593">
                    <c:v>5</c:v>
                  </c:pt>
                  <c:pt idx="594">
                    <c:v>2</c:v>
                  </c:pt>
                  <c:pt idx="595">
                    <c:v>2</c:v>
                  </c:pt>
                  <c:pt idx="596">
                    <c:v>5</c:v>
                  </c:pt>
                  <c:pt idx="597">
                    <c:v>5</c:v>
                  </c:pt>
                  <c:pt idx="598">
                    <c:v>3</c:v>
                  </c:pt>
                  <c:pt idx="599">
                    <c:v>5</c:v>
                  </c:pt>
                  <c:pt idx="600">
                    <c:v>4</c:v>
                  </c:pt>
                  <c:pt idx="601">
                    <c:v>2</c:v>
                  </c:pt>
                  <c:pt idx="602">
                    <c:v>4</c:v>
                  </c:pt>
                  <c:pt idx="603">
                    <c:v>3</c:v>
                  </c:pt>
                  <c:pt idx="604">
                    <c:v>4</c:v>
                  </c:pt>
                  <c:pt idx="605">
                    <c:v>3</c:v>
                  </c:pt>
                  <c:pt idx="606">
                    <c:v>1</c:v>
                  </c:pt>
                  <c:pt idx="607">
                    <c:v>5</c:v>
                  </c:pt>
                  <c:pt idx="608">
                    <c:v>1</c:v>
                  </c:pt>
                  <c:pt idx="609">
                    <c:v>1</c:v>
                  </c:pt>
                  <c:pt idx="610">
                    <c:v>4</c:v>
                  </c:pt>
                  <c:pt idx="611">
                    <c:v>4</c:v>
                  </c:pt>
                  <c:pt idx="612">
                    <c:v>5</c:v>
                  </c:pt>
                  <c:pt idx="613">
                    <c:v>4</c:v>
                  </c:pt>
                  <c:pt idx="614">
                    <c:v>1</c:v>
                  </c:pt>
                  <c:pt idx="615">
                    <c:v>5</c:v>
                  </c:pt>
                  <c:pt idx="616">
                    <c:v>5</c:v>
                  </c:pt>
                  <c:pt idx="617">
                    <c:v>5</c:v>
                  </c:pt>
                  <c:pt idx="618">
                    <c:v>5</c:v>
                  </c:pt>
                  <c:pt idx="619">
                    <c:v>5</c:v>
                  </c:pt>
                  <c:pt idx="620">
                    <c:v>5</c:v>
                  </c:pt>
                  <c:pt idx="621">
                    <c:v>4</c:v>
                  </c:pt>
                  <c:pt idx="622">
                    <c:v>1</c:v>
                  </c:pt>
                  <c:pt idx="623">
                    <c:v>3</c:v>
                  </c:pt>
                  <c:pt idx="624">
                    <c:v>3</c:v>
                  </c:pt>
                  <c:pt idx="625">
                    <c:v>3</c:v>
                  </c:pt>
                  <c:pt idx="626">
                    <c:v>1</c:v>
                  </c:pt>
                  <c:pt idx="627">
                    <c:v>4</c:v>
                  </c:pt>
                  <c:pt idx="628">
                    <c:v>4</c:v>
                  </c:pt>
                  <c:pt idx="629">
                    <c:v>5</c:v>
                  </c:pt>
                  <c:pt idx="630">
                    <c:v>3</c:v>
                  </c:pt>
                  <c:pt idx="631">
                    <c:v>1</c:v>
                  </c:pt>
                  <c:pt idx="632">
                    <c:v>5</c:v>
                  </c:pt>
                  <c:pt idx="633">
                    <c:v>1</c:v>
                  </c:pt>
                  <c:pt idx="634">
                    <c:v>1</c:v>
                  </c:pt>
                  <c:pt idx="635">
                    <c:v>2</c:v>
                  </c:pt>
                  <c:pt idx="636">
                    <c:v>4</c:v>
                  </c:pt>
                  <c:pt idx="637">
                    <c:v>2</c:v>
                  </c:pt>
                  <c:pt idx="638">
                    <c:v>1</c:v>
                  </c:pt>
                  <c:pt idx="639">
                    <c:v>1</c:v>
                  </c:pt>
                  <c:pt idx="640">
                    <c:v>1</c:v>
                  </c:pt>
                  <c:pt idx="641">
                    <c:v>4</c:v>
                  </c:pt>
                  <c:pt idx="642">
                    <c:v>3</c:v>
                  </c:pt>
                  <c:pt idx="643">
                    <c:v>2</c:v>
                  </c:pt>
                  <c:pt idx="644">
                    <c:v>4</c:v>
                  </c:pt>
                  <c:pt idx="645">
                    <c:v>2</c:v>
                  </c:pt>
                  <c:pt idx="646">
                    <c:v>1</c:v>
                  </c:pt>
                  <c:pt idx="647">
                    <c:v>5</c:v>
                  </c:pt>
                  <c:pt idx="648">
                    <c:v>5</c:v>
                  </c:pt>
                  <c:pt idx="649">
                    <c:v>3</c:v>
                  </c:pt>
                  <c:pt idx="650">
                    <c:v>1</c:v>
                  </c:pt>
                  <c:pt idx="651">
                    <c:v>2</c:v>
                  </c:pt>
                  <c:pt idx="652">
                    <c:v>5</c:v>
                  </c:pt>
                  <c:pt idx="653">
                    <c:v>1</c:v>
                  </c:pt>
                  <c:pt idx="654">
                    <c:v>5</c:v>
                  </c:pt>
                  <c:pt idx="655">
                    <c:v>1</c:v>
                  </c:pt>
                  <c:pt idx="656">
                    <c:v>4</c:v>
                  </c:pt>
                  <c:pt idx="657">
                    <c:v>5</c:v>
                  </c:pt>
                  <c:pt idx="658">
                    <c:v>1</c:v>
                  </c:pt>
                  <c:pt idx="659">
                    <c:v>2</c:v>
                  </c:pt>
                  <c:pt idx="660">
                    <c:v>4</c:v>
                  </c:pt>
                  <c:pt idx="661">
                    <c:v>2</c:v>
                  </c:pt>
                  <c:pt idx="662">
                    <c:v>1</c:v>
                  </c:pt>
                  <c:pt idx="663">
                    <c:v>2</c:v>
                  </c:pt>
                  <c:pt idx="664">
                    <c:v>1</c:v>
                  </c:pt>
                  <c:pt idx="665">
                    <c:v>3</c:v>
                  </c:pt>
                  <c:pt idx="666">
                    <c:v>5</c:v>
                  </c:pt>
                  <c:pt idx="667">
                    <c:v>3</c:v>
                  </c:pt>
                  <c:pt idx="668">
                    <c:v>4</c:v>
                  </c:pt>
                  <c:pt idx="669">
                    <c:v>3</c:v>
                  </c:pt>
                  <c:pt idx="670">
                    <c:v>2</c:v>
                  </c:pt>
                  <c:pt idx="671">
                    <c:v>2</c:v>
                  </c:pt>
                  <c:pt idx="672">
                    <c:v>4</c:v>
                  </c:pt>
                  <c:pt idx="673">
                    <c:v>5</c:v>
                  </c:pt>
                  <c:pt idx="674">
                    <c:v>3</c:v>
                  </c:pt>
                  <c:pt idx="675">
                    <c:v>2</c:v>
                  </c:pt>
                  <c:pt idx="676">
                    <c:v>5</c:v>
                  </c:pt>
                  <c:pt idx="677">
                    <c:v>2</c:v>
                  </c:pt>
                  <c:pt idx="678">
                    <c:v>4</c:v>
                  </c:pt>
                  <c:pt idx="679">
                    <c:v>1</c:v>
                  </c:pt>
                  <c:pt idx="680">
                    <c:v>1</c:v>
                  </c:pt>
                  <c:pt idx="681">
                    <c:v>5</c:v>
                  </c:pt>
                  <c:pt idx="682">
                    <c:v>1</c:v>
                  </c:pt>
                  <c:pt idx="683">
                    <c:v>2</c:v>
                  </c:pt>
                  <c:pt idx="684">
                    <c:v>5</c:v>
                  </c:pt>
                  <c:pt idx="685">
                    <c:v>3</c:v>
                  </c:pt>
                  <c:pt idx="686">
                    <c:v>4</c:v>
                  </c:pt>
                  <c:pt idx="687">
                    <c:v>2</c:v>
                  </c:pt>
                  <c:pt idx="688">
                    <c:v>1</c:v>
                  </c:pt>
                  <c:pt idx="689">
                    <c:v>4</c:v>
                  </c:pt>
                  <c:pt idx="690">
                    <c:v>3</c:v>
                  </c:pt>
                  <c:pt idx="691">
                    <c:v>5</c:v>
                  </c:pt>
                  <c:pt idx="692">
                    <c:v>3</c:v>
                  </c:pt>
                  <c:pt idx="693">
                    <c:v>1</c:v>
                  </c:pt>
                  <c:pt idx="694">
                    <c:v>1</c:v>
                  </c:pt>
                  <c:pt idx="695">
                    <c:v>5</c:v>
                  </c:pt>
                  <c:pt idx="696">
                    <c:v>4</c:v>
                  </c:pt>
                  <c:pt idx="697">
                    <c:v>5</c:v>
                  </c:pt>
                  <c:pt idx="698">
                    <c:v>1</c:v>
                  </c:pt>
                  <c:pt idx="699">
                    <c:v>1</c:v>
                  </c:pt>
                  <c:pt idx="700">
                    <c:v>5</c:v>
                  </c:pt>
                  <c:pt idx="701">
                    <c:v>1</c:v>
                  </c:pt>
                  <c:pt idx="702">
                    <c:v>5</c:v>
                  </c:pt>
                  <c:pt idx="703">
                    <c:v>4</c:v>
                  </c:pt>
                  <c:pt idx="704">
                    <c:v>5</c:v>
                  </c:pt>
                  <c:pt idx="705">
                    <c:v>5</c:v>
                  </c:pt>
                  <c:pt idx="706">
                    <c:v>5</c:v>
                  </c:pt>
                  <c:pt idx="707">
                    <c:v>3</c:v>
                  </c:pt>
                  <c:pt idx="708">
                    <c:v>3</c:v>
                  </c:pt>
                  <c:pt idx="709">
                    <c:v>5</c:v>
                  </c:pt>
                  <c:pt idx="710">
                    <c:v>5</c:v>
                  </c:pt>
                  <c:pt idx="711">
                    <c:v>2</c:v>
                  </c:pt>
                  <c:pt idx="712">
                    <c:v>5</c:v>
                  </c:pt>
                  <c:pt idx="713">
                    <c:v>1</c:v>
                  </c:pt>
                  <c:pt idx="714">
                    <c:v>3</c:v>
                  </c:pt>
                  <c:pt idx="715">
                    <c:v>1</c:v>
                  </c:pt>
                  <c:pt idx="716">
                    <c:v>1</c:v>
                  </c:pt>
                  <c:pt idx="717">
                    <c:v>3</c:v>
                  </c:pt>
                  <c:pt idx="718">
                    <c:v>4</c:v>
                  </c:pt>
                  <c:pt idx="719">
                    <c:v>5</c:v>
                  </c:pt>
                  <c:pt idx="720">
                    <c:v>4</c:v>
                  </c:pt>
                  <c:pt idx="721">
                    <c:v>4</c:v>
                  </c:pt>
                  <c:pt idx="722">
                    <c:v>5</c:v>
                  </c:pt>
                  <c:pt idx="723">
                    <c:v>5</c:v>
                  </c:pt>
                  <c:pt idx="724">
                    <c:v>2</c:v>
                  </c:pt>
                  <c:pt idx="725">
                    <c:v>2</c:v>
                  </c:pt>
                  <c:pt idx="726">
                    <c:v>5</c:v>
                  </c:pt>
                  <c:pt idx="727">
                    <c:v>5</c:v>
                  </c:pt>
                  <c:pt idx="728">
                    <c:v>3</c:v>
                  </c:pt>
                  <c:pt idx="729">
                    <c:v>5</c:v>
                  </c:pt>
                  <c:pt idx="730">
                    <c:v>5</c:v>
                  </c:pt>
                  <c:pt idx="731">
                    <c:v>3</c:v>
                  </c:pt>
                  <c:pt idx="732">
                    <c:v>2</c:v>
                  </c:pt>
                  <c:pt idx="733">
                    <c:v>3</c:v>
                  </c:pt>
                  <c:pt idx="734">
                    <c:v>4</c:v>
                  </c:pt>
                  <c:pt idx="735">
                    <c:v>3</c:v>
                  </c:pt>
                  <c:pt idx="736">
                    <c:v>3</c:v>
                  </c:pt>
                  <c:pt idx="737">
                    <c:v>2</c:v>
                  </c:pt>
                  <c:pt idx="738">
                    <c:v>5</c:v>
                  </c:pt>
                  <c:pt idx="739">
                    <c:v>3</c:v>
                  </c:pt>
                  <c:pt idx="740">
                    <c:v>3</c:v>
                  </c:pt>
                  <c:pt idx="741">
                    <c:v>4</c:v>
                  </c:pt>
                  <c:pt idx="742">
                    <c:v>5</c:v>
                  </c:pt>
                  <c:pt idx="743">
                    <c:v>5</c:v>
                  </c:pt>
                  <c:pt idx="744">
                    <c:v>5</c:v>
                  </c:pt>
                  <c:pt idx="745">
                    <c:v>5</c:v>
                  </c:pt>
                  <c:pt idx="746">
                    <c:v>4</c:v>
                  </c:pt>
                  <c:pt idx="747">
                    <c:v>5</c:v>
                  </c:pt>
                  <c:pt idx="748">
                    <c:v>4</c:v>
                  </c:pt>
                  <c:pt idx="749">
                    <c:v>3</c:v>
                  </c:pt>
                  <c:pt idx="750">
                    <c:v>1</c:v>
                  </c:pt>
                  <c:pt idx="751">
                    <c:v>5</c:v>
                  </c:pt>
                  <c:pt idx="752">
                    <c:v>5</c:v>
                  </c:pt>
                  <c:pt idx="753">
                    <c:v>5</c:v>
                  </c:pt>
                  <c:pt idx="754">
                    <c:v>5</c:v>
                  </c:pt>
                  <c:pt idx="755">
                    <c:v>5</c:v>
                  </c:pt>
                  <c:pt idx="756">
                    <c:v>5</c:v>
                  </c:pt>
                  <c:pt idx="757">
                    <c:v>3</c:v>
                  </c:pt>
                  <c:pt idx="758">
                    <c:v>5</c:v>
                  </c:pt>
                  <c:pt idx="759">
                    <c:v>4</c:v>
                  </c:pt>
                  <c:pt idx="760">
                    <c:v>1</c:v>
                  </c:pt>
                  <c:pt idx="761">
                    <c:v>3</c:v>
                  </c:pt>
                  <c:pt idx="762">
                    <c:v>5</c:v>
                  </c:pt>
                  <c:pt idx="763">
                    <c:v>5</c:v>
                  </c:pt>
                  <c:pt idx="764">
                    <c:v>5</c:v>
                  </c:pt>
                  <c:pt idx="765">
                    <c:v>5</c:v>
                  </c:pt>
                  <c:pt idx="766">
                    <c:v>2</c:v>
                  </c:pt>
                  <c:pt idx="767">
                    <c:v>4</c:v>
                  </c:pt>
                  <c:pt idx="768">
                    <c:v>5</c:v>
                  </c:pt>
                  <c:pt idx="769">
                    <c:v>2</c:v>
                  </c:pt>
                  <c:pt idx="770">
                    <c:v>4</c:v>
                  </c:pt>
                  <c:pt idx="771">
                    <c:v>5</c:v>
                  </c:pt>
                  <c:pt idx="772">
                    <c:v>5</c:v>
                  </c:pt>
                  <c:pt idx="773">
                    <c:v>1</c:v>
                  </c:pt>
                  <c:pt idx="774">
                    <c:v>2</c:v>
                  </c:pt>
                  <c:pt idx="775">
                    <c:v>4</c:v>
                  </c:pt>
                  <c:pt idx="776">
                    <c:v>1</c:v>
                  </c:pt>
                  <c:pt idx="777">
                    <c:v>5</c:v>
                  </c:pt>
                  <c:pt idx="778">
                    <c:v>2</c:v>
                  </c:pt>
                  <c:pt idx="779">
                    <c:v>5</c:v>
                  </c:pt>
                  <c:pt idx="780">
                    <c:v>5</c:v>
                  </c:pt>
                  <c:pt idx="781">
                    <c:v>5</c:v>
                  </c:pt>
                  <c:pt idx="782">
                    <c:v>5</c:v>
                  </c:pt>
                  <c:pt idx="783">
                    <c:v>3</c:v>
                  </c:pt>
                  <c:pt idx="784">
                    <c:v>5</c:v>
                  </c:pt>
                  <c:pt idx="785">
                    <c:v>5</c:v>
                  </c:pt>
                  <c:pt idx="786">
                    <c:v>3</c:v>
                  </c:pt>
                  <c:pt idx="787">
                    <c:v>5</c:v>
                  </c:pt>
                  <c:pt idx="788">
                    <c:v>3</c:v>
                  </c:pt>
                  <c:pt idx="789">
                    <c:v>5</c:v>
                  </c:pt>
                  <c:pt idx="790">
                    <c:v>1</c:v>
                  </c:pt>
                  <c:pt idx="791">
                    <c:v>1</c:v>
                  </c:pt>
                  <c:pt idx="792">
                    <c:v>5</c:v>
                  </c:pt>
                  <c:pt idx="793">
                    <c:v>2</c:v>
                  </c:pt>
                  <c:pt idx="794">
                    <c:v>4</c:v>
                  </c:pt>
                  <c:pt idx="795">
                    <c:v>5</c:v>
                  </c:pt>
                  <c:pt idx="796">
                    <c:v>5</c:v>
                  </c:pt>
                  <c:pt idx="797">
                    <c:v>2</c:v>
                  </c:pt>
                  <c:pt idx="798">
                    <c:v>5</c:v>
                  </c:pt>
                  <c:pt idx="799">
                    <c:v>2</c:v>
                  </c:pt>
                  <c:pt idx="800">
                    <c:v>1</c:v>
                  </c:pt>
                  <c:pt idx="801">
                    <c:v>2</c:v>
                  </c:pt>
                  <c:pt idx="802">
                    <c:v>4</c:v>
                  </c:pt>
                  <c:pt idx="803">
                    <c:v>5</c:v>
                  </c:pt>
                  <c:pt idx="804">
                    <c:v>4</c:v>
                  </c:pt>
                  <c:pt idx="805">
                    <c:v>3</c:v>
                  </c:pt>
                  <c:pt idx="806">
                    <c:v>3</c:v>
                  </c:pt>
                  <c:pt idx="807">
                    <c:v>3</c:v>
                  </c:pt>
                  <c:pt idx="808">
                    <c:v>5</c:v>
                  </c:pt>
                  <c:pt idx="809">
                    <c:v>1</c:v>
                  </c:pt>
                  <c:pt idx="810">
                    <c:v>5</c:v>
                  </c:pt>
                  <c:pt idx="811">
                    <c:v>4</c:v>
                  </c:pt>
                  <c:pt idx="812">
                    <c:v>3</c:v>
                  </c:pt>
                  <c:pt idx="813">
                    <c:v>4</c:v>
                  </c:pt>
                  <c:pt idx="814">
                    <c:v>5</c:v>
                  </c:pt>
                  <c:pt idx="815">
                    <c:v>1</c:v>
                  </c:pt>
                  <c:pt idx="816">
                    <c:v>5</c:v>
                  </c:pt>
                  <c:pt idx="817">
                    <c:v>5</c:v>
                  </c:pt>
                  <c:pt idx="818">
                    <c:v>3</c:v>
                  </c:pt>
                  <c:pt idx="819">
                    <c:v>2</c:v>
                  </c:pt>
                  <c:pt idx="820">
                    <c:v>2</c:v>
                  </c:pt>
                  <c:pt idx="821">
                    <c:v>2</c:v>
                  </c:pt>
                  <c:pt idx="822">
                    <c:v>4</c:v>
                  </c:pt>
                  <c:pt idx="823">
                    <c:v>1</c:v>
                  </c:pt>
                  <c:pt idx="824">
                    <c:v>2</c:v>
                  </c:pt>
                  <c:pt idx="825">
                    <c:v>5</c:v>
                  </c:pt>
                  <c:pt idx="826">
                    <c:v>4</c:v>
                  </c:pt>
                  <c:pt idx="827">
                    <c:v>5</c:v>
                  </c:pt>
                  <c:pt idx="828">
                    <c:v>5</c:v>
                  </c:pt>
                  <c:pt idx="829">
                    <c:v>3</c:v>
                  </c:pt>
                  <c:pt idx="830">
                    <c:v>5</c:v>
                  </c:pt>
                  <c:pt idx="831">
                    <c:v>5</c:v>
                  </c:pt>
                  <c:pt idx="832">
                    <c:v>5</c:v>
                  </c:pt>
                  <c:pt idx="833">
                    <c:v>1</c:v>
                  </c:pt>
                  <c:pt idx="834">
                    <c:v>1</c:v>
                  </c:pt>
                  <c:pt idx="835">
                    <c:v>1</c:v>
                  </c:pt>
                  <c:pt idx="836">
                    <c:v>5</c:v>
                  </c:pt>
                  <c:pt idx="837">
                    <c:v>4</c:v>
                  </c:pt>
                  <c:pt idx="838">
                    <c:v>5</c:v>
                  </c:pt>
                  <c:pt idx="839">
                    <c:v>3</c:v>
                  </c:pt>
                  <c:pt idx="840">
                    <c:v>1</c:v>
                  </c:pt>
                  <c:pt idx="841">
                    <c:v>1</c:v>
                  </c:pt>
                  <c:pt idx="842">
                    <c:v>5</c:v>
                  </c:pt>
                  <c:pt idx="843">
                    <c:v>5</c:v>
                  </c:pt>
                  <c:pt idx="844">
                    <c:v>5</c:v>
                  </c:pt>
                  <c:pt idx="845">
                    <c:v>5</c:v>
                  </c:pt>
                  <c:pt idx="846">
                    <c:v>2</c:v>
                  </c:pt>
                  <c:pt idx="847">
                    <c:v>5</c:v>
                  </c:pt>
                  <c:pt idx="848">
                    <c:v>4</c:v>
                  </c:pt>
                  <c:pt idx="849">
                    <c:v>4</c:v>
                  </c:pt>
                  <c:pt idx="850">
                    <c:v>2</c:v>
                  </c:pt>
                  <c:pt idx="851">
                    <c:v>2</c:v>
                  </c:pt>
                  <c:pt idx="852">
                    <c:v>3</c:v>
                  </c:pt>
                  <c:pt idx="853">
                    <c:v>4</c:v>
                  </c:pt>
                  <c:pt idx="854">
                    <c:v>3</c:v>
                  </c:pt>
                  <c:pt idx="855">
                    <c:v>5</c:v>
                  </c:pt>
                  <c:pt idx="856">
                    <c:v>2</c:v>
                  </c:pt>
                  <c:pt idx="857">
                    <c:v>5</c:v>
                  </c:pt>
                  <c:pt idx="858">
                    <c:v>2</c:v>
                  </c:pt>
                  <c:pt idx="859">
                    <c:v>5</c:v>
                  </c:pt>
                  <c:pt idx="860">
                    <c:v>4</c:v>
                  </c:pt>
                  <c:pt idx="861">
                    <c:v>4</c:v>
                  </c:pt>
                  <c:pt idx="862">
                    <c:v>1</c:v>
                  </c:pt>
                  <c:pt idx="863">
                    <c:v>5</c:v>
                  </c:pt>
                  <c:pt idx="864">
                    <c:v>3</c:v>
                  </c:pt>
                  <c:pt idx="865">
                    <c:v>3</c:v>
                  </c:pt>
                  <c:pt idx="866">
                    <c:v>3</c:v>
                  </c:pt>
                  <c:pt idx="867">
                    <c:v>1</c:v>
                  </c:pt>
                  <c:pt idx="868">
                    <c:v>1</c:v>
                  </c:pt>
                  <c:pt idx="869">
                    <c:v>3</c:v>
                  </c:pt>
                  <c:pt idx="870">
                    <c:v>5</c:v>
                  </c:pt>
                  <c:pt idx="871">
                    <c:v>5</c:v>
                  </c:pt>
                  <c:pt idx="872">
                    <c:v>3</c:v>
                  </c:pt>
                  <c:pt idx="873">
                    <c:v>5</c:v>
                  </c:pt>
                  <c:pt idx="874">
                    <c:v>4</c:v>
                  </c:pt>
                  <c:pt idx="875">
                    <c:v>2</c:v>
                  </c:pt>
                  <c:pt idx="876">
                    <c:v>5</c:v>
                  </c:pt>
                  <c:pt idx="877">
                    <c:v>4</c:v>
                  </c:pt>
                  <c:pt idx="878">
                    <c:v>4</c:v>
                  </c:pt>
                  <c:pt idx="879">
                    <c:v>4</c:v>
                  </c:pt>
                  <c:pt idx="880">
                    <c:v>1</c:v>
                  </c:pt>
                  <c:pt idx="881">
                    <c:v>4</c:v>
                  </c:pt>
                  <c:pt idx="882">
                    <c:v>4</c:v>
                  </c:pt>
                  <c:pt idx="883">
                    <c:v>3</c:v>
                  </c:pt>
                  <c:pt idx="884">
                    <c:v>2</c:v>
                  </c:pt>
                  <c:pt idx="885">
                    <c:v>4</c:v>
                  </c:pt>
                  <c:pt idx="886">
                    <c:v>2</c:v>
                  </c:pt>
                  <c:pt idx="887">
                    <c:v>4</c:v>
                  </c:pt>
                  <c:pt idx="888">
                    <c:v>3</c:v>
                  </c:pt>
                  <c:pt idx="889">
                    <c:v>5</c:v>
                  </c:pt>
                  <c:pt idx="890">
                    <c:v>4</c:v>
                  </c:pt>
                  <c:pt idx="891">
                    <c:v>5</c:v>
                  </c:pt>
                  <c:pt idx="892">
                    <c:v>5</c:v>
                  </c:pt>
                  <c:pt idx="893">
                    <c:v>5</c:v>
                  </c:pt>
                  <c:pt idx="894">
                    <c:v>3</c:v>
                  </c:pt>
                  <c:pt idx="895">
                    <c:v>5</c:v>
                  </c:pt>
                  <c:pt idx="896">
                    <c:v>2</c:v>
                  </c:pt>
                  <c:pt idx="897">
                    <c:v>4</c:v>
                  </c:pt>
                  <c:pt idx="898">
                    <c:v>2</c:v>
                  </c:pt>
                  <c:pt idx="899">
                    <c:v>3</c:v>
                  </c:pt>
                  <c:pt idx="900">
                    <c:v>3</c:v>
                  </c:pt>
                  <c:pt idx="901">
                    <c:v>2</c:v>
                  </c:pt>
                  <c:pt idx="902">
                    <c:v>1</c:v>
                  </c:pt>
                  <c:pt idx="903">
                    <c:v>2</c:v>
                  </c:pt>
                  <c:pt idx="904">
                    <c:v>3</c:v>
                  </c:pt>
                  <c:pt idx="905">
                    <c:v>2</c:v>
                  </c:pt>
                  <c:pt idx="906">
                    <c:v>1</c:v>
                  </c:pt>
                  <c:pt idx="907">
                    <c:v>1</c:v>
                  </c:pt>
                  <c:pt idx="908">
                    <c:v>2</c:v>
                  </c:pt>
                  <c:pt idx="909">
                    <c:v>5</c:v>
                  </c:pt>
                  <c:pt idx="910">
                    <c:v>1</c:v>
                  </c:pt>
                  <c:pt idx="911">
                    <c:v>3</c:v>
                  </c:pt>
                  <c:pt idx="912">
                    <c:v>1</c:v>
                  </c:pt>
                  <c:pt idx="913">
                    <c:v>3</c:v>
                  </c:pt>
                  <c:pt idx="914">
                    <c:v>4</c:v>
                  </c:pt>
                  <c:pt idx="915">
                    <c:v>3</c:v>
                  </c:pt>
                  <c:pt idx="916">
                    <c:v>4</c:v>
                  </c:pt>
                  <c:pt idx="917">
                    <c:v>1</c:v>
                  </c:pt>
                  <c:pt idx="918">
                    <c:v>5</c:v>
                  </c:pt>
                  <c:pt idx="919">
                    <c:v>4</c:v>
                  </c:pt>
                  <c:pt idx="920">
                    <c:v>1</c:v>
                  </c:pt>
                  <c:pt idx="921">
                    <c:v>5</c:v>
                  </c:pt>
                  <c:pt idx="922">
                    <c:v>3</c:v>
                  </c:pt>
                  <c:pt idx="923">
                    <c:v>4</c:v>
                  </c:pt>
                  <c:pt idx="924">
                    <c:v>5</c:v>
                  </c:pt>
                  <c:pt idx="925">
                    <c:v>5</c:v>
                  </c:pt>
                  <c:pt idx="926">
                    <c:v>4</c:v>
                  </c:pt>
                  <c:pt idx="927">
                    <c:v>5</c:v>
                  </c:pt>
                  <c:pt idx="928">
                    <c:v>4</c:v>
                  </c:pt>
                  <c:pt idx="929">
                    <c:v>5</c:v>
                  </c:pt>
                  <c:pt idx="930">
                    <c:v>2</c:v>
                  </c:pt>
                  <c:pt idx="931">
                    <c:v>3</c:v>
                  </c:pt>
                  <c:pt idx="932">
                    <c:v>5</c:v>
                  </c:pt>
                  <c:pt idx="933">
                    <c:v>5</c:v>
                  </c:pt>
                  <c:pt idx="934">
                    <c:v>2</c:v>
                  </c:pt>
                  <c:pt idx="935">
                    <c:v>3</c:v>
                  </c:pt>
                  <c:pt idx="936">
                    <c:v>5</c:v>
                  </c:pt>
                  <c:pt idx="937">
                    <c:v>5</c:v>
                  </c:pt>
                  <c:pt idx="938">
                    <c:v>1</c:v>
                  </c:pt>
                  <c:pt idx="939">
                    <c:v>5</c:v>
                  </c:pt>
                  <c:pt idx="940">
                    <c:v>5</c:v>
                  </c:pt>
                  <c:pt idx="941">
                    <c:v>3</c:v>
                  </c:pt>
                  <c:pt idx="942">
                    <c:v>5</c:v>
                  </c:pt>
                  <c:pt idx="943">
                    <c:v>2</c:v>
                  </c:pt>
                  <c:pt idx="944">
                    <c:v>5</c:v>
                  </c:pt>
                  <c:pt idx="945">
                    <c:v>5</c:v>
                  </c:pt>
                  <c:pt idx="946">
                    <c:v>5</c:v>
                  </c:pt>
                  <c:pt idx="947">
                    <c:v>5</c:v>
                  </c:pt>
                  <c:pt idx="948">
                    <c:v>1</c:v>
                  </c:pt>
                  <c:pt idx="949">
                    <c:v>5</c:v>
                  </c:pt>
                  <c:pt idx="950">
                    <c:v>3</c:v>
                  </c:pt>
                  <c:pt idx="951">
                    <c:v>5</c:v>
                  </c:pt>
                  <c:pt idx="952">
                    <c:v>5</c:v>
                  </c:pt>
                  <c:pt idx="953">
                    <c:v>2</c:v>
                  </c:pt>
                  <c:pt idx="954">
                    <c:v>3</c:v>
                  </c:pt>
                  <c:pt idx="955">
                    <c:v>4</c:v>
                  </c:pt>
                  <c:pt idx="956">
                    <c:v>1</c:v>
                  </c:pt>
                  <c:pt idx="957">
                    <c:v>4</c:v>
                  </c:pt>
                  <c:pt idx="958">
                    <c:v>4</c:v>
                  </c:pt>
                  <c:pt idx="959">
                    <c:v>2</c:v>
                  </c:pt>
                  <c:pt idx="960">
                    <c:v>5</c:v>
                  </c:pt>
                  <c:pt idx="961">
                    <c:v>3</c:v>
                  </c:pt>
                  <c:pt idx="962">
                    <c:v>5</c:v>
                  </c:pt>
                  <c:pt idx="963">
                    <c:v>2</c:v>
                  </c:pt>
                  <c:pt idx="964">
                    <c:v>4</c:v>
                  </c:pt>
                  <c:pt idx="965">
                    <c:v>1</c:v>
                  </c:pt>
                  <c:pt idx="966">
                    <c:v>4</c:v>
                  </c:pt>
                  <c:pt idx="967">
                    <c:v>1</c:v>
                  </c:pt>
                  <c:pt idx="968">
                    <c:v>5</c:v>
                  </c:pt>
                  <c:pt idx="969">
                    <c:v>5</c:v>
                  </c:pt>
                  <c:pt idx="970">
                    <c:v>2</c:v>
                  </c:pt>
                  <c:pt idx="971">
                    <c:v>4</c:v>
                  </c:pt>
                  <c:pt idx="972">
                    <c:v>3</c:v>
                  </c:pt>
                  <c:pt idx="973">
                    <c:v>2</c:v>
                  </c:pt>
                  <c:pt idx="974">
                    <c:v>4</c:v>
                  </c:pt>
                  <c:pt idx="975">
                    <c:v>4</c:v>
                  </c:pt>
                  <c:pt idx="976">
                    <c:v>4</c:v>
                  </c:pt>
                  <c:pt idx="977">
                    <c:v>4</c:v>
                  </c:pt>
                  <c:pt idx="978">
                    <c:v>2</c:v>
                  </c:pt>
                  <c:pt idx="979">
                    <c:v>5</c:v>
                  </c:pt>
                  <c:pt idx="980">
                    <c:v>4</c:v>
                  </c:pt>
                  <c:pt idx="981">
                    <c:v>5</c:v>
                  </c:pt>
                  <c:pt idx="982">
                    <c:v>4</c:v>
                  </c:pt>
                  <c:pt idx="983">
                    <c:v>1</c:v>
                  </c:pt>
                  <c:pt idx="984">
                    <c:v>5</c:v>
                  </c:pt>
                  <c:pt idx="985">
                    <c:v>2</c:v>
                  </c:pt>
                  <c:pt idx="986">
                    <c:v>3</c:v>
                  </c:pt>
                  <c:pt idx="987">
                    <c:v>5</c:v>
                  </c:pt>
                  <c:pt idx="988">
                    <c:v>3</c:v>
                  </c:pt>
                  <c:pt idx="989">
                    <c:v>3</c:v>
                  </c:pt>
                  <c:pt idx="990">
                    <c:v>5</c:v>
                  </c:pt>
                  <c:pt idx="991">
                    <c:v>4</c:v>
                  </c:pt>
                  <c:pt idx="992">
                    <c:v>5</c:v>
                  </c:pt>
                  <c:pt idx="993">
                    <c:v>3</c:v>
                  </c:pt>
                  <c:pt idx="994">
                    <c:v>4</c:v>
                  </c:pt>
                  <c:pt idx="995">
                    <c:v>3</c:v>
                  </c:pt>
                  <c:pt idx="996">
                    <c:v>5</c:v>
                  </c:pt>
                  <c:pt idx="997">
                    <c:v>3</c:v>
                  </c:pt>
                  <c:pt idx="998">
                    <c:v>5</c:v>
                  </c:pt>
                </c15:dlblRangeCache>
              </c15:datalabelsRange>
            </c:ext>
            <c:ext xmlns:c16="http://schemas.microsoft.com/office/drawing/2014/chart" uri="{C3380CC4-5D6E-409C-BE32-E72D297353CC}">
              <c16:uniqueId val="{00000000-D49C-4F2C-A1C3-E2CE1B54AEE6}"/>
            </c:ext>
          </c:extLst>
        </c:ser>
        <c:dLbls>
          <c:showLegendKey val="0"/>
          <c:showVal val="1"/>
          <c:showCatName val="0"/>
          <c:showSerName val="0"/>
          <c:showPercent val="0"/>
          <c:showBubbleSize val="0"/>
        </c:dLbls>
        <c:axId val="1029519912"/>
        <c:axId val="1029516632"/>
      </c:scatterChart>
      <c:valAx>
        <c:axId val="1029519912"/>
        <c:scaling>
          <c:orientation val="minMax"/>
        </c:scaling>
        <c:delete val="0"/>
        <c:axPos val="b"/>
        <c:title>
          <c:tx>
            <c:rich>
              <a:bodyPr rot="0" spcFirstLastPara="1" vertOverflow="ellipsis" vert="horz" wrap="square" anchor="ctr" anchorCtr="1"/>
              <a:lstStyle/>
              <a:p>
                <a:pPr>
                  <a:defRPr sz="1000" b="0" i="0" u="none" strike="noStrike" kern="1200" baseline="0">
                    <a:solidFill>
                      <a:srgbClr val="003049"/>
                    </a:solidFill>
                    <a:latin typeface="Arial" panose="020B0604020202020204" pitchFamily="34" charset="0"/>
                    <a:ea typeface="+mn-ea"/>
                    <a:cs typeface="Arial" panose="020B0604020202020204" pitchFamily="34" charset="0"/>
                  </a:defRPr>
                </a:pPr>
                <a:r>
                  <a:rPr lang="en-GB">
                    <a:solidFill>
                      <a:srgbClr val="003049"/>
                    </a:solidFill>
                    <a:latin typeface="Arial" panose="020B0604020202020204" pitchFamily="34" charset="0"/>
                    <a:cs typeface="Arial" panose="020B0604020202020204" pitchFamily="34" charset="0"/>
                  </a:rPr>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029516632"/>
        <c:crosses val="autoZero"/>
        <c:crossBetween val="midCat"/>
      </c:valAx>
      <c:valAx>
        <c:axId val="102951663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003049"/>
                    </a:solidFill>
                    <a:latin typeface="+mn-lt"/>
                    <a:ea typeface="+mn-ea"/>
                    <a:cs typeface="+mn-cs"/>
                  </a:defRPr>
                </a:pPr>
                <a:r>
                  <a:rPr lang="en-GB">
                    <a:solidFill>
                      <a:srgbClr val="003049"/>
                    </a:solidFill>
                  </a:rPr>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3049"/>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3049"/>
                </a:solidFill>
                <a:latin typeface="Arial" panose="020B0604020202020204" pitchFamily="34" charset="0"/>
                <a:ea typeface="+mn-ea"/>
                <a:cs typeface="Arial" panose="020B0604020202020204" pitchFamily="34" charset="0"/>
              </a:defRPr>
            </a:pPr>
            <a:endParaRPr lang="en-US"/>
          </a:p>
        </c:txPr>
        <c:crossAx val="10295199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151287</xdr:colOff>
      <xdr:row>0</xdr:row>
      <xdr:rowOff>71124</xdr:rowOff>
    </xdr:from>
    <xdr:to>
      <xdr:col>46</xdr:col>
      <xdr:colOff>272143</xdr:colOff>
      <xdr:row>42</xdr:row>
      <xdr:rowOff>91913</xdr:rowOff>
    </xdr:to>
    <xdr:grpSp>
      <xdr:nvGrpSpPr>
        <xdr:cNvPr id="4" name="Group 3">
          <a:extLst>
            <a:ext uri="{FF2B5EF4-FFF2-40B4-BE49-F238E27FC236}">
              <a16:creationId xmlns:a16="http://schemas.microsoft.com/office/drawing/2014/main" id="{4F005564-8B41-81D5-361F-63C86463A3BA}"/>
            </a:ext>
          </a:extLst>
        </xdr:cNvPr>
        <xdr:cNvGrpSpPr/>
      </xdr:nvGrpSpPr>
      <xdr:grpSpPr>
        <a:xfrm>
          <a:off x="1577316" y="71124"/>
          <a:ext cx="14631513" cy="7379532"/>
          <a:chOff x="1577316" y="71124"/>
          <a:chExt cx="14653040" cy="7379532"/>
        </a:xfrm>
      </xdr:grpSpPr>
      <xdr:graphicFrame macro="">
        <xdr:nvGraphicFramePr>
          <xdr:cNvPr id="7" name="Chart 6">
            <a:extLst>
              <a:ext uri="{FF2B5EF4-FFF2-40B4-BE49-F238E27FC236}">
                <a16:creationId xmlns:a16="http://schemas.microsoft.com/office/drawing/2014/main" id="{B3787B6E-20CA-4192-92AE-E6C2947BEE90}"/>
              </a:ext>
            </a:extLst>
          </xdr:cNvPr>
          <xdr:cNvGraphicFramePr>
            <a:graphicFrameLocks/>
          </xdr:cNvGraphicFramePr>
        </xdr:nvGraphicFramePr>
        <xdr:xfrm>
          <a:off x="1600176" y="71124"/>
          <a:ext cx="7316029" cy="263721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C442AE13-1634-4938-A88B-5366413953B0}"/>
              </a:ext>
            </a:extLst>
          </xdr:cNvPr>
          <xdr:cNvGraphicFramePr>
            <a:graphicFrameLocks/>
          </xdr:cNvGraphicFramePr>
        </xdr:nvGraphicFramePr>
        <xdr:xfrm>
          <a:off x="1577316" y="2795814"/>
          <a:ext cx="7316029" cy="465060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EB7F96DF-3C72-4F8E-A83E-E2A38CC5271C}"/>
              </a:ext>
            </a:extLst>
          </xdr:cNvPr>
          <xdr:cNvGraphicFramePr>
            <a:graphicFrameLocks/>
          </xdr:cNvGraphicFramePr>
        </xdr:nvGraphicFramePr>
        <xdr:xfrm>
          <a:off x="8988222" y="2800047"/>
          <a:ext cx="7242134" cy="465060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96A29A-5174-40E3-919B-442ED65C335B}"/>
              </a:ext>
            </a:extLst>
          </xdr:cNvPr>
          <xdr:cNvGraphicFramePr>
            <a:graphicFrameLocks/>
          </xdr:cNvGraphicFramePr>
        </xdr:nvGraphicFramePr>
        <xdr:xfrm>
          <a:off x="8988222" y="71124"/>
          <a:ext cx="7242134" cy="2637214"/>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167640</xdr:colOff>
      <xdr:row>6</xdr:row>
      <xdr:rowOff>106680</xdr:rowOff>
    </xdr:from>
    <xdr:to>
      <xdr:col>24</xdr:col>
      <xdr:colOff>541020</xdr:colOff>
      <xdr:row>29</xdr:row>
      <xdr:rowOff>106680</xdr:rowOff>
    </xdr:to>
    <xdr:graphicFrame macro="">
      <xdr:nvGraphicFramePr>
        <xdr:cNvPr id="3" name="Chart 2">
          <a:extLst>
            <a:ext uri="{FF2B5EF4-FFF2-40B4-BE49-F238E27FC236}">
              <a16:creationId xmlns:a16="http://schemas.microsoft.com/office/drawing/2014/main" id="{2891AAA1-30BF-4C53-B6DC-B068A2CB2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0</xdr:row>
      <xdr:rowOff>156210</xdr:rowOff>
    </xdr:from>
    <xdr:to>
      <xdr:col>21</xdr:col>
      <xdr:colOff>312420</xdr:colOff>
      <xdr:row>24</xdr:row>
      <xdr:rowOff>15240</xdr:rowOff>
    </xdr:to>
    <xdr:graphicFrame macro="">
      <xdr:nvGraphicFramePr>
        <xdr:cNvPr id="15" name="Chart 14">
          <a:extLst>
            <a:ext uri="{FF2B5EF4-FFF2-40B4-BE49-F238E27FC236}">
              <a16:creationId xmlns:a16="http://schemas.microsoft.com/office/drawing/2014/main" id="{CCEA3DF2-5551-E503-BF7A-65A21D8957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agic" refreshedDate="44957.714249421297" createdVersion="8" refreshedVersion="8" minRefreshableVersion="3" recordCount="999" xr:uid="{58294920-4928-40BA-B941-4AAA71B0B86D}">
  <cacheSource type="worksheet">
    <worksheetSource ref="B1:AA1000" sheet="Data"/>
  </cacheSource>
  <cacheFields count="28">
    <cacheField name="transaction_id" numFmtId="1">
      <sharedItems containsSemiMixedTypes="0" containsString="0" containsNumber="1" containsInteger="1" minValue="1001" maxValue="1999"/>
    </cacheField>
    <cacheField name="date" numFmtId="14">
      <sharedItems containsSemiMixedTypes="0" containsNonDate="0" containsDate="1" containsString="0" minDate="2021-01-01T00:00:00" maxDate="2022-12-31T00:00:00" count="544">
        <d v="2021-01-01T00:00:00"/>
        <d v="2021-01-02T00:00:00"/>
        <d v="2021-01-03T00:00:00"/>
        <d v="2021-01-04T00:00:00"/>
        <d v="2021-01-07T00:00:00"/>
        <d v="2021-01-08T00:00:00"/>
        <d v="2021-01-09T00:00:00"/>
        <d v="2021-01-13T00:00:00"/>
        <d v="2021-01-14T00:00:00"/>
        <d v="2021-01-15T00:00:00"/>
        <d v="2021-01-16T00:00:00"/>
        <d v="2021-01-20T00:00:00"/>
        <d v="2021-01-21T00:00:00"/>
        <d v="2021-01-22T00:00:00"/>
        <d v="2021-01-23T00:00:00"/>
        <d v="2021-01-26T00:00:00"/>
        <d v="2021-01-27T00:00:00"/>
        <d v="2021-01-29T00:00:00"/>
        <d v="2021-01-31T00:00:00"/>
        <d v="2021-02-01T00:00:00"/>
        <d v="2021-02-02T00:00:00"/>
        <d v="2021-02-04T00:00:00"/>
        <d v="2021-02-05T00:00:00"/>
        <d v="2021-02-07T00:00:00"/>
        <d v="2021-02-09T00:00:00"/>
        <d v="2021-02-10T00:00:00"/>
        <d v="2021-02-11T00:00:00"/>
        <d v="2021-02-12T00:00:00"/>
        <d v="2021-02-14T00:00:00"/>
        <d v="2021-02-15T00:00:00"/>
        <d v="2021-02-16T00:00:00"/>
        <d v="2021-02-17T00:00:00"/>
        <d v="2021-02-18T00:00:00"/>
        <d v="2021-02-21T00:00:00"/>
        <d v="2021-02-22T00:00:00"/>
        <d v="2021-02-24T00:00:00"/>
        <d v="2021-02-25T00:00:00"/>
        <d v="2021-02-26T00:00:00"/>
        <d v="2021-02-27T00:00:00"/>
        <d v="2021-02-28T00:00:00"/>
        <d v="2021-03-01T00:00:00"/>
        <d v="2021-03-02T00:00:00"/>
        <d v="2021-03-06T00:00:00"/>
        <d v="2021-03-07T00:00:00"/>
        <d v="2021-03-08T00:00:00"/>
        <d v="2021-03-09T00:00:00"/>
        <d v="2021-03-10T00:00:00"/>
        <d v="2021-03-11T00:00:00"/>
        <d v="2021-03-12T00:00:00"/>
        <d v="2021-03-13T00:00:00"/>
        <d v="2021-03-14T00:00:00"/>
        <d v="2021-03-15T00:00:00"/>
        <d v="2021-03-17T00:00:00"/>
        <d v="2021-03-18T00:00:00"/>
        <d v="2021-03-19T00:00:00"/>
        <d v="2021-03-20T00:00:00"/>
        <d v="2021-03-23T00:00:00"/>
        <d v="2021-03-24T00:00:00"/>
        <d v="2021-03-25T00:00:00"/>
        <d v="2021-03-27T00:00:00"/>
        <d v="2021-03-28T00:00:00"/>
        <d v="2021-03-29T00:00:00"/>
        <d v="2021-03-30T00:00:00"/>
        <d v="2021-03-31T00:00:00"/>
        <d v="2021-04-01T00:00:00"/>
        <d v="2021-04-02T00:00:00"/>
        <d v="2021-04-03T00:00:00"/>
        <d v="2021-04-04T00:00:00"/>
        <d v="2021-04-05T00:00:00"/>
        <d v="2021-04-06T00:00:00"/>
        <d v="2021-04-07T00:00:00"/>
        <d v="2021-04-09T00:00:00"/>
        <d v="2021-04-10T00:00:00"/>
        <d v="2021-04-11T00:00:00"/>
        <d v="2021-04-12T00:00:00"/>
        <d v="2021-04-13T00:00:00"/>
        <d v="2021-04-14T00:00:00"/>
        <d v="2021-04-16T00:00:00"/>
        <d v="2021-04-17T00:00:00"/>
        <d v="2021-04-18T00:00:00"/>
        <d v="2021-04-19T00:00:00"/>
        <d v="2021-04-20T00:00:00"/>
        <d v="2021-04-21T00:00:00"/>
        <d v="2021-04-22T00:00:00"/>
        <d v="2021-04-23T00:00:00"/>
        <d v="2021-04-24T00:00:00"/>
        <d v="2021-04-26T00:00:00"/>
        <d v="2021-04-27T00:00:00"/>
        <d v="2021-04-28T00:00:00"/>
        <d v="2021-04-29T00:00:00"/>
        <d v="2021-04-30T00:00:00"/>
        <d v="2021-05-01T00:00:00"/>
        <d v="2021-05-02T00:00:00"/>
        <d v="2021-05-03T00:00:00"/>
        <d v="2021-05-04T00:00:00"/>
        <d v="2021-05-05T00:00:00"/>
        <d v="2021-05-06T00:00:00"/>
        <d v="2021-05-09T00:00:00"/>
        <d v="2021-05-11T00:00:00"/>
        <d v="2021-05-12T00:00:00"/>
        <d v="2021-05-13T00:00:00"/>
        <d v="2021-05-16T00:00:00"/>
        <d v="2021-05-19T00:00:00"/>
        <d v="2021-05-22T00:00:00"/>
        <d v="2021-05-23T00:00:00"/>
        <d v="2021-05-24T00:00:00"/>
        <d v="2021-05-25T00:00:00"/>
        <d v="2021-05-26T00:00:00"/>
        <d v="2021-05-27T00:00:00"/>
        <d v="2021-05-28T00:00:00"/>
        <d v="2021-05-31T00:00:00"/>
        <d v="2021-06-01T00:00:00"/>
        <d v="2021-06-02T00:00:00"/>
        <d v="2021-06-03T00:00:00"/>
        <d v="2021-06-05T00:00:00"/>
        <d v="2021-06-06T00:00:00"/>
        <d v="2021-06-07T00:00:00"/>
        <d v="2021-06-08T00:00:00"/>
        <d v="2021-06-09T00:00:00"/>
        <d v="2021-06-11T00:00:00"/>
        <d v="2021-06-14T00:00:00"/>
        <d v="2021-06-15T00:00:00"/>
        <d v="2021-06-16T00:00:00"/>
        <d v="2021-06-17T00:00:00"/>
        <d v="2021-06-18T00:00:00"/>
        <d v="2021-06-19T00:00:00"/>
        <d v="2021-06-20T00:00:00"/>
        <d v="2021-06-21T00:00:00"/>
        <d v="2021-06-22T00:00:00"/>
        <d v="2021-06-23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5T00:00:00"/>
        <d v="2021-07-17T00:00:00"/>
        <d v="2021-07-18T00:00:00"/>
        <d v="2021-07-19T00:00:00"/>
        <d v="2021-07-21T00:00:00"/>
        <d v="2021-07-22T00:00:00"/>
        <d v="2021-07-23T00:00:00"/>
        <d v="2021-07-24T00:00:00"/>
        <d v="2021-07-25T00:00:00"/>
        <d v="2021-07-27T00:00:00"/>
        <d v="2021-07-28T00:00:00"/>
        <d v="2021-07-29T00:00:00"/>
        <d v="2021-07-30T00:00:00"/>
        <d v="2021-07-31T00:00:00"/>
        <d v="2021-08-01T00:00:00"/>
        <d v="2021-08-04T00:00:00"/>
        <d v="2021-08-05T00:00:00"/>
        <d v="2021-08-07T00:00:00"/>
        <d v="2021-08-08T00:00:00"/>
        <d v="2021-08-10T00:00:00"/>
        <d v="2021-08-11T00:00:00"/>
        <d v="2021-08-12T00:00:00"/>
        <d v="2021-08-15T00:00:00"/>
        <d v="2021-08-16T00:00:00"/>
        <d v="2021-08-17T00:00:00"/>
        <d v="2021-08-18T00:00:00"/>
        <d v="2021-08-19T00:00:00"/>
        <d v="2021-08-22T00:00:00"/>
        <d v="2021-08-23T00:00:00"/>
        <d v="2021-08-24T00:00:00"/>
        <d v="2021-08-26T00:00:00"/>
        <d v="2021-08-27T00:00:00"/>
        <d v="2021-08-29T00:00:00"/>
        <d v="2021-08-31T00:00:00"/>
        <d v="2021-09-01T00:00:00"/>
        <d v="2021-09-04T00:00:00"/>
        <d v="2021-09-05T00:00:00"/>
        <d v="2021-09-06T00:00:00"/>
        <d v="2021-09-07T00:00:00"/>
        <d v="2021-09-08T00:00:00"/>
        <d v="2021-09-09T00:00:00"/>
        <d v="2021-09-12T00:00:00"/>
        <d v="2021-09-13T00:00:00"/>
        <d v="2021-09-14T00:00:00"/>
        <d v="2021-09-15T00:00:00"/>
        <d v="2021-09-16T00:00:00"/>
        <d v="2021-09-17T00:00:00"/>
        <d v="2021-09-18T00:00:00"/>
        <d v="2021-09-19T00:00:00"/>
        <d v="2021-09-20T00:00:00"/>
        <d v="2021-09-22T00:00:00"/>
        <d v="2021-09-23T00:00:00"/>
        <d v="2021-09-24T00:00:00"/>
        <d v="2021-09-25T00:00:00"/>
        <d v="2021-09-26T00:00:00"/>
        <d v="2021-09-27T00:00:00"/>
        <d v="2021-09-28T00:00:00"/>
        <d v="2021-09-29T00:00:00"/>
        <d v="2021-10-01T00:00:00"/>
        <d v="2021-10-02T00:00:00"/>
        <d v="2021-10-03T00:00:00"/>
        <d v="2021-10-04T00:00:00"/>
        <d v="2021-10-06T00:00:00"/>
        <d v="2021-10-07T00:00:00"/>
        <d v="2021-10-08T00:00:00"/>
        <d v="2021-10-10T00:00:00"/>
        <d v="2021-10-12T00:00:00"/>
        <d v="2021-10-13T00:00:00"/>
        <d v="2021-10-14T00:00:00"/>
        <d v="2021-10-15T00:00:00"/>
        <d v="2021-10-16T00:00:00"/>
        <d v="2021-10-17T00:00:00"/>
        <d v="2021-10-18T00:00:00"/>
        <d v="2021-10-20T00:00:00"/>
        <d v="2021-10-22T00:00:00"/>
        <d v="2021-10-23T00:00:00"/>
        <d v="2021-10-24T00:00:00"/>
        <d v="2021-10-26T00:00:00"/>
        <d v="2021-10-27T00:00:00"/>
        <d v="2021-10-28T00:00:00"/>
        <d v="2021-10-29T00:00:00"/>
        <d v="2021-10-30T00:00:00"/>
        <d v="2021-10-31T00:00:00"/>
        <d v="2021-11-01T00:00:00"/>
        <d v="2021-11-02T00:00:00"/>
        <d v="2021-11-03T00:00:00"/>
        <d v="2021-11-04T00:00:00"/>
        <d v="2021-11-06T00:00:00"/>
        <d v="2021-11-07T00:00:00"/>
        <d v="2021-11-09T00:00:00"/>
        <d v="2021-11-11T00:00:00"/>
        <d v="2021-11-12T00:00:00"/>
        <d v="2021-11-13T00:00:00"/>
        <d v="2021-11-14T00:00:00"/>
        <d v="2021-11-15T00:00:00"/>
        <d v="2021-11-16T00:00:00"/>
        <d v="2021-11-19T00:00:00"/>
        <d v="2021-11-20T00:00:00"/>
        <d v="2021-11-24T00:00:00"/>
        <d v="2021-11-25T00:00:00"/>
        <d v="2021-11-26T00:00:00"/>
        <d v="2021-11-27T00:00:00"/>
        <d v="2021-11-29T00:00:00"/>
        <d v="2021-11-30T00:00:00"/>
        <d v="2021-12-01T00:00:00"/>
        <d v="2021-12-02T00:00:00"/>
        <d v="2021-12-03T00:00:00"/>
        <d v="2021-12-04T00:00:00"/>
        <d v="2021-12-05T00:00:00"/>
        <d v="2021-12-06T00:00:00"/>
        <d v="2021-12-07T00:00:00"/>
        <d v="2021-12-08T00:00:00"/>
        <d v="2021-12-11T00:00:00"/>
        <d v="2021-12-12T00:00:00"/>
        <d v="2021-12-13T00:00:00"/>
        <d v="2021-12-14T00:00:00"/>
        <d v="2021-12-16T00:00:00"/>
        <d v="2021-12-17T00:00:00"/>
        <d v="2021-12-18T00:00:00"/>
        <d v="2021-12-19T00:00:00"/>
        <d v="2021-12-20T00:00:00"/>
        <d v="2021-12-21T00:00:00"/>
        <d v="2021-12-22T00:00:00"/>
        <d v="2021-12-23T00:00:00"/>
        <d v="2021-12-24T00:00:00"/>
        <d v="2021-12-25T00:00:00"/>
        <d v="2021-12-26T00:00:00"/>
        <d v="2021-12-27T00:00:00"/>
        <d v="2021-12-29T00:00:00"/>
        <d v="2021-12-30T00:00:00"/>
        <d v="2021-12-31T00:00:00"/>
        <d v="2022-01-01T00:00:00"/>
        <d v="2022-01-03T00:00:00"/>
        <d v="2022-01-04T00:00:00"/>
        <d v="2022-01-06T00:00:00"/>
        <d v="2022-01-07T00:00:00"/>
        <d v="2022-01-09T00:00:00"/>
        <d v="2022-01-14T00:00:00"/>
        <d v="2022-01-15T00:00:00"/>
        <d v="2022-01-16T00:00:00"/>
        <d v="2022-01-17T00:00:00"/>
        <d v="2022-01-18T00:00:00"/>
        <d v="2022-01-19T00:00:00"/>
        <d v="2022-01-20T00:00:00"/>
        <d v="2022-01-22T00:00:00"/>
        <d v="2022-01-23T00:00:00"/>
        <d v="2022-01-24T00:00:00"/>
        <d v="2022-01-26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6T00:00:00"/>
        <d v="2022-02-17T00:00:00"/>
        <d v="2022-02-20T00:00:00"/>
        <d v="2022-02-21T00:00:00"/>
        <d v="2022-02-24T00:00:00"/>
        <d v="2022-02-25T00:00:00"/>
        <d v="2022-02-26T00:00:00"/>
        <d v="2022-02-27T00:00:00"/>
        <d v="2022-02-28T00:00:00"/>
        <d v="2022-03-01T00:00:00"/>
        <d v="2022-03-02T00:00:00"/>
        <d v="2022-03-03T00:00:00"/>
        <d v="2022-03-05T00:00:00"/>
        <d v="2022-03-07T00:00:00"/>
        <d v="2022-03-08T00:00:00"/>
        <d v="2022-03-09T00:00:00"/>
        <d v="2022-03-10T00:00:00"/>
        <d v="2022-03-11T00:00:00"/>
        <d v="2022-03-12T00:00:00"/>
        <d v="2022-03-14T00:00:00"/>
        <d v="2022-03-15T00:00:00"/>
        <d v="2022-03-16T00:00:00"/>
        <d v="2022-03-17T00:00:00"/>
        <d v="2022-03-18T00:00:00"/>
        <d v="2022-03-19T00:00:00"/>
        <d v="2022-03-21T00:00:00"/>
        <d v="2022-03-23T00:00:00"/>
        <d v="2022-03-24T00:00:00"/>
        <d v="2022-03-25T00:00:00"/>
        <d v="2022-03-27T00:00:00"/>
        <d v="2022-03-29T00:00:00"/>
        <d v="2022-03-30T00:00:00"/>
        <d v="2022-03-31T00:00:00"/>
        <d v="2022-04-01T00:00:00"/>
        <d v="2022-04-02T00:00:00"/>
        <d v="2022-04-04T00:00:00"/>
        <d v="2022-04-05T00:00:00"/>
        <d v="2022-04-07T00:00:00"/>
        <d v="2022-04-09T00:00:00"/>
        <d v="2022-04-11T00:00:00"/>
        <d v="2022-04-12T00:00:00"/>
        <d v="2022-04-13T00:00:00"/>
        <d v="2022-04-15T00:00:00"/>
        <d v="2022-04-16T00:00:00"/>
        <d v="2022-04-18T00:00:00"/>
        <d v="2022-04-19T00:00:00"/>
        <d v="2022-04-22T00:00:00"/>
        <d v="2022-04-24T00:00:00"/>
        <d v="2022-04-25T00:00:00"/>
        <d v="2022-04-26T00:00:00"/>
        <d v="2022-04-27T00:00:00"/>
        <d v="2022-04-28T00:00:00"/>
        <d v="2022-04-30T00:00:00"/>
        <d v="2022-05-01T00:00:00"/>
        <d v="2022-05-02T00:00:00"/>
        <d v="2022-05-04T00:00:00"/>
        <d v="2022-05-05T00:00:00"/>
        <d v="2022-05-07T00:00:00"/>
        <d v="2022-05-08T00:00:00"/>
        <d v="2022-05-09T00:00:00"/>
        <d v="2022-05-10T00:00:00"/>
        <d v="2022-05-11T00:00:00"/>
        <d v="2022-05-12T00:00:00"/>
        <d v="2022-05-13T00:00:00"/>
        <d v="2022-05-14T00:00:00"/>
        <d v="2022-05-16T00:00:00"/>
        <d v="2022-05-20T00:00:00"/>
        <d v="2022-05-21T00:00:00"/>
        <d v="2022-05-23T00:00:00"/>
        <d v="2022-05-24T00:00:00"/>
        <d v="2022-05-25T00:00:00"/>
        <d v="2022-05-27T00:00:00"/>
        <d v="2022-05-28T00:00:00"/>
        <d v="2022-05-29T00:00:00"/>
        <d v="2022-05-31T00:00:00"/>
        <d v="2022-06-01T00:00:00"/>
        <d v="2022-06-02T00:00:00"/>
        <d v="2022-06-03T00:00:00"/>
        <d v="2022-06-07T00:00:00"/>
        <d v="2022-06-08T00:00:00"/>
        <d v="2022-06-09T00:00:00"/>
        <d v="2022-06-10T00:00:00"/>
        <d v="2022-06-11T00:00:00"/>
        <d v="2022-06-12T00:00:00"/>
        <d v="2022-06-13T00:00:00"/>
        <d v="2022-06-15T00:00:00"/>
        <d v="2022-06-16T00:00:00"/>
        <d v="2022-06-17T00:00:00"/>
        <d v="2022-06-20T00:00:00"/>
        <d v="2022-06-21T00:00:00"/>
        <d v="2022-06-22T00:00:00"/>
        <d v="2022-06-23T00:00:00"/>
        <d v="2022-06-25T00:00:00"/>
        <d v="2022-06-26T00:00:00"/>
        <d v="2022-06-27T00:00:00"/>
        <d v="2022-06-28T00:00:00"/>
        <d v="2022-06-29T00:00:00"/>
        <d v="2022-07-01T00:00:00"/>
        <d v="2022-07-02T00:00:00"/>
        <d v="2022-07-03T00:00:00"/>
        <d v="2022-07-04T00:00:00"/>
        <d v="2022-07-05T00:00:00"/>
        <d v="2022-07-06T00:00:00"/>
        <d v="2022-07-07T00:00:00"/>
        <d v="2022-07-08T00:00:00"/>
        <d v="2022-07-09T00:00:00"/>
        <d v="2022-07-10T00:00:00"/>
        <d v="2022-07-11T00:00:00"/>
        <d v="2022-07-12T00:00:00"/>
        <d v="2022-07-14T00:00:00"/>
        <d v="2022-07-15T00:00:00"/>
        <d v="2022-07-16T00:00:00"/>
        <d v="2022-07-17T00:00:00"/>
        <d v="2022-07-18T00:00:00"/>
        <d v="2022-07-19T00:00:00"/>
        <d v="2022-07-20T00:00:00"/>
        <d v="2022-07-21T00:00:00"/>
        <d v="2022-07-22T00:00:00"/>
        <d v="2022-07-23T00:00:00"/>
        <d v="2022-07-25T00:00:00"/>
        <d v="2022-07-26T00:00:00"/>
        <d v="2022-07-28T00:00:00"/>
        <d v="2022-07-31T00:00:00"/>
        <d v="2022-08-02T00:00:00"/>
        <d v="2022-08-03T00:00:00"/>
        <d v="2022-08-04T00:00:00"/>
        <d v="2022-08-05T00:00:00"/>
        <d v="2022-08-07T00:00:00"/>
        <d v="2022-08-08T00:00:00"/>
        <d v="2022-08-09T00:00:00"/>
        <d v="2022-08-10T00:00:00"/>
        <d v="2022-08-11T00:00:00"/>
        <d v="2022-08-12T00:00:00"/>
        <d v="2022-08-14T00:00:00"/>
        <d v="2022-08-15T00:00:00"/>
        <d v="2022-08-16T00:00:00"/>
        <d v="2022-08-17T00:00:00"/>
        <d v="2022-08-18T00:00:00"/>
        <d v="2022-08-19T00:00:00"/>
        <d v="2022-08-23T00:00:00"/>
        <d v="2022-08-25T00:00:00"/>
        <d v="2022-08-26T00:00:00"/>
        <d v="2022-08-27T00:00:00"/>
        <d v="2022-08-29T00:00:00"/>
        <d v="2022-08-30T00:00:00"/>
        <d v="2022-08-31T00:00:00"/>
        <d v="2022-09-02T00:00:00"/>
        <d v="2022-09-04T00:00:00"/>
        <d v="2022-09-05T00:00:00"/>
        <d v="2022-09-06T00:00:00"/>
        <d v="2022-09-07T00:00:00"/>
        <d v="2022-09-08T00:00:00"/>
        <d v="2022-09-10T00:00:00"/>
        <d v="2022-09-11T00:00:00"/>
        <d v="2022-09-12T00:00:00"/>
        <d v="2022-09-15T00:00:00"/>
        <d v="2022-09-16T00:00:00"/>
        <d v="2022-09-17T00:00:00"/>
        <d v="2022-09-18T00:00:00"/>
        <d v="2022-09-19T00:00:00"/>
        <d v="2022-09-22T00:00:00"/>
        <d v="2022-09-24T00:00:00"/>
        <d v="2022-09-25T00:00:00"/>
        <d v="2022-09-26T00:00:00"/>
        <d v="2022-09-27T00:00:00"/>
        <d v="2022-09-28T00:00:00"/>
        <d v="2022-09-29T00:00:00"/>
        <d v="2022-09-30T00:00:00"/>
        <d v="2022-10-02T00:00:00"/>
        <d v="2022-10-04T00:00:00"/>
        <d v="2022-10-05T00:00:00"/>
        <d v="2022-10-06T00:00:00"/>
        <d v="2022-10-07T00:00:00"/>
        <d v="2022-10-09T00:00:00"/>
        <d v="2022-10-10T00:00:00"/>
        <d v="2022-10-13T00:00:00"/>
        <d v="2022-10-14T00:00:00"/>
        <d v="2022-10-15T00:00:00"/>
        <d v="2022-10-17T00:00:00"/>
        <d v="2022-10-18T00:00:00"/>
        <d v="2022-10-20T00:00:00"/>
        <d v="2022-10-24T00:00:00"/>
        <d v="2022-10-25T00:00:00"/>
        <d v="2022-10-26T00:00:00"/>
        <d v="2022-10-27T00:00:00"/>
        <d v="2022-10-28T00:00:00"/>
        <d v="2022-10-29T00:00:00"/>
        <d v="2022-10-30T00:00:00"/>
        <d v="2022-11-01T00:00:00"/>
        <d v="2022-11-02T00:00:00"/>
        <d v="2022-11-03T00:00:00"/>
        <d v="2022-11-04T00:00:00"/>
        <d v="2022-11-05T00:00:00"/>
        <d v="2022-11-07T00:00:00"/>
        <d v="2022-11-08T00:00:00"/>
        <d v="2022-11-09T00:00:00"/>
        <d v="2022-11-10T00:00:00"/>
        <d v="2022-11-12T00:00:00"/>
        <d v="2022-11-13T00:00:00"/>
        <d v="2022-11-14T00:00:00"/>
        <d v="2022-11-15T00:00:00"/>
        <d v="2022-11-16T00:00:00"/>
        <d v="2022-11-17T00:00:00"/>
        <d v="2022-11-19T00:00:00"/>
        <d v="2022-11-21T00:00:00"/>
        <d v="2022-11-22T00:00:00"/>
        <d v="2022-11-24T00:00:00"/>
        <d v="2022-11-25T00:00:00"/>
        <d v="2022-11-26T00:00:00"/>
        <d v="2022-11-27T00:00:00"/>
        <d v="2022-11-28T00:00:00"/>
        <d v="2022-11-29T00:00:00"/>
        <d v="2022-11-30T00:00:00"/>
        <d v="2022-12-03T00:00:00"/>
        <d v="2022-12-05T00:00:00"/>
        <d v="2022-12-06T00:00:00"/>
        <d v="2022-12-07T00:00:00"/>
        <d v="2022-12-08T00:00:00"/>
        <d v="2022-12-09T00:00:00"/>
        <d v="2022-12-10T00:00:00"/>
        <d v="2022-12-11T00:00:00"/>
        <d v="2022-12-12T00:00:00"/>
        <d v="2022-12-13T00:00:00"/>
        <d v="2022-12-14T00:00:00"/>
        <d v="2022-12-16T00:00:00"/>
        <d v="2022-12-18T00:00:00"/>
        <d v="2022-12-19T00:00:00"/>
        <d v="2022-12-20T00:00:00"/>
        <d v="2022-12-21T00:00:00"/>
        <d v="2022-12-22T00:00:00"/>
        <d v="2022-12-24T00:00:00"/>
        <d v="2022-12-26T00:00:00"/>
        <d v="2022-12-28T00:00:00"/>
        <d v="2022-12-29T00:00:00"/>
        <d v="2022-12-30T00:00:00"/>
      </sharedItems>
      <fieldGroup par="27" base="1">
        <rangePr groupBy="months" startDate="2021-01-01T00:00:00" endDate="2022-12-31T00:00:00"/>
        <groupItems count="14">
          <s v="&lt;01/01/2021"/>
          <s v="Jan"/>
          <s v="Feb"/>
          <s v="Mar"/>
          <s v="Apr"/>
          <s v="May"/>
          <s v="Jun"/>
          <s v="Jul"/>
          <s v="Aug"/>
          <s v="Sep"/>
          <s v="Oct"/>
          <s v="Nov"/>
          <s v="Dec"/>
          <s v="&gt;31/12/2022"/>
        </groupItems>
      </fieldGroup>
    </cacheField>
    <cacheField name="price" numFmtId="1">
      <sharedItems containsSemiMixedTypes="0" containsString="0" containsNumber="1" containsInteger="1" minValue="610000" maxValue="3560000"/>
    </cacheField>
    <cacheField name="Price (per M^2)" numFmtId="1">
      <sharedItems containsSemiMixedTypes="0" containsString="0" containsNumber="1" containsInteger="1" minValue="3930" maxValue="14150"/>
    </cacheField>
    <cacheField name="profit" numFmtId="0">
      <sharedItems containsSemiMixedTypes="0" containsString="0" containsNumber="1" containsInteger="1" minValue="7000" maxValue="81000"/>
    </cacheField>
    <cacheField name="Profit %" numFmtId="0">
      <sharedItems containsSemiMixedTypes="0" containsString="0" containsNumber="1" minValue="0.01" maxValue="2.5000000000000001E-2"/>
    </cacheField>
    <cacheField name="area" numFmtId="0">
      <sharedItems containsSemiMixedTypes="0" containsString="0" containsNumber="1" containsInteger="1" minValue="135" maxValue="275"/>
    </cacheField>
    <cacheField name="floor" numFmtId="0">
      <sharedItems containsSemiMixedTypes="0" containsString="0" containsNumber="1" containsInteger="1" minValue="1" maxValue="6"/>
    </cacheField>
    <cacheField name="elevator" numFmtId="0">
      <sharedItems/>
    </cacheField>
    <cacheField name="bathrooms" numFmtId="0">
      <sharedItems containsSemiMixedTypes="0" containsString="0" containsNumber="1" containsInteger="1" minValue="1" maxValue="4"/>
    </cacheField>
    <cacheField name="bedrooms" numFmtId="0">
      <sharedItems containsSemiMixedTypes="0" containsString="0" containsNumber="1" containsInteger="1" minValue="2" maxValue="4"/>
    </cacheField>
    <cacheField name="finishing" numFmtId="0">
      <sharedItems count="3">
        <s v="semi-finished"/>
        <s v="finished"/>
        <s v="unfinished"/>
      </sharedItems>
    </cacheField>
    <cacheField name="place" numFmtId="0">
      <sharedItems count="3">
        <s v="Zayed"/>
        <s v="Hadayek El-Ahram"/>
        <s v="October"/>
      </sharedItems>
    </cacheField>
    <cacheField name="campaign" numFmtId="0">
      <sharedItems/>
    </cacheField>
    <cacheField name="customer id" numFmtId="0">
      <sharedItems containsSemiMixedTypes="0" containsString="0" containsNumber="1" containsInteger="1" minValue="1001" maxValue="1999"/>
    </cacheField>
    <cacheField name="Customer gender" numFmtId="0">
      <sharedItems count="2">
        <s v="M"/>
        <s v="F"/>
      </sharedItems>
    </cacheField>
    <cacheField name="marital status" numFmtId="0">
      <sharedItems count="3">
        <s v="Married with children"/>
        <s v="Single"/>
        <s v="married without children"/>
      </sharedItems>
    </cacheField>
    <cacheField name="number of children" numFmtId="0">
      <sharedItems containsSemiMixedTypes="0" containsString="0" containsNumber="1" containsInteger="1" minValue="0" maxValue="4"/>
    </cacheField>
    <cacheField name="purpose" numFmtId="0">
      <sharedItems count="2">
        <s v="Investment"/>
        <s v="Personal"/>
      </sharedItems>
    </cacheField>
    <cacheField name="Customer age" numFmtId="0">
      <sharedItems containsSemiMixedTypes="0" containsString="0" containsNumber="1" containsInteger="1" minValue="30" maxValue="65"/>
    </cacheField>
    <cacheField name="annual income" numFmtId="0">
      <sharedItems containsSemiMixedTypes="0" containsString="0" containsNumber="1" containsInteger="1" minValue="250000" maxValue="1180000"/>
    </cacheField>
    <cacheField name="salesman_id" numFmtId="0">
      <sharedItems containsSemiMixedTypes="0" containsString="0" containsNumber="1" containsInteger="1" minValue="101" maxValue="103"/>
    </cacheField>
    <cacheField name="name" numFmtId="0">
      <sharedItems count="3">
        <s v="Boody Hesham"/>
        <s v="Nosa Ismail"/>
        <s v="Hamada Atef"/>
      </sharedItems>
    </cacheField>
    <cacheField name="Salesman gender" numFmtId="0">
      <sharedItems/>
    </cacheField>
    <cacheField name="Salesman age" numFmtId="0">
      <sharedItems containsSemiMixedTypes="0" containsString="0" containsNumber="1" containsInteger="1" minValue="23" maxValue="31"/>
    </cacheField>
    <cacheField name="salary" numFmtId="0">
      <sharedItems containsSemiMixedTypes="0" containsString="0" containsNumber="1" containsInteger="1" minValue="7000" maxValue="15000"/>
    </cacheField>
    <cacheField name="Quarters" numFmtId="0" databaseField="0">
      <fieldGroup base="1">
        <rangePr groupBy="quarters" startDate="2021-01-01T00:00:00" endDate="2022-12-31T00:00:00"/>
        <groupItems count="6">
          <s v="&lt;01/01/2021"/>
          <s v="Qtr1"/>
          <s v="Qtr2"/>
          <s v="Qtr3"/>
          <s v="Qtr4"/>
          <s v="&gt;31/12/2022"/>
        </groupItems>
      </fieldGroup>
    </cacheField>
    <cacheField name="Years" numFmtId="0" databaseField="0">
      <fieldGroup base="1">
        <rangePr groupBy="years" startDate="2021-01-01T00:00:00" endDate="2022-12-31T00:00:00"/>
        <groupItems count="4">
          <s v="&lt;01/01/2021"/>
          <s v="2021"/>
          <s v="2022"/>
          <s v="&gt;31/12/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n v="1001"/>
    <x v="0"/>
    <n v="1410000"/>
    <n v="7740"/>
    <n v="31000"/>
    <n v="2.1999999999999999E-2"/>
    <n v="182"/>
    <n v="4"/>
    <s v="Yes"/>
    <n v="3"/>
    <n v="3"/>
    <x v="0"/>
    <x v="0"/>
    <s v="Y"/>
    <n v="1321"/>
    <x v="0"/>
    <x v="0"/>
    <n v="4"/>
    <x v="0"/>
    <n v="43"/>
    <n v="530000"/>
    <n v="103"/>
    <x v="0"/>
    <s v="M"/>
    <n v="31"/>
    <n v="15000"/>
  </r>
  <r>
    <n v="1002"/>
    <x v="0"/>
    <n v="1120000"/>
    <n v="4210"/>
    <n v="17000"/>
    <n v="1.4999999999999999E-2"/>
    <n v="266"/>
    <n v="3"/>
    <s v="No"/>
    <n v="4"/>
    <n v="4"/>
    <x v="0"/>
    <x v="1"/>
    <s v="Y"/>
    <n v="1403"/>
    <x v="0"/>
    <x v="0"/>
    <n v="2"/>
    <x v="1"/>
    <n v="42"/>
    <n v="710000"/>
    <n v="102"/>
    <x v="1"/>
    <s v="M"/>
    <n v="23"/>
    <n v="7000"/>
  </r>
  <r>
    <n v="1003"/>
    <x v="1"/>
    <n v="1510000"/>
    <n v="6800"/>
    <n v="36000"/>
    <n v="2.4E-2"/>
    <n v="222"/>
    <n v="3"/>
    <s v="Yes"/>
    <n v="3"/>
    <n v="3"/>
    <x v="0"/>
    <x v="2"/>
    <s v="X"/>
    <n v="1843"/>
    <x v="0"/>
    <x v="0"/>
    <n v="2"/>
    <x v="0"/>
    <n v="57"/>
    <n v="620000"/>
    <n v="103"/>
    <x v="0"/>
    <s v="M"/>
    <n v="31"/>
    <n v="15000"/>
  </r>
  <r>
    <n v="1004"/>
    <x v="2"/>
    <n v="1220000"/>
    <n v="8410"/>
    <n v="18000"/>
    <n v="1.4999999999999999E-2"/>
    <n v="145"/>
    <n v="3"/>
    <s v="No"/>
    <n v="2"/>
    <n v="3"/>
    <x v="0"/>
    <x v="0"/>
    <s v="X"/>
    <n v="1261"/>
    <x v="0"/>
    <x v="1"/>
    <n v="0"/>
    <x v="0"/>
    <n v="32"/>
    <n v="360000"/>
    <n v="102"/>
    <x v="1"/>
    <s v="M"/>
    <n v="23"/>
    <n v="7000"/>
  </r>
  <r>
    <n v="1005"/>
    <x v="3"/>
    <n v="1390000"/>
    <n v="8030"/>
    <n v="26000"/>
    <n v="1.9E-2"/>
    <n v="173"/>
    <n v="1"/>
    <s v="No"/>
    <n v="3"/>
    <n v="3"/>
    <x v="1"/>
    <x v="0"/>
    <s v="Y"/>
    <n v="1598"/>
    <x v="1"/>
    <x v="0"/>
    <n v="2"/>
    <x v="1"/>
    <n v="46"/>
    <n v="610000"/>
    <n v="103"/>
    <x v="0"/>
    <s v="M"/>
    <n v="31"/>
    <n v="15000"/>
  </r>
  <r>
    <n v="1006"/>
    <x v="3"/>
    <n v="1270000"/>
    <n v="4680"/>
    <n v="22000"/>
    <n v="1.7000000000000001E-2"/>
    <n v="271"/>
    <n v="2"/>
    <s v="Yes"/>
    <n v="4"/>
    <n v="3"/>
    <x v="1"/>
    <x v="1"/>
    <s v="X"/>
    <n v="1944"/>
    <x v="0"/>
    <x v="0"/>
    <n v="3"/>
    <x v="1"/>
    <n v="54"/>
    <n v="640000"/>
    <n v="102"/>
    <x v="1"/>
    <s v="M"/>
    <n v="23"/>
    <n v="7000"/>
  </r>
  <r>
    <n v="1007"/>
    <x v="4"/>
    <n v="1780000"/>
    <n v="6520"/>
    <n v="25000"/>
    <n v="1.4E-2"/>
    <n v="273"/>
    <n v="4"/>
    <s v="Yes"/>
    <n v="4"/>
    <n v="3"/>
    <x v="1"/>
    <x v="2"/>
    <s v="Y"/>
    <n v="1361"/>
    <x v="1"/>
    <x v="0"/>
    <n v="4"/>
    <x v="1"/>
    <n v="41"/>
    <n v="560000"/>
    <n v="101"/>
    <x v="2"/>
    <s v="M"/>
    <n v="25"/>
    <n v="9000"/>
  </r>
  <r>
    <n v="1008"/>
    <x v="5"/>
    <n v="1630000"/>
    <n v="6410"/>
    <n v="20000"/>
    <n v="1.2E-2"/>
    <n v="254"/>
    <n v="2"/>
    <s v="No"/>
    <n v="4"/>
    <n v="3"/>
    <x v="1"/>
    <x v="2"/>
    <s v="Y"/>
    <n v="1099"/>
    <x v="0"/>
    <x v="0"/>
    <n v="3"/>
    <x v="1"/>
    <n v="59"/>
    <n v="540000"/>
    <n v="101"/>
    <x v="2"/>
    <s v="M"/>
    <n v="25"/>
    <n v="9000"/>
  </r>
  <r>
    <n v="1009"/>
    <x v="5"/>
    <n v="1820000"/>
    <n v="6860"/>
    <n v="36000"/>
    <n v="0.02"/>
    <n v="265"/>
    <n v="3"/>
    <s v="Yes"/>
    <n v="4"/>
    <n v="3"/>
    <x v="1"/>
    <x v="2"/>
    <s v="X"/>
    <n v="1930"/>
    <x v="0"/>
    <x v="0"/>
    <n v="4"/>
    <x v="1"/>
    <n v="43"/>
    <n v="460000"/>
    <n v="102"/>
    <x v="1"/>
    <s v="M"/>
    <n v="23"/>
    <n v="7000"/>
  </r>
  <r>
    <n v="1010"/>
    <x v="6"/>
    <n v="1320000"/>
    <n v="7670"/>
    <n v="20000"/>
    <n v="1.4999999999999999E-2"/>
    <n v="172"/>
    <n v="5"/>
    <s v="No"/>
    <n v="2"/>
    <n v="3"/>
    <x v="0"/>
    <x v="0"/>
    <s v="Y"/>
    <n v="1675"/>
    <x v="0"/>
    <x v="0"/>
    <n v="4"/>
    <x v="1"/>
    <n v="57"/>
    <n v="360000"/>
    <n v="102"/>
    <x v="1"/>
    <s v="M"/>
    <n v="23"/>
    <n v="7000"/>
  </r>
  <r>
    <n v="1011"/>
    <x v="6"/>
    <n v="1770000"/>
    <n v="7660"/>
    <n v="25000"/>
    <n v="1.4E-2"/>
    <n v="231"/>
    <n v="1"/>
    <s v="Yes"/>
    <n v="4"/>
    <n v="4"/>
    <x v="0"/>
    <x v="0"/>
    <s v="Y"/>
    <n v="1874"/>
    <x v="0"/>
    <x v="0"/>
    <n v="2"/>
    <x v="1"/>
    <n v="40"/>
    <n v="630000"/>
    <n v="102"/>
    <x v="1"/>
    <s v="M"/>
    <n v="23"/>
    <n v="7000"/>
  </r>
  <r>
    <n v="1012"/>
    <x v="6"/>
    <n v="1970000"/>
    <n v="8560"/>
    <n v="41000"/>
    <n v="2.1000000000000001E-2"/>
    <n v="230"/>
    <n v="3"/>
    <s v="No"/>
    <n v="4"/>
    <n v="4"/>
    <x v="1"/>
    <x v="0"/>
    <s v="X"/>
    <n v="1883"/>
    <x v="0"/>
    <x v="0"/>
    <n v="3"/>
    <x v="1"/>
    <n v="56"/>
    <n v="1010000"/>
    <n v="103"/>
    <x v="0"/>
    <s v="M"/>
    <n v="31"/>
    <n v="15000"/>
  </r>
  <r>
    <n v="1013"/>
    <x v="7"/>
    <n v="1370000"/>
    <n v="8100"/>
    <n v="19000"/>
    <n v="1.4E-2"/>
    <n v="169"/>
    <n v="1"/>
    <s v="No"/>
    <n v="2"/>
    <n v="3"/>
    <x v="0"/>
    <x v="0"/>
    <s v="X"/>
    <n v="1790"/>
    <x v="1"/>
    <x v="0"/>
    <n v="2"/>
    <x v="1"/>
    <n v="62"/>
    <n v="550000"/>
    <n v="101"/>
    <x v="2"/>
    <s v="M"/>
    <n v="25"/>
    <n v="9000"/>
  </r>
  <r>
    <n v="1014"/>
    <x v="7"/>
    <n v="2100000"/>
    <n v="8500"/>
    <n v="38000"/>
    <n v="1.7999999999999999E-2"/>
    <n v="247"/>
    <n v="4"/>
    <s v="Yes"/>
    <n v="4"/>
    <n v="3"/>
    <x v="1"/>
    <x v="0"/>
    <s v="X"/>
    <n v="1827"/>
    <x v="0"/>
    <x v="0"/>
    <n v="3"/>
    <x v="1"/>
    <n v="40"/>
    <n v="1110000"/>
    <n v="102"/>
    <x v="1"/>
    <s v="M"/>
    <n v="23"/>
    <n v="7000"/>
  </r>
  <r>
    <n v="1015"/>
    <x v="8"/>
    <n v="2020000"/>
    <n v="8700"/>
    <n v="46000"/>
    <n v="2.3E-2"/>
    <n v="232"/>
    <n v="3"/>
    <s v="Yes"/>
    <n v="3"/>
    <n v="3"/>
    <x v="1"/>
    <x v="0"/>
    <s v="X"/>
    <n v="1266"/>
    <x v="1"/>
    <x v="0"/>
    <n v="2"/>
    <x v="1"/>
    <n v="55"/>
    <n v="410000"/>
    <n v="103"/>
    <x v="0"/>
    <s v="M"/>
    <n v="31"/>
    <n v="15000"/>
  </r>
  <r>
    <n v="1016"/>
    <x v="9"/>
    <n v="830000"/>
    <n v="4480"/>
    <n v="9000"/>
    <n v="1.0999999999999999E-2"/>
    <n v="185"/>
    <n v="5"/>
    <s v="No"/>
    <n v="3"/>
    <n v="4"/>
    <x v="1"/>
    <x v="1"/>
    <s v="Y"/>
    <n v="1904"/>
    <x v="1"/>
    <x v="0"/>
    <n v="4"/>
    <x v="1"/>
    <n v="61"/>
    <n v="740000"/>
    <n v="101"/>
    <x v="2"/>
    <s v="M"/>
    <n v="25"/>
    <n v="9000"/>
  </r>
  <r>
    <n v="1017"/>
    <x v="10"/>
    <n v="1140000"/>
    <n v="7120"/>
    <n v="14000"/>
    <n v="1.2E-2"/>
    <n v="160"/>
    <n v="1"/>
    <s v="Yes"/>
    <n v="3"/>
    <n v="2"/>
    <x v="0"/>
    <x v="2"/>
    <s v="X"/>
    <n v="1852"/>
    <x v="0"/>
    <x v="2"/>
    <n v="0"/>
    <x v="1"/>
    <n v="40"/>
    <n v="650000"/>
    <n v="101"/>
    <x v="2"/>
    <s v="M"/>
    <n v="25"/>
    <n v="9000"/>
  </r>
  <r>
    <n v="1018"/>
    <x v="11"/>
    <n v="1960000"/>
    <n v="7930"/>
    <n v="29000"/>
    <n v="1.4999999999999999E-2"/>
    <n v="247"/>
    <n v="1"/>
    <s v="No"/>
    <n v="3"/>
    <n v="4"/>
    <x v="0"/>
    <x v="0"/>
    <s v="Y"/>
    <n v="1861"/>
    <x v="0"/>
    <x v="0"/>
    <n v="3"/>
    <x v="1"/>
    <n v="42"/>
    <n v="790000"/>
    <n v="101"/>
    <x v="2"/>
    <s v="M"/>
    <n v="25"/>
    <n v="9000"/>
  </r>
  <r>
    <n v="1019"/>
    <x v="12"/>
    <n v="1340000"/>
    <n v="8480"/>
    <n v="16000"/>
    <n v="1.2E-2"/>
    <n v="158"/>
    <n v="2"/>
    <s v="No"/>
    <n v="3"/>
    <n v="2"/>
    <x v="1"/>
    <x v="0"/>
    <s v="X"/>
    <n v="1001"/>
    <x v="0"/>
    <x v="2"/>
    <n v="0"/>
    <x v="1"/>
    <n v="34"/>
    <n v="530000"/>
    <n v="101"/>
    <x v="2"/>
    <s v="M"/>
    <n v="25"/>
    <n v="9000"/>
  </r>
  <r>
    <n v="1020"/>
    <x v="12"/>
    <n v="1490000"/>
    <n v="6960"/>
    <n v="15000"/>
    <n v="0.01"/>
    <n v="214"/>
    <n v="1"/>
    <s v="No"/>
    <n v="3"/>
    <n v="4"/>
    <x v="1"/>
    <x v="2"/>
    <s v="X"/>
    <n v="1105"/>
    <x v="0"/>
    <x v="0"/>
    <n v="3"/>
    <x v="0"/>
    <n v="41"/>
    <n v="570000"/>
    <n v="101"/>
    <x v="2"/>
    <s v="M"/>
    <n v="25"/>
    <n v="9000"/>
  </r>
  <r>
    <n v="1021"/>
    <x v="12"/>
    <n v="1030000"/>
    <n v="4030"/>
    <n v="22000"/>
    <n v="2.1000000000000001E-2"/>
    <n v="255"/>
    <n v="4"/>
    <s v="No"/>
    <n v="3"/>
    <n v="3"/>
    <x v="0"/>
    <x v="1"/>
    <s v="Y"/>
    <n v="1996"/>
    <x v="0"/>
    <x v="0"/>
    <n v="3"/>
    <x v="0"/>
    <n v="46"/>
    <n v="400000"/>
    <n v="102"/>
    <x v="1"/>
    <s v="M"/>
    <n v="23"/>
    <n v="7000"/>
  </r>
  <r>
    <n v="1022"/>
    <x v="13"/>
    <n v="1490000"/>
    <n v="5980"/>
    <n v="28000"/>
    <n v="1.9E-2"/>
    <n v="249"/>
    <n v="3"/>
    <s v="No"/>
    <n v="4"/>
    <n v="4"/>
    <x v="2"/>
    <x v="2"/>
    <s v="Y"/>
    <n v="1759"/>
    <x v="0"/>
    <x v="0"/>
    <n v="4"/>
    <x v="1"/>
    <n v="50"/>
    <n v="470000"/>
    <n v="102"/>
    <x v="1"/>
    <s v="M"/>
    <n v="23"/>
    <n v="7000"/>
  </r>
  <r>
    <n v="1023"/>
    <x v="14"/>
    <n v="1460000"/>
    <n v="8060"/>
    <n v="22000"/>
    <n v="1.4999999999999999E-2"/>
    <n v="181"/>
    <n v="1"/>
    <s v="No"/>
    <n v="3"/>
    <n v="3"/>
    <x v="1"/>
    <x v="0"/>
    <s v="Y"/>
    <n v="1988"/>
    <x v="1"/>
    <x v="0"/>
    <n v="4"/>
    <x v="1"/>
    <n v="62"/>
    <n v="640000"/>
    <n v="101"/>
    <x v="2"/>
    <s v="M"/>
    <n v="25"/>
    <n v="9000"/>
  </r>
  <r>
    <n v="1024"/>
    <x v="15"/>
    <n v="1120000"/>
    <n v="6470"/>
    <n v="24000"/>
    <n v="2.1000000000000001E-2"/>
    <n v="173"/>
    <n v="6"/>
    <s v="No"/>
    <n v="3"/>
    <n v="3"/>
    <x v="2"/>
    <x v="2"/>
    <s v="X"/>
    <n v="1577"/>
    <x v="0"/>
    <x v="0"/>
    <n v="2"/>
    <x v="0"/>
    <n v="61"/>
    <n v="840000"/>
    <n v="103"/>
    <x v="0"/>
    <s v="M"/>
    <n v="31"/>
    <n v="15000"/>
  </r>
  <r>
    <n v="1025"/>
    <x v="15"/>
    <n v="900000"/>
    <n v="3930"/>
    <n v="10000"/>
    <n v="1.0999999999999999E-2"/>
    <n v="229"/>
    <n v="3"/>
    <s v="Yes"/>
    <n v="3"/>
    <n v="4"/>
    <x v="2"/>
    <x v="1"/>
    <s v="Y"/>
    <n v="1686"/>
    <x v="0"/>
    <x v="0"/>
    <n v="2"/>
    <x v="0"/>
    <n v="43"/>
    <n v="270000"/>
    <n v="101"/>
    <x v="2"/>
    <s v="M"/>
    <n v="25"/>
    <n v="9000"/>
  </r>
  <r>
    <n v="1026"/>
    <x v="16"/>
    <n v="1700000"/>
    <n v="8010"/>
    <n v="27000"/>
    <n v="1.6E-2"/>
    <n v="212"/>
    <n v="6"/>
    <s v="No"/>
    <n v="3"/>
    <n v="4"/>
    <x v="2"/>
    <x v="0"/>
    <s v="X"/>
    <n v="1585"/>
    <x v="0"/>
    <x v="0"/>
    <n v="2"/>
    <x v="1"/>
    <n v="65"/>
    <n v="610000"/>
    <n v="101"/>
    <x v="2"/>
    <s v="M"/>
    <n v="25"/>
    <n v="9000"/>
  </r>
  <r>
    <n v="1027"/>
    <x v="16"/>
    <n v="1090000"/>
    <n v="7890"/>
    <n v="13000"/>
    <n v="1.2E-2"/>
    <n v="138"/>
    <n v="4"/>
    <s v="No"/>
    <n v="1"/>
    <n v="3"/>
    <x v="2"/>
    <x v="0"/>
    <s v="X"/>
    <n v="1808"/>
    <x v="0"/>
    <x v="1"/>
    <n v="0"/>
    <x v="0"/>
    <n v="31"/>
    <n v="440000"/>
    <n v="101"/>
    <x v="2"/>
    <s v="M"/>
    <n v="25"/>
    <n v="9000"/>
  </r>
  <r>
    <n v="1028"/>
    <x v="17"/>
    <n v="790000"/>
    <n v="4200"/>
    <n v="14000"/>
    <n v="1.7999999999999999E-2"/>
    <n v="188"/>
    <n v="1"/>
    <s v="Yes"/>
    <n v="3"/>
    <n v="3"/>
    <x v="2"/>
    <x v="1"/>
    <s v="Y"/>
    <n v="1019"/>
    <x v="0"/>
    <x v="0"/>
    <n v="2"/>
    <x v="0"/>
    <n v="43"/>
    <n v="320000"/>
    <n v="103"/>
    <x v="0"/>
    <s v="M"/>
    <n v="31"/>
    <n v="15000"/>
  </r>
  <r>
    <n v="1029"/>
    <x v="17"/>
    <n v="1120000"/>
    <n v="6510"/>
    <n v="13000"/>
    <n v="1.2E-2"/>
    <n v="172"/>
    <n v="5"/>
    <s v="No"/>
    <n v="3"/>
    <n v="3"/>
    <x v="1"/>
    <x v="2"/>
    <s v="Y"/>
    <n v="1103"/>
    <x v="1"/>
    <x v="0"/>
    <n v="2"/>
    <x v="0"/>
    <n v="54"/>
    <n v="800000"/>
    <n v="101"/>
    <x v="2"/>
    <s v="M"/>
    <n v="25"/>
    <n v="9000"/>
  </r>
  <r>
    <n v="1030"/>
    <x v="17"/>
    <n v="1770000"/>
    <n v="8630"/>
    <n v="28000"/>
    <n v="1.6E-2"/>
    <n v="205"/>
    <n v="3"/>
    <s v="No"/>
    <n v="4"/>
    <n v="4"/>
    <x v="1"/>
    <x v="0"/>
    <s v="X"/>
    <n v="1940"/>
    <x v="0"/>
    <x v="0"/>
    <n v="2"/>
    <x v="1"/>
    <n v="44"/>
    <n v="600000"/>
    <n v="102"/>
    <x v="1"/>
    <s v="M"/>
    <n v="23"/>
    <n v="7000"/>
  </r>
  <r>
    <n v="1031"/>
    <x v="18"/>
    <n v="1950000"/>
    <n v="8620"/>
    <n v="33000"/>
    <n v="1.7000000000000001E-2"/>
    <n v="226"/>
    <n v="3"/>
    <s v="Yes"/>
    <n v="4"/>
    <n v="4"/>
    <x v="1"/>
    <x v="0"/>
    <s v="X"/>
    <n v="1033"/>
    <x v="1"/>
    <x v="0"/>
    <n v="4"/>
    <x v="1"/>
    <n v="49"/>
    <n v="350000"/>
    <n v="102"/>
    <x v="1"/>
    <s v="M"/>
    <n v="23"/>
    <n v="7000"/>
  </r>
  <r>
    <n v="1032"/>
    <x v="18"/>
    <n v="2050000"/>
    <n v="8540"/>
    <n v="33000"/>
    <n v="1.6E-2"/>
    <n v="240"/>
    <n v="4"/>
    <s v="No"/>
    <n v="4"/>
    <n v="3"/>
    <x v="1"/>
    <x v="0"/>
    <s v="X"/>
    <n v="1135"/>
    <x v="0"/>
    <x v="0"/>
    <n v="3"/>
    <x v="1"/>
    <n v="52"/>
    <n v="440000"/>
    <n v="102"/>
    <x v="1"/>
    <s v="M"/>
    <n v="23"/>
    <n v="7000"/>
  </r>
  <r>
    <n v="1033"/>
    <x v="18"/>
    <n v="870000"/>
    <n v="4530"/>
    <n v="17000"/>
    <n v="0.02"/>
    <n v="192"/>
    <n v="5"/>
    <s v="Yes"/>
    <n v="3"/>
    <n v="3"/>
    <x v="1"/>
    <x v="1"/>
    <s v="Y"/>
    <n v="1532"/>
    <x v="0"/>
    <x v="0"/>
    <n v="3"/>
    <x v="1"/>
    <n v="60"/>
    <n v="320000"/>
    <n v="102"/>
    <x v="1"/>
    <s v="M"/>
    <n v="23"/>
    <n v="7000"/>
  </r>
  <r>
    <n v="1034"/>
    <x v="19"/>
    <n v="1670000"/>
    <n v="8180"/>
    <n v="23000"/>
    <n v="1.4E-2"/>
    <n v="204"/>
    <n v="5"/>
    <s v="Yes"/>
    <n v="3"/>
    <n v="3"/>
    <x v="2"/>
    <x v="0"/>
    <s v="X"/>
    <n v="1511"/>
    <x v="1"/>
    <x v="0"/>
    <n v="3"/>
    <x v="1"/>
    <n v="60"/>
    <n v="600000"/>
    <n v="101"/>
    <x v="2"/>
    <s v="M"/>
    <n v="25"/>
    <n v="9000"/>
  </r>
  <r>
    <n v="1035"/>
    <x v="19"/>
    <n v="770000"/>
    <n v="4370"/>
    <n v="12000"/>
    <n v="1.6E-2"/>
    <n v="176"/>
    <n v="2"/>
    <s v="Yes"/>
    <n v="3"/>
    <n v="4"/>
    <x v="0"/>
    <x v="1"/>
    <s v="Y"/>
    <n v="1709"/>
    <x v="0"/>
    <x v="0"/>
    <n v="2"/>
    <x v="1"/>
    <n v="41"/>
    <n v="410000"/>
    <n v="102"/>
    <x v="1"/>
    <s v="M"/>
    <n v="23"/>
    <n v="7000"/>
  </r>
  <r>
    <n v="1036"/>
    <x v="20"/>
    <n v="760000"/>
    <n v="4550"/>
    <n v="17000"/>
    <n v="2.1999999999999999E-2"/>
    <n v="167"/>
    <n v="2"/>
    <s v="No"/>
    <n v="2"/>
    <n v="4"/>
    <x v="2"/>
    <x v="1"/>
    <s v="X"/>
    <n v="1130"/>
    <x v="0"/>
    <x v="0"/>
    <n v="2"/>
    <x v="1"/>
    <n v="61"/>
    <n v="350000"/>
    <n v="103"/>
    <x v="0"/>
    <s v="M"/>
    <n v="31"/>
    <n v="15000"/>
  </r>
  <r>
    <n v="1037"/>
    <x v="20"/>
    <n v="680000"/>
    <n v="4590"/>
    <n v="11000"/>
    <n v="1.6E-2"/>
    <n v="148"/>
    <n v="3"/>
    <s v="No"/>
    <n v="2"/>
    <n v="3"/>
    <x v="0"/>
    <x v="1"/>
    <s v="X"/>
    <n v="1906"/>
    <x v="0"/>
    <x v="1"/>
    <n v="0"/>
    <x v="1"/>
    <n v="37"/>
    <n v="740000"/>
    <n v="102"/>
    <x v="1"/>
    <s v="M"/>
    <n v="23"/>
    <n v="7000"/>
  </r>
  <r>
    <n v="1038"/>
    <x v="21"/>
    <n v="1210000"/>
    <n v="6140"/>
    <n v="23000"/>
    <n v="1.9E-2"/>
    <n v="197"/>
    <n v="5"/>
    <s v="No"/>
    <n v="3"/>
    <n v="3"/>
    <x v="2"/>
    <x v="2"/>
    <s v="Y"/>
    <n v="1974"/>
    <x v="0"/>
    <x v="0"/>
    <n v="3"/>
    <x v="1"/>
    <n v="61"/>
    <n v="780000"/>
    <n v="103"/>
    <x v="0"/>
    <s v="M"/>
    <n v="31"/>
    <n v="15000"/>
  </r>
  <r>
    <n v="1039"/>
    <x v="22"/>
    <n v="1920000"/>
    <n v="8450"/>
    <n v="44000"/>
    <n v="2.3E-2"/>
    <n v="227"/>
    <n v="5"/>
    <s v="Yes"/>
    <n v="4"/>
    <n v="3"/>
    <x v="2"/>
    <x v="0"/>
    <s v="X"/>
    <n v="1036"/>
    <x v="0"/>
    <x v="0"/>
    <n v="3"/>
    <x v="1"/>
    <n v="43"/>
    <n v="410000"/>
    <n v="103"/>
    <x v="0"/>
    <s v="M"/>
    <n v="31"/>
    <n v="15000"/>
  </r>
  <r>
    <n v="1040"/>
    <x v="23"/>
    <n v="1500000"/>
    <n v="7040"/>
    <n v="15000"/>
    <n v="0.01"/>
    <n v="213"/>
    <n v="2"/>
    <s v="Yes"/>
    <n v="3"/>
    <n v="3"/>
    <x v="1"/>
    <x v="2"/>
    <s v="X"/>
    <n v="1783"/>
    <x v="0"/>
    <x v="0"/>
    <n v="4"/>
    <x v="0"/>
    <n v="57"/>
    <n v="550000"/>
    <n v="101"/>
    <x v="2"/>
    <s v="M"/>
    <n v="25"/>
    <n v="9000"/>
  </r>
  <r>
    <n v="1041"/>
    <x v="24"/>
    <n v="1370000"/>
    <n v="6710"/>
    <n v="29000"/>
    <n v="2.1000000000000001E-2"/>
    <n v="204"/>
    <n v="3"/>
    <s v="Yes"/>
    <n v="4"/>
    <n v="4"/>
    <x v="2"/>
    <x v="2"/>
    <s v="X"/>
    <n v="1151"/>
    <x v="0"/>
    <x v="0"/>
    <n v="4"/>
    <x v="1"/>
    <n v="46"/>
    <n v="630000"/>
    <n v="102"/>
    <x v="1"/>
    <s v="M"/>
    <n v="23"/>
    <n v="7000"/>
  </r>
  <r>
    <n v="1042"/>
    <x v="24"/>
    <n v="2120000"/>
    <n v="8120"/>
    <n v="42000"/>
    <n v="0.02"/>
    <n v="261"/>
    <n v="4"/>
    <s v="Yes"/>
    <n v="4"/>
    <n v="3"/>
    <x v="2"/>
    <x v="0"/>
    <s v="X"/>
    <n v="1702"/>
    <x v="0"/>
    <x v="0"/>
    <n v="4"/>
    <x v="1"/>
    <n v="52"/>
    <n v="430000"/>
    <n v="102"/>
    <x v="1"/>
    <s v="M"/>
    <n v="23"/>
    <n v="7000"/>
  </r>
  <r>
    <n v="1043"/>
    <x v="25"/>
    <n v="980000"/>
    <n v="4350"/>
    <n v="15000"/>
    <n v="1.4999999999999999E-2"/>
    <n v="225"/>
    <n v="3"/>
    <s v="No"/>
    <n v="4"/>
    <n v="4"/>
    <x v="0"/>
    <x v="1"/>
    <s v="Y"/>
    <n v="1359"/>
    <x v="0"/>
    <x v="0"/>
    <n v="2"/>
    <x v="1"/>
    <n v="40"/>
    <n v="670000"/>
    <n v="101"/>
    <x v="2"/>
    <s v="M"/>
    <n v="25"/>
    <n v="9000"/>
  </r>
  <r>
    <n v="1044"/>
    <x v="25"/>
    <n v="910000"/>
    <n v="4730"/>
    <n v="18000"/>
    <n v="0.02"/>
    <n v="192"/>
    <n v="2"/>
    <s v="No"/>
    <n v="2"/>
    <n v="2"/>
    <x v="1"/>
    <x v="1"/>
    <s v="X"/>
    <n v="1820"/>
    <x v="0"/>
    <x v="1"/>
    <n v="0"/>
    <x v="0"/>
    <n v="31"/>
    <n v="680000"/>
    <n v="102"/>
    <x v="1"/>
    <s v="M"/>
    <n v="23"/>
    <n v="7000"/>
  </r>
  <r>
    <n v="1045"/>
    <x v="26"/>
    <n v="1110000"/>
    <n v="6560"/>
    <n v="22000"/>
    <n v="0.02"/>
    <n v="169"/>
    <n v="2"/>
    <s v="No"/>
    <n v="2"/>
    <n v="4"/>
    <x v="0"/>
    <x v="2"/>
    <s v="X"/>
    <n v="1206"/>
    <x v="0"/>
    <x v="0"/>
    <n v="4"/>
    <x v="1"/>
    <n v="65"/>
    <n v="690000"/>
    <n v="102"/>
    <x v="1"/>
    <s v="M"/>
    <n v="23"/>
    <n v="7000"/>
  </r>
  <r>
    <n v="1046"/>
    <x v="26"/>
    <n v="2290000"/>
    <n v="8700"/>
    <n v="32000"/>
    <n v="1.4E-2"/>
    <n v="263"/>
    <n v="1"/>
    <s v="Yes"/>
    <n v="3"/>
    <n v="4"/>
    <x v="1"/>
    <x v="0"/>
    <s v="X"/>
    <n v="1397"/>
    <x v="1"/>
    <x v="0"/>
    <n v="3"/>
    <x v="0"/>
    <n v="46"/>
    <n v="460000"/>
    <n v="102"/>
    <x v="1"/>
    <s v="M"/>
    <n v="23"/>
    <n v="7000"/>
  </r>
  <r>
    <n v="1047"/>
    <x v="26"/>
    <n v="1810000"/>
    <n v="7010"/>
    <n v="36000"/>
    <n v="0.02"/>
    <n v="258"/>
    <n v="5"/>
    <s v="Yes"/>
    <n v="4"/>
    <n v="3"/>
    <x v="1"/>
    <x v="2"/>
    <s v="X"/>
    <n v="1937"/>
    <x v="0"/>
    <x v="0"/>
    <n v="2"/>
    <x v="1"/>
    <n v="51"/>
    <n v="570000"/>
    <n v="103"/>
    <x v="0"/>
    <s v="M"/>
    <n v="31"/>
    <n v="15000"/>
  </r>
  <r>
    <n v="1048"/>
    <x v="27"/>
    <n v="2270000"/>
    <n v="8250"/>
    <n v="43000"/>
    <n v="1.9E-2"/>
    <n v="275"/>
    <n v="4"/>
    <s v="Yes"/>
    <n v="3"/>
    <n v="3"/>
    <x v="2"/>
    <x v="0"/>
    <s v="X"/>
    <n v="1327"/>
    <x v="1"/>
    <x v="0"/>
    <n v="3"/>
    <x v="1"/>
    <n v="56"/>
    <n v="740000"/>
    <n v="102"/>
    <x v="1"/>
    <s v="M"/>
    <n v="23"/>
    <n v="7000"/>
  </r>
  <r>
    <n v="1049"/>
    <x v="27"/>
    <n v="840000"/>
    <n v="4490"/>
    <n v="12000"/>
    <n v="1.4E-2"/>
    <n v="187"/>
    <n v="2"/>
    <s v="No"/>
    <n v="3"/>
    <n v="3"/>
    <x v="1"/>
    <x v="1"/>
    <s v="Y"/>
    <n v="1382"/>
    <x v="0"/>
    <x v="0"/>
    <n v="4"/>
    <x v="1"/>
    <n v="40"/>
    <n v="360000"/>
    <n v="101"/>
    <x v="2"/>
    <s v="M"/>
    <n v="25"/>
    <n v="9000"/>
  </r>
  <r>
    <n v="1050"/>
    <x v="27"/>
    <n v="1750000"/>
    <n v="6450"/>
    <n v="30000"/>
    <n v="1.7000000000000001E-2"/>
    <n v="271"/>
    <n v="2"/>
    <s v="No"/>
    <n v="4"/>
    <n v="3"/>
    <x v="0"/>
    <x v="2"/>
    <s v="X"/>
    <n v="1701"/>
    <x v="0"/>
    <x v="0"/>
    <n v="2"/>
    <x v="1"/>
    <n v="64"/>
    <n v="480000"/>
    <n v="101"/>
    <x v="2"/>
    <s v="M"/>
    <n v="25"/>
    <n v="9000"/>
  </r>
  <r>
    <n v="1051"/>
    <x v="28"/>
    <n v="1890000"/>
    <n v="6870"/>
    <n v="25000"/>
    <n v="1.2999999999999999E-2"/>
    <n v="275"/>
    <n v="1"/>
    <s v="Yes"/>
    <n v="4"/>
    <n v="3"/>
    <x v="0"/>
    <x v="2"/>
    <s v="X"/>
    <n v="1548"/>
    <x v="0"/>
    <x v="0"/>
    <n v="4"/>
    <x v="1"/>
    <n v="43"/>
    <n v="1090000"/>
    <n v="101"/>
    <x v="2"/>
    <s v="M"/>
    <n v="25"/>
    <n v="9000"/>
  </r>
  <r>
    <n v="1052"/>
    <x v="28"/>
    <n v="1640000"/>
    <n v="6530"/>
    <n v="34000"/>
    <n v="2.1000000000000001E-2"/>
    <n v="251"/>
    <n v="1"/>
    <s v="Yes"/>
    <n v="3"/>
    <n v="4"/>
    <x v="2"/>
    <x v="2"/>
    <s v="X"/>
    <n v="1844"/>
    <x v="1"/>
    <x v="0"/>
    <n v="2"/>
    <x v="1"/>
    <n v="58"/>
    <n v="650000"/>
    <n v="103"/>
    <x v="0"/>
    <s v="M"/>
    <n v="31"/>
    <n v="15000"/>
  </r>
  <r>
    <n v="1053"/>
    <x v="29"/>
    <n v="2270000"/>
    <n v="8530"/>
    <n v="50000"/>
    <n v="2.1999999999999999E-2"/>
    <n v="266"/>
    <n v="5"/>
    <s v="Yes"/>
    <n v="4"/>
    <n v="3"/>
    <x v="0"/>
    <x v="0"/>
    <s v="X"/>
    <n v="1165"/>
    <x v="0"/>
    <x v="0"/>
    <n v="3"/>
    <x v="1"/>
    <n v="45"/>
    <n v="560000"/>
    <n v="103"/>
    <x v="0"/>
    <s v="M"/>
    <n v="31"/>
    <n v="15000"/>
  </r>
  <r>
    <n v="1054"/>
    <x v="29"/>
    <n v="1100000"/>
    <n v="4280"/>
    <n v="21000"/>
    <n v="1.9E-2"/>
    <n v="257"/>
    <n v="2"/>
    <s v="No"/>
    <n v="3"/>
    <n v="4"/>
    <x v="2"/>
    <x v="1"/>
    <s v="X"/>
    <n v="1954"/>
    <x v="0"/>
    <x v="0"/>
    <n v="4"/>
    <x v="1"/>
    <n v="62"/>
    <n v="590000"/>
    <n v="102"/>
    <x v="1"/>
    <s v="M"/>
    <n v="23"/>
    <n v="7000"/>
  </r>
  <r>
    <n v="1055"/>
    <x v="30"/>
    <n v="1080000"/>
    <n v="4420"/>
    <n v="13000"/>
    <n v="1.2E-2"/>
    <n v="244"/>
    <n v="4"/>
    <s v="No"/>
    <n v="4"/>
    <n v="4"/>
    <x v="0"/>
    <x v="1"/>
    <s v="X"/>
    <n v="1905"/>
    <x v="1"/>
    <x v="0"/>
    <n v="3"/>
    <x v="1"/>
    <n v="52"/>
    <n v="350000"/>
    <n v="101"/>
    <x v="2"/>
    <s v="M"/>
    <n v="25"/>
    <n v="9000"/>
  </r>
  <r>
    <n v="1056"/>
    <x v="31"/>
    <n v="1200000"/>
    <n v="8270"/>
    <n v="30000"/>
    <n v="2.5000000000000001E-2"/>
    <n v="145"/>
    <n v="5"/>
    <s v="No"/>
    <n v="1"/>
    <n v="3"/>
    <x v="0"/>
    <x v="0"/>
    <s v="Y"/>
    <n v="1775"/>
    <x v="0"/>
    <x v="1"/>
    <n v="0"/>
    <x v="1"/>
    <n v="31"/>
    <n v="670000"/>
    <n v="103"/>
    <x v="0"/>
    <s v="M"/>
    <n v="31"/>
    <n v="15000"/>
  </r>
  <r>
    <n v="1057"/>
    <x v="32"/>
    <n v="1420000"/>
    <n v="8060"/>
    <n v="26000"/>
    <n v="1.7999999999999999E-2"/>
    <n v="176"/>
    <n v="2"/>
    <s v="Yes"/>
    <n v="3"/>
    <n v="2"/>
    <x v="0"/>
    <x v="0"/>
    <s v="Y"/>
    <n v="1062"/>
    <x v="0"/>
    <x v="2"/>
    <n v="0"/>
    <x v="1"/>
    <n v="33"/>
    <n v="660000"/>
    <n v="102"/>
    <x v="1"/>
    <s v="M"/>
    <n v="23"/>
    <n v="7000"/>
  </r>
  <r>
    <n v="1058"/>
    <x v="33"/>
    <n v="1800000"/>
    <n v="7750"/>
    <n v="23000"/>
    <n v="1.2999999999999999E-2"/>
    <n v="232"/>
    <n v="2"/>
    <s v="Yes"/>
    <n v="3"/>
    <n v="4"/>
    <x v="2"/>
    <x v="0"/>
    <s v="Y"/>
    <n v="1469"/>
    <x v="0"/>
    <x v="0"/>
    <n v="3"/>
    <x v="0"/>
    <n v="42"/>
    <n v="680000"/>
    <n v="101"/>
    <x v="2"/>
    <s v="M"/>
    <n v="25"/>
    <n v="9000"/>
  </r>
  <r>
    <n v="1059"/>
    <x v="33"/>
    <n v="2180000"/>
    <n v="8040"/>
    <n v="33000"/>
    <n v="1.4999999999999999E-2"/>
    <n v="271"/>
    <n v="4"/>
    <s v="No"/>
    <n v="3"/>
    <n v="3"/>
    <x v="1"/>
    <x v="0"/>
    <s v="Y"/>
    <n v="1508"/>
    <x v="0"/>
    <x v="0"/>
    <n v="2"/>
    <x v="1"/>
    <n v="44"/>
    <n v="1080000"/>
    <n v="101"/>
    <x v="2"/>
    <s v="M"/>
    <n v="25"/>
    <n v="9000"/>
  </r>
  <r>
    <n v="1060"/>
    <x v="33"/>
    <n v="1550000"/>
    <n v="6050"/>
    <n v="22000"/>
    <n v="1.4E-2"/>
    <n v="256"/>
    <n v="6"/>
    <s v="No"/>
    <n v="4"/>
    <n v="3"/>
    <x v="2"/>
    <x v="2"/>
    <s v="Y"/>
    <n v="1648"/>
    <x v="0"/>
    <x v="0"/>
    <n v="4"/>
    <x v="0"/>
    <n v="63"/>
    <n v="650000"/>
    <n v="102"/>
    <x v="1"/>
    <s v="M"/>
    <n v="23"/>
    <n v="7000"/>
  </r>
  <r>
    <n v="1061"/>
    <x v="34"/>
    <n v="1180000"/>
    <n v="4730"/>
    <n v="21000"/>
    <n v="1.7999999999999999E-2"/>
    <n v="249"/>
    <n v="3"/>
    <s v="Yes"/>
    <n v="3"/>
    <n v="4"/>
    <x v="1"/>
    <x v="1"/>
    <s v="Y"/>
    <n v="1638"/>
    <x v="0"/>
    <x v="0"/>
    <n v="3"/>
    <x v="0"/>
    <n v="64"/>
    <n v="910000"/>
    <n v="103"/>
    <x v="0"/>
    <s v="M"/>
    <n v="31"/>
    <n v="15000"/>
  </r>
  <r>
    <n v="1062"/>
    <x v="34"/>
    <n v="980000"/>
    <n v="4730"/>
    <n v="22000"/>
    <n v="2.1999999999999999E-2"/>
    <n v="207"/>
    <n v="3"/>
    <s v="Yes"/>
    <n v="4"/>
    <n v="4"/>
    <x v="1"/>
    <x v="1"/>
    <s v="Y"/>
    <n v="1646"/>
    <x v="1"/>
    <x v="0"/>
    <n v="3"/>
    <x v="1"/>
    <n v="46"/>
    <n v="630000"/>
    <n v="103"/>
    <x v="0"/>
    <s v="M"/>
    <n v="31"/>
    <n v="15000"/>
  </r>
  <r>
    <n v="1063"/>
    <x v="35"/>
    <n v="1180000"/>
    <n v="7020"/>
    <n v="19000"/>
    <n v="1.6E-2"/>
    <n v="168"/>
    <n v="2"/>
    <s v="No"/>
    <n v="2"/>
    <n v="2"/>
    <x v="1"/>
    <x v="2"/>
    <s v="Y"/>
    <n v="1575"/>
    <x v="0"/>
    <x v="1"/>
    <n v="0"/>
    <x v="0"/>
    <n v="36"/>
    <n v="640000"/>
    <n v="101"/>
    <x v="2"/>
    <s v="M"/>
    <n v="25"/>
    <n v="9000"/>
  </r>
  <r>
    <n v="1064"/>
    <x v="36"/>
    <n v="1070000"/>
    <n v="4330"/>
    <n v="22000"/>
    <n v="2.1000000000000001E-2"/>
    <n v="247"/>
    <n v="1"/>
    <s v="Yes"/>
    <n v="3"/>
    <n v="4"/>
    <x v="2"/>
    <x v="1"/>
    <s v="X"/>
    <n v="1414"/>
    <x v="0"/>
    <x v="0"/>
    <n v="3"/>
    <x v="1"/>
    <n v="46"/>
    <n v="660000"/>
    <n v="103"/>
    <x v="0"/>
    <s v="M"/>
    <n v="31"/>
    <n v="15000"/>
  </r>
  <r>
    <n v="1065"/>
    <x v="37"/>
    <n v="2100000"/>
    <n v="7890"/>
    <n v="44000"/>
    <n v="2.1000000000000001E-2"/>
    <n v="266"/>
    <n v="3"/>
    <s v="No"/>
    <n v="4"/>
    <n v="4"/>
    <x v="2"/>
    <x v="0"/>
    <s v="Y"/>
    <n v="1043"/>
    <x v="0"/>
    <x v="0"/>
    <n v="2"/>
    <x v="1"/>
    <n v="40"/>
    <n v="1170000"/>
    <n v="102"/>
    <x v="1"/>
    <s v="M"/>
    <n v="23"/>
    <n v="7000"/>
  </r>
  <r>
    <n v="1066"/>
    <x v="37"/>
    <n v="1900000"/>
    <n v="8920"/>
    <n v="32000"/>
    <n v="1.7000000000000001E-2"/>
    <n v="213"/>
    <n v="2"/>
    <s v="No"/>
    <n v="4"/>
    <n v="4"/>
    <x v="1"/>
    <x v="0"/>
    <s v="X"/>
    <n v="1463"/>
    <x v="0"/>
    <x v="0"/>
    <n v="2"/>
    <x v="1"/>
    <n v="53"/>
    <n v="470000"/>
    <n v="101"/>
    <x v="2"/>
    <s v="M"/>
    <n v="25"/>
    <n v="9000"/>
  </r>
  <r>
    <n v="1067"/>
    <x v="37"/>
    <n v="1050000"/>
    <n v="7000"/>
    <n v="19000"/>
    <n v="1.7999999999999999E-2"/>
    <n v="150"/>
    <n v="2"/>
    <s v="Yes"/>
    <n v="2"/>
    <n v="4"/>
    <x v="2"/>
    <x v="2"/>
    <s v="X"/>
    <n v="1901"/>
    <x v="1"/>
    <x v="0"/>
    <n v="2"/>
    <x v="1"/>
    <n v="48"/>
    <n v="340000"/>
    <n v="102"/>
    <x v="1"/>
    <s v="M"/>
    <n v="23"/>
    <n v="7000"/>
  </r>
  <r>
    <n v="1068"/>
    <x v="38"/>
    <n v="2150000"/>
    <n v="8360"/>
    <n v="32000"/>
    <n v="1.4999999999999999E-2"/>
    <n v="257"/>
    <n v="3"/>
    <s v="No"/>
    <n v="4"/>
    <n v="3"/>
    <x v="2"/>
    <x v="0"/>
    <s v="X"/>
    <n v="1282"/>
    <x v="0"/>
    <x v="0"/>
    <n v="2"/>
    <x v="1"/>
    <n v="63"/>
    <n v="1020000"/>
    <n v="101"/>
    <x v="2"/>
    <s v="M"/>
    <n v="25"/>
    <n v="9000"/>
  </r>
  <r>
    <n v="1069"/>
    <x v="38"/>
    <n v="820000"/>
    <n v="4380"/>
    <n v="19000"/>
    <n v="2.3E-2"/>
    <n v="187"/>
    <n v="2"/>
    <s v="Yes"/>
    <n v="2"/>
    <n v="4"/>
    <x v="2"/>
    <x v="1"/>
    <s v="Y"/>
    <n v="1526"/>
    <x v="0"/>
    <x v="0"/>
    <n v="3"/>
    <x v="1"/>
    <n v="47"/>
    <n v="350000"/>
    <n v="103"/>
    <x v="0"/>
    <s v="M"/>
    <n v="31"/>
    <n v="15000"/>
  </r>
  <r>
    <n v="1070"/>
    <x v="39"/>
    <n v="1440000"/>
    <n v="8520"/>
    <n v="23000"/>
    <n v="1.6E-2"/>
    <n v="169"/>
    <n v="2"/>
    <s v="Yes"/>
    <n v="2"/>
    <n v="2"/>
    <x v="0"/>
    <x v="0"/>
    <s v="X"/>
    <n v="1871"/>
    <x v="0"/>
    <x v="2"/>
    <n v="0"/>
    <x v="1"/>
    <n v="38"/>
    <n v="660000"/>
    <n v="102"/>
    <x v="1"/>
    <s v="M"/>
    <n v="23"/>
    <n v="7000"/>
  </r>
  <r>
    <n v="1071"/>
    <x v="40"/>
    <n v="1130000"/>
    <n v="7010"/>
    <n v="16000"/>
    <n v="1.4E-2"/>
    <n v="161"/>
    <n v="5"/>
    <s v="Yes"/>
    <n v="2"/>
    <n v="3"/>
    <x v="0"/>
    <x v="2"/>
    <s v="X"/>
    <n v="1599"/>
    <x v="0"/>
    <x v="0"/>
    <n v="4"/>
    <x v="1"/>
    <n v="52"/>
    <n v="290000"/>
    <n v="102"/>
    <x v="1"/>
    <s v="M"/>
    <n v="23"/>
    <n v="7000"/>
  </r>
  <r>
    <n v="1072"/>
    <x v="41"/>
    <n v="1100000"/>
    <n v="4740"/>
    <n v="18000"/>
    <n v="1.6E-2"/>
    <n v="232"/>
    <n v="4"/>
    <s v="No"/>
    <n v="4"/>
    <n v="4"/>
    <x v="1"/>
    <x v="1"/>
    <s v="Y"/>
    <n v="1167"/>
    <x v="0"/>
    <x v="0"/>
    <n v="3"/>
    <x v="1"/>
    <n v="51"/>
    <n v="620000"/>
    <n v="101"/>
    <x v="2"/>
    <s v="M"/>
    <n v="25"/>
    <n v="9000"/>
  </r>
  <r>
    <n v="1073"/>
    <x v="42"/>
    <n v="1290000"/>
    <n v="7120"/>
    <n v="19000"/>
    <n v="1.4999999999999999E-2"/>
    <n v="181"/>
    <n v="1"/>
    <s v="Yes"/>
    <n v="3"/>
    <n v="4"/>
    <x v="0"/>
    <x v="2"/>
    <s v="X"/>
    <n v="1042"/>
    <x v="1"/>
    <x v="0"/>
    <n v="2"/>
    <x v="1"/>
    <n v="55"/>
    <n v="800000"/>
    <n v="102"/>
    <x v="1"/>
    <s v="M"/>
    <n v="23"/>
    <n v="7000"/>
  </r>
  <r>
    <n v="1074"/>
    <x v="42"/>
    <n v="2110000"/>
    <n v="8330"/>
    <n v="51000"/>
    <n v="2.4E-2"/>
    <n v="253"/>
    <n v="2"/>
    <s v="Yes"/>
    <n v="3"/>
    <n v="3"/>
    <x v="0"/>
    <x v="0"/>
    <s v="Y"/>
    <n v="1507"/>
    <x v="0"/>
    <x v="0"/>
    <n v="3"/>
    <x v="1"/>
    <n v="41"/>
    <n v="840000"/>
    <n v="103"/>
    <x v="0"/>
    <s v="M"/>
    <n v="31"/>
    <n v="15000"/>
  </r>
  <r>
    <n v="1075"/>
    <x v="43"/>
    <n v="1930000"/>
    <n v="8210"/>
    <n v="33000"/>
    <n v="1.7000000000000001E-2"/>
    <n v="235"/>
    <n v="5"/>
    <s v="No"/>
    <n v="4"/>
    <n v="3"/>
    <x v="0"/>
    <x v="0"/>
    <s v="Y"/>
    <n v="1771"/>
    <x v="0"/>
    <x v="0"/>
    <n v="4"/>
    <x v="1"/>
    <n v="64"/>
    <n v="850000"/>
    <n v="101"/>
    <x v="2"/>
    <s v="M"/>
    <n v="25"/>
    <n v="9000"/>
  </r>
  <r>
    <n v="1076"/>
    <x v="44"/>
    <n v="1720000"/>
    <n v="8600"/>
    <n v="29000"/>
    <n v="1.7000000000000001E-2"/>
    <n v="200"/>
    <n v="3"/>
    <s v="No"/>
    <n v="3"/>
    <n v="3"/>
    <x v="1"/>
    <x v="0"/>
    <s v="X"/>
    <n v="1071"/>
    <x v="0"/>
    <x v="0"/>
    <n v="2"/>
    <x v="1"/>
    <n v="46"/>
    <n v="510000"/>
    <n v="101"/>
    <x v="2"/>
    <s v="M"/>
    <n v="25"/>
    <n v="9000"/>
  </r>
  <r>
    <n v="1077"/>
    <x v="44"/>
    <n v="980000"/>
    <n v="5050"/>
    <n v="17000"/>
    <n v="1.7000000000000001E-2"/>
    <n v="194"/>
    <n v="5"/>
    <s v="Yes"/>
    <n v="2"/>
    <n v="2"/>
    <x v="1"/>
    <x v="1"/>
    <s v="X"/>
    <n v="1732"/>
    <x v="0"/>
    <x v="1"/>
    <n v="0"/>
    <x v="1"/>
    <n v="37"/>
    <n v="350000"/>
    <n v="102"/>
    <x v="1"/>
    <s v="M"/>
    <n v="23"/>
    <n v="7000"/>
  </r>
  <r>
    <n v="1078"/>
    <x v="44"/>
    <n v="800000"/>
    <n v="4810"/>
    <n v="13000"/>
    <n v="1.6E-2"/>
    <n v="166"/>
    <n v="5"/>
    <s v="Yes"/>
    <n v="3"/>
    <n v="2"/>
    <x v="0"/>
    <x v="1"/>
    <s v="X"/>
    <n v="1830"/>
    <x v="0"/>
    <x v="1"/>
    <n v="0"/>
    <x v="1"/>
    <n v="37"/>
    <n v="340000"/>
    <n v="101"/>
    <x v="2"/>
    <s v="M"/>
    <n v="25"/>
    <n v="9000"/>
  </r>
  <r>
    <n v="1079"/>
    <x v="45"/>
    <n v="2100000"/>
    <n v="8010"/>
    <n v="36000"/>
    <n v="1.7000000000000001E-2"/>
    <n v="262"/>
    <n v="6"/>
    <s v="No"/>
    <n v="3"/>
    <n v="4"/>
    <x v="2"/>
    <x v="0"/>
    <s v="Y"/>
    <n v="1634"/>
    <x v="0"/>
    <x v="0"/>
    <n v="3"/>
    <x v="0"/>
    <n v="50"/>
    <n v="360000"/>
    <n v="101"/>
    <x v="2"/>
    <s v="M"/>
    <n v="25"/>
    <n v="9000"/>
  </r>
  <r>
    <n v="1080"/>
    <x v="46"/>
    <n v="1530000"/>
    <n v="8220"/>
    <n v="31000"/>
    <n v="0.02"/>
    <n v="186"/>
    <n v="1"/>
    <s v="No"/>
    <n v="3"/>
    <n v="3"/>
    <x v="1"/>
    <x v="0"/>
    <s v="Y"/>
    <n v="1524"/>
    <x v="1"/>
    <x v="0"/>
    <n v="4"/>
    <x v="1"/>
    <n v="42"/>
    <n v="570000"/>
    <n v="103"/>
    <x v="0"/>
    <s v="M"/>
    <n v="31"/>
    <n v="15000"/>
  </r>
  <r>
    <n v="1081"/>
    <x v="46"/>
    <n v="950000"/>
    <n v="6590"/>
    <n v="20000"/>
    <n v="2.1000000000000001E-2"/>
    <n v="144"/>
    <n v="2"/>
    <s v="No"/>
    <n v="1"/>
    <n v="3"/>
    <x v="1"/>
    <x v="2"/>
    <s v="Y"/>
    <n v="1552"/>
    <x v="0"/>
    <x v="1"/>
    <n v="0"/>
    <x v="1"/>
    <n v="35"/>
    <n v="280000"/>
    <n v="103"/>
    <x v="0"/>
    <s v="M"/>
    <n v="31"/>
    <n v="15000"/>
  </r>
  <r>
    <n v="1082"/>
    <x v="46"/>
    <n v="980000"/>
    <n v="4820"/>
    <n v="19000"/>
    <n v="1.9E-2"/>
    <n v="203"/>
    <n v="3"/>
    <s v="No"/>
    <n v="3"/>
    <n v="4"/>
    <x v="1"/>
    <x v="1"/>
    <s v="Y"/>
    <n v="1672"/>
    <x v="0"/>
    <x v="0"/>
    <n v="4"/>
    <x v="0"/>
    <n v="63"/>
    <n v="820000"/>
    <n v="102"/>
    <x v="1"/>
    <s v="M"/>
    <n v="23"/>
    <n v="7000"/>
  </r>
  <r>
    <n v="1083"/>
    <x v="47"/>
    <n v="2340000"/>
    <n v="8500"/>
    <n v="42000"/>
    <n v="1.7999999999999999E-2"/>
    <n v="275"/>
    <n v="3"/>
    <s v="No"/>
    <n v="4"/>
    <n v="4"/>
    <x v="0"/>
    <x v="0"/>
    <s v="X"/>
    <n v="1302"/>
    <x v="0"/>
    <x v="0"/>
    <n v="2"/>
    <x v="1"/>
    <n v="57"/>
    <n v="430000"/>
    <n v="103"/>
    <x v="0"/>
    <s v="M"/>
    <n v="31"/>
    <n v="15000"/>
  </r>
  <r>
    <n v="1084"/>
    <x v="48"/>
    <n v="710000"/>
    <n v="4640"/>
    <n v="9000"/>
    <n v="1.2999999999999999E-2"/>
    <n v="153"/>
    <n v="6"/>
    <s v="No"/>
    <n v="2"/>
    <n v="3"/>
    <x v="0"/>
    <x v="1"/>
    <s v="X"/>
    <n v="1534"/>
    <x v="0"/>
    <x v="0"/>
    <n v="3"/>
    <x v="0"/>
    <n v="42"/>
    <n v="290000"/>
    <n v="101"/>
    <x v="2"/>
    <s v="M"/>
    <n v="25"/>
    <n v="9000"/>
  </r>
  <r>
    <n v="1085"/>
    <x v="49"/>
    <n v="710000"/>
    <n v="4580"/>
    <n v="14000"/>
    <n v="0.02"/>
    <n v="155"/>
    <n v="5"/>
    <s v="Yes"/>
    <n v="2"/>
    <n v="3"/>
    <x v="0"/>
    <x v="1"/>
    <s v="Y"/>
    <n v="1155"/>
    <x v="0"/>
    <x v="0"/>
    <n v="3"/>
    <x v="1"/>
    <n v="56"/>
    <n v="400000"/>
    <n v="102"/>
    <x v="1"/>
    <s v="M"/>
    <n v="23"/>
    <n v="7000"/>
  </r>
  <r>
    <n v="1086"/>
    <x v="50"/>
    <n v="970000"/>
    <n v="6920"/>
    <n v="12000"/>
    <n v="1.2E-2"/>
    <n v="140"/>
    <n v="6"/>
    <s v="Yes"/>
    <n v="1"/>
    <n v="3"/>
    <x v="0"/>
    <x v="2"/>
    <s v="Y"/>
    <n v="1821"/>
    <x v="0"/>
    <x v="1"/>
    <n v="0"/>
    <x v="1"/>
    <n v="37"/>
    <n v="660000"/>
    <n v="101"/>
    <x v="2"/>
    <s v="M"/>
    <n v="25"/>
    <n v="9000"/>
  </r>
  <r>
    <n v="1087"/>
    <x v="50"/>
    <n v="1210000"/>
    <n v="6950"/>
    <n v="23000"/>
    <n v="1.9E-2"/>
    <n v="174"/>
    <n v="4"/>
    <s v="No"/>
    <n v="2"/>
    <n v="4"/>
    <x v="0"/>
    <x v="2"/>
    <s v="X"/>
    <n v="1840"/>
    <x v="0"/>
    <x v="0"/>
    <n v="2"/>
    <x v="1"/>
    <n v="49"/>
    <n v="290000"/>
    <n v="102"/>
    <x v="1"/>
    <s v="M"/>
    <n v="23"/>
    <n v="7000"/>
  </r>
  <r>
    <n v="1088"/>
    <x v="51"/>
    <n v="1700000"/>
    <n v="6430"/>
    <n v="29000"/>
    <n v="1.7000000000000001E-2"/>
    <n v="264"/>
    <n v="5"/>
    <s v="Yes"/>
    <n v="3"/>
    <n v="4"/>
    <x v="2"/>
    <x v="2"/>
    <s v="Y"/>
    <n v="1053"/>
    <x v="0"/>
    <x v="0"/>
    <n v="2"/>
    <x v="0"/>
    <n v="65"/>
    <n v="520000"/>
    <n v="102"/>
    <x v="1"/>
    <s v="M"/>
    <n v="23"/>
    <n v="7000"/>
  </r>
  <r>
    <n v="1089"/>
    <x v="52"/>
    <n v="1910000"/>
    <n v="8020"/>
    <n v="36000"/>
    <n v="1.9E-2"/>
    <n v="238"/>
    <n v="4"/>
    <s v="Yes"/>
    <n v="4"/>
    <n v="4"/>
    <x v="2"/>
    <x v="0"/>
    <s v="Y"/>
    <n v="1455"/>
    <x v="0"/>
    <x v="0"/>
    <n v="4"/>
    <x v="1"/>
    <n v="54"/>
    <n v="370000"/>
    <n v="103"/>
    <x v="0"/>
    <s v="M"/>
    <n v="31"/>
    <n v="15000"/>
  </r>
  <r>
    <n v="1090"/>
    <x v="52"/>
    <n v="610000"/>
    <n v="4480"/>
    <n v="13000"/>
    <n v="2.1000000000000001E-2"/>
    <n v="136"/>
    <n v="1"/>
    <s v="No"/>
    <n v="1"/>
    <n v="2"/>
    <x v="2"/>
    <x v="1"/>
    <s v="X"/>
    <n v="1737"/>
    <x v="0"/>
    <x v="1"/>
    <n v="0"/>
    <x v="1"/>
    <n v="34"/>
    <n v="410000"/>
    <n v="102"/>
    <x v="1"/>
    <s v="M"/>
    <n v="23"/>
    <n v="7000"/>
  </r>
  <r>
    <n v="1091"/>
    <x v="53"/>
    <n v="900000"/>
    <n v="4160"/>
    <n v="16000"/>
    <n v="1.7999999999999999E-2"/>
    <n v="216"/>
    <n v="3"/>
    <s v="No"/>
    <n v="4"/>
    <n v="4"/>
    <x v="2"/>
    <x v="1"/>
    <s v="Y"/>
    <n v="1762"/>
    <x v="0"/>
    <x v="0"/>
    <n v="2"/>
    <x v="1"/>
    <n v="55"/>
    <n v="380000"/>
    <n v="103"/>
    <x v="0"/>
    <s v="M"/>
    <n v="31"/>
    <n v="15000"/>
  </r>
  <r>
    <n v="1092"/>
    <x v="54"/>
    <n v="750000"/>
    <n v="4510"/>
    <n v="14000"/>
    <n v="1.9E-2"/>
    <n v="166"/>
    <n v="6"/>
    <s v="Yes"/>
    <n v="2"/>
    <n v="2"/>
    <x v="2"/>
    <x v="1"/>
    <s v="X"/>
    <n v="1164"/>
    <x v="0"/>
    <x v="1"/>
    <n v="0"/>
    <x v="1"/>
    <n v="37"/>
    <n v="810000"/>
    <n v="103"/>
    <x v="0"/>
    <s v="M"/>
    <n v="31"/>
    <n v="15000"/>
  </r>
  <r>
    <n v="1093"/>
    <x v="54"/>
    <n v="1270000"/>
    <n v="6540"/>
    <n v="14000"/>
    <n v="1.0999999999999999E-2"/>
    <n v="194"/>
    <n v="5"/>
    <s v="Yes"/>
    <n v="2"/>
    <n v="4"/>
    <x v="2"/>
    <x v="2"/>
    <s v="Y"/>
    <n v="1866"/>
    <x v="0"/>
    <x v="0"/>
    <n v="4"/>
    <x v="1"/>
    <n v="60"/>
    <n v="360000"/>
    <n v="101"/>
    <x v="2"/>
    <s v="M"/>
    <n v="25"/>
    <n v="9000"/>
  </r>
  <r>
    <n v="1094"/>
    <x v="55"/>
    <n v="650000"/>
    <n v="4600"/>
    <n v="8000"/>
    <n v="1.2E-2"/>
    <n v="141"/>
    <n v="4"/>
    <s v="No"/>
    <n v="2"/>
    <n v="3"/>
    <x v="1"/>
    <x v="1"/>
    <s v="Y"/>
    <n v="1767"/>
    <x v="0"/>
    <x v="1"/>
    <n v="0"/>
    <x v="1"/>
    <n v="34"/>
    <n v="800000"/>
    <n v="101"/>
    <x v="2"/>
    <s v="M"/>
    <n v="25"/>
    <n v="9000"/>
  </r>
  <r>
    <n v="1095"/>
    <x v="56"/>
    <n v="1270000"/>
    <n v="4750"/>
    <n v="20000"/>
    <n v="1.6E-2"/>
    <n v="267"/>
    <n v="3"/>
    <s v="No"/>
    <n v="4"/>
    <n v="4"/>
    <x v="0"/>
    <x v="1"/>
    <s v="X"/>
    <n v="1332"/>
    <x v="1"/>
    <x v="0"/>
    <n v="2"/>
    <x v="1"/>
    <n v="60"/>
    <n v="370000"/>
    <n v="102"/>
    <x v="1"/>
    <s v="M"/>
    <n v="23"/>
    <n v="7000"/>
  </r>
  <r>
    <n v="1096"/>
    <x v="56"/>
    <n v="1530000"/>
    <n v="6860"/>
    <n v="29000"/>
    <n v="1.9E-2"/>
    <n v="223"/>
    <n v="2"/>
    <s v="No"/>
    <n v="4"/>
    <n v="4"/>
    <x v="0"/>
    <x v="2"/>
    <s v="X"/>
    <n v="1919"/>
    <x v="1"/>
    <x v="0"/>
    <n v="3"/>
    <x v="1"/>
    <n v="47"/>
    <n v="570000"/>
    <n v="102"/>
    <x v="1"/>
    <s v="M"/>
    <n v="23"/>
    <n v="7000"/>
  </r>
  <r>
    <n v="1097"/>
    <x v="57"/>
    <n v="1580000"/>
    <n v="6660"/>
    <n v="22000"/>
    <n v="1.4E-2"/>
    <n v="237"/>
    <n v="5"/>
    <s v="No"/>
    <n v="4"/>
    <n v="3"/>
    <x v="2"/>
    <x v="2"/>
    <s v="X"/>
    <n v="1594"/>
    <x v="0"/>
    <x v="0"/>
    <n v="2"/>
    <x v="1"/>
    <n v="60"/>
    <n v="590000"/>
    <n v="101"/>
    <x v="2"/>
    <s v="M"/>
    <n v="25"/>
    <n v="9000"/>
  </r>
  <r>
    <n v="1098"/>
    <x v="58"/>
    <n v="1190000"/>
    <n v="4400"/>
    <n v="21000"/>
    <n v="1.7999999999999999E-2"/>
    <n v="270"/>
    <n v="6"/>
    <s v="No"/>
    <n v="4"/>
    <n v="4"/>
    <x v="2"/>
    <x v="1"/>
    <s v="X"/>
    <n v="1111"/>
    <x v="0"/>
    <x v="0"/>
    <n v="3"/>
    <x v="0"/>
    <n v="44"/>
    <n v="870000"/>
    <n v="103"/>
    <x v="0"/>
    <s v="M"/>
    <n v="31"/>
    <n v="15000"/>
  </r>
  <r>
    <n v="1099"/>
    <x v="58"/>
    <n v="1520000"/>
    <n v="8170"/>
    <n v="30000"/>
    <n v="0.02"/>
    <n v="186"/>
    <n v="3"/>
    <s v="No"/>
    <n v="2"/>
    <n v="2"/>
    <x v="2"/>
    <x v="0"/>
    <s v="X"/>
    <n v="1445"/>
    <x v="0"/>
    <x v="1"/>
    <n v="0"/>
    <x v="0"/>
    <n v="34"/>
    <n v="500000"/>
    <n v="103"/>
    <x v="0"/>
    <s v="M"/>
    <n v="31"/>
    <n v="15000"/>
  </r>
  <r>
    <n v="1100"/>
    <x v="59"/>
    <n v="1540000"/>
    <n v="6660"/>
    <n v="26000"/>
    <n v="1.7000000000000001E-2"/>
    <n v="231"/>
    <n v="2"/>
    <s v="No"/>
    <n v="4"/>
    <n v="4"/>
    <x v="1"/>
    <x v="2"/>
    <s v="Y"/>
    <n v="1024"/>
    <x v="0"/>
    <x v="0"/>
    <n v="4"/>
    <x v="0"/>
    <n v="62"/>
    <n v="640000"/>
    <n v="102"/>
    <x v="1"/>
    <s v="M"/>
    <n v="23"/>
    <n v="7000"/>
  </r>
  <r>
    <n v="1101"/>
    <x v="60"/>
    <n v="1020000"/>
    <n v="4970"/>
    <n v="21000"/>
    <n v="2.1000000000000001E-2"/>
    <n v="205"/>
    <n v="5"/>
    <s v="No"/>
    <n v="3"/>
    <n v="4"/>
    <x v="1"/>
    <x v="1"/>
    <s v="Y"/>
    <n v="1316"/>
    <x v="0"/>
    <x v="0"/>
    <n v="2"/>
    <x v="1"/>
    <n v="55"/>
    <n v="400000"/>
    <n v="103"/>
    <x v="0"/>
    <s v="M"/>
    <n v="31"/>
    <n v="15000"/>
  </r>
  <r>
    <n v="1102"/>
    <x v="60"/>
    <n v="1340000"/>
    <n v="6700"/>
    <n v="20000"/>
    <n v="1.4999999999999999E-2"/>
    <n v="200"/>
    <n v="1"/>
    <s v="Yes"/>
    <n v="2"/>
    <n v="4"/>
    <x v="2"/>
    <x v="2"/>
    <s v="X"/>
    <n v="1779"/>
    <x v="0"/>
    <x v="0"/>
    <n v="4"/>
    <x v="1"/>
    <n v="59"/>
    <n v="740000"/>
    <n v="101"/>
    <x v="2"/>
    <s v="M"/>
    <n v="25"/>
    <n v="9000"/>
  </r>
  <r>
    <n v="1103"/>
    <x v="61"/>
    <n v="1190000"/>
    <n v="6800"/>
    <n v="24000"/>
    <n v="0.02"/>
    <n v="175"/>
    <n v="6"/>
    <s v="No"/>
    <n v="2"/>
    <n v="3"/>
    <x v="2"/>
    <x v="2"/>
    <s v="X"/>
    <n v="1264"/>
    <x v="1"/>
    <x v="0"/>
    <n v="3"/>
    <x v="1"/>
    <n v="56"/>
    <n v="740000"/>
    <n v="103"/>
    <x v="0"/>
    <s v="M"/>
    <n v="31"/>
    <n v="15000"/>
  </r>
  <r>
    <n v="1104"/>
    <x v="61"/>
    <n v="1580000"/>
    <n v="7020"/>
    <n v="35000"/>
    <n v="2.1999999999999999E-2"/>
    <n v="225"/>
    <n v="3"/>
    <s v="Yes"/>
    <n v="4"/>
    <n v="4"/>
    <x v="0"/>
    <x v="2"/>
    <s v="Y"/>
    <n v="1388"/>
    <x v="0"/>
    <x v="0"/>
    <n v="3"/>
    <x v="1"/>
    <n v="63"/>
    <n v="610000"/>
    <n v="103"/>
    <x v="0"/>
    <s v="M"/>
    <n v="31"/>
    <n v="15000"/>
  </r>
  <r>
    <n v="1105"/>
    <x v="62"/>
    <n v="1640000"/>
    <n v="7060"/>
    <n v="28000"/>
    <n v="1.7000000000000001E-2"/>
    <n v="232"/>
    <n v="1"/>
    <s v="No"/>
    <n v="3"/>
    <n v="3"/>
    <x v="0"/>
    <x v="2"/>
    <s v="X"/>
    <n v="1573"/>
    <x v="0"/>
    <x v="0"/>
    <n v="2"/>
    <x v="0"/>
    <n v="65"/>
    <n v="650000"/>
    <n v="101"/>
    <x v="2"/>
    <s v="M"/>
    <n v="25"/>
    <n v="9000"/>
  </r>
  <r>
    <n v="1106"/>
    <x v="63"/>
    <n v="1250000"/>
    <n v="7300"/>
    <n v="26000"/>
    <n v="2.1000000000000001E-2"/>
    <n v="171"/>
    <n v="5"/>
    <s v="Yes"/>
    <n v="3"/>
    <n v="3"/>
    <x v="1"/>
    <x v="2"/>
    <s v="Y"/>
    <n v="1101"/>
    <x v="0"/>
    <x v="0"/>
    <n v="3"/>
    <x v="0"/>
    <n v="44"/>
    <n v="380000"/>
    <n v="102"/>
    <x v="1"/>
    <s v="M"/>
    <n v="23"/>
    <n v="7000"/>
  </r>
  <r>
    <n v="1107"/>
    <x v="63"/>
    <n v="1800000"/>
    <n v="6760"/>
    <n v="34000"/>
    <n v="1.9E-2"/>
    <n v="266"/>
    <n v="4"/>
    <s v="No"/>
    <n v="3"/>
    <n v="4"/>
    <x v="2"/>
    <x v="2"/>
    <s v="X"/>
    <n v="1845"/>
    <x v="0"/>
    <x v="0"/>
    <n v="2"/>
    <x v="0"/>
    <n v="59"/>
    <n v="560000"/>
    <n v="103"/>
    <x v="0"/>
    <s v="M"/>
    <n v="31"/>
    <n v="15000"/>
  </r>
  <r>
    <n v="1108"/>
    <x v="64"/>
    <n v="940000"/>
    <n v="4840"/>
    <n v="21000"/>
    <n v="2.1999999999999999E-2"/>
    <n v="194"/>
    <n v="2"/>
    <s v="No"/>
    <n v="3"/>
    <n v="2"/>
    <x v="1"/>
    <x v="1"/>
    <s v="Y"/>
    <n v="1859"/>
    <x v="0"/>
    <x v="1"/>
    <n v="0"/>
    <x v="0"/>
    <n v="30"/>
    <n v="730000"/>
    <n v="103"/>
    <x v="0"/>
    <s v="M"/>
    <n v="31"/>
    <n v="15000"/>
  </r>
  <r>
    <n v="1109"/>
    <x v="64"/>
    <n v="800000"/>
    <n v="4620"/>
    <n v="15000"/>
    <n v="1.9E-2"/>
    <n v="173"/>
    <n v="6"/>
    <s v="Yes"/>
    <n v="2"/>
    <n v="3"/>
    <x v="2"/>
    <x v="1"/>
    <s v="X"/>
    <n v="1964"/>
    <x v="1"/>
    <x v="0"/>
    <n v="3"/>
    <x v="0"/>
    <n v="47"/>
    <n v="890000"/>
    <n v="102"/>
    <x v="1"/>
    <s v="M"/>
    <n v="23"/>
    <n v="7000"/>
  </r>
  <r>
    <n v="1110"/>
    <x v="65"/>
    <n v="1540000"/>
    <n v="6520"/>
    <n v="18000"/>
    <n v="1.2E-2"/>
    <n v="236"/>
    <n v="1"/>
    <s v="Yes"/>
    <n v="3"/>
    <n v="3"/>
    <x v="2"/>
    <x v="2"/>
    <s v="Y"/>
    <n v="1739"/>
    <x v="1"/>
    <x v="0"/>
    <n v="3"/>
    <x v="0"/>
    <n v="52"/>
    <n v="460000"/>
    <n v="101"/>
    <x v="2"/>
    <s v="M"/>
    <n v="25"/>
    <n v="9000"/>
  </r>
  <r>
    <n v="1111"/>
    <x v="65"/>
    <n v="1330000"/>
    <n v="7150"/>
    <n v="27000"/>
    <n v="0.02"/>
    <n v="186"/>
    <n v="6"/>
    <s v="No"/>
    <n v="3"/>
    <n v="4"/>
    <x v="1"/>
    <x v="2"/>
    <s v="Y"/>
    <n v="1741"/>
    <x v="0"/>
    <x v="0"/>
    <n v="2"/>
    <x v="1"/>
    <n v="48"/>
    <n v="370000"/>
    <n v="102"/>
    <x v="1"/>
    <s v="M"/>
    <n v="23"/>
    <n v="7000"/>
  </r>
  <r>
    <n v="1112"/>
    <x v="66"/>
    <n v="1600000"/>
    <n v="6720"/>
    <n v="27000"/>
    <n v="1.7000000000000001E-2"/>
    <n v="238"/>
    <n v="3"/>
    <s v="Yes"/>
    <n v="4"/>
    <n v="4"/>
    <x v="2"/>
    <x v="2"/>
    <s v="X"/>
    <n v="1168"/>
    <x v="0"/>
    <x v="0"/>
    <n v="3"/>
    <x v="0"/>
    <n v="55"/>
    <n v="530000"/>
    <n v="101"/>
    <x v="2"/>
    <s v="M"/>
    <n v="25"/>
    <n v="9000"/>
  </r>
  <r>
    <n v="1113"/>
    <x v="66"/>
    <n v="1040000"/>
    <n v="6750"/>
    <n v="16000"/>
    <n v="1.4999999999999999E-2"/>
    <n v="154"/>
    <n v="5"/>
    <s v="Yes"/>
    <n v="2"/>
    <n v="3"/>
    <x v="2"/>
    <x v="2"/>
    <s v="Y"/>
    <n v="1420"/>
    <x v="0"/>
    <x v="0"/>
    <n v="2"/>
    <x v="1"/>
    <n v="44"/>
    <n v="630000"/>
    <n v="101"/>
    <x v="2"/>
    <s v="M"/>
    <n v="25"/>
    <n v="9000"/>
  </r>
  <r>
    <n v="1114"/>
    <x v="67"/>
    <n v="1480000"/>
    <n v="7950"/>
    <n v="19000"/>
    <n v="1.2999999999999999E-2"/>
    <n v="186"/>
    <n v="4"/>
    <s v="Yes"/>
    <n v="3"/>
    <n v="2"/>
    <x v="2"/>
    <x v="0"/>
    <s v="Y"/>
    <n v="1505"/>
    <x v="1"/>
    <x v="2"/>
    <n v="0"/>
    <x v="1"/>
    <n v="41"/>
    <n v="520000"/>
    <n v="101"/>
    <x v="2"/>
    <s v="M"/>
    <n v="25"/>
    <n v="9000"/>
  </r>
  <r>
    <n v="1115"/>
    <x v="68"/>
    <n v="1610000"/>
    <n v="8510"/>
    <n v="23000"/>
    <n v="1.4E-2"/>
    <n v="189"/>
    <n v="3"/>
    <s v="No"/>
    <n v="3"/>
    <n v="2"/>
    <x v="1"/>
    <x v="0"/>
    <s v="Y"/>
    <n v="1040"/>
    <x v="0"/>
    <x v="1"/>
    <n v="0"/>
    <x v="0"/>
    <n v="36"/>
    <n v="490000"/>
    <n v="102"/>
    <x v="1"/>
    <s v="M"/>
    <n v="23"/>
    <n v="7000"/>
  </r>
  <r>
    <n v="1116"/>
    <x v="68"/>
    <n v="1210000"/>
    <n v="4510"/>
    <n v="24000"/>
    <n v="0.02"/>
    <n v="268"/>
    <n v="5"/>
    <s v="No"/>
    <n v="4"/>
    <n v="4"/>
    <x v="0"/>
    <x v="1"/>
    <s v="Y"/>
    <n v="1740"/>
    <x v="0"/>
    <x v="0"/>
    <n v="2"/>
    <x v="0"/>
    <n v="57"/>
    <n v="330000"/>
    <n v="102"/>
    <x v="1"/>
    <s v="M"/>
    <n v="23"/>
    <n v="7000"/>
  </r>
  <r>
    <n v="1117"/>
    <x v="69"/>
    <n v="1120000"/>
    <n v="4860"/>
    <n v="12000"/>
    <n v="1.0999999999999999E-2"/>
    <n v="230"/>
    <n v="6"/>
    <s v="Yes"/>
    <n v="3"/>
    <n v="4"/>
    <x v="1"/>
    <x v="1"/>
    <s v="Y"/>
    <n v="1870"/>
    <x v="1"/>
    <x v="0"/>
    <n v="3"/>
    <x v="0"/>
    <n v="49"/>
    <n v="440000"/>
    <n v="101"/>
    <x v="2"/>
    <s v="M"/>
    <n v="25"/>
    <n v="9000"/>
  </r>
  <r>
    <n v="1118"/>
    <x v="70"/>
    <n v="1380000"/>
    <n v="8840"/>
    <n v="33000"/>
    <n v="2.4E-2"/>
    <n v="156"/>
    <n v="3"/>
    <s v="No"/>
    <n v="2"/>
    <n v="2"/>
    <x v="1"/>
    <x v="0"/>
    <s v="X"/>
    <n v="1041"/>
    <x v="0"/>
    <x v="1"/>
    <n v="0"/>
    <x v="1"/>
    <n v="30"/>
    <n v="580000"/>
    <n v="103"/>
    <x v="0"/>
    <s v="M"/>
    <n v="31"/>
    <n v="15000"/>
  </r>
  <r>
    <n v="1119"/>
    <x v="70"/>
    <n v="1600000"/>
    <n v="6920"/>
    <n v="22000"/>
    <n v="1.4E-2"/>
    <n v="231"/>
    <n v="5"/>
    <s v="Yes"/>
    <n v="3"/>
    <n v="3"/>
    <x v="0"/>
    <x v="2"/>
    <s v="Y"/>
    <n v="1317"/>
    <x v="0"/>
    <x v="0"/>
    <n v="4"/>
    <x v="1"/>
    <n v="56"/>
    <n v="690000"/>
    <n v="101"/>
    <x v="2"/>
    <s v="M"/>
    <n v="25"/>
    <n v="9000"/>
  </r>
  <r>
    <n v="1120"/>
    <x v="70"/>
    <n v="1550000"/>
    <n v="6680"/>
    <n v="28000"/>
    <n v="1.7999999999999999E-2"/>
    <n v="232"/>
    <n v="3"/>
    <s v="Yes"/>
    <n v="4"/>
    <n v="4"/>
    <x v="2"/>
    <x v="2"/>
    <s v="Y"/>
    <n v="1417"/>
    <x v="0"/>
    <x v="0"/>
    <n v="2"/>
    <x v="0"/>
    <n v="54"/>
    <n v="630000"/>
    <n v="102"/>
    <x v="1"/>
    <s v="M"/>
    <n v="23"/>
    <n v="7000"/>
  </r>
  <r>
    <n v="1121"/>
    <x v="70"/>
    <n v="760000"/>
    <n v="4630"/>
    <n v="17000"/>
    <n v="2.1999999999999999E-2"/>
    <n v="164"/>
    <n v="2"/>
    <s v="No"/>
    <n v="2"/>
    <n v="3"/>
    <x v="0"/>
    <x v="1"/>
    <s v="X"/>
    <n v="1456"/>
    <x v="1"/>
    <x v="0"/>
    <n v="3"/>
    <x v="0"/>
    <n v="64"/>
    <n v="750000"/>
    <n v="103"/>
    <x v="0"/>
    <s v="M"/>
    <n v="31"/>
    <n v="15000"/>
  </r>
  <r>
    <n v="1122"/>
    <x v="71"/>
    <n v="1910000"/>
    <n v="8680"/>
    <n v="27000"/>
    <n v="1.4E-2"/>
    <n v="220"/>
    <n v="3"/>
    <s v="Yes"/>
    <n v="4"/>
    <n v="3"/>
    <x v="0"/>
    <x v="0"/>
    <s v="Y"/>
    <n v="1835"/>
    <x v="1"/>
    <x v="0"/>
    <n v="3"/>
    <x v="0"/>
    <n v="61"/>
    <n v="400000"/>
    <n v="101"/>
    <x v="2"/>
    <s v="M"/>
    <n v="25"/>
    <n v="9000"/>
  </r>
  <r>
    <n v="1123"/>
    <x v="72"/>
    <n v="1500000"/>
    <n v="6880"/>
    <n v="20000"/>
    <n v="1.2999999999999999E-2"/>
    <n v="218"/>
    <n v="3"/>
    <s v="Yes"/>
    <n v="4"/>
    <n v="3"/>
    <x v="2"/>
    <x v="2"/>
    <s v="X"/>
    <n v="1207"/>
    <x v="0"/>
    <x v="0"/>
    <n v="3"/>
    <x v="1"/>
    <n v="47"/>
    <n v="600000"/>
    <n v="101"/>
    <x v="2"/>
    <s v="M"/>
    <n v="25"/>
    <n v="9000"/>
  </r>
  <r>
    <n v="1124"/>
    <x v="73"/>
    <n v="2090000"/>
    <n v="8890"/>
    <n v="29000"/>
    <n v="1.4E-2"/>
    <n v="235"/>
    <n v="2"/>
    <s v="Yes"/>
    <n v="4"/>
    <n v="4"/>
    <x v="1"/>
    <x v="0"/>
    <s v="Y"/>
    <n v="1689"/>
    <x v="0"/>
    <x v="0"/>
    <n v="3"/>
    <x v="1"/>
    <n v="51"/>
    <n v="480000"/>
    <n v="101"/>
    <x v="2"/>
    <s v="M"/>
    <n v="25"/>
    <n v="9000"/>
  </r>
  <r>
    <n v="1125"/>
    <x v="74"/>
    <n v="1400000"/>
    <n v="8690"/>
    <n v="20000"/>
    <n v="1.4E-2"/>
    <n v="161"/>
    <n v="5"/>
    <s v="No"/>
    <n v="3"/>
    <n v="2"/>
    <x v="0"/>
    <x v="0"/>
    <s v="X"/>
    <n v="1831"/>
    <x v="0"/>
    <x v="1"/>
    <n v="0"/>
    <x v="0"/>
    <n v="38"/>
    <n v="540000"/>
    <n v="102"/>
    <x v="1"/>
    <s v="M"/>
    <n v="23"/>
    <n v="7000"/>
  </r>
  <r>
    <n v="1126"/>
    <x v="75"/>
    <n v="900000"/>
    <n v="4220"/>
    <n v="18000"/>
    <n v="0.02"/>
    <n v="213"/>
    <n v="1"/>
    <s v="No"/>
    <n v="4"/>
    <n v="3"/>
    <x v="2"/>
    <x v="1"/>
    <s v="Y"/>
    <n v="1998"/>
    <x v="0"/>
    <x v="0"/>
    <n v="3"/>
    <x v="1"/>
    <n v="59"/>
    <n v="270000"/>
    <n v="103"/>
    <x v="0"/>
    <s v="M"/>
    <n v="31"/>
    <n v="15000"/>
  </r>
  <r>
    <n v="1127"/>
    <x v="76"/>
    <n v="1160000"/>
    <n v="4830"/>
    <n v="23000"/>
    <n v="0.02"/>
    <n v="240"/>
    <n v="1"/>
    <s v="No"/>
    <n v="4"/>
    <n v="4"/>
    <x v="1"/>
    <x v="1"/>
    <s v="Y"/>
    <n v="1115"/>
    <x v="0"/>
    <x v="0"/>
    <n v="4"/>
    <x v="0"/>
    <n v="55"/>
    <n v="610000"/>
    <n v="102"/>
    <x v="1"/>
    <s v="M"/>
    <n v="23"/>
    <n v="7000"/>
  </r>
  <r>
    <n v="1128"/>
    <x v="77"/>
    <n v="700000"/>
    <n v="5180"/>
    <n v="13000"/>
    <n v="1.9E-2"/>
    <n v="135"/>
    <n v="6"/>
    <s v="Yes"/>
    <n v="1"/>
    <n v="2"/>
    <x v="1"/>
    <x v="1"/>
    <s v="Y"/>
    <n v="1389"/>
    <x v="0"/>
    <x v="1"/>
    <n v="0"/>
    <x v="0"/>
    <n v="32"/>
    <n v="830000"/>
    <n v="102"/>
    <x v="1"/>
    <s v="M"/>
    <n v="23"/>
    <n v="7000"/>
  </r>
  <r>
    <n v="1129"/>
    <x v="77"/>
    <n v="1730000"/>
    <n v="8600"/>
    <n v="29000"/>
    <n v="1.7000000000000001E-2"/>
    <n v="201"/>
    <n v="2"/>
    <s v="No"/>
    <n v="4"/>
    <n v="3"/>
    <x v="2"/>
    <x v="0"/>
    <s v="X"/>
    <n v="1537"/>
    <x v="0"/>
    <x v="0"/>
    <n v="4"/>
    <x v="0"/>
    <n v="51"/>
    <n v="620000"/>
    <n v="101"/>
    <x v="2"/>
    <s v="M"/>
    <n v="25"/>
    <n v="9000"/>
  </r>
  <r>
    <n v="1130"/>
    <x v="77"/>
    <n v="1310000"/>
    <n v="7040"/>
    <n v="13000"/>
    <n v="0.01"/>
    <n v="186"/>
    <n v="1"/>
    <s v="No"/>
    <n v="2"/>
    <n v="2"/>
    <x v="1"/>
    <x v="2"/>
    <s v="Y"/>
    <n v="1932"/>
    <x v="0"/>
    <x v="2"/>
    <n v="0"/>
    <x v="0"/>
    <n v="45"/>
    <n v="350000"/>
    <n v="101"/>
    <x v="2"/>
    <s v="M"/>
    <n v="25"/>
    <n v="9000"/>
  </r>
  <r>
    <n v="1131"/>
    <x v="78"/>
    <n v="960000"/>
    <n v="4660"/>
    <n v="13000"/>
    <n v="1.4E-2"/>
    <n v="206"/>
    <n v="6"/>
    <s v="No"/>
    <n v="4"/>
    <n v="3"/>
    <x v="0"/>
    <x v="1"/>
    <s v="X"/>
    <n v="1787"/>
    <x v="1"/>
    <x v="0"/>
    <n v="3"/>
    <x v="1"/>
    <n v="65"/>
    <n v="310000"/>
    <n v="101"/>
    <x v="2"/>
    <s v="M"/>
    <n v="25"/>
    <n v="9000"/>
  </r>
  <r>
    <n v="1132"/>
    <x v="79"/>
    <n v="1500000"/>
    <n v="9250"/>
    <n v="26000"/>
    <n v="1.7000000000000001E-2"/>
    <n v="162"/>
    <n v="2"/>
    <s v="No"/>
    <n v="2"/>
    <n v="3"/>
    <x v="1"/>
    <x v="0"/>
    <s v="X"/>
    <n v="1057"/>
    <x v="0"/>
    <x v="0"/>
    <n v="3"/>
    <x v="1"/>
    <n v="62"/>
    <n v="610000"/>
    <n v="101"/>
    <x v="2"/>
    <s v="M"/>
    <n v="25"/>
    <n v="9000"/>
  </r>
  <r>
    <n v="1133"/>
    <x v="79"/>
    <n v="1960000"/>
    <n v="8860"/>
    <n v="45000"/>
    <n v="2.3E-2"/>
    <n v="221"/>
    <n v="6"/>
    <s v="No"/>
    <n v="3"/>
    <n v="3"/>
    <x v="0"/>
    <x v="0"/>
    <s v="X"/>
    <n v="1531"/>
    <x v="0"/>
    <x v="0"/>
    <n v="4"/>
    <x v="1"/>
    <n v="65"/>
    <n v="400000"/>
    <n v="103"/>
    <x v="0"/>
    <s v="M"/>
    <n v="31"/>
    <n v="15000"/>
  </r>
  <r>
    <n v="1134"/>
    <x v="80"/>
    <n v="1550000"/>
    <n v="8560"/>
    <n v="26000"/>
    <n v="1.7000000000000001E-2"/>
    <n v="181"/>
    <n v="2"/>
    <s v="No"/>
    <n v="3"/>
    <n v="3"/>
    <x v="2"/>
    <x v="0"/>
    <s v="X"/>
    <n v="1011"/>
    <x v="0"/>
    <x v="0"/>
    <n v="2"/>
    <x v="1"/>
    <n v="40"/>
    <n v="530000"/>
    <n v="102"/>
    <x v="1"/>
    <s v="M"/>
    <n v="23"/>
    <n v="7000"/>
  </r>
  <r>
    <n v="1135"/>
    <x v="80"/>
    <n v="1800000"/>
    <n v="8030"/>
    <n v="20000"/>
    <n v="1.0999999999999999E-2"/>
    <n v="224"/>
    <n v="6"/>
    <s v="No"/>
    <n v="3"/>
    <n v="3"/>
    <x v="2"/>
    <x v="0"/>
    <s v="Y"/>
    <n v="1189"/>
    <x v="0"/>
    <x v="0"/>
    <n v="3"/>
    <x v="1"/>
    <n v="63"/>
    <n v="560000"/>
    <n v="101"/>
    <x v="2"/>
    <s v="M"/>
    <n v="25"/>
    <n v="9000"/>
  </r>
  <r>
    <n v="1136"/>
    <x v="81"/>
    <n v="1140000"/>
    <n v="8140"/>
    <n v="17000"/>
    <n v="1.4999999999999999E-2"/>
    <n v="140"/>
    <n v="5"/>
    <s v="No"/>
    <n v="1"/>
    <n v="3"/>
    <x v="0"/>
    <x v="0"/>
    <s v="Y"/>
    <n v="1245"/>
    <x v="0"/>
    <x v="1"/>
    <n v="0"/>
    <x v="0"/>
    <n v="34"/>
    <n v="920000"/>
    <n v="102"/>
    <x v="1"/>
    <s v="M"/>
    <n v="23"/>
    <n v="7000"/>
  </r>
  <r>
    <n v="1137"/>
    <x v="81"/>
    <n v="730000"/>
    <n v="4860"/>
    <n v="9000"/>
    <n v="1.2E-2"/>
    <n v="150"/>
    <n v="4"/>
    <s v="Yes"/>
    <n v="2"/>
    <n v="4"/>
    <x v="2"/>
    <x v="1"/>
    <s v="X"/>
    <n v="1800"/>
    <x v="0"/>
    <x v="0"/>
    <n v="3"/>
    <x v="0"/>
    <n v="65"/>
    <n v="950000"/>
    <n v="101"/>
    <x v="2"/>
    <s v="M"/>
    <n v="25"/>
    <n v="9000"/>
  </r>
  <r>
    <n v="1138"/>
    <x v="82"/>
    <n v="1200000"/>
    <n v="7450"/>
    <n v="17000"/>
    <n v="1.4E-2"/>
    <n v="161"/>
    <n v="3"/>
    <s v="Yes"/>
    <n v="3"/>
    <n v="2"/>
    <x v="1"/>
    <x v="2"/>
    <s v="X"/>
    <n v="1192"/>
    <x v="0"/>
    <x v="2"/>
    <n v="0"/>
    <x v="0"/>
    <n v="38"/>
    <n v="540000"/>
    <n v="102"/>
    <x v="1"/>
    <s v="M"/>
    <n v="23"/>
    <n v="7000"/>
  </r>
  <r>
    <n v="1139"/>
    <x v="82"/>
    <n v="1150000"/>
    <n v="6530"/>
    <n v="23000"/>
    <n v="0.02"/>
    <n v="176"/>
    <n v="5"/>
    <s v="Yes"/>
    <n v="3"/>
    <n v="3"/>
    <x v="2"/>
    <x v="2"/>
    <s v="Y"/>
    <n v="1407"/>
    <x v="0"/>
    <x v="0"/>
    <n v="2"/>
    <x v="0"/>
    <n v="56"/>
    <n v="670000"/>
    <n v="102"/>
    <x v="1"/>
    <s v="M"/>
    <n v="23"/>
    <n v="7000"/>
  </r>
  <r>
    <n v="1140"/>
    <x v="82"/>
    <n v="1500000"/>
    <n v="6780"/>
    <n v="36000"/>
    <n v="2.4E-2"/>
    <n v="221"/>
    <n v="6"/>
    <s v="Yes"/>
    <n v="3"/>
    <n v="4"/>
    <x v="2"/>
    <x v="2"/>
    <s v="Y"/>
    <n v="1435"/>
    <x v="0"/>
    <x v="0"/>
    <n v="4"/>
    <x v="0"/>
    <n v="45"/>
    <n v="580000"/>
    <n v="103"/>
    <x v="0"/>
    <s v="M"/>
    <n v="31"/>
    <n v="15000"/>
  </r>
  <r>
    <n v="1141"/>
    <x v="83"/>
    <n v="1140000"/>
    <n v="4930"/>
    <n v="18000"/>
    <n v="1.6E-2"/>
    <n v="231"/>
    <n v="6"/>
    <s v="Yes"/>
    <n v="4"/>
    <n v="3"/>
    <x v="1"/>
    <x v="1"/>
    <s v="Y"/>
    <n v="1243"/>
    <x v="0"/>
    <x v="0"/>
    <n v="3"/>
    <x v="1"/>
    <n v="57"/>
    <n v="300000"/>
    <n v="101"/>
    <x v="2"/>
    <s v="M"/>
    <n v="25"/>
    <n v="9000"/>
  </r>
  <r>
    <n v="1142"/>
    <x v="84"/>
    <n v="2210000"/>
    <n v="8530"/>
    <n v="42000"/>
    <n v="1.9E-2"/>
    <n v="259"/>
    <n v="3"/>
    <s v="No"/>
    <n v="4"/>
    <n v="4"/>
    <x v="0"/>
    <x v="0"/>
    <s v="Y"/>
    <n v="1293"/>
    <x v="0"/>
    <x v="0"/>
    <n v="4"/>
    <x v="0"/>
    <n v="61"/>
    <n v="710000"/>
    <n v="103"/>
    <x v="0"/>
    <s v="M"/>
    <n v="31"/>
    <n v="15000"/>
  </r>
  <r>
    <n v="1143"/>
    <x v="84"/>
    <n v="840000"/>
    <n v="4850"/>
    <n v="12000"/>
    <n v="1.4E-2"/>
    <n v="173"/>
    <n v="1"/>
    <s v="Yes"/>
    <n v="3"/>
    <n v="4"/>
    <x v="0"/>
    <x v="1"/>
    <s v="Y"/>
    <n v="1770"/>
    <x v="0"/>
    <x v="0"/>
    <n v="4"/>
    <x v="0"/>
    <n v="40"/>
    <n v="630000"/>
    <n v="101"/>
    <x v="2"/>
    <s v="M"/>
    <n v="25"/>
    <n v="9000"/>
  </r>
  <r>
    <n v="1144"/>
    <x v="84"/>
    <n v="1270000"/>
    <n v="4880"/>
    <n v="28000"/>
    <n v="2.1999999999999999E-2"/>
    <n v="260"/>
    <n v="4"/>
    <s v="No"/>
    <n v="3"/>
    <n v="3"/>
    <x v="1"/>
    <x v="1"/>
    <s v="X"/>
    <n v="1819"/>
    <x v="1"/>
    <x v="0"/>
    <n v="4"/>
    <x v="1"/>
    <n v="57"/>
    <n v="430000"/>
    <n v="103"/>
    <x v="0"/>
    <s v="M"/>
    <n v="31"/>
    <n v="15000"/>
  </r>
  <r>
    <n v="1145"/>
    <x v="85"/>
    <n v="1960000"/>
    <n v="8060"/>
    <n v="31000"/>
    <n v="1.6E-2"/>
    <n v="243"/>
    <n v="6"/>
    <s v="No"/>
    <n v="3"/>
    <n v="4"/>
    <x v="2"/>
    <x v="0"/>
    <s v="Y"/>
    <n v="1227"/>
    <x v="0"/>
    <x v="0"/>
    <n v="2"/>
    <x v="1"/>
    <n v="58"/>
    <n v="750000"/>
    <n v="101"/>
    <x v="2"/>
    <s v="M"/>
    <n v="25"/>
    <n v="9000"/>
  </r>
  <r>
    <n v="1146"/>
    <x v="85"/>
    <n v="830000"/>
    <n v="5320"/>
    <n v="13000"/>
    <n v="1.6E-2"/>
    <n v="156"/>
    <n v="5"/>
    <s v="Yes"/>
    <n v="3"/>
    <n v="4"/>
    <x v="1"/>
    <x v="1"/>
    <s v="X"/>
    <n v="1275"/>
    <x v="0"/>
    <x v="0"/>
    <n v="3"/>
    <x v="1"/>
    <n v="64"/>
    <n v="680000"/>
    <n v="101"/>
    <x v="2"/>
    <s v="M"/>
    <n v="25"/>
    <n v="9000"/>
  </r>
  <r>
    <n v="1147"/>
    <x v="86"/>
    <n v="1220000"/>
    <n v="8410"/>
    <n v="21000"/>
    <n v="1.7000000000000001E-2"/>
    <n v="145"/>
    <n v="2"/>
    <s v="No"/>
    <n v="1"/>
    <n v="3"/>
    <x v="2"/>
    <x v="0"/>
    <s v="Y"/>
    <n v="1146"/>
    <x v="0"/>
    <x v="1"/>
    <n v="0"/>
    <x v="0"/>
    <n v="32"/>
    <n v="330000"/>
    <n v="102"/>
    <x v="1"/>
    <s v="M"/>
    <n v="23"/>
    <n v="7000"/>
  </r>
  <r>
    <n v="1148"/>
    <x v="87"/>
    <n v="1280000"/>
    <n v="6990"/>
    <n v="22000"/>
    <n v="1.7000000000000001E-2"/>
    <n v="183"/>
    <n v="5"/>
    <s v="Yes"/>
    <n v="2"/>
    <n v="2"/>
    <x v="0"/>
    <x v="2"/>
    <s v="Y"/>
    <n v="1410"/>
    <x v="0"/>
    <x v="2"/>
    <n v="0"/>
    <x v="1"/>
    <n v="37"/>
    <n v="850000"/>
    <n v="101"/>
    <x v="2"/>
    <s v="M"/>
    <n v="25"/>
    <n v="9000"/>
  </r>
  <r>
    <n v="1149"/>
    <x v="87"/>
    <n v="1500000"/>
    <n v="7350"/>
    <n v="30000"/>
    <n v="0.02"/>
    <n v="204"/>
    <n v="4"/>
    <s v="Yes"/>
    <n v="3"/>
    <n v="3"/>
    <x v="0"/>
    <x v="2"/>
    <s v="X"/>
    <n v="1896"/>
    <x v="0"/>
    <x v="0"/>
    <n v="3"/>
    <x v="0"/>
    <n v="40"/>
    <n v="500000"/>
    <n v="103"/>
    <x v="0"/>
    <s v="M"/>
    <n v="31"/>
    <n v="15000"/>
  </r>
  <r>
    <n v="1150"/>
    <x v="88"/>
    <n v="1790000"/>
    <n v="8130"/>
    <n v="38000"/>
    <n v="2.1000000000000001E-2"/>
    <n v="220"/>
    <n v="4"/>
    <s v="Yes"/>
    <n v="4"/>
    <n v="3"/>
    <x v="2"/>
    <x v="0"/>
    <s v="Y"/>
    <n v="1748"/>
    <x v="1"/>
    <x v="0"/>
    <n v="3"/>
    <x v="0"/>
    <n v="56"/>
    <n v="500000"/>
    <n v="103"/>
    <x v="0"/>
    <s v="M"/>
    <n v="31"/>
    <n v="15000"/>
  </r>
  <r>
    <n v="1151"/>
    <x v="88"/>
    <n v="1120000"/>
    <n v="4910"/>
    <n v="21000"/>
    <n v="1.9E-2"/>
    <n v="228"/>
    <n v="3"/>
    <s v="Yes"/>
    <n v="4"/>
    <n v="4"/>
    <x v="0"/>
    <x v="1"/>
    <s v="Y"/>
    <n v="1979"/>
    <x v="1"/>
    <x v="0"/>
    <n v="3"/>
    <x v="1"/>
    <n v="65"/>
    <n v="840000"/>
    <n v="103"/>
    <x v="0"/>
    <s v="M"/>
    <n v="31"/>
    <n v="15000"/>
  </r>
  <r>
    <n v="1152"/>
    <x v="89"/>
    <n v="920000"/>
    <n v="4670"/>
    <n v="21000"/>
    <n v="2.3E-2"/>
    <n v="197"/>
    <n v="4"/>
    <s v="Yes"/>
    <n v="2"/>
    <n v="2"/>
    <x v="2"/>
    <x v="1"/>
    <s v="X"/>
    <n v="1172"/>
    <x v="0"/>
    <x v="1"/>
    <n v="0"/>
    <x v="1"/>
    <n v="38"/>
    <n v="710000"/>
    <n v="103"/>
    <x v="0"/>
    <s v="M"/>
    <n v="31"/>
    <n v="15000"/>
  </r>
  <r>
    <n v="1153"/>
    <x v="90"/>
    <n v="1470000"/>
    <n v="7100"/>
    <n v="21000"/>
    <n v="1.4E-2"/>
    <n v="207"/>
    <n v="6"/>
    <s v="No"/>
    <n v="3"/>
    <n v="4"/>
    <x v="0"/>
    <x v="2"/>
    <s v="X"/>
    <n v="1072"/>
    <x v="0"/>
    <x v="0"/>
    <n v="2"/>
    <x v="1"/>
    <n v="55"/>
    <n v="550000"/>
    <n v="101"/>
    <x v="2"/>
    <s v="M"/>
    <n v="25"/>
    <n v="9000"/>
  </r>
  <r>
    <n v="1154"/>
    <x v="91"/>
    <n v="990000"/>
    <n v="4400"/>
    <n v="20000"/>
    <n v="0.02"/>
    <n v="225"/>
    <n v="4"/>
    <s v="No"/>
    <n v="3"/>
    <n v="3"/>
    <x v="2"/>
    <x v="1"/>
    <s v="Y"/>
    <n v="1288"/>
    <x v="0"/>
    <x v="0"/>
    <n v="3"/>
    <x v="0"/>
    <n v="56"/>
    <n v="690000"/>
    <n v="103"/>
    <x v="0"/>
    <s v="M"/>
    <n v="31"/>
    <n v="15000"/>
  </r>
  <r>
    <n v="1155"/>
    <x v="91"/>
    <n v="1210000"/>
    <n v="7750"/>
    <n v="24000"/>
    <n v="0.02"/>
    <n v="156"/>
    <n v="1"/>
    <s v="No"/>
    <n v="2"/>
    <n v="4"/>
    <x v="1"/>
    <x v="2"/>
    <s v="X"/>
    <n v="1513"/>
    <x v="0"/>
    <x v="0"/>
    <n v="3"/>
    <x v="1"/>
    <n v="42"/>
    <n v="580000"/>
    <n v="102"/>
    <x v="1"/>
    <s v="M"/>
    <n v="23"/>
    <n v="7000"/>
  </r>
  <r>
    <n v="1156"/>
    <x v="91"/>
    <n v="1600000"/>
    <n v="8830"/>
    <n v="16000"/>
    <n v="0.01"/>
    <n v="181"/>
    <n v="6"/>
    <s v="Yes"/>
    <n v="3"/>
    <n v="3"/>
    <x v="1"/>
    <x v="0"/>
    <s v="Y"/>
    <n v="1530"/>
    <x v="0"/>
    <x v="0"/>
    <n v="3"/>
    <x v="0"/>
    <n v="41"/>
    <n v="630000"/>
    <n v="101"/>
    <x v="2"/>
    <s v="M"/>
    <n v="25"/>
    <n v="9000"/>
  </r>
  <r>
    <n v="1157"/>
    <x v="91"/>
    <n v="940000"/>
    <n v="5020"/>
    <n v="11000"/>
    <n v="1.2E-2"/>
    <n v="187"/>
    <n v="2"/>
    <s v="Yes"/>
    <n v="3"/>
    <n v="2"/>
    <x v="0"/>
    <x v="1"/>
    <s v="X"/>
    <n v="1916"/>
    <x v="0"/>
    <x v="1"/>
    <n v="0"/>
    <x v="1"/>
    <n v="39"/>
    <n v="340000"/>
    <n v="101"/>
    <x v="2"/>
    <s v="M"/>
    <n v="25"/>
    <n v="9000"/>
  </r>
  <r>
    <n v="1158"/>
    <x v="92"/>
    <n v="1600000"/>
    <n v="8330"/>
    <n v="32000"/>
    <n v="0.02"/>
    <n v="192"/>
    <n v="2"/>
    <s v="No"/>
    <n v="2"/>
    <n v="3"/>
    <x v="2"/>
    <x v="0"/>
    <s v="Y"/>
    <n v="1308"/>
    <x v="0"/>
    <x v="0"/>
    <n v="3"/>
    <x v="1"/>
    <n v="50"/>
    <n v="530000"/>
    <n v="103"/>
    <x v="0"/>
    <s v="M"/>
    <n v="31"/>
    <n v="15000"/>
  </r>
  <r>
    <n v="1159"/>
    <x v="92"/>
    <n v="2180000"/>
    <n v="9190"/>
    <n v="26000"/>
    <n v="1.2E-2"/>
    <n v="237"/>
    <n v="6"/>
    <s v="Yes"/>
    <n v="3"/>
    <n v="3"/>
    <x v="1"/>
    <x v="0"/>
    <s v="X"/>
    <n v="1742"/>
    <x v="0"/>
    <x v="0"/>
    <n v="2"/>
    <x v="1"/>
    <n v="44"/>
    <n v="700000"/>
    <n v="101"/>
    <x v="2"/>
    <s v="M"/>
    <n v="25"/>
    <n v="9000"/>
  </r>
  <r>
    <n v="1160"/>
    <x v="93"/>
    <n v="1850000"/>
    <n v="9110"/>
    <n v="28000"/>
    <n v="1.4999999999999999E-2"/>
    <n v="203"/>
    <n v="6"/>
    <s v="No"/>
    <n v="4"/>
    <n v="4"/>
    <x v="0"/>
    <x v="0"/>
    <s v="X"/>
    <n v="1061"/>
    <x v="0"/>
    <x v="0"/>
    <n v="4"/>
    <x v="1"/>
    <n v="61"/>
    <n v="950000"/>
    <n v="101"/>
    <x v="2"/>
    <s v="M"/>
    <n v="25"/>
    <n v="9000"/>
  </r>
  <r>
    <n v="1161"/>
    <x v="94"/>
    <n v="1220000"/>
    <n v="7050"/>
    <n v="24000"/>
    <n v="0.02"/>
    <n v="173"/>
    <n v="3"/>
    <s v="No"/>
    <n v="2"/>
    <n v="4"/>
    <x v="2"/>
    <x v="2"/>
    <s v="X"/>
    <n v="1597"/>
    <x v="0"/>
    <x v="0"/>
    <n v="2"/>
    <x v="1"/>
    <n v="41"/>
    <n v="590000"/>
    <n v="103"/>
    <x v="0"/>
    <s v="M"/>
    <n v="31"/>
    <n v="15000"/>
  </r>
  <r>
    <n v="1162"/>
    <x v="94"/>
    <n v="1130000"/>
    <n v="6600"/>
    <n v="18000"/>
    <n v="1.6E-2"/>
    <n v="171"/>
    <n v="5"/>
    <s v="Yes"/>
    <n v="2"/>
    <n v="2"/>
    <x v="2"/>
    <x v="2"/>
    <s v="Y"/>
    <n v="1666"/>
    <x v="0"/>
    <x v="2"/>
    <n v="0"/>
    <x v="1"/>
    <n v="30"/>
    <n v="410000"/>
    <n v="102"/>
    <x v="1"/>
    <s v="M"/>
    <n v="23"/>
    <n v="7000"/>
  </r>
  <r>
    <n v="1163"/>
    <x v="94"/>
    <n v="2240000"/>
    <n v="8960"/>
    <n v="31000"/>
    <n v="1.4E-2"/>
    <n v="250"/>
    <n v="6"/>
    <s v="No"/>
    <n v="3"/>
    <n v="3"/>
    <x v="0"/>
    <x v="0"/>
    <s v="X"/>
    <n v="1886"/>
    <x v="1"/>
    <x v="0"/>
    <n v="2"/>
    <x v="1"/>
    <n v="60"/>
    <n v="990000"/>
    <n v="102"/>
    <x v="1"/>
    <s v="M"/>
    <n v="23"/>
    <n v="7000"/>
  </r>
  <r>
    <n v="1164"/>
    <x v="95"/>
    <n v="1630000"/>
    <n v="8900"/>
    <n v="33000"/>
    <n v="0.02"/>
    <n v="183"/>
    <n v="2"/>
    <s v="Yes"/>
    <n v="2"/>
    <n v="4"/>
    <x v="2"/>
    <x v="0"/>
    <s v="X"/>
    <n v="1095"/>
    <x v="0"/>
    <x v="0"/>
    <n v="4"/>
    <x v="1"/>
    <n v="43"/>
    <n v="600000"/>
    <n v="103"/>
    <x v="0"/>
    <s v="M"/>
    <n v="31"/>
    <n v="15000"/>
  </r>
  <r>
    <n v="1165"/>
    <x v="95"/>
    <n v="1340000"/>
    <n v="7050"/>
    <n v="20000"/>
    <n v="1.4999999999999999E-2"/>
    <n v="190"/>
    <n v="5"/>
    <s v="No"/>
    <n v="3"/>
    <n v="3"/>
    <x v="0"/>
    <x v="2"/>
    <s v="Y"/>
    <n v="1156"/>
    <x v="0"/>
    <x v="0"/>
    <n v="4"/>
    <x v="0"/>
    <n v="46"/>
    <n v="760000"/>
    <n v="102"/>
    <x v="1"/>
    <s v="M"/>
    <n v="23"/>
    <n v="7000"/>
  </r>
  <r>
    <n v="1166"/>
    <x v="95"/>
    <n v="1460000"/>
    <n v="7720"/>
    <n v="26000"/>
    <n v="1.7999999999999999E-2"/>
    <n v="189"/>
    <n v="6"/>
    <s v="Yes"/>
    <n v="2"/>
    <n v="4"/>
    <x v="1"/>
    <x v="2"/>
    <s v="Y"/>
    <n v="1999"/>
    <x v="0"/>
    <x v="0"/>
    <n v="4"/>
    <x v="1"/>
    <n v="52"/>
    <n v="550000"/>
    <n v="102"/>
    <x v="1"/>
    <s v="M"/>
    <n v="23"/>
    <n v="7000"/>
  </r>
  <r>
    <n v="1167"/>
    <x v="96"/>
    <n v="1470000"/>
    <n v="7350"/>
    <n v="21000"/>
    <n v="1.4E-2"/>
    <n v="200"/>
    <n v="2"/>
    <s v="No"/>
    <n v="3"/>
    <n v="2"/>
    <x v="1"/>
    <x v="2"/>
    <s v="X"/>
    <n v="1466"/>
    <x v="0"/>
    <x v="1"/>
    <n v="0"/>
    <x v="1"/>
    <n v="32"/>
    <n v="560000"/>
    <n v="101"/>
    <x v="2"/>
    <s v="M"/>
    <n v="25"/>
    <n v="9000"/>
  </r>
  <r>
    <n v="1168"/>
    <x v="96"/>
    <n v="1290000"/>
    <n v="8890"/>
    <n v="27000"/>
    <n v="2.1000000000000001E-2"/>
    <n v="145"/>
    <n v="3"/>
    <s v="No"/>
    <n v="1"/>
    <n v="3"/>
    <x v="1"/>
    <x v="0"/>
    <s v="Y"/>
    <n v="1485"/>
    <x v="0"/>
    <x v="1"/>
    <n v="0"/>
    <x v="1"/>
    <n v="38"/>
    <n v="810000"/>
    <n v="103"/>
    <x v="0"/>
    <s v="M"/>
    <n v="31"/>
    <n v="15000"/>
  </r>
  <r>
    <n v="1169"/>
    <x v="96"/>
    <n v="1120000"/>
    <n v="4320"/>
    <n v="15000"/>
    <n v="1.2999999999999999E-2"/>
    <n v="259"/>
    <n v="6"/>
    <s v="No"/>
    <n v="3"/>
    <n v="3"/>
    <x v="2"/>
    <x v="1"/>
    <s v="Y"/>
    <n v="1798"/>
    <x v="0"/>
    <x v="0"/>
    <n v="3"/>
    <x v="1"/>
    <n v="44"/>
    <n v="730000"/>
    <n v="101"/>
    <x v="2"/>
    <s v="M"/>
    <n v="25"/>
    <n v="9000"/>
  </r>
  <r>
    <n v="1170"/>
    <x v="97"/>
    <n v="2020000"/>
    <n v="8210"/>
    <n v="24000"/>
    <n v="1.2E-2"/>
    <n v="246"/>
    <n v="2"/>
    <s v="No"/>
    <n v="3"/>
    <n v="3"/>
    <x v="0"/>
    <x v="0"/>
    <s v="Y"/>
    <n v="1201"/>
    <x v="0"/>
    <x v="0"/>
    <n v="2"/>
    <x v="1"/>
    <n v="46"/>
    <n v="460000"/>
    <n v="101"/>
    <x v="2"/>
    <s v="M"/>
    <n v="25"/>
    <n v="9000"/>
  </r>
  <r>
    <n v="1171"/>
    <x v="97"/>
    <n v="1770000"/>
    <n v="7400"/>
    <n v="44000"/>
    <n v="2.5000000000000001E-2"/>
    <n v="239"/>
    <n v="1"/>
    <s v="Yes"/>
    <n v="3"/>
    <n v="4"/>
    <x v="0"/>
    <x v="2"/>
    <s v="X"/>
    <n v="1608"/>
    <x v="0"/>
    <x v="0"/>
    <n v="3"/>
    <x v="0"/>
    <n v="63"/>
    <n v="510000"/>
    <n v="103"/>
    <x v="0"/>
    <s v="M"/>
    <n v="31"/>
    <n v="15000"/>
  </r>
  <r>
    <n v="1172"/>
    <x v="98"/>
    <n v="1150000"/>
    <n v="5450"/>
    <n v="23000"/>
    <n v="0.02"/>
    <n v="211"/>
    <n v="6"/>
    <s v="Yes"/>
    <n v="3"/>
    <n v="3"/>
    <x v="1"/>
    <x v="1"/>
    <s v="X"/>
    <n v="1644"/>
    <x v="0"/>
    <x v="0"/>
    <n v="2"/>
    <x v="0"/>
    <n v="64"/>
    <n v="680000"/>
    <n v="102"/>
    <x v="1"/>
    <s v="M"/>
    <n v="23"/>
    <n v="7000"/>
  </r>
  <r>
    <n v="1173"/>
    <x v="99"/>
    <n v="1380000"/>
    <n v="8780"/>
    <n v="29000"/>
    <n v="2.1000000000000001E-2"/>
    <n v="157"/>
    <n v="5"/>
    <s v="Yes"/>
    <n v="2"/>
    <n v="3"/>
    <x v="0"/>
    <x v="0"/>
    <s v="Y"/>
    <n v="1415"/>
    <x v="0"/>
    <x v="0"/>
    <n v="4"/>
    <x v="0"/>
    <n v="62"/>
    <n v="590000"/>
    <n v="102"/>
    <x v="1"/>
    <s v="M"/>
    <n v="23"/>
    <n v="7000"/>
  </r>
  <r>
    <n v="1174"/>
    <x v="99"/>
    <n v="1940000"/>
    <n v="9410"/>
    <n v="33000"/>
    <n v="1.7000000000000001E-2"/>
    <n v="206"/>
    <n v="6"/>
    <s v="No"/>
    <n v="4"/>
    <n v="4"/>
    <x v="1"/>
    <x v="0"/>
    <s v="X"/>
    <n v="1479"/>
    <x v="0"/>
    <x v="0"/>
    <n v="2"/>
    <x v="0"/>
    <n v="45"/>
    <n v="990000"/>
    <n v="101"/>
    <x v="2"/>
    <s v="M"/>
    <n v="25"/>
    <n v="9000"/>
  </r>
  <r>
    <n v="1175"/>
    <x v="99"/>
    <n v="1340000"/>
    <n v="4940"/>
    <n v="32000"/>
    <n v="2.4E-2"/>
    <n v="271"/>
    <n v="5"/>
    <s v="Yes"/>
    <n v="4"/>
    <n v="4"/>
    <x v="1"/>
    <x v="1"/>
    <s v="Y"/>
    <n v="1670"/>
    <x v="1"/>
    <x v="0"/>
    <n v="2"/>
    <x v="1"/>
    <n v="53"/>
    <n v="300000"/>
    <n v="103"/>
    <x v="0"/>
    <s v="M"/>
    <n v="31"/>
    <n v="15000"/>
  </r>
  <r>
    <n v="1176"/>
    <x v="99"/>
    <n v="2130000"/>
    <n v="8410"/>
    <n v="38000"/>
    <n v="1.7999999999999999E-2"/>
    <n v="253"/>
    <n v="4"/>
    <s v="Yes"/>
    <n v="3"/>
    <n v="3"/>
    <x v="2"/>
    <x v="0"/>
    <s v="Y"/>
    <n v="1915"/>
    <x v="0"/>
    <x v="0"/>
    <n v="2"/>
    <x v="1"/>
    <n v="47"/>
    <n v="1100000"/>
    <n v="102"/>
    <x v="1"/>
    <s v="M"/>
    <n v="23"/>
    <n v="7000"/>
  </r>
  <r>
    <n v="1177"/>
    <x v="100"/>
    <n v="1340000"/>
    <n v="9050"/>
    <n v="25000"/>
    <n v="1.9E-2"/>
    <n v="148"/>
    <n v="5"/>
    <s v="No"/>
    <n v="1"/>
    <n v="3"/>
    <x v="0"/>
    <x v="0"/>
    <s v="X"/>
    <n v="1671"/>
    <x v="0"/>
    <x v="1"/>
    <n v="0"/>
    <x v="0"/>
    <n v="30"/>
    <n v="930000"/>
    <n v="103"/>
    <x v="0"/>
    <s v="M"/>
    <n v="31"/>
    <n v="15000"/>
  </r>
  <r>
    <n v="1178"/>
    <x v="101"/>
    <n v="1900000"/>
    <n v="7720"/>
    <n v="27000"/>
    <n v="1.4E-2"/>
    <n v="246"/>
    <n v="1"/>
    <s v="Yes"/>
    <n v="4"/>
    <n v="3"/>
    <x v="1"/>
    <x v="2"/>
    <s v="X"/>
    <n v="1611"/>
    <x v="0"/>
    <x v="0"/>
    <n v="3"/>
    <x v="0"/>
    <n v="53"/>
    <n v="850000"/>
    <n v="101"/>
    <x v="2"/>
    <s v="M"/>
    <n v="25"/>
    <n v="9000"/>
  </r>
  <r>
    <n v="1179"/>
    <x v="101"/>
    <n v="940000"/>
    <n v="5190"/>
    <n v="13000"/>
    <n v="1.4E-2"/>
    <n v="181"/>
    <n v="2"/>
    <s v="Yes"/>
    <n v="2"/>
    <n v="2"/>
    <x v="1"/>
    <x v="1"/>
    <s v="X"/>
    <n v="1989"/>
    <x v="1"/>
    <x v="2"/>
    <n v="0"/>
    <x v="1"/>
    <n v="44"/>
    <n v="350000"/>
    <n v="101"/>
    <x v="2"/>
    <s v="M"/>
    <n v="25"/>
    <n v="9000"/>
  </r>
  <r>
    <n v="1180"/>
    <x v="102"/>
    <n v="1890000"/>
    <n v="9210"/>
    <n v="36000"/>
    <n v="1.9E-2"/>
    <n v="205"/>
    <n v="4"/>
    <s v="Yes"/>
    <n v="4"/>
    <n v="3"/>
    <x v="1"/>
    <x v="0"/>
    <s v="Y"/>
    <n v="1450"/>
    <x v="1"/>
    <x v="0"/>
    <n v="3"/>
    <x v="1"/>
    <n v="44"/>
    <n v="420000"/>
    <n v="103"/>
    <x v="0"/>
    <s v="M"/>
    <n v="31"/>
    <n v="15000"/>
  </r>
  <r>
    <n v="1181"/>
    <x v="103"/>
    <n v="760000"/>
    <n v="5100"/>
    <n v="11000"/>
    <n v="1.4E-2"/>
    <n v="149"/>
    <n v="5"/>
    <s v="No"/>
    <n v="1"/>
    <n v="3"/>
    <x v="0"/>
    <x v="1"/>
    <s v="X"/>
    <n v="1902"/>
    <x v="0"/>
    <x v="1"/>
    <n v="0"/>
    <x v="0"/>
    <n v="32"/>
    <n v="800000"/>
    <n v="101"/>
    <x v="2"/>
    <s v="M"/>
    <n v="25"/>
    <n v="9000"/>
  </r>
  <r>
    <n v="1182"/>
    <x v="104"/>
    <n v="1280000"/>
    <n v="4960"/>
    <n v="22000"/>
    <n v="1.7000000000000001E-2"/>
    <n v="258"/>
    <n v="1"/>
    <s v="No"/>
    <n v="4"/>
    <n v="3"/>
    <x v="1"/>
    <x v="1"/>
    <s v="Y"/>
    <n v="1223"/>
    <x v="0"/>
    <x v="0"/>
    <n v="3"/>
    <x v="1"/>
    <n v="65"/>
    <n v="300000"/>
    <n v="101"/>
    <x v="2"/>
    <s v="M"/>
    <n v="25"/>
    <n v="9000"/>
  </r>
  <r>
    <n v="1183"/>
    <x v="104"/>
    <n v="1240000"/>
    <n v="9050"/>
    <n v="21000"/>
    <n v="1.7000000000000001E-2"/>
    <n v="137"/>
    <n v="3"/>
    <s v="Yes"/>
    <n v="1"/>
    <n v="2"/>
    <x v="2"/>
    <x v="0"/>
    <s v="X"/>
    <n v="1990"/>
    <x v="0"/>
    <x v="1"/>
    <n v="0"/>
    <x v="1"/>
    <n v="33"/>
    <n v="420000"/>
    <n v="101"/>
    <x v="2"/>
    <s v="M"/>
    <n v="25"/>
    <n v="9000"/>
  </r>
  <r>
    <n v="1184"/>
    <x v="105"/>
    <n v="1360000"/>
    <n v="9510"/>
    <n v="22000"/>
    <n v="1.6E-2"/>
    <n v="143"/>
    <n v="6"/>
    <s v="No"/>
    <n v="2"/>
    <n v="2"/>
    <x v="1"/>
    <x v="0"/>
    <s v="X"/>
    <n v="1366"/>
    <x v="0"/>
    <x v="1"/>
    <n v="0"/>
    <x v="1"/>
    <n v="30"/>
    <n v="490000"/>
    <n v="102"/>
    <x v="1"/>
    <s v="M"/>
    <n v="23"/>
    <n v="7000"/>
  </r>
  <r>
    <n v="1185"/>
    <x v="106"/>
    <n v="1240000"/>
    <n v="4670"/>
    <n v="17000"/>
    <n v="1.4E-2"/>
    <n v="265"/>
    <n v="2"/>
    <s v="No"/>
    <n v="3"/>
    <n v="4"/>
    <x v="2"/>
    <x v="1"/>
    <s v="X"/>
    <n v="1002"/>
    <x v="0"/>
    <x v="0"/>
    <n v="4"/>
    <x v="1"/>
    <n v="50"/>
    <n v="720000"/>
    <n v="102"/>
    <x v="1"/>
    <s v="M"/>
    <n v="23"/>
    <n v="7000"/>
  </r>
  <r>
    <n v="1186"/>
    <x v="106"/>
    <n v="1750000"/>
    <n v="9060"/>
    <n v="26000"/>
    <n v="1.4999999999999999E-2"/>
    <n v="193"/>
    <n v="1"/>
    <s v="No"/>
    <n v="3"/>
    <n v="4"/>
    <x v="1"/>
    <x v="0"/>
    <s v="Y"/>
    <n v="1451"/>
    <x v="0"/>
    <x v="0"/>
    <n v="2"/>
    <x v="1"/>
    <n v="40"/>
    <n v="540000"/>
    <n v="101"/>
    <x v="2"/>
    <s v="M"/>
    <n v="25"/>
    <n v="9000"/>
  </r>
  <r>
    <n v="1187"/>
    <x v="107"/>
    <n v="1030000"/>
    <n v="7150"/>
    <n v="19000"/>
    <n v="1.7999999999999999E-2"/>
    <n v="144"/>
    <n v="2"/>
    <s v="No"/>
    <n v="2"/>
    <n v="3"/>
    <x v="2"/>
    <x v="2"/>
    <s v="X"/>
    <n v="1037"/>
    <x v="0"/>
    <x v="1"/>
    <n v="0"/>
    <x v="1"/>
    <n v="31"/>
    <n v="700000"/>
    <n v="103"/>
    <x v="0"/>
    <s v="M"/>
    <n v="31"/>
    <n v="15000"/>
  </r>
  <r>
    <n v="1188"/>
    <x v="107"/>
    <n v="710000"/>
    <n v="4670"/>
    <n v="13000"/>
    <n v="1.7999999999999999E-2"/>
    <n v="152"/>
    <n v="5"/>
    <s v="Yes"/>
    <n v="2"/>
    <n v="4"/>
    <x v="0"/>
    <x v="1"/>
    <s v="Y"/>
    <n v="1899"/>
    <x v="0"/>
    <x v="0"/>
    <n v="2"/>
    <x v="1"/>
    <n v="51"/>
    <n v="630000"/>
    <n v="102"/>
    <x v="1"/>
    <s v="M"/>
    <n v="23"/>
    <n v="7000"/>
  </r>
  <r>
    <n v="1189"/>
    <x v="108"/>
    <n v="1350000"/>
    <n v="9000"/>
    <n v="28000"/>
    <n v="2.1000000000000001E-2"/>
    <n v="150"/>
    <n v="6"/>
    <s v="No"/>
    <n v="2"/>
    <n v="2"/>
    <x v="0"/>
    <x v="0"/>
    <s v="X"/>
    <n v="1279"/>
    <x v="0"/>
    <x v="1"/>
    <n v="0"/>
    <x v="1"/>
    <n v="35"/>
    <n v="500000"/>
    <n v="102"/>
    <x v="1"/>
    <s v="M"/>
    <n v="23"/>
    <n v="7000"/>
  </r>
  <r>
    <n v="1190"/>
    <x v="108"/>
    <n v="1200000"/>
    <n v="4760"/>
    <n v="23000"/>
    <n v="1.9E-2"/>
    <n v="252"/>
    <n v="1"/>
    <s v="No"/>
    <n v="3"/>
    <n v="3"/>
    <x v="0"/>
    <x v="1"/>
    <s v="Y"/>
    <n v="1377"/>
    <x v="0"/>
    <x v="0"/>
    <n v="2"/>
    <x v="0"/>
    <n v="48"/>
    <n v="290000"/>
    <n v="102"/>
    <x v="1"/>
    <s v="M"/>
    <n v="23"/>
    <n v="7000"/>
  </r>
  <r>
    <n v="1191"/>
    <x v="109"/>
    <n v="1600000"/>
    <n v="9630"/>
    <n v="29000"/>
    <n v="1.7999999999999999E-2"/>
    <n v="166"/>
    <n v="5"/>
    <s v="Yes"/>
    <n v="2"/>
    <n v="3"/>
    <x v="0"/>
    <x v="0"/>
    <s v="X"/>
    <n v="1980"/>
    <x v="1"/>
    <x v="0"/>
    <n v="2"/>
    <x v="1"/>
    <n v="56"/>
    <n v="480000"/>
    <n v="102"/>
    <x v="1"/>
    <s v="M"/>
    <n v="23"/>
    <n v="7000"/>
  </r>
  <r>
    <n v="1192"/>
    <x v="110"/>
    <n v="1170000"/>
    <n v="7130"/>
    <n v="25000"/>
    <n v="2.1000000000000001E-2"/>
    <n v="164"/>
    <n v="6"/>
    <s v="No"/>
    <n v="3"/>
    <n v="2"/>
    <x v="0"/>
    <x v="2"/>
    <s v="Y"/>
    <n v="1030"/>
    <x v="0"/>
    <x v="1"/>
    <n v="0"/>
    <x v="1"/>
    <n v="31"/>
    <n v="430000"/>
    <n v="103"/>
    <x v="0"/>
    <s v="M"/>
    <n v="31"/>
    <n v="15000"/>
  </r>
  <r>
    <n v="1193"/>
    <x v="111"/>
    <n v="1040000"/>
    <n v="4900"/>
    <n v="25000"/>
    <n v="2.4E-2"/>
    <n v="212"/>
    <n v="2"/>
    <s v="Yes"/>
    <n v="3"/>
    <n v="3"/>
    <x v="2"/>
    <x v="1"/>
    <s v="X"/>
    <n v="1566"/>
    <x v="0"/>
    <x v="0"/>
    <n v="4"/>
    <x v="1"/>
    <n v="57"/>
    <n v="670000"/>
    <n v="103"/>
    <x v="0"/>
    <s v="M"/>
    <n v="31"/>
    <n v="15000"/>
  </r>
  <r>
    <n v="1194"/>
    <x v="112"/>
    <n v="1150000"/>
    <n v="5290"/>
    <n v="25000"/>
    <n v="2.1999999999999999E-2"/>
    <n v="217"/>
    <n v="1"/>
    <s v="Yes"/>
    <n v="4"/>
    <n v="3"/>
    <x v="1"/>
    <x v="1"/>
    <s v="X"/>
    <n v="1083"/>
    <x v="0"/>
    <x v="0"/>
    <n v="2"/>
    <x v="0"/>
    <n v="65"/>
    <n v="580000"/>
    <n v="103"/>
    <x v="0"/>
    <s v="M"/>
    <n v="31"/>
    <n v="15000"/>
  </r>
  <r>
    <n v="1195"/>
    <x v="113"/>
    <n v="660000"/>
    <n v="4850"/>
    <n v="9000"/>
    <n v="1.4E-2"/>
    <n v="136"/>
    <n v="1"/>
    <s v="Yes"/>
    <n v="1"/>
    <n v="3"/>
    <x v="2"/>
    <x v="1"/>
    <s v="X"/>
    <n v="1065"/>
    <x v="0"/>
    <x v="1"/>
    <n v="0"/>
    <x v="1"/>
    <n v="31"/>
    <n v="320000"/>
    <n v="102"/>
    <x v="1"/>
    <s v="M"/>
    <n v="23"/>
    <n v="7000"/>
  </r>
  <r>
    <n v="1196"/>
    <x v="113"/>
    <n v="1790000"/>
    <n v="9320"/>
    <n v="27000"/>
    <n v="1.4999999999999999E-2"/>
    <n v="192"/>
    <n v="1"/>
    <s v="No"/>
    <n v="2"/>
    <n v="3"/>
    <x v="0"/>
    <x v="0"/>
    <s v="X"/>
    <n v="1140"/>
    <x v="0"/>
    <x v="0"/>
    <n v="4"/>
    <x v="0"/>
    <n v="58"/>
    <n v="630000"/>
    <n v="101"/>
    <x v="2"/>
    <s v="M"/>
    <n v="25"/>
    <n v="9000"/>
  </r>
  <r>
    <n v="1197"/>
    <x v="113"/>
    <n v="1070000"/>
    <n v="7480"/>
    <n v="19000"/>
    <n v="1.7999999999999999E-2"/>
    <n v="143"/>
    <n v="5"/>
    <s v="No"/>
    <n v="1"/>
    <n v="3"/>
    <x v="2"/>
    <x v="2"/>
    <s v="X"/>
    <n v="1590"/>
    <x v="0"/>
    <x v="1"/>
    <n v="0"/>
    <x v="1"/>
    <n v="36"/>
    <n v="330000"/>
    <n v="102"/>
    <x v="1"/>
    <s v="M"/>
    <n v="23"/>
    <n v="7000"/>
  </r>
  <r>
    <n v="1198"/>
    <x v="114"/>
    <n v="1200000"/>
    <n v="4810"/>
    <n v="14000"/>
    <n v="1.2E-2"/>
    <n v="249"/>
    <n v="4"/>
    <s v="No"/>
    <n v="4"/>
    <n v="4"/>
    <x v="0"/>
    <x v="1"/>
    <s v="Y"/>
    <n v="1712"/>
    <x v="0"/>
    <x v="0"/>
    <n v="2"/>
    <x v="1"/>
    <n v="57"/>
    <n v="760000"/>
    <n v="101"/>
    <x v="2"/>
    <s v="M"/>
    <n v="25"/>
    <n v="9000"/>
  </r>
  <r>
    <n v="1199"/>
    <x v="114"/>
    <n v="1310000"/>
    <n v="8730"/>
    <n v="21000"/>
    <n v="1.6E-2"/>
    <n v="150"/>
    <n v="5"/>
    <s v="No"/>
    <n v="1"/>
    <n v="2"/>
    <x v="0"/>
    <x v="0"/>
    <s v="Y"/>
    <n v="1794"/>
    <x v="0"/>
    <x v="1"/>
    <n v="0"/>
    <x v="1"/>
    <n v="35"/>
    <n v="810000"/>
    <n v="102"/>
    <x v="1"/>
    <s v="M"/>
    <n v="23"/>
    <n v="7000"/>
  </r>
  <r>
    <n v="1200"/>
    <x v="115"/>
    <n v="1350000"/>
    <n v="5440"/>
    <n v="28000"/>
    <n v="2.1000000000000001E-2"/>
    <n v="248"/>
    <n v="1"/>
    <s v="Yes"/>
    <n v="4"/>
    <n v="3"/>
    <x v="1"/>
    <x v="1"/>
    <s v="X"/>
    <n v="1322"/>
    <x v="1"/>
    <x v="0"/>
    <n v="2"/>
    <x v="0"/>
    <n v="41"/>
    <n v="550000"/>
    <n v="102"/>
    <x v="1"/>
    <s v="M"/>
    <n v="23"/>
    <n v="7000"/>
  </r>
  <r>
    <n v="1201"/>
    <x v="115"/>
    <n v="1200000"/>
    <n v="8450"/>
    <n v="16000"/>
    <n v="1.2999999999999999E-2"/>
    <n v="142"/>
    <n v="3"/>
    <s v="No"/>
    <n v="2"/>
    <n v="2"/>
    <x v="0"/>
    <x v="0"/>
    <s v="Y"/>
    <n v="1373"/>
    <x v="0"/>
    <x v="1"/>
    <n v="0"/>
    <x v="1"/>
    <n v="35"/>
    <n v="690000"/>
    <n v="101"/>
    <x v="2"/>
    <s v="M"/>
    <n v="25"/>
    <n v="9000"/>
  </r>
  <r>
    <n v="1202"/>
    <x v="115"/>
    <n v="1560000"/>
    <n v="7180"/>
    <n v="37000"/>
    <n v="2.4E-2"/>
    <n v="217"/>
    <n v="4"/>
    <s v="No"/>
    <n v="4"/>
    <n v="4"/>
    <x v="0"/>
    <x v="2"/>
    <s v="Y"/>
    <n v="1985"/>
    <x v="1"/>
    <x v="0"/>
    <n v="3"/>
    <x v="1"/>
    <n v="65"/>
    <n v="620000"/>
    <n v="103"/>
    <x v="0"/>
    <s v="M"/>
    <n v="31"/>
    <n v="15000"/>
  </r>
  <r>
    <n v="1203"/>
    <x v="116"/>
    <n v="1710000"/>
    <n v="7150"/>
    <n v="34000"/>
    <n v="0.02"/>
    <n v="239"/>
    <n v="2"/>
    <s v="Yes"/>
    <n v="3"/>
    <n v="4"/>
    <x v="1"/>
    <x v="2"/>
    <s v="Y"/>
    <n v="1730"/>
    <x v="0"/>
    <x v="0"/>
    <n v="3"/>
    <x v="0"/>
    <n v="51"/>
    <n v="540000"/>
    <n v="102"/>
    <x v="1"/>
    <s v="M"/>
    <n v="23"/>
    <n v="7000"/>
  </r>
  <r>
    <n v="1204"/>
    <x v="117"/>
    <n v="1490000"/>
    <n v="7330"/>
    <n v="37000"/>
    <n v="2.5000000000000001E-2"/>
    <n v="203"/>
    <n v="4"/>
    <s v="Yes"/>
    <n v="3"/>
    <n v="4"/>
    <x v="2"/>
    <x v="2"/>
    <s v="X"/>
    <n v="1893"/>
    <x v="1"/>
    <x v="0"/>
    <n v="3"/>
    <x v="0"/>
    <n v="45"/>
    <n v="530000"/>
    <n v="103"/>
    <x v="0"/>
    <s v="M"/>
    <n v="31"/>
    <n v="15000"/>
  </r>
  <r>
    <n v="1205"/>
    <x v="118"/>
    <n v="750000"/>
    <n v="5000"/>
    <n v="8000"/>
    <n v="1.0999999999999999E-2"/>
    <n v="150"/>
    <n v="4"/>
    <s v="No"/>
    <n v="2"/>
    <n v="2"/>
    <x v="1"/>
    <x v="1"/>
    <s v="Y"/>
    <n v="1708"/>
    <x v="0"/>
    <x v="1"/>
    <n v="0"/>
    <x v="1"/>
    <n v="34"/>
    <n v="350000"/>
    <n v="101"/>
    <x v="2"/>
    <s v="M"/>
    <n v="25"/>
    <n v="9000"/>
  </r>
  <r>
    <n v="1206"/>
    <x v="119"/>
    <n v="2100000"/>
    <n v="9010"/>
    <n v="36000"/>
    <n v="1.7000000000000001E-2"/>
    <n v="233"/>
    <n v="4"/>
    <s v="No"/>
    <n v="3"/>
    <n v="4"/>
    <x v="0"/>
    <x v="0"/>
    <s v="Y"/>
    <n v="1520"/>
    <x v="0"/>
    <x v="0"/>
    <n v="3"/>
    <x v="0"/>
    <n v="61"/>
    <n v="940000"/>
    <n v="102"/>
    <x v="1"/>
    <s v="M"/>
    <n v="23"/>
    <n v="7000"/>
  </r>
  <r>
    <n v="1207"/>
    <x v="120"/>
    <n v="880000"/>
    <n v="4550"/>
    <n v="11000"/>
    <n v="1.2999999999999999E-2"/>
    <n v="193"/>
    <n v="3"/>
    <s v="Yes"/>
    <n v="2"/>
    <n v="2"/>
    <x v="2"/>
    <x v="1"/>
    <s v="Y"/>
    <n v="1038"/>
    <x v="0"/>
    <x v="2"/>
    <n v="0"/>
    <x v="0"/>
    <n v="41"/>
    <n v="300000"/>
    <n v="101"/>
    <x v="2"/>
    <s v="M"/>
    <n v="25"/>
    <n v="9000"/>
  </r>
  <r>
    <n v="1208"/>
    <x v="120"/>
    <n v="1080000"/>
    <n v="7550"/>
    <n v="17000"/>
    <n v="1.6E-2"/>
    <n v="143"/>
    <n v="2"/>
    <s v="No"/>
    <n v="2"/>
    <n v="3"/>
    <x v="0"/>
    <x v="2"/>
    <s v="X"/>
    <n v="1857"/>
    <x v="0"/>
    <x v="1"/>
    <n v="0"/>
    <x v="1"/>
    <n v="37"/>
    <n v="770000"/>
    <n v="102"/>
    <x v="1"/>
    <s v="M"/>
    <n v="23"/>
    <n v="7000"/>
  </r>
  <r>
    <n v="1209"/>
    <x v="121"/>
    <n v="1210000"/>
    <n v="7150"/>
    <n v="24000"/>
    <n v="0.02"/>
    <n v="169"/>
    <n v="3"/>
    <s v="No"/>
    <n v="2"/>
    <n v="3"/>
    <x v="2"/>
    <x v="2"/>
    <s v="X"/>
    <n v="1496"/>
    <x v="0"/>
    <x v="0"/>
    <n v="2"/>
    <x v="0"/>
    <n v="43"/>
    <n v="860000"/>
    <n v="102"/>
    <x v="1"/>
    <s v="M"/>
    <n v="23"/>
    <n v="7000"/>
  </r>
  <r>
    <n v="1210"/>
    <x v="122"/>
    <n v="2420000"/>
    <n v="8920"/>
    <n v="34000"/>
    <n v="1.4E-2"/>
    <n v="271"/>
    <n v="5"/>
    <s v="Yes"/>
    <n v="3"/>
    <n v="4"/>
    <x v="1"/>
    <x v="0"/>
    <s v="Y"/>
    <n v="1022"/>
    <x v="0"/>
    <x v="0"/>
    <n v="3"/>
    <x v="1"/>
    <n v="40"/>
    <n v="370000"/>
    <n v="101"/>
    <x v="2"/>
    <s v="M"/>
    <n v="25"/>
    <n v="9000"/>
  </r>
  <r>
    <n v="1211"/>
    <x v="123"/>
    <n v="2090000"/>
    <n v="8740"/>
    <n v="29000"/>
    <n v="1.4E-2"/>
    <n v="239"/>
    <n v="6"/>
    <s v="No"/>
    <n v="3"/>
    <n v="3"/>
    <x v="0"/>
    <x v="0"/>
    <s v="Y"/>
    <n v="1118"/>
    <x v="0"/>
    <x v="0"/>
    <n v="3"/>
    <x v="1"/>
    <n v="41"/>
    <n v="410000"/>
    <n v="102"/>
    <x v="1"/>
    <s v="M"/>
    <n v="23"/>
    <n v="7000"/>
  </r>
  <r>
    <n v="1212"/>
    <x v="123"/>
    <n v="1760000"/>
    <n v="9460"/>
    <n v="37000"/>
    <n v="2.1000000000000001E-2"/>
    <n v="186"/>
    <n v="4"/>
    <s v="Yes"/>
    <n v="2"/>
    <n v="2"/>
    <x v="1"/>
    <x v="0"/>
    <s v="X"/>
    <n v="1809"/>
    <x v="0"/>
    <x v="2"/>
    <n v="0"/>
    <x v="1"/>
    <n v="44"/>
    <n v="520000"/>
    <n v="103"/>
    <x v="0"/>
    <s v="M"/>
    <n v="31"/>
    <n v="15000"/>
  </r>
  <r>
    <n v="1213"/>
    <x v="124"/>
    <n v="1620000"/>
    <n v="9200"/>
    <n v="29000"/>
    <n v="1.7999999999999999E-2"/>
    <n v="176"/>
    <n v="6"/>
    <s v="No"/>
    <n v="3"/>
    <n v="2"/>
    <x v="0"/>
    <x v="0"/>
    <s v="X"/>
    <n v="1796"/>
    <x v="0"/>
    <x v="1"/>
    <n v="0"/>
    <x v="1"/>
    <n v="34"/>
    <n v="560000"/>
    <n v="103"/>
    <x v="0"/>
    <s v="M"/>
    <n v="31"/>
    <n v="15000"/>
  </r>
  <r>
    <n v="1214"/>
    <x v="124"/>
    <n v="860000"/>
    <n v="4750"/>
    <n v="11000"/>
    <n v="1.2999999999999999E-2"/>
    <n v="181"/>
    <n v="5"/>
    <s v="No"/>
    <n v="3"/>
    <n v="3"/>
    <x v="2"/>
    <x v="1"/>
    <s v="X"/>
    <n v="1825"/>
    <x v="0"/>
    <x v="0"/>
    <n v="3"/>
    <x v="0"/>
    <n v="41"/>
    <n v="700000"/>
    <n v="101"/>
    <x v="2"/>
    <s v="M"/>
    <n v="25"/>
    <n v="9000"/>
  </r>
  <r>
    <n v="1215"/>
    <x v="125"/>
    <n v="1520000"/>
    <n v="7750"/>
    <n v="30000"/>
    <n v="0.02"/>
    <n v="196"/>
    <n v="3"/>
    <s v="No"/>
    <n v="3"/>
    <n v="3"/>
    <x v="1"/>
    <x v="2"/>
    <s v="Y"/>
    <n v="1247"/>
    <x v="0"/>
    <x v="0"/>
    <n v="4"/>
    <x v="1"/>
    <n v="64"/>
    <n v="610000"/>
    <n v="102"/>
    <x v="1"/>
    <s v="M"/>
    <n v="23"/>
    <n v="7000"/>
  </r>
  <r>
    <n v="1216"/>
    <x v="125"/>
    <n v="1330000"/>
    <n v="4960"/>
    <n v="20000"/>
    <n v="1.4999999999999999E-2"/>
    <n v="268"/>
    <n v="4"/>
    <s v="Yes"/>
    <n v="4"/>
    <n v="3"/>
    <x v="0"/>
    <x v="1"/>
    <s v="X"/>
    <n v="1313"/>
    <x v="0"/>
    <x v="0"/>
    <n v="3"/>
    <x v="1"/>
    <n v="64"/>
    <n v="720000"/>
    <n v="102"/>
    <x v="1"/>
    <s v="M"/>
    <n v="23"/>
    <n v="7000"/>
  </r>
  <r>
    <n v="1217"/>
    <x v="126"/>
    <n v="1280000"/>
    <n v="5400"/>
    <n v="24000"/>
    <n v="1.9E-2"/>
    <n v="237"/>
    <n v="5"/>
    <s v="No"/>
    <n v="3"/>
    <n v="4"/>
    <x v="1"/>
    <x v="1"/>
    <s v="X"/>
    <n v="1242"/>
    <x v="0"/>
    <x v="0"/>
    <n v="2"/>
    <x v="1"/>
    <n v="63"/>
    <n v="380000"/>
    <n v="103"/>
    <x v="0"/>
    <s v="M"/>
    <n v="31"/>
    <n v="15000"/>
  </r>
  <r>
    <n v="1218"/>
    <x v="127"/>
    <n v="1180000"/>
    <n v="5080"/>
    <n v="19000"/>
    <n v="1.6E-2"/>
    <n v="232"/>
    <n v="3"/>
    <s v="No"/>
    <n v="4"/>
    <n v="3"/>
    <x v="0"/>
    <x v="1"/>
    <s v="X"/>
    <n v="1214"/>
    <x v="0"/>
    <x v="0"/>
    <n v="3"/>
    <x v="1"/>
    <n v="43"/>
    <n v="370000"/>
    <n v="101"/>
    <x v="2"/>
    <s v="M"/>
    <n v="25"/>
    <n v="9000"/>
  </r>
  <r>
    <n v="1219"/>
    <x v="127"/>
    <n v="2280000"/>
    <n v="9380"/>
    <n v="52000"/>
    <n v="2.3E-2"/>
    <n v="243"/>
    <n v="2"/>
    <s v="No"/>
    <n v="4"/>
    <n v="3"/>
    <x v="1"/>
    <x v="0"/>
    <s v="Y"/>
    <n v="1367"/>
    <x v="1"/>
    <x v="0"/>
    <n v="4"/>
    <x v="1"/>
    <n v="51"/>
    <n v="440000"/>
    <n v="103"/>
    <x v="0"/>
    <s v="M"/>
    <n v="31"/>
    <n v="15000"/>
  </r>
  <r>
    <n v="1220"/>
    <x v="128"/>
    <n v="1880000"/>
    <n v="7310"/>
    <n v="28000"/>
    <n v="1.4999999999999999E-2"/>
    <n v="257"/>
    <n v="2"/>
    <s v="Yes"/>
    <n v="3"/>
    <n v="3"/>
    <x v="0"/>
    <x v="2"/>
    <s v="X"/>
    <n v="1927"/>
    <x v="0"/>
    <x v="0"/>
    <n v="2"/>
    <x v="1"/>
    <n v="60"/>
    <n v="960000"/>
    <n v="102"/>
    <x v="1"/>
    <s v="M"/>
    <n v="23"/>
    <n v="7000"/>
  </r>
  <r>
    <n v="1221"/>
    <x v="129"/>
    <n v="2390000"/>
    <n v="9080"/>
    <n v="57000"/>
    <n v="2.4E-2"/>
    <n v="263"/>
    <n v="4"/>
    <s v="No"/>
    <n v="4"/>
    <n v="4"/>
    <x v="2"/>
    <x v="0"/>
    <s v="X"/>
    <n v="1049"/>
    <x v="0"/>
    <x v="0"/>
    <n v="2"/>
    <x v="0"/>
    <n v="43"/>
    <n v="410000"/>
    <n v="103"/>
    <x v="0"/>
    <s v="M"/>
    <n v="31"/>
    <n v="15000"/>
  </r>
  <r>
    <n v="1222"/>
    <x v="129"/>
    <n v="2390000"/>
    <n v="9080"/>
    <n v="57000"/>
    <n v="2.4E-2"/>
    <n v="263"/>
    <n v="5"/>
    <s v="No"/>
    <n v="4"/>
    <n v="4"/>
    <x v="0"/>
    <x v="0"/>
    <s v="X"/>
    <n v="1355"/>
    <x v="0"/>
    <x v="0"/>
    <n v="3"/>
    <x v="1"/>
    <n v="65"/>
    <n v="440000"/>
    <n v="103"/>
    <x v="0"/>
    <s v="M"/>
    <n v="31"/>
    <n v="15000"/>
  </r>
  <r>
    <n v="1223"/>
    <x v="129"/>
    <n v="1180000"/>
    <n v="5380"/>
    <n v="14000"/>
    <n v="1.2E-2"/>
    <n v="219"/>
    <n v="6"/>
    <s v="Yes"/>
    <n v="4"/>
    <n v="4"/>
    <x v="1"/>
    <x v="1"/>
    <s v="Y"/>
    <n v="1545"/>
    <x v="0"/>
    <x v="0"/>
    <n v="3"/>
    <x v="1"/>
    <n v="61"/>
    <n v="280000"/>
    <n v="101"/>
    <x v="2"/>
    <s v="M"/>
    <n v="25"/>
    <n v="9000"/>
  </r>
  <r>
    <n v="1224"/>
    <x v="130"/>
    <n v="930000"/>
    <n v="5630"/>
    <n v="13000"/>
    <n v="1.4E-2"/>
    <n v="165"/>
    <n v="2"/>
    <s v="Yes"/>
    <n v="2"/>
    <n v="3"/>
    <x v="1"/>
    <x v="1"/>
    <s v="X"/>
    <n v="1994"/>
    <x v="0"/>
    <x v="0"/>
    <n v="2"/>
    <x v="0"/>
    <n v="55"/>
    <n v="320000"/>
    <n v="101"/>
    <x v="2"/>
    <s v="M"/>
    <n v="25"/>
    <n v="9000"/>
  </r>
  <r>
    <n v="1225"/>
    <x v="131"/>
    <n v="1460000"/>
    <n v="7720"/>
    <n v="22000"/>
    <n v="1.4999999999999999E-2"/>
    <n v="189"/>
    <n v="5"/>
    <s v="No"/>
    <n v="3"/>
    <n v="3"/>
    <x v="1"/>
    <x v="2"/>
    <s v="Y"/>
    <n v="1020"/>
    <x v="0"/>
    <x v="0"/>
    <n v="2"/>
    <x v="1"/>
    <n v="59"/>
    <n v="480000"/>
    <n v="102"/>
    <x v="1"/>
    <s v="M"/>
    <n v="23"/>
    <n v="7000"/>
  </r>
  <r>
    <n v="1226"/>
    <x v="131"/>
    <n v="1350000"/>
    <n v="4940"/>
    <n v="26000"/>
    <n v="1.9E-2"/>
    <n v="273"/>
    <n v="2"/>
    <s v="No"/>
    <n v="3"/>
    <n v="3"/>
    <x v="2"/>
    <x v="1"/>
    <s v="X"/>
    <n v="1039"/>
    <x v="0"/>
    <x v="0"/>
    <n v="2"/>
    <x v="0"/>
    <n v="63"/>
    <n v="500000"/>
    <n v="102"/>
    <x v="1"/>
    <s v="M"/>
    <n v="23"/>
    <n v="7000"/>
  </r>
  <r>
    <n v="1227"/>
    <x v="131"/>
    <n v="1170000"/>
    <n v="5340"/>
    <n v="27000"/>
    <n v="2.3E-2"/>
    <n v="219"/>
    <n v="1"/>
    <s v="Yes"/>
    <n v="4"/>
    <n v="3"/>
    <x v="1"/>
    <x v="1"/>
    <s v="Y"/>
    <n v="1326"/>
    <x v="0"/>
    <x v="0"/>
    <n v="4"/>
    <x v="1"/>
    <n v="63"/>
    <n v="400000"/>
    <n v="103"/>
    <x v="0"/>
    <s v="M"/>
    <n v="31"/>
    <n v="15000"/>
  </r>
  <r>
    <n v="1228"/>
    <x v="131"/>
    <n v="1210000"/>
    <n v="5570"/>
    <n v="28000"/>
    <n v="2.3E-2"/>
    <n v="217"/>
    <n v="5"/>
    <s v="Yes"/>
    <n v="3"/>
    <n v="4"/>
    <x v="1"/>
    <x v="1"/>
    <s v="X"/>
    <n v="1538"/>
    <x v="0"/>
    <x v="0"/>
    <n v="3"/>
    <x v="1"/>
    <n v="51"/>
    <n v="780000"/>
    <n v="103"/>
    <x v="0"/>
    <s v="M"/>
    <n v="31"/>
    <n v="15000"/>
  </r>
  <r>
    <n v="1229"/>
    <x v="132"/>
    <n v="1390000"/>
    <n v="5140"/>
    <n v="33000"/>
    <n v="2.4E-2"/>
    <n v="270"/>
    <n v="1"/>
    <s v="Yes"/>
    <n v="4"/>
    <n v="4"/>
    <x v="0"/>
    <x v="1"/>
    <s v="X"/>
    <n v="1121"/>
    <x v="0"/>
    <x v="0"/>
    <n v="4"/>
    <x v="1"/>
    <n v="64"/>
    <n v="510000"/>
    <n v="103"/>
    <x v="0"/>
    <s v="M"/>
    <n v="31"/>
    <n v="15000"/>
  </r>
  <r>
    <n v="1230"/>
    <x v="132"/>
    <n v="760000"/>
    <n v="5420"/>
    <n v="18000"/>
    <n v="2.4E-2"/>
    <n v="140"/>
    <n v="5"/>
    <s v="Yes"/>
    <n v="1"/>
    <n v="2"/>
    <x v="1"/>
    <x v="1"/>
    <s v="X"/>
    <n v="1736"/>
    <x v="0"/>
    <x v="1"/>
    <n v="0"/>
    <x v="1"/>
    <n v="34"/>
    <n v="380000"/>
    <n v="103"/>
    <x v="0"/>
    <s v="M"/>
    <n v="31"/>
    <n v="15000"/>
  </r>
  <r>
    <n v="1231"/>
    <x v="133"/>
    <n v="1020000"/>
    <n v="5390"/>
    <n v="20000"/>
    <n v="0.02"/>
    <n v="189"/>
    <n v="3"/>
    <s v="No"/>
    <n v="2"/>
    <n v="2"/>
    <x v="1"/>
    <x v="1"/>
    <s v="X"/>
    <n v="1528"/>
    <x v="0"/>
    <x v="1"/>
    <n v="0"/>
    <x v="1"/>
    <n v="30"/>
    <n v="750000"/>
    <n v="102"/>
    <x v="1"/>
    <s v="M"/>
    <n v="23"/>
    <n v="7000"/>
  </r>
  <r>
    <n v="1232"/>
    <x v="134"/>
    <n v="1380000"/>
    <n v="7450"/>
    <n v="22000"/>
    <n v="1.6E-2"/>
    <n v="185"/>
    <n v="3"/>
    <s v="Yes"/>
    <n v="2"/>
    <n v="4"/>
    <x v="2"/>
    <x v="2"/>
    <s v="X"/>
    <n v="1069"/>
    <x v="0"/>
    <x v="0"/>
    <n v="4"/>
    <x v="1"/>
    <n v="46"/>
    <n v="510000"/>
    <n v="101"/>
    <x v="2"/>
    <s v="M"/>
    <n v="25"/>
    <n v="9000"/>
  </r>
  <r>
    <n v="1233"/>
    <x v="134"/>
    <n v="1910000"/>
    <n v="8960"/>
    <n v="38000"/>
    <n v="0.02"/>
    <n v="213"/>
    <n v="3"/>
    <s v="No"/>
    <n v="4"/>
    <n v="3"/>
    <x v="2"/>
    <x v="0"/>
    <s v="X"/>
    <n v="1344"/>
    <x v="0"/>
    <x v="0"/>
    <n v="3"/>
    <x v="0"/>
    <n v="40"/>
    <n v="390000"/>
    <n v="102"/>
    <x v="1"/>
    <s v="M"/>
    <n v="23"/>
    <n v="7000"/>
  </r>
  <r>
    <n v="1234"/>
    <x v="135"/>
    <n v="1800000"/>
    <n v="7960"/>
    <n v="23000"/>
    <n v="1.2999999999999999E-2"/>
    <n v="226"/>
    <n v="5"/>
    <s v="Yes"/>
    <n v="3"/>
    <n v="4"/>
    <x v="1"/>
    <x v="2"/>
    <s v="X"/>
    <n v="1026"/>
    <x v="0"/>
    <x v="0"/>
    <n v="2"/>
    <x v="0"/>
    <n v="55"/>
    <n v="530000"/>
    <n v="101"/>
    <x v="2"/>
    <s v="M"/>
    <n v="25"/>
    <n v="9000"/>
  </r>
  <r>
    <n v="1235"/>
    <x v="135"/>
    <n v="1620000"/>
    <n v="7500"/>
    <n v="26000"/>
    <n v="1.6E-2"/>
    <n v="216"/>
    <n v="3"/>
    <s v="Yes"/>
    <n v="3"/>
    <n v="3"/>
    <x v="1"/>
    <x v="2"/>
    <s v="Y"/>
    <n v="1315"/>
    <x v="0"/>
    <x v="0"/>
    <n v="2"/>
    <x v="1"/>
    <n v="52"/>
    <n v="620000"/>
    <n v="102"/>
    <x v="1"/>
    <s v="M"/>
    <n v="23"/>
    <n v="7000"/>
  </r>
  <r>
    <n v="1236"/>
    <x v="135"/>
    <n v="1110000"/>
    <n v="5000"/>
    <n v="19000"/>
    <n v="1.7000000000000001E-2"/>
    <n v="222"/>
    <n v="6"/>
    <s v="No"/>
    <n v="4"/>
    <n v="3"/>
    <x v="0"/>
    <x v="1"/>
    <s v="Y"/>
    <n v="1494"/>
    <x v="1"/>
    <x v="0"/>
    <n v="2"/>
    <x v="1"/>
    <n v="48"/>
    <n v="620000"/>
    <n v="102"/>
    <x v="1"/>
    <s v="M"/>
    <n v="23"/>
    <n v="7000"/>
  </r>
  <r>
    <n v="1237"/>
    <x v="136"/>
    <n v="1300000"/>
    <n v="7100"/>
    <n v="20000"/>
    <n v="1.4999999999999999E-2"/>
    <n v="183"/>
    <n v="1"/>
    <s v="No"/>
    <n v="2"/>
    <n v="4"/>
    <x v="0"/>
    <x v="2"/>
    <s v="Y"/>
    <n v="1013"/>
    <x v="0"/>
    <x v="0"/>
    <n v="4"/>
    <x v="0"/>
    <n v="57"/>
    <n v="740000"/>
    <n v="101"/>
    <x v="2"/>
    <s v="M"/>
    <n v="25"/>
    <n v="9000"/>
  </r>
  <r>
    <n v="1238"/>
    <x v="136"/>
    <n v="1580000"/>
    <n v="9870"/>
    <n v="32000"/>
    <n v="0.02"/>
    <n v="160"/>
    <n v="5"/>
    <s v="Yes"/>
    <n v="2"/>
    <n v="3"/>
    <x v="1"/>
    <x v="0"/>
    <s v="X"/>
    <n v="1567"/>
    <x v="0"/>
    <x v="0"/>
    <n v="2"/>
    <x v="0"/>
    <n v="48"/>
    <n v="630000"/>
    <n v="103"/>
    <x v="0"/>
    <s v="M"/>
    <n v="31"/>
    <n v="15000"/>
  </r>
  <r>
    <n v="1239"/>
    <x v="136"/>
    <n v="1050000"/>
    <n v="7240"/>
    <n v="16000"/>
    <n v="1.4999999999999999E-2"/>
    <n v="145"/>
    <n v="3"/>
    <s v="No"/>
    <n v="1"/>
    <n v="2"/>
    <x v="2"/>
    <x v="2"/>
    <s v="X"/>
    <n v="1895"/>
    <x v="0"/>
    <x v="1"/>
    <n v="0"/>
    <x v="1"/>
    <n v="32"/>
    <n v="380000"/>
    <n v="101"/>
    <x v="2"/>
    <s v="M"/>
    <n v="25"/>
    <n v="9000"/>
  </r>
  <r>
    <n v="1240"/>
    <x v="136"/>
    <n v="2330000"/>
    <n v="9320"/>
    <n v="28000"/>
    <n v="1.2E-2"/>
    <n v="250"/>
    <n v="5"/>
    <s v="Yes"/>
    <n v="4"/>
    <n v="3"/>
    <x v="0"/>
    <x v="0"/>
    <s v="Y"/>
    <n v="1956"/>
    <x v="0"/>
    <x v="0"/>
    <n v="4"/>
    <x v="0"/>
    <n v="42"/>
    <n v="860000"/>
    <n v="101"/>
    <x v="2"/>
    <s v="M"/>
    <n v="25"/>
    <n v="9000"/>
  </r>
  <r>
    <n v="1241"/>
    <x v="137"/>
    <n v="770000"/>
    <n v="4520"/>
    <n v="11000"/>
    <n v="1.4E-2"/>
    <n v="170"/>
    <n v="5"/>
    <s v="Yes"/>
    <n v="3"/>
    <n v="2"/>
    <x v="2"/>
    <x v="1"/>
    <s v="Y"/>
    <n v="1460"/>
    <x v="0"/>
    <x v="1"/>
    <n v="0"/>
    <x v="0"/>
    <n v="39"/>
    <n v="600000"/>
    <n v="101"/>
    <x v="2"/>
    <s v="M"/>
    <n v="25"/>
    <n v="9000"/>
  </r>
  <r>
    <n v="1242"/>
    <x v="137"/>
    <n v="850000"/>
    <n v="4850"/>
    <n v="9000"/>
    <n v="1.0999999999999999E-2"/>
    <n v="175"/>
    <n v="6"/>
    <s v="Yes"/>
    <n v="2"/>
    <n v="2"/>
    <x v="0"/>
    <x v="1"/>
    <s v="Y"/>
    <n v="1462"/>
    <x v="0"/>
    <x v="2"/>
    <n v="0"/>
    <x v="1"/>
    <n v="37"/>
    <n v="550000"/>
    <n v="101"/>
    <x v="2"/>
    <s v="M"/>
    <n v="25"/>
    <n v="9000"/>
  </r>
  <r>
    <n v="1243"/>
    <x v="138"/>
    <n v="1330000"/>
    <n v="7910"/>
    <n v="23000"/>
    <n v="1.7000000000000001E-2"/>
    <n v="168"/>
    <n v="4"/>
    <s v="Yes"/>
    <n v="2"/>
    <n v="3"/>
    <x v="1"/>
    <x v="2"/>
    <s v="X"/>
    <n v="1691"/>
    <x v="0"/>
    <x v="0"/>
    <n v="4"/>
    <x v="1"/>
    <n v="50"/>
    <n v="420000"/>
    <n v="101"/>
    <x v="2"/>
    <s v="M"/>
    <n v="25"/>
    <n v="9000"/>
  </r>
  <r>
    <n v="1244"/>
    <x v="138"/>
    <n v="820000"/>
    <n v="4850"/>
    <n v="11000"/>
    <n v="1.2999999999999999E-2"/>
    <n v="169"/>
    <n v="5"/>
    <s v="No"/>
    <n v="3"/>
    <n v="3"/>
    <x v="2"/>
    <x v="1"/>
    <s v="Y"/>
    <n v="1715"/>
    <x v="0"/>
    <x v="0"/>
    <n v="4"/>
    <x v="1"/>
    <n v="59"/>
    <n v="420000"/>
    <n v="102"/>
    <x v="1"/>
    <s v="M"/>
    <n v="23"/>
    <n v="7000"/>
  </r>
  <r>
    <n v="1245"/>
    <x v="139"/>
    <n v="1430000"/>
    <n v="9470"/>
    <n v="27000"/>
    <n v="1.9E-2"/>
    <n v="151"/>
    <n v="5"/>
    <s v="No"/>
    <n v="3"/>
    <n v="3"/>
    <x v="2"/>
    <x v="0"/>
    <s v="X"/>
    <n v="1710"/>
    <x v="1"/>
    <x v="0"/>
    <n v="4"/>
    <x v="1"/>
    <n v="52"/>
    <n v="480000"/>
    <n v="103"/>
    <x v="0"/>
    <s v="M"/>
    <n v="31"/>
    <n v="15000"/>
  </r>
  <r>
    <n v="1246"/>
    <x v="140"/>
    <n v="1770000"/>
    <n v="9410"/>
    <n v="41000"/>
    <n v="2.3E-2"/>
    <n v="188"/>
    <n v="3"/>
    <s v="No"/>
    <n v="2"/>
    <n v="4"/>
    <x v="1"/>
    <x v="0"/>
    <s v="Y"/>
    <n v="1780"/>
    <x v="1"/>
    <x v="0"/>
    <n v="3"/>
    <x v="1"/>
    <n v="61"/>
    <n v="580000"/>
    <n v="103"/>
    <x v="0"/>
    <s v="M"/>
    <n v="31"/>
    <n v="15000"/>
  </r>
  <r>
    <n v="1247"/>
    <x v="140"/>
    <n v="840000"/>
    <n v="4490"/>
    <n v="14000"/>
    <n v="1.7000000000000001E-2"/>
    <n v="187"/>
    <n v="1"/>
    <s v="Yes"/>
    <n v="2"/>
    <n v="4"/>
    <x v="2"/>
    <x v="1"/>
    <s v="Y"/>
    <n v="1909"/>
    <x v="0"/>
    <x v="0"/>
    <n v="2"/>
    <x v="0"/>
    <n v="46"/>
    <n v="870000"/>
    <n v="102"/>
    <x v="1"/>
    <s v="M"/>
    <n v="23"/>
    <n v="7000"/>
  </r>
  <r>
    <n v="1248"/>
    <x v="141"/>
    <n v="740000"/>
    <n v="5280"/>
    <n v="16000"/>
    <n v="2.1999999999999999E-2"/>
    <n v="140"/>
    <n v="5"/>
    <s v="Yes"/>
    <n v="1"/>
    <n v="3"/>
    <x v="0"/>
    <x v="1"/>
    <s v="Y"/>
    <n v="1606"/>
    <x v="0"/>
    <x v="1"/>
    <n v="0"/>
    <x v="1"/>
    <n v="39"/>
    <n v="410000"/>
    <n v="103"/>
    <x v="0"/>
    <s v="M"/>
    <n v="31"/>
    <n v="15000"/>
  </r>
  <r>
    <n v="1249"/>
    <x v="142"/>
    <n v="1150000"/>
    <n v="4490"/>
    <n v="15000"/>
    <n v="1.2999999999999999E-2"/>
    <n v="256"/>
    <n v="5"/>
    <s v="No"/>
    <n v="3"/>
    <n v="3"/>
    <x v="2"/>
    <x v="1"/>
    <s v="Y"/>
    <n v="1324"/>
    <x v="0"/>
    <x v="0"/>
    <n v="4"/>
    <x v="1"/>
    <n v="52"/>
    <n v="370000"/>
    <n v="101"/>
    <x v="2"/>
    <s v="M"/>
    <n v="25"/>
    <n v="9000"/>
  </r>
  <r>
    <n v="1250"/>
    <x v="143"/>
    <n v="1800000"/>
    <n v="9270"/>
    <n v="41000"/>
    <n v="2.3E-2"/>
    <n v="194"/>
    <n v="2"/>
    <s v="No"/>
    <n v="2"/>
    <n v="3"/>
    <x v="0"/>
    <x v="0"/>
    <s v="X"/>
    <n v="1698"/>
    <x v="0"/>
    <x v="0"/>
    <n v="3"/>
    <x v="1"/>
    <n v="49"/>
    <n v="540000"/>
    <n v="103"/>
    <x v="0"/>
    <s v="M"/>
    <n v="31"/>
    <n v="15000"/>
  </r>
  <r>
    <n v="1251"/>
    <x v="144"/>
    <n v="1130000"/>
    <n v="7900"/>
    <n v="20000"/>
    <n v="1.7999999999999999E-2"/>
    <n v="143"/>
    <n v="4"/>
    <s v="No"/>
    <n v="2"/>
    <n v="2"/>
    <x v="1"/>
    <x v="2"/>
    <s v="X"/>
    <n v="1198"/>
    <x v="0"/>
    <x v="1"/>
    <n v="0"/>
    <x v="1"/>
    <n v="36"/>
    <n v="840000"/>
    <n v="103"/>
    <x v="0"/>
    <s v="M"/>
    <n v="31"/>
    <n v="15000"/>
  </r>
  <r>
    <n v="1252"/>
    <x v="144"/>
    <n v="2140000"/>
    <n v="9380"/>
    <n v="34000"/>
    <n v="1.6E-2"/>
    <n v="228"/>
    <n v="1"/>
    <s v="Yes"/>
    <n v="4"/>
    <n v="3"/>
    <x v="2"/>
    <x v="0"/>
    <s v="X"/>
    <n v="1260"/>
    <x v="0"/>
    <x v="0"/>
    <n v="3"/>
    <x v="0"/>
    <n v="40"/>
    <n v="770000"/>
    <n v="101"/>
    <x v="2"/>
    <s v="M"/>
    <n v="25"/>
    <n v="9000"/>
  </r>
  <r>
    <n v="1253"/>
    <x v="144"/>
    <n v="1370000"/>
    <n v="9010"/>
    <n v="19000"/>
    <n v="1.4E-2"/>
    <n v="152"/>
    <n v="2"/>
    <s v="No"/>
    <n v="2"/>
    <n v="4"/>
    <x v="0"/>
    <x v="0"/>
    <s v="Y"/>
    <n v="1350"/>
    <x v="0"/>
    <x v="0"/>
    <n v="3"/>
    <x v="1"/>
    <n v="40"/>
    <n v="600000"/>
    <n v="102"/>
    <x v="1"/>
    <s v="M"/>
    <n v="23"/>
    <n v="7000"/>
  </r>
  <r>
    <n v="1254"/>
    <x v="145"/>
    <n v="1830000"/>
    <n v="7650"/>
    <n v="22000"/>
    <n v="1.2E-2"/>
    <n v="239"/>
    <n v="4"/>
    <s v="Yes"/>
    <n v="4"/>
    <n v="4"/>
    <x v="0"/>
    <x v="2"/>
    <s v="X"/>
    <n v="1993"/>
    <x v="0"/>
    <x v="0"/>
    <n v="2"/>
    <x v="0"/>
    <n v="64"/>
    <n v="580000"/>
    <n v="101"/>
    <x v="2"/>
    <s v="M"/>
    <n v="25"/>
    <n v="9000"/>
  </r>
  <r>
    <n v="1255"/>
    <x v="146"/>
    <n v="1260000"/>
    <n v="5220"/>
    <n v="28000"/>
    <n v="2.1999999999999999E-2"/>
    <n v="241"/>
    <n v="5"/>
    <s v="No"/>
    <n v="4"/>
    <n v="4"/>
    <x v="1"/>
    <x v="1"/>
    <s v="Y"/>
    <n v="1521"/>
    <x v="0"/>
    <x v="0"/>
    <n v="2"/>
    <x v="0"/>
    <n v="45"/>
    <n v="830000"/>
    <n v="103"/>
    <x v="0"/>
    <s v="M"/>
    <n v="31"/>
    <n v="15000"/>
  </r>
  <r>
    <n v="1256"/>
    <x v="147"/>
    <n v="800000"/>
    <n v="4960"/>
    <n v="14000"/>
    <n v="1.7999999999999999E-2"/>
    <n v="161"/>
    <n v="2"/>
    <s v="No"/>
    <n v="2"/>
    <n v="2"/>
    <x v="2"/>
    <x v="1"/>
    <s v="X"/>
    <n v="1114"/>
    <x v="0"/>
    <x v="1"/>
    <n v="0"/>
    <x v="0"/>
    <n v="37"/>
    <n v="700000"/>
    <n v="103"/>
    <x v="0"/>
    <s v="M"/>
    <n v="31"/>
    <n v="15000"/>
  </r>
  <r>
    <n v="1257"/>
    <x v="147"/>
    <n v="1110000"/>
    <n v="5360"/>
    <n v="19000"/>
    <n v="1.7000000000000001E-2"/>
    <n v="207"/>
    <n v="2"/>
    <s v="Yes"/>
    <n v="3"/>
    <n v="4"/>
    <x v="1"/>
    <x v="1"/>
    <s v="Y"/>
    <n v="1211"/>
    <x v="0"/>
    <x v="0"/>
    <n v="3"/>
    <x v="1"/>
    <n v="55"/>
    <n v="310000"/>
    <n v="102"/>
    <x v="1"/>
    <s v="M"/>
    <n v="23"/>
    <n v="7000"/>
  </r>
  <r>
    <n v="1258"/>
    <x v="147"/>
    <n v="1070000"/>
    <n v="5720"/>
    <n v="15000"/>
    <n v="1.4E-2"/>
    <n v="187"/>
    <n v="3"/>
    <s v="Yes"/>
    <n v="2"/>
    <n v="4"/>
    <x v="1"/>
    <x v="1"/>
    <s v="X"/>
    <n v="1527"/>
    <x v="1"/>
    <x v="0"/>
    <n v="3"/>
    <x v="0"/>
    <n v="64"/>
    <n v="600000"/>
    <n v="101"/>
    <x v="2"/>
    <s v="M"/>
    <n v="25"/>
    <n v="9000"/>
  </r>
  <r>
    <n v="1259"/>
    <x v="148"/>
    <n v="1280000"/>
    <n v="4720"/>
    <n v="24000"/>
    <n v="1.9E-2"/>
    <n v="271"/>
    <n v="3"/>
    <s v="No"/>
    <n v="3"/>
    <n v="3"/>
    <x v="2"/>
    <x v="1"/>
    <s v="Y"/>
    <n v="1066"/>
    <x v="0"/>
    <x v="0"/>
    <n v="3"/>
    <x v="1"/>
    <n v="52"/>
    <n v="780000"/>
    <n v="102"/>
    <x v="1"/>
    <s v="M"/>
    <n v="23"/>
    <n v="7000"/>
  </r>
  <r>
    <n v="1260"/>
    <x v="148"/>
    <n v="1070000"/>
    <n v="5350"/>
    <n v="21000"/>
    <n v="0.02"/>
    <n v="200"/>
    <n v="4"/>
    <s v="Yes"/>
    <n v="2"/>
    <n v="2"/>
    <x v="1"/>
    <x v="1"/>
    <s v="Y"/>
    <n v="1086"/>
    <x v="0"/>
    <x v="1"/>
    <n v="0"/>
    <x v="1"/>
    <n v="30"/>
    <n v="750000"/>
    <n v="102"/>
    <x v="1"/>
    <s v="M"/>
    <n v="23"/>
    <n v="7000"/>
  </r>
  <r>
    <n v="1261"/>
    <x v="148"/>
    <n v="1360000"/>
    <n v="7550"/>
    <n v="31000"/>
    <n v="2.3E-2"/>
    <n v="180"/>
    <n v="2"/>
    <s v="Yes"/>
    <n v="2"/>
    <n v="2"/>
    <x v="1"/>
    <x v="2"/>
    <s v="Y"/>
    <n v="1107"/>
    <x v="0"/>
    <x v="2"/>
    <n v="0"/>
    <x v="0"/>
    <n v="31"/>
    <n v="500000"/>
    <n v="103"/>
    <x v="0"/>
    <s v="M"/>
    <n v="31"/>
    <n v="15000"/>
  </r>
  <r>
    <n v="1262"/>
    <x v="148"/>
    <n v="1030000"/>
    <n v="5300"/>
    <n v="14000"/>
    <n v="1.4E-2"/>
    <n v="194"/>
    <n v="4"/>
    <s v="No"/>
    <n v="2"/>
    <n v="2"/>
    <x v="1"/>
    <x v="1"/>
    <s v="X"/>
    <n v="1439"/>
    <x v="0"/>
    <x v="1"/>
    <n v="0"/>
    <x v="1"/>
    <n v="37"/>
    <n v="280000"/>
    <n v="102"/>
    <x v="1"/>
    <s v="M"/>
    <n v="23"/>
    <n v="7000"/>
  </r>
  <r>
    <n v="1263"/>
    <x v="149"/>
    <n v="730000"/>
    <n v="5400"/>
    <n v="15000"/>
    <n v="2.1000000000000001E-2"/>
    <n v="135"/>
    <n v="5"/>
    <s v="Yes"/>
    <n v="2"/>
    <n v="3"/>
    <x v="0"/>
    <x v="1"/>
    <s v="X"/>
    <n v="1516"/>
    <x v="0"/>
    <x v="1"/>
    <n v="0"/>
    <x v="1"/>
    <n v="31"/>
    <n v="270000"/>
    <n v="103"/>
    <x v="0"/>
    <s v="M"/>
    <n v="31"/>
    <n v="15000"/>
  </r>
  <r>
    <n v="1264"/>
    <x v="149"/>
    <n v="1740000"/>
    <n v="9250"/>
    <n v="17000"/>
    <n v="0.01"/>
    <n v="188"/>
    <n v="1"/>
    <s v="Yes"/>
    <n v="3"/>
    <n v="4"/>
    <x v="0"/>
    <x v="0"/>
    <s v="Y"/>
    <n v="1677"/>
    <x v="0"/>
    <x v="0"/>
    <n v="2"/>
    <x v="1"/>
    <n v="59"/>
    <n v="590000"/>
    <n v="101"/>
    <x v="2"/>
    <s v="M"/>
    <n v="25"/>
    <n v="9000"/>
  </r>
  <r>
    <n v="1265"/>
    <x v="150"/>
    <n v="860000"/>
    <n v="5300"/>
    <n v="21000"/>
    <n v="2.4E-2"/>
    <n v="162"/>
    <n v="1"/>
    <s v="Yes"/>
    <n v="2"/>
    <n v="2"/>
    <x v="1"/>
    <x v="1"/>
    <s v="Y"/>
    <n v="1784"/>
    <x v="0"/>
    <x v="1"/>
    <n v="0"/>
    <x v="1"/>
    <n v="34"/>
    <n v="380000"/>
    <n v="103"/>
    <x v="0"/>
    <s v="M"/>
    <n v="31"/>
    <n v="15000"/>
  </r>
  <r>
    <n v="1266"/>
    <x v="150"/>
    <n v="1840000"/>
    <n v="7790"/>
    <n v="44000"/>
    <n v="2.4E-2"/>
    <n v="236"/>
    <n v="5"/>
    <s v="Yes"/>
    <n v="3"/>
    <n v="3"/>
    <x v="1"/>
    <x v="2"/>
    <s v="Y"/>
    <n v="1872"/>
    <x v="0"/>
    <x v="0"/>
    <n v="3"/>
    <x v="1"/>
    <n v="53"/>
    <n v="580000"/>
    <n v="103"/>
    <x v="0"/>
    <s v="M"/>
    <n v="31"/>
    <n v="15000"/>
  </r>
  <r>
    <n v="1267"/>
    <x v="151"/>
    <n v="1150000"/>
    <n v="5150"/>
    <n v="17000"/>
    <n v="1.4999999999999999E-2"/>
    <n v="223"/>
    <n v="1"/>
    <s v="No"/>
    <n v="4"/>
    <n v="3"/>
    <x v="0"/>
    <x v="1"/>
    <s v="Y"/>
    <n v="1729"/>
    <x v="0"/>
    <x v="0"/>
    <n v="4"/>
    <x v="0"/>
    <n v="63"/>
    <n v="360000"/>
    <n v="102"/>
    <x v="1"/>
    <s v="M"/>
    <n v="23"/>
    <n v="7000"/>
  </r>
  <r>
    <n v="1268"/>
    <x v="151"/>
    <n v="1400000"/>
    <n v="7100"/>
    <n v="25000"/>
    <n v="1.7999999999999999E-2"/>
    <n v="197"/>
    <n v="5"/>
    <s v="No"/>
    <n v="2"/>
    <n v="2"/>
    <x v="2"/>
    <x v="2"/>
    <s v="Y"/>
    <n v="1745"/>
    <x v="0"/>
    <x v="2"/>
    <n v="0"/>
    <x v="1"/>
    <n v="45"/>
    <n v="530000"/>
    <n v="102"/>
    <x v="1"/>
    <s v="M"/>
    <n v="23"/>
    <n v="7000"/>
  </r>
  <r>
    <n v="1269"/>
    <x v="151"/>
    <n v="1060000"/>
    <n v="5380"/>
    <n v="16000"/>
    <n v="1.4999999999999999E-2"/>
    <n v="197"/>
    <n v="4"/>
    <s v="Yes"/>
    <n v="3"/>
    <n v="4"/>
    <x v="1"/>
    <x v="1"/>
    <s v="Y"/>
    <n v="1867"/>
    <x v="1"/>
    <x v="0"/>
    <n v="2"/>
    <x v="1"/>
    <n v="55"/>
    <n v="370000"/>
    <n v="102"/>
    <x v="1"/>
    <s v="M"/>
    <n v="23"/>
    <n v="7000"/>
  </r>
  <r>
    <n v="1270"/>
    <x v="152"/>
    <n v="1370000"/>
    <n v="8830"/>
    <n v="29000"/>
    <n v="2.1000000000000001E-2"/>
    <n v="155"/>
    <n v="1"/>
    <s v="No"/>
    <n v="2"/>
    <n v="4"/>
    <x v="2"/>
    <x v="0"/>
    <s v="Y"/>
    <n v="1269"/>
    <x v="0"/>
    <x v="0"/>
    <n v="4"/>
    <x v="1"/>
    <n v="44"/>
    <n v="660000"/>
    <n v="103"/>
    <x v="0"/>
    <s v="M"/>
    <n v="31"/>
    <n v="15000"/>
  </r>
  <r>
    <n v="1271"/>
    <x v="153"/>
    <n v="1690000"/>
    <n v="7190"/>
    <n v="34000"/>
    <n v="0.02"/>
    <n v="235"/>
    <n v="3"/>
    <s v="No"/>
    <n v="4"/>
    <n v="3"/>
    <x v="2"/>
    <x v="2"/>
    <s v="Y"/>
    <n v="1157"/>
    <x v="0"/>
    <x v="0"/>
    <n v="2"/>
    <x v="0"/>
    <n v="41"/>
    <n v="580000"/>
    <n v="103"/>
    <x v="0"/>
    <s v="M"/>
    <n v="31"/>
    <n v="15000"/>
  </r>
  <r>
    <n v="1272"/>
    <x v="153"/>
    <n v="1250000"/>
    <n v="9050"/>
    <n v="28000"/>
    <n v="2.1999999999999999E-2"/>
    <n v="138"/>
    <n v="6"/>
    <s v="Yes"/>
    <n v="1"/>
    <n v="3"/>
    <x v="2"/>
    <x v="0"/>
    <s v="Y"/>
    <n v="1582"/>
    <x v="0"/>
    <x v="1"/>
    <n v="0"/>
    <x v="1"/>
    <n v="31"/>
    <n v="670000"/>
    <n v="103"/>
    <x v="0"/>
    <s v="M"/>
    <n v="31"/>
    <n v="15000"/>
  </r>
  <r>
    <n v="1273"/>
    <x v="153"/>
    <n v="1810000"/>
    <n v="7380"/>
    <n v="27000"/>
    <n v="1.4999999999999999E-2"/>
    <n v="245"/>
    <n v="1"/>
    <s v="No"/>
    <n v="4"/>
    <n v="3"/>
    <x v="2"/>
    <x v="2"/>
    <s v="X"/>
    <n v="1786"/>
    <x v="1"/>
    <x v="0"/>
    <n v="4"/>
    <x v="1"/>
    <n v="41"/>
    <n v="660000"/>
    <n v="101"/>
    <x v="2"/>
    <s v="M"/>
    <n v="25"/>
    <n v="9000"/>
  </r>
  <r>
    <n v="1274"/>
    <x v="153"/>
    <n v="1070000"/>
    <n v="5190"/>
    <n v="24000"/>
    <n v="2.1999999999999999E-2"/>
    <n v="206"/>
    <n v="5"/>
    <s v="No"/>
    <n v="4"/>
    <n v="3"/>
    <x v="0"/>
    <x v="1"/>
    <s v="Y"/>
    <n v="1889"/>
    <x v="0"/>
    <x v="0"/>
    <n v="2"/>
    <x v="1"/>
    <n v="47"/>
    <n v="410000"/>
    <n v="103"/>
    <x v="0"/>
    <s v="M"/>
    <n v="31"/>
    <n v="15000"/>
  </r>
  <r>
    <n v="1275"/>
    <x v="153"/>
    <n v="2100000"/>
    <n v="9130"/>
    <n v="29000"/>
    <n v="1.4E-2"/>
    <n v="230"/>
    <n v="2"/>
    <s v="No"/>
    <n v="3"/>
    <n v="4"/>
    <x v="2"/>
    <x v="0"/>
    <s v="X"/>
    <n v="1903"/>
    <x v="0"/>
    <x v="0"/>
    <n v="4"/>
    <x v="1"/>
    <n v="51"/>
    <n v="450000"/>
    <n v="102"/>
    <x v="1"/>
    <s v="M"/>
    <n v="23"/>
    <n v="7000"/>
  </r>
  <r>
    <n v="1276"/>
    <x v="154"/>
    <n v="770000"/>
    <n v="5090"/>
    <n v="11000"/>
    <n v="1.4E-2"/>
    <n v="151"/>
    <n v="1"/>
    <s v="No"/>
    <n v="3"/>
    <n v="3"/>
    <x v="2"/>
    <x v="1"/>
    <s v="X"/>
    <n v="1133"/>
    <x v="0"/>
    <x v="0"/>
    <n v="3"/>
    <x v="0"/>
    <n v="47"/>
    <n v="670000"/>
    <n v="101"/>
    <x v="2"/>
    <s v="M"/>
    <n v="25"/>
    <n v="9000"/>
  </r>
  <r>
    <n v="1277"/>
    <x v="154"/>
    <n v="1790000"/>
    <n v="9040"/>
    <n v="32000"/>
    <n v="1.7999999999999999E-2"/>
    <n v="198"/>
    <n v="2"/>
    <s v="No"/>
    <n v="3"/>
    <n v="2"/>
    <x v="0"/>
    <x v="0"/>
    <s v="Y"/>
    <n v="1728"/>
    <x v="1"/>
    <x v="2"/>
    <n v="0"/>
    <x v="1"/>
    <n v="44"/>
    <n v="500000"/>
    <n v="102"/>
    <x v="1"/>
    <s v="M"/>
    <n v="23"/>
    <n v="7000"/>
  </r>
  <r>
    <n v="1278"/>
    <x v="155"/>
    <n v="1330000"/>
    <n v="8200"/>
    <n v="16000"/>
    <n v="1.2E-2"/>
    <n v="162"/>
    <n v="2"/>
    <s v="No"/>
    <n v="2"/>
    <n v="2"/>
    <x v="1"/>
    <x v="2"/>
    <s v="X"/>
    <n v="1136"/>
    <x v="0"/>
    <x v="1"/>
    <n v="0"/>
    <x v="1"/>
    <n v="33"/>
    <n v="700000"/>
    <n v="101"/>
    <x v="2"/>
    <s v="M"/>
    <n v="25"/>
    <n v="9000"/>
  </r>
  <r>
    <n v="1279"/>
    <x v="155"/>
    <n v="930000"/>
    <n v="4740"/>
    <n v="19000"/>
    <n v="0.02"/>
    <n v="196"/>
    <n v="3"/>
    <s v="Yes"/>
    <n v="3"/>
    <n v="4"/>
    <x v="2"/>
    <x v="1"/>
    <s v="Y"/>
    <n v="1678"/>
    <x v="1"/>
    <x v="0"/>
    <n v="2"/>
    <x v="1"/>
    <n v="43"/>
    <n v="670000"/>
    <n v="103"/>
    <x v="0"/>
    <s v="M"/>
    <n v="31"/>
    <n v="15000"/>
  </r>
  <r>
    <n v="1280"/>
    <x v="156"/>
    <n v="2400000"/>
    <n v="9830"/>
    <n v="58000"/>
    <n v="2.4E-2"/>
    <n v="244"/>
    <n v="5"/>
    <s v="No"/>
    <n v="3"/>
    <n v="4"/>
    <x v="1"/>
    <x v="0"/>
    <s v="X"/>
    <n v="1443"/>
    <x v="0"/>
    <x v="0"/>
    <n v="4"/>
    <x v="0"/>
    <n v="56"/>
    <n v="1040000"/>
    <n v="103"/>
    <x v="0"/>
    <s v="M"/>
    <n v="31"/>
    <n v="15000"/>
  </r>
  <r>
    <n v="1281"/>
    <x v="156"/>
    <n v="1350000"/>
    <n v="10000"/>
    <n v="24000"/>
    <n v="1.7999999999999999E-2"/>
    <n v="135"/>
    <n v="3"/>
    <s v="Yes"/>
    <n v="2"/>
    <n v="2"/>
    <x v="0"/>
    <x v="0"/>
    <s v="X"/>
    <n v="1846"/>
    <x v="0"/>
    <x v="1"/>
    <n v="0"/>
    <x v="0"/>
    <n v="39"/>
    <n v="590000"/>
    <n v="102"/>
    <x v="1"/>
    <s v="M"/>
    <n v="23"/>
    <n v="7000"/>
  </r>
  <r>
    <n v="1282"/>
    <x v="157"/>
    <n v="1730000"/>
    <n v="9450"/>
    <n v="42000"/>
    <n v="2.4E-2"/>
    <n v="183"/>
    <n v="3"/>
    <s v="Yes"/>
    <n v="3"/>
    <n v="2"/>
    <x v="2"/>
    <x v="0"/>
    <s v="X"/>
    <n v="1617"/>
    <x v="0"/>
    <x v="1"/>
    <n v="0"/>
    <x v="1"/>
    <n v="33"/>
    <n v="620000"/>
    <n v="103"/>
    <x v="0"/>
    <s v="M"/>
    <n v="31"/>
    <n v="15000"/>
  </r>
  <r>
    <n v="1283"/>
    <x v="158"/>
    <n v="1560000"/>
    <n v="8000"/>
    <n v="34000"/>
    <n v="2.1999999999999999E-2"/>
    <n v="195"/>
    <n v="6"/>
    <s v="No"/>
    <n v="2"/>
    <n v="4"/>
    <x v="0"/>
    <x v="2"/>
    <s v="X"/>
    <n v="1752"/>
    <x v="0"/>
    <x v="0"/>
    <n v="4"/>
    <x v="1"/>
    <n v="59"/>
    <n v="630000"/>
    <n v="103"/>
    <x v="0"/>
    <s v="M"/>
    <n v="31"/>
    <n v="15000"/>
  </r>
  <r>
    <n v="1284"/>
    <x v="159"/>
    <n v="810000"/>
    <n v="4930"/>
    <n v="11000"/>
    <n v="1.4E-2"/>
    <n v="164"/>
    <n v="5"/>
    <s v="No"/>
    <n v="2"/>
    <n v="3"/>
    <x v="2"/>
    <x v="1"/>
    <s v="X"/>
    <n v="1075"/>
    <x v="0"/>
    <x v="0"/>
    <n v="4"/>
    <x v="1"/>
    <n v="59"/>
    <n v="370000"/>
    <n v="101"/>
    <x v="2"/>
    <s v="M"/>
    <n v="25"/>
    <n v="9000"/>
  </r>
  <r>
    <n v="1285"/>
    <x v="159"/>
    <n v="2080000"/>
    <n v="9120"/>
    <n v="21000"/>
    <n v="0.01"/>
    <n v="228"/>
    <n v="2"/>
    <s v="No"/>
    <n v="4"/>
    <n v="3"/>
    <x v="2"/>
    <x v="0"/>
    <s v="Y"/>
    <n v="1811"/>
    <x v="0"/>
    <x v="0"/>
    <n v="3"/>
    <x v="1"/>
    <n v="65"/>
    <n v="590000"/>
    <n v="101"/>
    <x v="2"/>
    <s v="M"/>
    <n v="25"/>
    <n v="9000"/>
  </r>
  <r>
    <n v="1286"/>
    <x v="160"/>
    <n v="1400000"/>
    <n v="7440"/>
    <n v="32000"/>
    <n v="2.3E-2"/>
    <n v="188"/>
    <n v="4"/>
    <s v="Yes"/>
    <n v="2"/>
    <n v="4"/>
    <x v="0"/>
    <x v="2"/>
    <s v="Y"/>
    <n v="1926"/>
    <x v="0"/>
    <x v="0"/>
    <n v="2"/>
    <x v="1"/>
    <n v="48"/>
    <n v="610000"/>
    <n v="103"/>
    <x v="0"/>
    <s v="M"/>
    <n v="31"/>
    <n v="15000"/>
  </r>
  <r>
    <n v="1287"/>
    <x v="161"/>
    <n v="1310000"/>
    <n v="5740"/>
    <n v="17000"/>
    <n v="1.2999999999999999E-2"/>
    <n v="228"/>
    <n v="1"/>
    <s v="Yes"/>
    <n v="3"/>
    <n v="3"/>
    <x v="1"/>
    <x v="1"/>
    <s v="X"/>
    <n v="1400"/>
    <x v="0"/>
    <x v="0"/>
    <n v="2"/>
    <x v="0"/>
    <n v="43"/>
    <n v="320000"/>
    <n v="101"/>
    <x v="2"/>
    <s v="M"/>
    <n v="25"/>
    <n v="9000"/>
  </r>
  <r>
    <n v="1288"/>
    <x v="162"/>
    <n v="1610000"/>
    <n v="8090"/>
    <n v="39000"/>
    <n v="2.4E-2"/>
    <n v="199"/>
    <n v="6"/>
    <s v="Yes"/>
    <n v="3"/>
    <n v="3"/>
    <x v="0"/>
    <x v="2"/>
    <s v="X"/>
    <n v="1255"/>
    <x v="0"/>
    <x v="0"/>
    <n v="3"/>
    <x v="1"/>
    <n v="62"/>
    <n v="550000"/>
    <n v="103"/>
    <x v="0"/>
    <s v="M"/>
    <n v="31"/>
    <n v="15000"/>
  </r>
  <r>
    <n v="1289"/>
    <x v="163"/>
    <n v="1440000"/>
    <n v="10060"/>
    <n v="35000"/>
    <n v="2.4E-2"/>
    <n v="143"/>
    <n v="3"/>
    <s v="Yes"/>
    <n v="1"/>
    <n v="2"/>
    <x v="1"/>
    <x v="0"/>
    <s v="Y"/>
    <n v="1945"/>
    <x v="0"/>
    <x v="1"/>
    <n v="0"/>
    <x v="0"/>
    <n v="36"/>
    <n v="530000"/>
    <n v="103"/>
    <x v="0"/>
    <s v="M"/>
    <n v="31"/>
    <n v="15000"/>
  </r>
  <r>
    <n v="1290"/>
    <x v="164"/>
    <n v="1750000"/>
    <n v="7110"/>
    <n v="39000"/>
    <n v="2.1999999999999999E-2"/>
    <n v="246"/>
    <n v="2"/>
    <s v="No"/>
    <n v="4"/>
    <n v="4"/>
    <x v="2"/>
    <x v="2"/>
    <s v="Y"/>
    <n v="1418"/>
    <x v="0"/>
    <x v="0"/>
    <n v="4"/>
    <x v="1"/>
    <n v="63"/>
    <n v="600000"/>
    <n v="103"/>
    <x v="0"/>
    <s v="M"/>
    <n v="31"/>
    <n v="15000"/>
  </r>
  <r>
    <n v="1291"/>
    <x v="164"/>
    <n v="1660000"/>
    <n v="8130"/>
    <n v="37000"/>
    <n v="2.1999999999999999E-2"/>
    <n v="204"/>
    <n v="5"/>
    <s v="Yes"/>
    <n v="4"/>
    <n v="4"/>
    <x v="1"/>
    <x v="2"/>
    <s v="X"/>
    <n v="1756"/>
    <x v="1"/>
    <x v="0"/>
    <n v="3"/>
    <x v="1"/>
    <n v="44"/>
    <n v="560000"/>
    <n v="103"/>
    <x v="0"/>
    <s v="M"/>
    <n v="31"/>
    <n v="15000"/>
  </r>
  <r>
    <n v="1292"/>
    <x v="165"/>
    <n v="1690000"/>
    <n v="9490"/>
    <n v="29000"/>
    <n v="1.7000000000000001E-2"/>
    <n v="178"/>
    <n v="5"/>
    <s v="No"/>
    <n v="2"/>
    <n v="4"/>
    <x v="2"/>
    <x v="0"/>
    <s v="X"/>
    <n v="1506"/>
    <x v="0"/>
    <x v="0"/>
    <n v="2"/>
    <x v="0"/>
    <n v="61"/>
    <n v="590000"/>
    <n v="101"/>
    <x v="2"/>
    <s v="M"/>
    <n v="25"/>
    <n v="9000"/>
  </r>
  <r>
    <n v="1293"/>
    <x v="166"/>
    <n v="2260000"/>
    <n v="9610"/>
    <n v="36000"/>
    <n v="1.6E-2"/>
    <n v="235"/>
    <n v="3"/>
    <s v="Yes"/>
    <n v="3"/>
    <n v="3"/>
    <x v="0"/>
    <x v="0"/>
    <s v="X"/>
    <n v="1641"/>
    <x v="1"/>
    <x v="0"/>
    <n v="2"/>
    <x v="0"/>
    <n v="42"/>
    <n v="500000"/>
    <n v="102"/>
    <x v="1"/>
    <s v="M"/>
    <n v="23"/>
    <n v="7000"/>
  </r>
  <r>
    <n v="1294"/>
    <x v="167"/>
    <n v="1120000"/>
    <n v="5060"/>
    <n v="19000"/>
    <n v="1.7000000000000001E-2"/>
    <n v="221"/>
    <n v="1"/>
    <s v="Yes"/>
    <n v="3"/>
    <n v="4"/>
    <x v="2"/>
    <x v="1"/>
    <s v="X"/>
    <n v="1426"/>
    <x v="1"/>
    <x v="0"/>
    <n v="3"/>
    <x v="1"/>
    <n v="48"/>
    <n v="690000"/>
    <n v="101"/>
    <x v="2"/>
    <s v="M"/>
    <n v="25"/>
    <n v="9000"/>
  </r>
  <r>
    <n v="1295"/>
    <x v="168"/>
    <n v="2110000"/>
    <n v="9900"/>
    <n v="38000"/>
    <n v="1.7999999999999999E-2"/>
    <n v="213"/>
    <n v="6"/>
    <s v="Yes"/>
    <n v="4"/>
    <n v="3"/>
    <x v="0"/>
    <x v="0"/>
    <s v="X"/>
    <n v="1141"/>
    <x v="0"/>
    <x v="0"/>
    <n v="2"/>
    <x v="1"/>
    <n v="47"/>
    <n v="470000"/>
    <n v="102"/>
    <x v="1"/>
    <s v="M"/>
    <n v="23"/>
    <n v="7000"/>
  </r>
  <r>
    <n v="1296"/>
    <x v="168"/>
    <n v="1280000"/>
    <n v="7900"/>
    <n v="20000"/>
    <n v="1.6E-2"/>
    <n v="162"/>
    <n v="6"/>
    <s v="No"/>
    <n v="2"/>
    <n v="4"/>
    <x v="0"/>
    <x v="2"/>
    <s v="X"/>
    <n v="1955"/>
    <x v="0"/>
    <x v="0"/>
    <n v="4"/>
    <x v="1"/>
    <n v="49"/>
    <n v="360000"/>
    <n v="102"/>
    <x v="1"/>
    <s v="M"/>
    <n v="23"/>
    <n v="7000"/>
  </r>
  <r>
    <n v="1297"/>
    <x v="169"/>
    <n v="1810000"/>
    <n v="7800"/>
    <n v="29000"/>
    <n v="1.6E-2"/>
    <n v="232"/>
    <n v="5"/>
    <s v="Yes"/>
    <n v="4"/>
    <n v="4"/>
    <x v="2"/>
    <x v="2"/>
    <s v="X"/>
    <n v="1138"/>
    <x v="0"/>
    <x v="0"/>
    <n v="2"/>
    <x v="0"/>
    <n v="63"/>
    <n v="550000"/>
    <n v="101"/>
    <x v="2"/>
    <s v="M"/>
    <n v="25"/>
    <n v="9000"/>
  </r>
  <r>
    <n v="1298"/>
    <x v="169"/>
    <n v="2190000"/>
    <n v="9240"/>
    <n v="24000"/>
    <n v="1.0999999999999999E-2"/>
    <n v="237"/>
    <n v="3"/>
    <s v="Yes"/>
    <n v="4"/>
    <n v="3"/>
    <x v="0"/>
    <x v="0"/>
    <s v="Y"/>
    <n v="1149"/>
    <x v="1"/>
    <x v="0"/>
    <n v="4"/>
    <x v="1"/>
    <n v="58"/>
    <n v="450000"/>
    <n v="101"/>
    <x v="2"/>
    <s v="M"/>
    <n v="25"/>
    <n v="9000"/>
  </r>
  <r>
    <n v="1299"/>
    <x v="169"/>
    <n v="2310000"/>
    <n v="9580"/>
    <n v="32000"/>
    <n v="1.4E-2"/>
    <n v="241"/>
    <n v="1"/>
    <s v="No"/>
    <n v="3"/>
    <n v="4"/>
    <x v="0"/>
    <x v="0"/>
    <s v="X"/>
    <n v="1645"/>
    <x v="1"/>
    <x v="0"/>
    <n v="3"/>
    <x v="0"/>
    <n v="59"/>
    <n v="1020000"/>
    <n v="101"/>
    <x v="2"/>
    <s v="M"/>
    <n v="25"/>
    <n v="9000"/>
  </r>
  <r>
    <n v="1300"/>
    <x v="169"/>
    <n v="1940000"/>
    <n v="10100"/>
    <n v="41000"/>
    <n v="2.1000000000000001E-2"/>
    <n v="192"/>
    <n v="3"/>
    <s v="Yes"/>
    <n v="3"/>
    <n v="2"/>
    <x v="1"/>
    <x v="0"/>
    <s v="X"/>
    <n v="1810"/>
    <x v="0"/>
    <x v="2"/>
    <n v="0"/>
    <x v="0"/>
    <n v="45"/>
    <n v="490000"/>
    <n v="102"/>
    <x v="1"/>
    <s v="M"/>
    <n v="23"/>
    <n v="7000"/>
  </r>
  <r>
    <n v="1301"/>
    <x v="170"/>
    <n v="1240000"/>
    <n v="8610"/>
    <n v="17000"/>
    <n v="1.4E-2"/>
    <n v="144"/>
    <n v="3"/>
    <s v="Yes"/>
    <n v="2"/>
    <n v="3"/>
    <x v="1"/>
    <x v="2"/>
    <s v="X"/>
    <n v="1624"/>
    <x v="0"/>
    <x v="1"/>
    <n v="0"/>
    <x v="1"/>
    <n v="36"/>
    <n v="330000"/>
    <n v="101"/>
    <x v="2"/>
    <s v="M"/>
    <n v="25"/>
    <n v="9000"/>
  </r>
  <r>
    <n v="1302"/>
    <x v="170"/>
    <n v="1150000"/>
    <n v="4790"/>
    <n v="21000"/>
    <n v="1.7999999999999999E-2"/>
    <n v="240"/>
    <n v="3"/>
    <s v="No"/>
    <n v="4"/>
    <n v="4"/>
    <x v="0"/>
    <x v="1"/>
    <s v="Y"/>
    <n v="1662"/>
    <x v="0"/>
    <x v="0"/>
    <n v="2"/>
    <x v="1"/>
    <n v="54"/>
    <n v="650000"/>
    <n v="102"/>
    <x v="1"/>
    <s v="M"/>
    <n v="23"/>
    <n v="7000"/>
  </r>
  <r>
    <n v="1303"/>
    <x v="171"/>
    <n v="2560000"/>
    <n v="9960"/>
    <n v="38000"/>
    <n v="1.4999999999999999E-2"/>
    <n v="257"/>
    <n v="2"/>
    <s v="Yes"/>
    <n v="4"/>
    <n v="3"/>
    <x v="1"/>
    <x v="0"/>
    <s v="X"/>
    <n v="1334"/>
    <x v="0"/>
    <x v="0"/>
    <n v="4"/>
    <x v="1"/>
    <n v="45"/>
    <n v="740000"/>
    <n v="101"/>
    <x v="2"/>
    <s v="M"/>
    <n v="25"/>
    <n v="9000"/>
  </r>
  <r>
    <n v="1304"/>
    <x v="171"/>
    <n v="870000"/>
    <n v="4800"/>
    <n v="22000"/>
    <n v="2.5000000000000001E-2"/>
    <n v="181"/>
    <n v="3"/>
    <s v="No"/>
    <n v="2"/>
    <n v="2"/>
    <x v="2"/>
    <x v="1"/>
    <s v="Y"/>
    <n v="1733"/>
    <x v="1"/>
    <x v="2"/>
    <n v="0"/>
    <x v="1"/>
    <n v="43"/>
    <n v="670000"/>
    <n v="103"/>
    <x v="0"/>
    <s v="M"/>
    <n v="31"/>
    <n v="15000"/>
  </r>
  <r>
    <n v="1305"/>
    <x v="172"/>
    <n v="1110000"/>
    <n v="5020"/>
    <n v="17000"/>
    <n v="1.4999999999999999E-2"/>
    <n v="221"/>
    <n v="1"/>
    <s v="No"/>
    <n v="4"/>
    <n v="3"/>
    <x v="0"/>
    <x v="1"/>
    <s v="Y"/>
    <n v="1270"/>
    <x v="0"/>
    <x v="0"/>
    <n v="4"/>
    <x v="1"/>
    <n v="40"/>
    <n v="310000"/>
    <n v="101"/>
    <x v="2"/>
    <s v="M"/>
    <n v="25"/>
    <n v="9000"/>
  </r>
  <r>
    <n v="1306"/>
    <x v="172"/>
    <n v="1230000"/>
    <n v="9110"/>
    <n v="17000"/>
    <n v="1.4E-2"/>
    <n v="135"/>
    <n v="6"/>
    <s v="No"/>
    <n v="1"/>
    <n v="2"/>
    <x v="2"/>
    <x v="0"/>
    <s v="Y"/>
    <n v="1501"/>
    <x v="0"/>
    <x v="1"/>
    <n v="0"/>
    <x v="0"/>
    <n v="30"/>
    <n v="390000"/>
    <n v="102"/>
    <x v="1"/>
    <s v="M"/>
    <n v="23"/>
    <n v="7000"/>
  </r>
  <r>
    <n v="1307"/>
    <x v="172"/>
    <n v="1280000"/>
    <n v="5120"/>
    <n v="32000"/>
    <n v="2.5000000000000001E-2"/>
    <n v="250"/>
    <n v="3"/>
    <s v="No"/>
    <n v="4"/>
    <n v="4"/>
    <x v="2"/>
    <x v="1"/>
    <s v="X"/>
    <n v="1595"/>
    <x v="0"/>
    <x v="0"/>
    <n v="2"/>
    <x v="1"/>
    <n v="44"/>
    <n v="650000"/>
    <n v="103"/>
    <x v="0"/>
    <s v="M"/>
    <n v="31"/>
    <n v="15000"/>
  </r>
  <r>
    <n v="1308"/>
    <x v="173"/>
    <n v="1660000"/>
    <n v="7680"/>
    <n v="23000"/>
    <n v="1.4E-2"/>
    <n v="216"/>
    <n v="2"/>
    <s v="Yes"/>
    <n v="3"/>
    <n v="4"/>
    <x v="2"/>
    <x v="2"/>
    <s v="X"/>
    <n v="1864"/>
    <x v="0"/>
    <x v="0"/>
    <n v="2"/>
    <x v="1"/>
    <n v="43"/>
    <n v="510000"/>
    <n v="101"/>
    <x v="2"/>
    <s v="M"/>
    <n v="25"/>
    <n v="9000"/>
  </r>
  <r>
    <n v="1309"/>
    <x v="174"/>
    <n v="1240000"/>
    <n v="5140"/>
    <n v="25000"/>
    <n v="0.02"/>
    <n v="241"/>
    <n v="2"/>
    <s v="Yes"/>
    <n v="4"/>
    <n v="3"/>
    <x v="0"/>
    <x v="1"/>
    <s v="Y"/>
    <n v="1139"/>
    <x v="0"/>
    <x v="0"/>
    <n v="4"/>
    <x v="1"/>
    <n v="61"/>
    <n v="680000"/>
    <n v="102"/>
    <x v="1"/>
    <s v="M"/>
    <n v="23"/>
    <n v="7000"/>
  </r>
  <r>
    <n v="1310"/>
    <x v="174"/>
    <n v="1250000"/>
    <n v="4780"/>
    <n v="19000"/>
    <n v="1.4999999999999999E-2"/>
    <n v="261"/>
    <n v="4"/>
    <s v="No"/>
    <n v="3"/>
    <n v="4"/>
    <x v="2"/>
    <x v="1"/>
    <s v="Y"/>
    <n v="1561"/>
    <x v="1"/>
    <x v="0"/>
    <n v="3"/>
    <x v="1"/>
    <n v="59"/>
    <n v="740000"/>
    <n v="102"/>
    <x v="1"/>
    <s v="M"/>
    <n v="23"/>
    <n v="7000"/>
  </r>
  <r>
    <n v="1311"/>
    <x v="175"/>
    <n v="1720000"/>
    <n v="7440"/>
    <n v="38000"/>
    <n v="2.1999999999999999E-2"/>
    <n v="231"/>
    <n v="5"/>
    <s v="Yes"/>
    <n v="4"/>
    <n v="3"/>
    <x v="0"/>
    <x v="2"/>
    <s v="Y"/>
    <n v="1106"/>
    <x v="1"/>
    <x v="0"/>
    <n v="2"/>
    <x v="1"/>
    <n v="44"/>
    <n v="640000"/>
    <n v="103"/>
    <x v="0"/>
    <s v="M"/>
    <n v="31"/>
    <n v="15000"/>
  </r>
  <r>
    <n v="1312"/>
    <x v="175"/>
    <n v="1080000"/>
    <n v="4670"/>
    <n v="14000"/>
    <n v="1.2999999999999999E-2"/>
    <n v="231"/>
    <n v="2"/>
    <s v="No"/>
    <n v="3"/>
    <n v="4"/>
    <x v="2"/>
    <x v="1"/>
    <s v="Y"/>
    <n v="1333"/>
    <x v="1"/>
    <x v="0"/>
    <n v="2"/>
    <x v="1"/>
    <n v="41"/>
    <n v="330000"/>
    <n v="101"/>
    <x v="2"/>
    <s v="M"/>
    <n v="25"/>
    <n v="9000"/>
  </r>
  <r>
    <n v="1313"/>
    <x v="176"/>
    <n v="1420000"/>
    <n v="5200"/>
    <n v="24000"/>
    <n v="1.7000000000000001E-2"/>
    <n v="273"/>
    <n v="2"/>
    <s v="Yes"/>
    <n v="3"/>
    <n v="3"/>
    <x v="1"/>
    <x v="1"/>
    <s v="Y"/>
    <n v="1828"/>
    <x v="1"/>
    <x v="0"/>
    <n v="4"/>
    <x v="1"/>
    <n v="43"/>
    <n v="580000"/>
    <n v="102"/>
    <x v="1"/>
    <s v="M"/>
    <n v="23"/>
    <n v="7000"/>
  </r>
  <r>
    <n v="1314"/>
    <x v="176"/>
    <n v="2380000"/>
    <n v="9550"/>
    <n v="55000"/>
    <n v="2.3E-2"/>
    <n v="249"/>
    <n v="6"/>
    <s v="Yes"/>
    <n v="3"/>
    <n v="4"/>
    <x v="0"/>
    <x v="0"/>
    <s v="Y"/>
    <n v="1898"/>
    <x v="1"/>
    <x v="0"/>
    <n v="2"/>
    <x v="1"/>
    <n v="42"/>
    <n v="960000"/>
    <n v="103"/>
    <x v="0"/>
    <s v="M"/>
    <n v="31"/>
    <n v="15000"/>
  </r>
  <r>
    <n v="1315"/>
    <x v="177"/>
    <n v="1210000"/>
    <n v="4970"/>
    <n v="29000"/>
    <n v="2.4E-2"/>
    <n v="243"/>
    <n v="4"/>
    <s v="No"/>
    <n v="4"/>
    <n v="3"/>
    <x v="2"/>
    <x v="1"/>
    <s v="X"/>
    <n v="1660"/>
    <x v="1"/>
    <x v="0"/>
    <n v="2"/>
    <x v="0"/>
    <n v="42"/>
    <n v="770000"/>
    <n v="103"/>
    <x v="0"/>
    <s v="M"/>
    <n v="31"/>
    <n v="15000"/>
  </r>
  <r>
    <n v="1316"/>
    <x v="178"/>
    <n v="1150000"/>
    <n v="5450"/>
    <n v="14000"/>
    <n v="1.2E-2"/>
    <n v="211"/>
    <n v="4"/>
    <s v="Yes"/>
    <n v="4"/>
    <n v="3"/>
    <x v="0"/>
    <x v="1"/>
    <s v="Y"/>
    <n v="1054"/>
    <x v="0"/>
    <x v="0"/>
    <n v="4"/>
    <x v="1"/>
    <n v="51"/>
    <n v="920000"/>
    <n v="101"/>
    <x v="2"/>
    <s v="M"/>
    <n v="25"/>
    <n v="9000"/>
  </r>
  <r>
    <n v="1317"/>
    <x v="178"/>
    <n v="1260000"/>
    <n v="5400"/>
    <n v="21000"/>
    <n v="1.7000000000000001E-2"/>
    <n v="233"/>
    <n v="1"/>
    <s v="No"/>
    <n v="4"/>
    <n v="4"/>
    <x v="0"/>
    <x v="1"/>
    <s v="X"/>
    <n v="1100"/>
    <x v="0"/>
    <x v="0"/>
    <n v="3"/>
    <x v="1"/>
    <n v="64"/>
    <n v="630000"/>
    <n v="101"/>
    <x v="2"/>
    <s v="M"/>
    <n v="25"/>
    <n v="9000"/>
  </r>
  <r>
    <n v="1318"/>
    <x v="178"/>
    <n v="1770000"/>
    <n v="10110"/>
    <n v="28000"/>
    <n v="1.6E-2"/>
    <n v="175"/>
    <n v="6"/>
    <s v="No"/>
    <n v="2"/>
    <n v="3"/>
    <x v="1"/>
    <x v="0"/>
    <s v="X"/>
    <n v="1797"/>
    <x v="0"/>
    <x v="0"/>
    <n v="3"/>
    <x v="1"/>
    <n v="65"/>
    <n v="580000"/>
    <n v="102"/>
    <x v="1"/>
    <s v="M"/>
    <n v="23"/>
    <n v="7000"/>
  </r>
  <r>
    <n v="1319"/>
    <x v="179"/>
    <n v="1910000"/>
    <n v="9890"/>
    <n v="34000"/>
    <n v="1.7999999999999999E-2"/>
    <n v="193"/>
    <n v="5"/>
    <s v="No"/>
    <n v="3"/>
    <n v="4"/>
    <x v="0"/>
    <x v="0"/>
    <s v="X"/>
    <n v="1614"/>
    <x v="1"/>
    <x v="0"/>
    <n v="2"/>
    <x v="0"/>
    <n v="48"/>
    <n v="1080000"/>
    <n v="102"/>
    <x v="1"/>
    <s v="M"/>
    <n v="23"/>
    <n v="7000"/>
  </r>
  <r>
    <n v="1320"/>
    <x v="180"/>
    <n v="1080000"/>
    <n v="5900"/>
    <n v="23000"/>
    <n v="2.1000000000000001E-2"/>
    <n v="183"/>
    <n v="1"/>
    <s v="Yes"/>
    <n v="2"/>
    <n v="4"/>
    <x v="1"/>
    <x v="1"/>
    <s v="X"/>
    <n v="1120"/>
    <x v="0"/>
    <x v="0"/>
    <n v="2"/>
    <x v="1"/>
    <n v="52"/>
    <n v="820000"/>
    <n v="103"/>
    <x v="0"/>
    <s v="M"/>
    <n v="31"/>
    <n v="15000"/>
  </r>
  <r>
    <n v="1321"/>
    <x v="180"/>
    <n v="1490000"/>
    <n v="8320"/>
    <n v="15000"/>
    <n v="0.01"/>
    <n v="179"/>
    <n v="6"/>
    <s v="No"/>
    <n v="2"/>
    <n v="3"/>
    <x v="1"/>
    <x v="2"/>
    <s v="X"/>
    <n v="1952"/>
    <x v="0"/>
    <x v="0"/>
    <n v="4"/>
    <x v="1"/>
    <n v="54"/>
    <n v="660000"/>
    <n v="101"/>
    <x v="2"/>
    <s v="M"/>
    <n v="25"/>
    <n v="9000"/>
  </r>
  <r>
    <n v="1322"/>
    <x v="181"/>
    <n v="1930000"/>
    <n v="8240"/>
    <n v="29000"/>
    <n v="1.4999999999999999E-2"/>
    <n v="234"/>
    <n v="6"/>
    <s v="Yes"/>
    <n v="3"/>
    <n v="4"/>
    <x v="1"/>
    <x v="2"/>
    <s v="Y"/>
    <n v="1318"/>
    <x v="0"/>
    <x v="0"/>
    <n v="3"/>
    <x v="0"/>
    <n v="60"/>
    <n v="360000"/>
    <n v="101"/>
    <x v="2"/>
    <s v="M"/>
    <n v="25"/>
    <n v="9000"/>
  </r>
  <r>
    <n v="1323"/>
    <x v="182"/>
    <n v="1290000"/>
    <n v="7860"/>
    <n v="27000"/>
    <n v="2.1000000000000001E-2"/>
    <n v="164"/>
    <n v="3"/>
    <s v="No"/>
    <n v="2"/>
    <n v="3"/>
    <x v="2"/>
    <x v="2"/>
    <s v="X"/>
    <n v="1252"/>
    <x v="0"/>
    <x v="0"/>
    <n v="2"/>
    <x v="1"/>
    <n v="57"/>
    <n v="300000"/>
    <n v="102"/>
    <x v="1"/>
    <s v="M"/>
    <n v="23"/>
    <n v="7000"/>
  </r>
  <r>
    <n v="1324"/>
    <x v="182"/>
    <n v="1550000"/>
    <n v="7590"/>
    <n v="26000"/>
    <n v="1.7000000000000001E-2"/>
    <n v="204"/>
    <n v="3"/>
    <s v="Yes"/>
    <n v="3"/>
    <n v="4"/>
    <x v="0"/>
    <x v="2"/>
    <s v="Y"/>
    <n v="1429"/>
    <x v="1"/>
    <x v="0"/>
    <n v="2"/>
    <x v="1"/>
    <n v="52"/>
    <n v="610000"/>
    <n v="102"/>
    <x v="1"/>
    <s v="M"/>
    <n v="23"/>
    <n v="7000"/>
  </r>
  <r>
    <n v="1325"/>
    <x v="182"/>
    <n v="1910000"/>
    <n v="7200"/>
    <n v="34000"/>
    <n v="1.7999999999999999E-2"/>
    <n v="265"/>
    <n v="2"/>
    <s v="Yes"/>
    <n v="4"/>
    <n v="4"/>
    <x v="2"/>
    <x v="2"/>
    <s v="Y"/>
    <n v="1972"/>
    <x v="0"/>
    <x v="0"/>
    <n v="3"/>
    <x v="1"/>
    <n v="43"/>
    <n v="850000"/>
    <n v="103"/>
    <x v="0"/>
    <s v="M"/>
    <n v="31"/>
    <n v="15000"/>
  </r>
  <r>
    <n v="1326"/>
    <x v="183"/>
    <n v="840000"/>
    <n v="5280"/>
    <n v="17000"/>
    <n v="0.02"/>
    <n v="159"/>
    <n v="5"/>
    <s v="No"/>
    <n v="3"/>
    <n v="3"/>
    <x v="0"/>
    <x v="1"/>
    <s v="X"/>
    <n v="1249"/>
    <x v="0"/>
    <x v="0"/>
    <n v="3"/>
    <x v="1"/>
    <n v="60"/>
    <n v="370000"/>
    <n v="102"/>
    <x v="1"/>
    <s v="M"/>
    <n v="23"/>
    <n v="7000"/>
  </r>
  <r>
    <n v="1327"/>
    <x v="183"/>
    <n v="2260000"/>
    <n v="10560"/>
    <n v="52000"/>
    <n v="2.3E-2"/>
    <n v="214"/>
    <n v="5"/>
    <s v="Yes"/>
    <n v="3"/>
    <n v="4"/>
    <x v="1"/>
    <x v="0"/>
    <s v="X"/>
    <n v="1409"/>
    <x v="1"/>
    <x v="0"/>
    <n v="4"/>
    <x v="1"/>
    <n v="45"/>
    <n v="480000"/>
    <n v="103"/>
    <x v="0"/>
    <s v="M"/>
    <n v="31"/>
    <n v="15000"/>
  </r>
  <r>
    <n v="1328"/>
    <x v="183"/>
    <n v="1850000"/>
    <n v="7900"/>
    <n v="33000"/>
    <n v="1.7999999999999999E-2"/>
    <n v="234"/>
    <n v="4"/>
    <s v="No"/>
    <n v="4"/>
    <n v="4"/>
    <x v="1"/>
    <x v="2"/>
    <s v="Y"/>
    <n v="1472"/>
    <x v="0"/>
    <x v="0"/>
    <n v="4"/>
    <x v="1"/>
    <n v="58"/>
    <n v="370000"/>
    <n v="103"/>
    <x v="0"/>
    <s v="M"/>
    <n v="31"/>
    <n v="15000"/>
  </r>
  <r>
    <n v="1329"/>
    <x v="183"/>
    <n v="1400000"/>
    <n v="9450"/>
    <n v="27000"/>
    <n v="1.9E-2"/>
    <n v="148"/>
    <n v="1"/>
    <s v="No"/>
    <n v="2"/>
    <n v="2"/>
    <x v="1"/>
    <x v="0"/>
    <s v="Y"/>
    <n v="1946"/>
    <x v="0"/>
    <x v="1"/>
    <n v="0"/>
    <x v="0"/>
    <n v="35"/>
    <n v="630000"/>
    <n v="103"/>
    <x v="0"/>
    <s v="M"/>
    <n v="31"/>
    <n v="15000"/>
  </r>
  <r>
    <n v="1330"/>
    <x v="183"/>
    <n v="1130000"/>
    <n v="5620"/>
    <n v="19000"/>
    <n v="1.7000000000000001E-2"/>
    <n v="201"/>
    <n v="6"/>
    <s v="Yes"/>
    <n v="3"/>
    <n v="4"/>
    <x v="1"/>
    <x v="1"/>
    <s v="Y"/>
    <n v="1971"/>
    <x v="0"/>
    <x v="0"/>
    <n v="3"/>
    <x v="1"/>
    <n v="63"/>
    <n v="700000"/>
    <n v="102"/>
    <x v="1"/>
    <s v="M"/>
    <n v="23"/>
    <n v="7000"/>
  </r>
  <r>
    <n v="1331"/>
    <x v="184"/>
    <n v="1460000"/>
    <n v="5590"/>
    <n v="25000"/>
    <n v="1.7000000000000001E-2"/>
    <n v="261"/>
    <n v="1"/>
    <s v="Yes"/>
    <n v="3"/>
    <n v="3"/>
    <x v="1"/>
    <x v="1"/>
    <s v="X"/>
    <n v="1023"/>
    <x v="1"/>
    <x v="0"/>
    <n v="2"/>
    <x v="0"/>
    <n v="41"/>
    <n v="510000"/>
    <n v="101"/>
    <x v="2"/>
    <s v="M"/>
    <n v="25"/>
    <n v="9000"/>
  </r>
  <r>
    <n v="1332"/>
    <x v="185"/>
    <n v="930000"/>
    <n v="5000"/>
    <n v="11000"/>
    <n v="1.2E-2"/>
    <n v="186"/>
    <n v="5"/>
    <s v="No"/>
    <n v="3"/>
    <n v="4"/>
    <x v="0"/>
    <x v="1"/>
    <s v="Y"/>
    <n v="1142"/>
    <x v="0"/>
    <x v="0"/>
    <n v="3"/>
    <x v="0"/>
    <n v="53"/>
    <n v="590000"/>
    <n v="101"/>
    <x v="2"/>
    <s v="M"/>
    <n v="25"/>
    <n v="9000"/>
  </r>
  <r>
    <n v="1333"/>
    <x v="186"/>
    <n v="1790000"/>
    <n v="9670"/>
    <n v="34000"/>
    <n v="1.9E-2"/>
    <n v="185"/>
    <n v="3"/>
    <s v="No"/>
    <n v="2"/>
    <n v="3"/>
    <x v="2"/>
    <x v="0"/>
    <s v="X"/>
    <n v="1191"/>
    <x v="1"/>
    <x v="0"/>
    <n v="3"/>
    <x v="1"/>
    <n v="45"/>
    <n v="660000"/>
    <n v="103"/>
    <x v="0"/>
    <s v="M"/>
    <n v="31"/>
    <n v="15000"/>
  </r>
  <r>
    <n v="1334"/>
    <x v="186"/>
    <n v="1300000"/>
    <n v="5430"/>
    <n v="31000"/>
    <n v="2.4E-2"/>
    <n v="239"/>
    <n v="1"/>
    <s v="Yes"/>
    <n v="3"/>
    <n v="4"/>
    <x v="0"/>
    <x v="1"/>
    <s v="X"/>
    <n v="1720"/>
    <x v="0"/>
    <x v="0"/>
    <n v="3"/>
    <x v="1"/>
    <n v="50"/>
    <n v="620000"/>
    <n v="103"/>
    <x v="0"/>
    <s v="M"/>
    <n v="31"/>
    <n v="15000"/>
  </r>
  <r>
    <n v="1335"/>
    <x v="186"/>
    <n v="2100000"/>
    <n v="10090"/>
    <n v="42000"/>
    <n v="0.02"/>
    <n v="208"/>
    <n v="3"/>
    <s v="Yes"/>
    <n v="4"/>
    <n v="3"/>
    <x v="0"/>
    <x v="0"/>
    <s v="X"/>
    <n v="1908"/>
    <x v="0"/>
    <x v="0"/>
    <n v="3"/>
    <x v="0"/>
    <n v="62"/>
    <n v="560000"/>
    <n v="102"/>
    <x v="1"/>
    <s v="M"/>
    <n v="23"/>
    <n v="7000"/>
  </r>
  <r>
    <n v="1336"/>
    <x v="187"/>
    <n v="2320000"/>
    <n v="10310"/>
    <n v="56000"/>
    <n v="2.4E-2"/>
    <n v="225"/>
    <n v="6"/>
    <s v="No"/>
    <n v="3"/>
    <n v="4"/>
    <x v="1"/>
    <x v="0"/>
    <s v="X"/>
    <n v="1048"/>
    <x v="0"/>
    <x v="0"/>
    <n v="4"/>
    <x v="1"/>
    <n v="46"/>
    <n v="860000"/>
    <n v="103"/>
    <x v="0"/>
    <s v="M"/>
    <n v="31"/>
    <n v="15000"/>
  </r>
  <r>
    <n v="1337"/>
    <x v="187"/>
    <n v="1820000"/>
    <n v="7330"/>
    <n v="40000"/>
    <n v="2.1999999999999999E-2"/>
    <n v="248"/>
    <n v="1"/>
    <s v="Yes"/>
    <n v="4"/>
    <n v="4"/>
    <x v="2"/>
    <x v="2"/>
    <s v="Y"/>
    <n v="1391"/>
    <x v="0"/>
    <x v="0"/>
    <n v="2"/>
    <x v="1"/>
    <n v="62"/>
    <n v="610000"/>
    <n v="103"/>
    <x v="0"/>
    <s v="M"/>
    <n v="31"/>
    <n v="15000"/>
  </r>
  <r>
    <n v="1338"/>
    <x v="188"/>
    <n v="2600000"/>
    <n v="9700"/>
    <n v="62000"/>
    <n v="2.4E-2"/>
    <n v="268"/>
    <n v="5"/>
    <s v="Yes"/>
    <n v="4"/>
    <n v="3"/>
    <x v="2"/>
    <x v="0"/>
    <s v="X"/>
    <n v="1035"/>
    <x v="0"/>
    <x v="0"/>
    <n v="4"/>
    <x v="1"/>
    <n v="50"/>
    <n v="940000"/>
    <n v="103"/>
    <x v="0"/>
    <s v="M"/>
    <n v="31"/>
    <n v="15000"/>
  </r>
  <r>
    <n v="1339"/>
    <x v="188"/>
    <n v="1030000"/>
    <n v="5850"/>
    <n v="18000"/>
    <n v="1.7000000000000001E-2"/>
    <n v="176"/>
    <n v="6"/>
    <s v="Yes"/>
    <n v="3"/>
    <n v="4"/>
    <x v="1"/>
    <x v="1"/>
    <s v="X"/>
    <n v="1446"/>
    <x v="0"/>
    <x v="0"/>
    <n v="3"/>
    <x v="1"/>
    <n v="57"/>
    <n v="360000"/>
    <n v="102"/>
    <x v="1"/>
    <s v="M"/>
    <n v="23"/>
    <n v="7000"/>
  </r>
  <r>
    <n v="1340"/>
    <x v="188"/>
    <n v="1110000"/>
    <n v="7350"/>
    <n v="13000"/>
    <n v="1.2E-2"/>
    <n v="151"/>
    <n v="1"/>
    <s v="Yes"/>
    <n v="2"/>
    <n v="2"/>
    <x v="0"/>
    <x v="2"/>
    <s v="Y"/>
    <n v="1865"/>
    <x v="0"/>
    <x v="1"/>
    <n v="0"/>
    <x v="1"/>
    <n v="32"/>
    <n v="370000"/>
    <n v="101"/>
    <x v="2"/>
    <s v="M"/>
    <n v="25"/>
    <n v="9000"/>
  </r>
  <r>
    <n v="1341"/>
    <x v="189"/>
    <n v="1170000"/>
    <n v="8660"/>
    <n v="23000"/>
    <n v="0.02"/>
    <n v="135"/>
    <n v="1"/>
    <s v="No"/>
    <n v="2"/>
    <n v="2"/>
    <x v="1"/>
    <x v="2"/>
    <s v="X"/>
    <n v="1631"/>
    <x v="0"/>
    <x v="1"/>
    <n v="0"/>
    <x v="0"/>
    <n v="37"/>
    <n v="330000"/>
    <n v="103"/>
    <x v="0"/>
    <s v="M"/>
    <n v="31"/>
    <n v="15000"/>
  </r>
  <r>
    <n v="1342"/>
    <x v="189"/>
    <n v="1910000"/>
    <n v="9790"/>
    <n v="29000"/>
    <n v="1.4999999999999999E-2"/>
    <n v="195"/>
    <n v="6"/>
    <s v="Yes"/>
    <n v="2"/>
    <n v="3"/>
    <x v="2"/>
    <x v="0"/>
    <s v="X"/>
    <n v="1776"/>
    <x v="0"/>
    <x v="0"/>
    <n v="4"/>
    <x v="0"/>
    <n v="52"/>
    <n v="1110000"/>
    <n v="101"/>
    <x v="2"/>
    <s v="M"/>
    <n v="25"/>
    <n v="9000"/>
  </r>
  <r>
    <n v="1343"/>
    <x v="190"/>
    <n v="2130000"/>
    <n v="9380"/>
    <n v="38000"/>
    <n v="1.7999999999999999E-2"/>
    <n v="227"/>
    <n v="6"/>
    <s v="Yes"/>
    <n v="3"/>
    <n v="4"/>
    <x v="0"/>
    <x v="0"/>
    <s v="Y"/>
    <n v="1588"/>
    <x v="0"/>
    <x v="0"/>
    <n v="4"/>
    <x v="1"/>
    <n v="54"/>
    <n v="790000"/>
    <n v="103"/>
    <x v="0"/>
    <s v="M"/>
    <n v="31"/>
    <n v="15000"/>
  </r>
  <r>
    <n v="1344"/>
    <x v="191"/>
    <n v="1610000"/>
    <n v="7740"/>
    <n v="27000"/>
    <n v="1.7000000000000001E-2"/>
    <n v="208"/>
    <n v="4"/>
    <s v="Yes"/>
    <n v="3"/>
    <n v="4"/>
    <x v="0"/>
    <x v="2"/>
    <s v="Y"/>
    <n v="1363"/>
    <x v="0"/>
    <x v="0"/>
    <n v="2"/>
    <x v="1"/>
    <n v="58"/>
    <n v="530000"/>
    <n v="102"/>
    <x v="1"/>
    <s v="M"/>
    <n v="23"/>
    <n v="7000"/>
  </r>
  <r>
    <n v="1345"/>
    <x v="192"/>
    <n v="1040000"/>
    <n v="5970"/>
    <n v="11000"/>
    <n v="1.0999999999999999E-2"/>
    <n v="174"/>
    <n v="5"/>
    <s v="Yes"/>
    <n v="2"/>
    <n v="3"/>
    <x v="1"/>
    <x v="1"/>
    <s v="X"/>
    <n v="1301"/>
    <x v="0"/>
    <x v="0"/>
    <n v="2"/>
    <x v="1"/>
    <n v="40"/>
    <n v="280000"/>
    <n v="101"/>
    <x v="2"/>
    <s v="M"/>
    <n v="25"/>
    <n v="9000"/>
  </r>
  <r>
    <n v="1346"/>
    <x v="193"/>
    <n v="780000"/>
    <n v="5230"/>
    <n v="18000"/>
    <n v="2.3E-2"/>
    <n v="149"/>
    <n v="4"/>
    <s v="No"/>
    <n v="2"/>
    <n v="3"/>
    <x v="2"/>
    <x v="1"/>
    <s v="X"/>
    <n v="1110"/>
    <x v="0"/>
    <x v="1"/>
    <n v="0"/>
    <x v="0"/>
    <n v="38"/>
    <n v="420000"/>
    <n v="103"/>
    <x v="0"/>
    <s v="M"/>
    <n v="31"/>
    <n v="15000"/>
  </r>
  <r>
    <n v="1347"/>
    <x v="193"/>
    <n v="1060000"/>
    <n v="5240"/>
    <n v="13000"/>
    <n v="1.2E-2"/>
    <n v="202"/>
    <n v="6"/>
    <s v="No"/>
    <n v="3"/>
    <n v="3"/>
    <x v="0"/>
    <x v="1"/>
    <s v="Y"/>
    <n v="1210"/>
    <x v="0"/>
    <x v="0"/>
    <n v="3"/>
    <x v="1"/>
    <n v="40"/>
    <n v="350000"/>
    <n v="101"/>
    <x v="2"/>
    <s v="M"/>
    <n v="25"/>
    <n v="9000"/>
  </r>
  <r>
    <n v="1348"/>
    <x v="193"/>
    <n v="1530000"/>
    <n v="10330"/>
    <n v="26000"/>
    <n v="1.7000000000000001E-2"/>
    <n v="148"/>
    <n v="2"/>
    <s v="Yes"/>
    <n v="1"/>
    <n v="2"/>
    <x v="1"/>
    <x v="0"/>
    <s v="X"/>
    <n v="1586"/>
    <x v="0"/>
    <x v="1"/>
    <n v="0"/>
    <x v="1"/>
    <n v="36"/>
    <n v="560000"/>
    <n v="102"/>
    <x v="1"/>
    <s v="M"/>
    <n v="23"/>
    <n v="7000"/>
  </r>
  <r>
    <n v="1349"/>
    <x v="194"/>
    <n v="2010000"/>
    <n v="8660"/>
    <n v="36000"/>
    <n v="1.7999999999999999E-2"/>
    <n v="232"/>
    <n v="5"/>
    <s v="Yes"/>
    <n v="3"/>
    <n v="4"/>
    <x v="1"/>
    <x v="2"/>
    <s v="X"/>
    <n v="1556"/>
    <x v="0"/>
    <x v="0"/>
    <n v="2"/>
    <x v="1"/>
    <n v="60"/>
    <n v="440000"/>
    <n v="102"/>
    <x v="1"/>
    <s v="M"/>
    <n v="23"/>
    <n v="7000"/>
  </r>
  <r>
    <n v="1350"/>
    <x v="195"/>
    <n v="1780000"/>
    <n v="8470"/>
    <n v="30000"/>
    <n v="1.7000000000000001E-2"/>
    <n v="210"/>
    <n v="2"/>
    <s v="Yes"/>
    <n v="4"/>
    <n v="4"/>
    <x v="1"/>
    <x v="2"/>
    <s v="X"/>
    <n v="1877"/>
    <x v="0"/>
    <x v="0"/>
    <n v="3"/>
    <x v="1"/>
    <n v="50"/>
    <n v="510000"/>
    <n v="101"/>
    <x v="2"/>
    <s v="M"/>
    <n v="25"/>
    <n v="9000"/>
  </r>
  <r>
    <n v="1351"/>
    <x v="196"/>
    <n v="1320000"/>
    <n v="5030"/>
    <n v="22000"/>
    <n v="1.7000000000000001E-2"/>
    <n v="262"/>
    <n v="6"/>
    <s v="Yes"/>
    <n v="4"/>
    <n v="3"/>
    <x v="0"/>
    <x v="1"/>
    <s v="Y"/>
    <n v="1235"/>
    <x v="0"/>
    <x v="0"/>
    <n v="2"/>
    <x v="1"/>
    <n v="43"/>
    <n v="610000"/>
    <n v="101"/>
    <x v="2"/>
    <s v="M"/>
    <n v="25"/>
    <n v="9000"/>
  </r>
  <r>
    <n v="1352"/>
    <x v="196"/>
    <n v="2080000"/>
    <n v="10550"/>
    <n v="29000"/>
    <n v="1.4E-2"/>
    <n v="197"/>
    <n v="5"/>
    <s v="Yes"/>
    <n v="2"/>
    <n v="2"/>
    <x v="1"/>
    <x v="0"/>
    <s v="X"/>
    <n v="1535"/>
    <x v="0"/>
    <x v="2"/>
    <n v="0"/>
    <x v="0"/>
    <n v="44"/>
    <n v="330000"/>
    <n v="101"/>
    <x v="2"/>
    <s v="M"/>
    <n v="25"/>
    <n v="9000"/>
  </r>
  <r>
    <n v="1353"/>
    <x v="197"/>
    <n v="660000"/>
    <n v="4850"/>
    <n v="9000"/>
    <n v="1.4E-2"/>
    <n v="136"/>
    <n v="4"/>
    <s v="No"/>
    <n v="1"/>
    <n v="2"/>
    <x v="2"/>
    <x v="1"/>
    <s v="Y"/>
    <n v="1078"/>
    <x v="0"/>
    <x v="1"/>
    <n v="0"/>
    <x v="0"/>
    <n v="30"/>
    <n v="330000"/>
    <n v="102"/>
    <x v="1"/>
    <s v="M"/>
    <n v="23"/>
    <n v="7000"/>
  </r>
  <r>
    <n v="1354"/>
    <x v="197"/>
    <n v="1310000"/>
    <n v="5450"/>
    <n v="22000"/>
    <n v="1.7000000000000001E-2"/>
    <n v="240"/>
    <n v="1"/>
    <s v="No"/>
    <n v="3"/>
    <n v="4"/>
    <x v="0"/>
    <x v="1"/>
    <s v="X"/>
    <n v="1873"/>
    <x v="0"/>
    <x v="0"/>
    <n v="4"/>
    <x v="1"/>
    <n v="65"/>
    <n v="370000"/>
    <n v="101"/>
    <x v="2"/>
    <s v="M"/>
    <n v="25"/>
    <n v="9000"/>
  </r>
  <r>
    <n v="1355"/>
    <x v="198"/>
    <n v="1930000"/>
    <n v="8140"/>
    <n v="41000"/>
    <n v="2.1000000000000001E-2"/>
    <n v="237"/>
    <n v="3"/>
    <s v="No"/>
    <n v="4"/>
    <n v="3"/>
    <x v="0"/>
    <x v="2"/>
    <s v="X"/>
    <n v="1109"/>
    <x v="1"/>
    <x v="0"/>
    <n v="3"/>
    <x v="0"/>
    <n v="57"/>
    <n v="390000"/>
    <n v="102"/>
    <x v="1"/>
    <s v="M"/>
    <n v="23"/>
    <n v="7000"/>
  </r>
  <r>
    <n v="1356"/>
    <x v="199"/>
    <n v="760000"/>
    <n v="5030"/>
    <n v="19000"/>
    <n v="2.5000000000000001E-2"/>
    <n v="151"/>
    <n v="4"/>
    <s v="No"/>
    <n v="2"/>
    <n v="4"/>
    <x v="2"/>
    <x v="1"/>
    <s v="X"/>
    <n v="1441"/>
    <x v="0"/>
    <x v="0"/>
    <n v="4"/>
    <x v="0"/>
    <n v="62"/>
    <n v="670000"/>
    <n v="103"/>
    <x v="0"/>
    <s v="M"/>
    <n v="31"/>
    <n v="15000"/>
  </r>
  <r>
    <n v="1357"/>
    <x v="199"/>
    <n v="900000"/>
    <n v="4660"/>
    <n v="18000"/>
    <n v="0.02"/>
    <n v="193"/>
    <n v="4"/>
    <s v="No"/>
    <n v="2"/>
    <n v="2"/>
    <x v="2"/>
    <x v="1"/>
    <s v="Y"/>
    <n v="1676"/>
    <x v="0"/>
    <x v="1"/>
    <n v="0"/>
    <x v="0"/>
    <n v="33"/>
    <n v="690000"/>
    <n v="102"/>
    <x v="1"/>
    <s v="M"/>
    <n v="23"/>
    <n v="7000"/>
  </r>
  <r>
    <n v="1358"/>
    <x v="199"/>
    <n v="2000000"/>
    <n v="7720"/>
    <n v="42000"/>
    <n v="2.1000000000000001E-2"/>
    <n v="259"/>
    <n v="2"/>
    <s v="Yes"/>
    <n v="3"/>
    <n v="4"/>
    <x v="2"/>
    <x v="2"/>
    <s v="X"/>
    <n v="1823"/>
    <x v="0"/>
    <x v="0"/>
    <n v="3"/>
    <x v="1"/>
    <n v="55"/>
    <n v="840000"/>
    <n v="102"/>
    <x v="1"/>
    <s v="M"/>
    <n v="23"/>
    <n v="7000"/>
  </r>
  <r>
    <n v="1359"/>
    <x v="200"/>
    <n v="1840000"/>
    <n v="7540"/>
    <n v="39000"/>
    <n v="2.1000000000000001E-2"/>
    <n v="244"/>
    <n v="3"/>
    <s v="No"/>
    <n v="4"/>
    <n v="3"/>
    <x v="2"/>
    <x v="2"/>
    <s v="Y"/>
    <n v="1090"/>
    <x v="0"/>
    <x v="0"/>
    <n v="2"/>
    <x v="1"/>
    <n v="49"/>
    <n v="560000"/>
    <n v="102"/>
    <x v="1"/>
    <s v="M"/>
    <n v="23"/>
    <n v="7000"/>
  </r>
  <r>
    <n v="1360"/>
    <x v="200"/>
    <n v="1790000"/>
    <n v="8280"/>
    <n v="27000"/>
    <n v="1.4999999999999999E-2"/>
    <n v="216"/>
    <n v="5"/>
    <s v="Yes"/>
    <n v="3"/>
    <n v="4"/>
    <x v="0"/>
    <x v="2"/>
    <s v="X"/>
    <n v="1153"/>
    <x v="0"/>
    <x v="0"/>
    <n v="2"/>
    <x v="1"/>
    <n v="57"/>
    <n v="560000"/>
    <n v="102"/>
    <x v="1"/>
    <s v="M"/>
    <n v="23"/>
    <n v="7000"/>
  </r>
  <r>
    <n v="1361"/>
    <x v="201"/>
    <n v="2160000"/>
    <n v="9950"/>
    <n v="43000"/>
    <n v="0.02"/>
    <n v="217"/>
    <n v="5"/>
    <s v="Yes"/>
    <n v="3"/>
    <n v="3"/>
    <x v="1"/>
    <x v="0"/>
    <s v="Y"/>
    <n v="1735"/>
    <x v="1"/>
    <x v="0"/>
    <n v="3"/>
    <x v="1"/>
    <n v="42"/>
    <n v="1080000"/>
    <n v="103"/>
    <x v="0"/>
    <s v="M"/>
    <n v="31"/>
    <n v="15000"/>
  </r>
  <r>
    <n v="1362"/>
    <x v="202"/>
    <n v="2120000"/>
    <n v="8000"/>
    <n v="36000"/>
    <n v="1.7000000000000001E-2"/>
    <n v="265"/>
    <n v="6"/>
    <s v="No"/>
    <n v="3"/>
    <n v="4"/>
    <x v="0"/>
    <x v="2"/>
    <s v="X"/>
    <n v="1869"/>
    <x v="0"/>
    <x v="0"/>
    <n v="3"/>
    <x v="0"/>
    <n v="48"/>
    <n v="510000"/>
    <n v="102"/>
    <x v="1"/>
    <s v="M"/>
    <n v="23"/>
    <n v="7000"/>
  </r>
  <r>
    <n v="1363"/>
    <x v="203"/>
    <n v="1660000"/>
    <n v="8130"/>
    <n v="35000"/>
    <n v="2.1000000000000001E-2"/>
    <n v="204"/>
    <n v="6"/>
    <s v="No"/>
    <n v="3"/>
    <n v="4"/>
    <x v="1"/>
    <x v="2"/>
    <s v="Y"/>
    <n v="1943"/>
    <x v="0"/>
    <x v="0"/>
    <n v="2"/>
    <x v="1"/>
    <n v="41"/>
    <n v="580000"/>
    <n v="102"/>
    <x v="1"/>
    <s v="M"/>
    <n v="23"/>
    <n v="7000"/>
  </r>
  <r>
    <n v="1364"/>
    <x v="203"/>
    <n v="1880000"/>
    <n v="9440"/>
    <n v="38000"/>
    <n v="0.02"/>
    <n v="199"/>
    <n v="5"/>
    <s v="No"/>
    <n v="3"/>
    <n v="2"/>
    <x v="2"/>
    <x v="0"/>
    <s v="Y"/>
    <n v="1978"/>
    <x v="0"/>
    <x v="1"/>
    <n v="0"/>
    <x v="1"/>
    <n v="36"/>
    <n v="990000"/>
    <n v="103"/>
    <x v="0"/>
    <s v="M"/>
    <n v="31"/>
    <n v="15000"/>
  </r>
  <r>
    <n v="1365"/>
    <x v="204"/>
    <n v="2490000"/>
    <n v="9760"/>
    <n v="42000"/>
    <n v="1.7000000000000001E-2"/>
    <n v="255"/>
    <n v="3"/>
    <s v="No"/>
    <n v="3"/>
    <n v="4"/>
    <x v="1"/>
    <x v="0"/>
    <s v="Y"/>
    <n v="1335"/>
    <x v="0"/>
    <x v="0"/>
    <n v="3"/>
    <x v="1"/>
    <n v="41"/>
    <n v="1000000"/>
    <n v="102"/>
    <x v="1"/>
    <s v="M"/>
    <n v="23"/>
    <n v="7000"/>
  </r>
  <r>
    <n v="1366"/>
    <x v="204"/>
    <n v="1580000"/>
    <n v="7660"/>
    <n v="38000"/>
    <n v="2.4E-2"/>
    <n v="206"/>
    <n v="5"/>
    <s v="Yes"/>
    <n v="4"/>
    <n v="4"/>
    <x v="0"/>
    <x v="2"/>
    <s v="Y"/>
    <n v="1743"/>
    <x v="0"/>
    <x v="0"/>
    <n v="4"/>
    <x v="1"/>
    <n v="48"/>
    <n v="570000"/>
    <n v="103"/>
    <x v="0"/>
    <s v="M"/>
    <n v="31"/>
    <n v="15000"/>
  </r>
  <r>
    <n v="1367"/>
    <x v="205"/>
    <n v="1210000"/>
    <n v="8060"/>
    <n v="21000"/>
    <n v="1.7000000000000001E-2"/>
    <n v="150"/>
    <n v="3"/>
    <s v="No"/>
    <n v="2"/>
    <n v="4"/>
    <x v="1"/>
    <x v="2"/>
    <s v="Y"/>
    <n v="1393"/>
    <x v="0"/>
    <x v="0"/>
    <n v="3"/>
    <x v="1"/>
    <n v="54"/>
    <n v="380000"/>
    <n v="101"/>
    <x v="2"/>
    <s v="M"/>
    <n v="25"/>
    <n v="9000"/>
  </r>
  <r>
    <n v="1368"/>
    <x v="205"/>
    <n v="1060000"/>
    <n v="5120"/>
    <n v="20000"/>
    <n v="1.9E-2"/>
    <n v="207"/>
    <n v="2"/>
    <s v="Yes"/>
    <n v="3"/>
    <n v="4"/>
    <x v="2"/>
    <x v="1"/>
    <s v="X"/>
    <n v="1912"/>
    <x v="0"/>
    <x v="0"/>
    <n v="2"/>
    <x v="1"/>
    <n v="57"/>
    <n v="290000"/>
    <n v="102"/>
    <x v="1"/>
    <s v="M"/>
    <n v="23"/>
    <n v="7000"/>
  </r>
  <r>
    <n v="1369"/>
    <x v="206"/>
    <n v="1120000"/>
    <n v="7720"/>
    <n v="17000"/>
    <n v="1.4999999999999999E-2"/>
    <n v="145"/>
    <n v="5"/>
    <s v="No"/>
    <n v="1"/>
    <n v="3"/>
    <x v="0"/>
    <x v="2"/>
    <s v="Y"/>
    <n v="1489"/>
    <x v="0"/>
    <x v="1"/>
    <n v="0"/>
    <x v="1"/>
    <n v="39"/>
    <n v="660000"/>
    <n v="101"/>
    <x v="2"/>
    <s v="M"/>
    <n v="25"/>
    <n v="9000"/>
  </r>
  <r>
    <n v="1370"/>
    <x v="207"/>
    <n v="820000"/>
    <n v="5350"/>
    <n v="11000"/>
    <n v="1.2999999999999999E-2"/>
    <n v="153"/>
    <n v="3"/>
    <s v="No"/>
    <n v="2"/>
    <n v="4"/>
    <x v="2"/>
    <x v="1"/>
    <s v="X"/>
    <n v="1176"/>
    <x v="0"/>
    <x v="0"/>
    <n v="3"/>
    <x v="0"/>
    <n v="54"/>
    <n v="720000"/>
    <n v="101"/>
    <x v="2"/>
    <s v="M"/>
    <n v="25"/>
    <n v="9000"/>
  </r>
  <r>
    <n v="1371"/>
    <x v="207"/>
    <n v="1690000"/>
    <n v="8040"/>
    <n v="27000"/>
    <n v="1.6E-2"/>
    <n v="210"/>
    <n v="3"/>
    <s v="No"/>
    <n v="4"/>
    <n v="3"/>
    <x v="0"/>
    <x v="2"/>
    <s v="X"/>
    <n v="1289"/>
    <x v="1"/>
    <x v="0"/>
    <n v="2"/>
    <x v="0"/>
    <n v="41"/>
    <n v="560000"/>
    <n v="102"/>
    <x v="1"/>
    <s v="M"/>
    <n v="23"/>
    <n v="7000"/>
  </r>
  <r>
    <n v="1372"/>
    <x v="208"/>
    <n v="2010000"/>
    <n v="7820"/>
    <n v="36000"/>
    <n v="1.7999999999999999E-2"/>
    <n v="257"/>
    <n v="1"/>
    <s v="No"/>
    <n v="3"/>
    <n v="3"/>
    <x v="0"/>
    <x v="2"/>
    <s v="X"/>
    <n v="1814"/>
    <x v="0"/>
    <x v="0"/>
    <n v="2"/>
    <x v="1"/>
    <n v="57"/>
    <n v="970000"/>
    <n v="103"/>
    <x v="0"/>
    <s v="M"/>
    <n v="31"/>
    <n v="15000"/>
  </r>
  <r>
    <n v="1373"/>
    <x v="209"/>
    <n v="1760000"/>
    <n v="7550"/>
    <n v="32000"/>
    <n v="1.7999999999999999E-2"/>
    <n v="233"/>
    <n v="1"/>
    <s v="Yes"/>
    <n v="3"/>
    <n v="4"/>
    <x v="0"/>
    <x v="2"/>
    <s v="Y"/>
    <n v="1941"/>
    <x v="0"/>
    <x v="0"/>
    <n v="2"/>
    <x v="1"/>
    <n v="60"/>
    <n v="500000"/>
    <n v="103"/>
    <x v="0"/>
    <s v="M"/>
    <n v="31"/>
    <n v="15000"/>
  </r>
  <r>
    <n v="1374"/>
    <x v="210"/>
    <n v="1150000"/>
    <n v="5800"/>
    <n v="23000"/>
    <n v="0.02"/>
    <n v="198"/>
    <n v="3"/>
    <s v="Yes"/>
    <n v="3"/>
    <n v="4"/>
    <x v="0"/>
    <x v="1"/>
    <s v="X"/>
    <n v="1171"/>
    <x v="0"/>
    <x v="0"/>
    <n v="4"/>
    <x v="1"/>
    <n v="62"/>
    <n v="670000"/>
    <n v="103"/>
    <x v="0"/>
    <s v="M"/>
    <n v="31"/>
    <n v="15000"/>
  </r>
  <r>
    <n v="1375"/>
    <x v="211"/>
    <n v="1630000"/>
    <n v="9870"/>
    <n v="16000"/>
    <n v="0.01"/>
    <n v="165"/>
    <n v="1"/>
    <s v="Yes"/>
    <n v="3"/>
    <n v="3"/>
    <x v="2"/>
    <x v="0"/>
    <s v="X"/>
    <n v="1765"/>
    <x v="0"/>
    <x v="0"/>
    <n v="2"/>
    <x v="0"/>
    <n v="55"/>
    <n v="600000"/>
    <n v="101"/>
    <x v="2"/>
    <s v="M"/>
    <n v="25"/>
    <n v="9000"/>
  </r>
  <r>
    <n v="1376"/>
    <x v="212"/>
    <n v="1930000"/>
    <n v="8530"/>
    <n v="33000"/>
    <n v="1.7000000000000001E-2"/>
    <n v="226"/>
    <n v="6"/>
    <s v="Yes"/>
    <n v="3"/>
    <n v="4"/>
    <x v="1"/>
    <x v="2"/>
    <s v="X"/>
    <n v="1204"/>
    <x v="0"/>
    <x v="0"/>
    <n v="3"/>
    <x v="0"/>
    <n v="50"/>
    <n v="880000"/>
    <n v="102"/>
    <x v="1"/>
    <s v="M"/>
    <n v="23"/>
    <n v="7000"/>
  </r>
  <r>
    <n v="1377"/>
    <x v="213"/>
    <n v="1430000"/>
    <n v="5410"/>
    <n v="26000"/>
    <n v="1.7999999999999999E-2"/>
    <n v="264"/>
    <n v="1"/>
    <s v="No"/>
    <n v="4"/>
    <n v="3"/>
    <x v="1"/>
    <x v="1"/>
    <s v="Y"/>
    <n v="1519"/>
    <x v="0"/>
    <x v="0"/>
    <n v="3"/>
    <x v="1"/>
    <n v="61"/>
    <n v="570000"/>
    <n v="102"/>
    <x v="1"/>
    <s v="M"/>
    <n v="23"/>
    <n v="7000"/>
  </r>
  <r>
    <n v="1378"/>
    <x v="214"/>
    <n v="1850000"/>
    <n v="9580"/>
    <n v="37000"/>
    <n v="0.02"/>
    <n v="193"/>
    <n v="1"/>
    <s v="No"/>
    <n v="2"/>
    <n v="3"/>
    <x v="0"/>
    <x v="0"/>
    <s v="Y"/>
    <n v="1690"/>
    <x v="0"/>
    <x v="0"/>
    <n v="3"/>
    <x v="0"/>
    <n v="65"/>
    <n v="1030000"/>
    <n v="102"/>
    <x v="1"/>
    <s v="M"/>
    <n v="23"/>
    <n v="7000"/>
  </r>
  <r>
    <n v="1379"/>
    <x v="215"/>
    <n v="1930000"/>
    <n v="7970"/>
    <n v="33000"/>
    <n v="1.7000000000000001E-2"/>
    <n v="242"/>
    <n v="3"/>
    <s v="No"/>
    <n v="3"/>
    <n v="4"/>
    <x v="1"/>
    <x v="2"/>
    <s v="Y"/>
    <n v="1448"/>
    <x v="0"/>
    <x v="0"/>
    <n v="4"/>
    <x v="0"/>
    <n v="49"/>
    <n v="1050000"/>
    <n v="101"/>
    <x v="2"/>
    <s v="M"/>
    <n v="25"/>
    <n v="9000"/>
  </r>
  <r>
    <n v="1380"/>
    <x v="215"/>
    <n v="1890000"/>
    <n v="7740"/>
    <n v="25000"/>
    <n v="1.2999999999999999E-2"/>
    <n v="244"/>
    <n v="3"/>
    <s v="Yes"/>
    <n v="3"/>
    <n v="3"/>
    <x v="2"/>
    <x v="2"/>
    <s v="Y"/>
    <n v="1482"/>
    <x v="0"/>
    <x v="0"/>
    <n v="3"/>
    <x v="0"/>
    <n v="60"/>
    <n v="370000"/>
    <n v="101"/>
    <x v="2"/>
    <s v="M"/>
    <n v="25"/>
    <n v="9000"/>
  </r>
  <r>
    <n v="1381"/>
    <x v="216"/>
    <n v="2110000"/>
    <n v="10290"/>
    <n v="32000"/>
    <n v="1.4999999999999999E-2"/>
    <n v="205"/>
    <n v="3"/>
    <s v="No"/>
    <n v="4"/>
    <n v="3"/>
    <x v="1"/>
    <x v="0"/>
    <s v="Y"/>
    <n v="1591"/>
    <x v="0"/>
    <x v="0"/>
    <n v="3"/>
    <x v="0"/>
    <n v="59"/>
    <n v="380000"/>
    <n v="101"/>
    <x v="2"/>
    <s v="M"/>
    <n v="25"/>
    <n v="9000"/>
  </r>
  <r>
    <n v="1382"/>
    <x v="216"/>
    <n v="1850000"/>
    <n v="8000"/>
    <n v="26000"/>
    <n v="1.4E-2"/>
    <n v="231"/>
    <n v="5"/>
    <s v="Yes"/>
    <n v="4"/>
    <n v="4"/>
    <x v="2"/>
    <x v="2"/>
    <s v="X"/>
    <n v="1792"/>
    <x v="1"/>
    <x v="0"/>
    <n v="2"/>
    <x v="1"/>
    <n v="56"/>
    <n v="350000"/>
    <n v="101"/>
    <x v="2"/>
    <s v="M"/>
    <n v="25"/>
    <n v="9000"/>
  </r>
  <r>
    <n v="1383"/>
    <x v="217"/>
    <n v="1110000"/>
    <n v="7810"/>
    <n v="18000"/>
    <n v="1.6E-2"/>
    <n v="142"/>
    <n v="3"/>
    <s v="No"/>
    <n v="1"/>
    <n v="2"/>
    <x v="2"/>
    <x v="2"/>
    <s v="X"/>
    <n v="1370"/>
    <x v="0"/>
    <x v="1"/>
    <n v="0"/>
    <x v="0"/>
    <n v="39"/>
    <n v="860000"/>
    <n v="101"/>
    <x v="2"/>
    <s v="M"/>
    <n v="25"/>
    <n v="9000"/>
  </r>
  <r>
    <n v="1384"/>
    <x v="218"/>
    <n v="810000"/>
    <n v="5250"/>
    <n v="9000"/>
    <n v="1.0999999999999999E-2"/>
    <n v="154"/>
    <n v="5"/>
    <s v="Yes"/>
    <n v="3"/>
    <n v="2"/>
    <x v="2"/>
    <x v="1"/>
    <s v="Y"/>
    <n v="1154"/>
    <x v="0"/>
    <x v="2"/>
    <n v="0"/>
    <x v="0"/>
    <n v="30"/>
    <n v="680000"/>
    <n v="101"/>
    <x v="2"/>
    <s v="M"/>
    <n v="25"/>
    <n v="9000"/>
  </r>
  <r>
    <n v="1385"/>
    <x v="218"/>
    <n v="1290000"/>
    <n v="9550"/>
    <n v="22000"/>
    <n v="1.7000000000000001E-2"/>
    <n v="135"/>
    <n v="3"/>
    <s v="No"/>
    <n v="1"/>
    <n v="3"/>
    <x v="0"/>
    <x v="0"/>
    <s v="Y"/>
    <n v="1320"/>
    <x v="0"/>
    <x v="1"/>
    <n v="0"/>
    <x v="1"/>
    <n v="31"/>
    <n v="620000"/>
    <n v="101"/>
    <x v="2"/>
    <s v="M"/>
    <n v="25"/>
    <n v="9000"/>
  </r>
  <r>
    <n v="1386"/>
    <x v="218"/>
    <n v="1700000"/>
    <n v="10420"/>
    <n v="31000"/>
    <n v="1.7999999999999999E-2"/>
    <n v="163"/>
    <n v="5"/>
    <s v="No"/>
    <n v="2"/>
    <n v="4"/>
    <x v="1"/>
    <x v="0"/>
    <s v="Y"/>
    <n v="1970"/>
    <x v="0"/>
    <x v="0"/>
    <n v="3"/>
    <x v="1"/>
    <n v="51"/>
    <n v="660000"/>
    <n v="102"/>
    <x v="1"/>
    <s v="M"/>
    <n v="23"/>
    <n v="7000"/>
  </r>
  <r>
    <n v="1387"/>
    <x v="219"/>
    <n v="1620000"/>
    <n v="8260"/>
    <n v="18000"/>
    <n v="1.0999999999999999E-2"/>
    <n v="196"/>
    <n v="6"/>
    <s v="No"/>
    <n v="2"/>
    <n v="2"/>
    <x v="1"/>
    <x v="2"/>
    <s v="X"/>
    <n v="1572"/>
    <x v="0"/>
    <x v="1"/>
    <n v="0"/>
    <x v="0"/>
    <n v="31"/>
    <n v="610000"/>
    <n v="101"/>
    <x v="2"/>
    <s v="M"/>
    <n v="25"/>
    <n v="9000"/>
  </r>
  <r>
    <n v="1388"/>
    <x v="220"/>
    <n v="2090000"/>
    <n v="10390"/>
    <n v="40000"/>
    <n v="1.9E-2"/>
    <n v="201"/>
    <n v="1"/>
    <s v="Yes"/>
    <n v="4"/>
    <n v="3"/>
    <x v="1"/>
    <x v="0"/>
    <s v="Y"/>
    <n v="1515"/>
    <x v="1"/>
    <x v="0"/>
    <n v="2"/>
    <x v="1"/>
    <n v="60"/>
    <n v="500000"/>
    <n v="102"/>
    <x v="1"/>
    <s v="M"/>
    <n v="23"/>
    <n v="7000"/>
  </r>
  <r>
    <n v="1389"/>
    <x v="221"/>
    <n v="1350000"/>
    <n v="8080"/>
    <n v="23000"/>
    <n v="1.7000000000000001E-2"/>
    <n v="167"/>
    <n v="6"/>
    <s v="Yes"/>
    <n v="3"/>
    <n v="3"/>
    <x v="2"/>
    <x v="2"/>
    <s v="X"/>
    <n v="1436"/>
    <x v="0"/>
    <x v="0"/>
    <n v="3"/>
    <x v="1"/>
    <n v="45"/>
    <n v="510000"/>
    <n v="101"/>
    <x v="2"/>
    <s v="M"/>
    <n v="25"/>
    <n v="9000"/>
  </r>
  <r>
    <n v="1390"/>
    <x v="222"/>
    <n v="1590000"/>
    <n v="10190"/>
    <n v="33000"/>
    <n v="2.1000000000000001E-2"/>
    <n v="156"/>
    <n v="2"/>
    <s v="No"/>
    <n v="2"/>
    <n v="3"/>
    <x v="1"/>
    <x v="0"/>
    <s v="Y"/>
    <n v="1008"/>
    <x v="1"/>
    <x v="0"/>
    <n v="2"/>
    <x v="0"/>
    <n v="61"/>
    <n v="550000"/>
    <n v="103"/>
    <x v="0"/>
    <s v="M"/>
    <n v="31"/>
    <n v="15000"/>
  </r>
  <r>
    <n v="1391"/>
    <x v="222"/>
    <n v="1330000"/>
    <n v="9430"/>
    <n v="23000"/>
    <n v="1.7000000000000001E-2"/>
    <n v="141"/>
    <n v="5"/>
    <s v="No"/>
    <n v="1"/>
    <n v="2"/>
    <x v="2"/>
    <x v="0"/>
    <s v="Y"/>
    <n v="1853"/>
    <x v="0"/>
    <x v="1"/>
    <n v="0"/>
    <x v="0"/>
    <n v="31"/>
    <n v="410000"/>
    <n v="102"/>
    <x v="1"/>
    <s v="M"/>
    <n v="23"/>
    <n v="7000"/>
  </r>
  <r>
    <n v="1392"/>
    <x v="223"/>
    <n v="1560000"/>
    <n v="7760"/>
    <n v="39000"/>
    <n v="2.5000000000000001E-2"/>
    <n v="201"/>
    <n v="1"/>
    <s v="Yes"/>
    <n v="3"/>
    <n v="3"/>
    <x v="0"/>
    <x v="2"/>
    <s v="Y"/>
    <n v="1475"/>
    <x v="1"/>
    <x v="0"/>
    <n v="4"/>
    <x v="1"/>
    <n v="62"/>
    <n v="540000"/>
    <n v="103"/>
    <x v="0"/>
    <s v="M"/>
    <n v="31"/>
    <n v="15000"/>
  </r>
  <r>
    <n v="1393"/>
    <x v="223"/>
    <n v="2290000"/>
    <n v="10360"/>
    <n v="23000"/>
    <n v="0.01"/>
    <n v="221"/>
    <n v="5"/>
    <s v="No"/>
    <n v="3"/>
    <n v="4"/>
    <x v="0"/>
    <x v="0"/>
    <s v="X"/>
    <n v="1721"/>
    <x v="0"/>
    <x v="0"/>
    <n v="2"/>
    <x v="1"/>
    <n v="52"/>
    <n v="800000"/>
    <n v="101"/>
    <x v="2"/>
    <s v="M"/>
    <n v="25"/>
    <n v="9000"/>
  </r>
  <r>
    <n v="1394"/>
    <x v="224"/>
    <n v="1260000"/>
    <n v="8680"/>
    <n v="14000"/>
    <n v="1.0999999999999999E-2"/>
    <n v="145"/>
    <n v="2"/>
    <s v="Yes"/>
    <n v="1"/>
    <n v="3"/>
    <x v="1"/>
    <x v="2"/>
    <s v="Y"/>
    <n v="1248"/>
    <x v="0"/>
    <x v="1"/>
    <n v="0"/>
    <x v="0"/>
    <n v="31"/>
    <n v="350000"/>
    <n v="101"/>
    <x v="2"/>
    <s v="M"/>
    <n v="25"/>
    <n v="9000"/>
  </r>
  <r>
    <n v="1395"/>
    <x v="224"/>
    <n v="2180000"/>
    <n v="10530"/>
    <n v="46000"/>
    <n v="2.1000000000000001E-2"/>
    <n v="207"/>
    <n v="6"/>
    <s v="Yes"/>
    <n v="3"/>
    <n v="3"/>
    <x v="0"/>
    <x v="0"/>
    <s v="X"/>
    <n v="1700"/>
    <x v="0"/>
    <x v="0"/>
    <n v="3"/>
    <x v="0"/>
    <n v="48"/>
    <n v="500000"/>
    <n v="102"/>
    <x v="1"/>
    <s v="M"/>
    <n v="23"/>
    <n v="7000"/>
  </r>
  <r>
    <n v="1396"/>
    <x v="224"/>
    <n v="1820000"/>
    <n v="7840"/>
    <n v="36000"/>
    <n v="0.02"/>
    <n v="232"/>
    <n v="2"/>
    <s v="Yes"/>
    <n v="4"/>
    <n v="4"/>
    <x v="2"/>
    <x v="2"/>
    <s v="X"/>
    <n v="1818"/>
    <x v="1"/>
    <x v="0"/>
    <n v="4"/>
    <x v="1"/>
    <n v="57"/>
    <n v="580000"/>
    <n v="103"/>
    <x v="0"/>
    <s v="M"/>
    <n v="31"/>
    <n v="15000"/>
  </r>
  <r>
    <n v="1397"/>
    <x v="225"/>
    <n v="1260000"/>
    <n v="5620"/>
    <n v="20000"/>
    <n v="1.6E-2"/>
    <n v="224"/>
    <n v="6"/>
    <s v="No"/>
    <n v="4"/>
    <n v="4"/>
    <x v="1"/>
    <x v="1"/>
    <s v="Y"/>
    <n v="1018"/>
    <x v="0"/>
    <x v="0"/>
    <n v="2"/>
    <x v="1"/>
    <n v="58"/>
    <n v="590000"/>
    <n v="102"/>
    <x v="1"/>
    <s v="M"/>
    <n v="23"/>
    <n v="7000"/>
  </r>
  <r>
    <n v="1398"/>
    <x v="225"/>
    <n v="1080000"/>
    <n v="4970"/>
    <n v="18000"/>
    <n v="1.7000000000000001E-2"/>
    <n v="217"/>
    <n v="2"/>
    <s v="No"/>
    <n v="4"/>
    <n v="4"/>
    <x v="2"/>
    <x v="1"/>
    <s v="Y"/>
    <n v="1851"/>
    <x v="0"/>
    <x v="0"/>
    <n v="3"/>
    <x v="1"/>
    <n v="40"/>
    <n v="740000"/>
    <n v="102"/>
    <x v="1"/>
    <s v="M"/>
    <n v="23"/>
    <n v="7000"/>
  </r>
  <r>
    <n v="1399"/>
    <x v="225"/>
    <n v="1320000"/>
    <n v="7950"/>
    <n v="22000"/>
    <n v="1.7000000000000001E-2"/>
    <n v="166"/>
    <n v="2"/>
    <s v="No"/>
    <n v="2"/>
    <n v="3"/>
    <x v="2"/>
    <x v="2"/>
    <s v="X"/>
    <n v="1914"/>
    <x v="0"/>
    <x v="0"/>
    <n v="4"/>
    <x v="1"/>
    <n v="61"/>
    <n v="320000"/>
    <n v="101"/>
    <x v="2"/>
    <s v="M"/>
    <n v="25"/>
    <n v="9000"/>
  </r>
  <r>
    <n v="1400"/>
    <x v="226"/>
    <n v="2090000"/>
    <n v="10340"/>
    <n v="31000"/>
    <n v="1.4999999999999999E-2"/>
    <n v="202"/>
    <n v="4"/>
    <s v="No"/>
    <n v="3"/>
    <n v="3"/>
    <x v="1"/>
    <x v="0"/>
    <s v="X"/>
    <n v="1540"/>
    <x v="0"/>
    <x v="0"/>
    <n v="3"/>
    <x v="1"/>
    <n v="62"/>
    <n v="1020000"/>
    <n v="102"/>
    <x v="1"/>
    <s v="M"/>
    <n v="23"/>
    <n v="7000"/>
  </r>
  <r>
    <n v="1401"/>
    <x v="227"/>
    <n v="1770000"/>
    <n v="7690"/>
    <n v="30000"/>
    <n v="1.7000000000000001E-2"/>
    <n v="230"/>
    <n v="6"/>
    <s v="No"/>
    <n v="3"/>
    <n v="3"/>
    <x v="2"/>
    <x v="2"/>
    <s v="X"/>
    <n v="1088"/>
    <x v="0"/>
    <x v="0"/>
    <n v="4"/>
    <x v="1"/>
    <n v="63"/>
    <n v="580000"/>
    <n v="101"/>
    <x v="2"/>
    <s v="M"/>
    <n v="25"/>
    <n v="9000"/>
  </r>
  <r>
    <n v="1402"/>
    <x v="227"/>
    <n v="2220000"/>
    <n v="9690"/>
    <n v="53000"/>
    <n v="2.4E-2"/>
    <n v="229"/>
    <n v="6"/>
    <s v="Yes"/>
    <n v="3"/>
    <n v="4"/>
    <x v="2"/>
    <x v="0"/>
    <s v="Y"/>
    <n v="1178"/>
    <x v="1"/>
    <x v="0"/>
    <n v="2"/>
    <x v="1"/>
    <n v="41"/>
    <n v="480000"/>
    <n v="103"/>
    <x v="0"/>
    <s v="M"/>
    <n v="31"/>
    <n v="15000"/>
  </r>
  <r>
    <n v="1403"/>
    <x v="228"/>
    <n v="1560000"/>
    <n v="10330"/>
    <n v="37000"/>
    <n v="2.4E-2"/>
    <n v="151"/>
    <n v="4"/>
    <s v="No"/>
    <n v="3"/>
    <n v="2"/>
    <x v="0"/>
    <x v="0"/>
    <s v="X"/>
    <n v="1203"/>
    <x v="0"/>
    <x v="1"/>
    <n v="0"/>
    <x v="0"/>
    <n v="32"/>
    <n v="540000"/>
    <n v="103"/>
    <x v="0"/>
    <s v="M"/>
    <n v="31"/>
    <n v="15000"/>
  </r>
  <r>
    <n v="1404"/>
    <x v="228"/>
    <n v="1190000"/>
    <n v="6070"/>
    <n v="23000"/>
    <n v="1.9E-2"/>
    <n v="196"/>
    <n v="5"/>
    <s v="Yes"/>
    <n v="3"/>
    <n v="3"/>
    <x v="1"/>
    <x v="1"/>
    <s v="X"/>
    <n v="1226"/>
    <x v="1"/>
    <x v="0"/>
    <n v="3"/>
    <x v="1"/>
    <n v="43"/>
    <n v="460000"/>
    <n v="102"/>
    <x v="1"/>
    <s v="M"/>
    <n v="23"/>
    <n v="7000"/>
  </r>
  <r>
    <n v="1405"/>
    <x v="228"/>
    <n v="1400000"/>
    <n v="10370"/>
    <n v="20000"/>
    <n v="1.4E-2"/>
    <n v="135"/>
    <n v="4"/>
    <s v="Yes"/>
    <n v="1"/>
    <n v="2"/>
    <x v="2"/>
    <x v="0"/>
    <s v="X"/>
    <n v="1354"/>
    <x v="0"/>
    <x v="1"/>
    <n v="0"/>
    <x v="1"/>
    <n v="36"/>
    <n v="550000"/>
    <n v="101"/>
    <x v="2"/>
    <s v="M"/>
    <n v="25"/>
    <n v="9000"/>
  </r>
  <r>
    <n v="1406"/>
    <x v="229"/>
    <n v="1080000"/>
    <n v="5400"/>
    <n v="24000"/>
    <n v="2.1999999999999999E-2"/>
    <n v="200"/>
    <n v="4"/>
    <s v="Yes"/>
    <n v="3"/>
    <n v="4"/>
    <x v="2"/>
    <x v="1"/>
    <s v="X"/>
    <n v="1602"/>
    <x v="1"/>
    <x v="0"/>
    <n v="2"/>
    <x v="0"/>
    <n v="55"/>
    <n v="760000"/>
    <n v="103"/>
    <x v="0"/>
    <s v="M"/>
    <n v="31"/>
    <n v="15000"/>
  </r>
  <r>
    <n v="1407"/>
    <x v="229"/>
    <n v="2110000"/>
    <n v="10710"/>
    <n v="40000"/>
    <n v="1.9E-2"/>
    <n v="197"/>
    <n v="5"/>
    <s v="Yes"/>
    <n v="3"/>
    <n v="2"/>
    <x v="1"/>
    <x v="0"/>
    <s v="X"/>
    <n v="1881"/>
    <x v="1"/>
    <x v="2"/>
    <n v="0"/>
    <x v="0"/>
    <n v="45"/>
    <n v="430000"/>
    <n v="102"/>
    <x v="1"/>
    <s v="M"/>
    <n v="23"/>
    <n v="7000"/>
  </r>
  <r>
    <n v="1408"/>
    <x v="229"/>
    <n v="1100000"/>
    <n v="8140"/>
    <n v="21000"/>
    <n v="1.9E-2"/>
    <n v="135"/>
    <n v="4"/>
    <s v="Yes"/>
    <n v="2"/>
    <n v="2"/>
    <x v="0"/>
    <x v="2"/>
    <s v="Y"/>
    <n v="1931"/>
    <x v="0"/>
    <x v="1"/>
    <n v="0"/>
    <x v="1"/>
    <n v="31"/>
    <n v="670000"/>
    <n v="103"/>
    <x v="0"/>
    <s v="M"/>
    <n v="31"/>
    <n v="15000"/>
  </r>
  <r>
    <n v="1409"/>
    <x v="230"/>
    <n v="2160000"/>
    <n v="8270"/>
    <n v="35000"/>
    <n v="1.6E-2"/>
    <n v="261"/>
    <n v="4"/>
    <s v="No"/>
    <n v="4"/>
    <n v="3"/>
    <x v="0"/>
    <x v="2"/>
    <s v="X"/>
    <n v="1025"/>
    <x v="0"/>
    <x v="0"/>
    <n v="4"/>
    <x v="0"/>
    <n v="40"/>
    <n v="430000"/>
    <n v="101"/>
    <x v="2"/>
    <s v="M"/>
    <n v="25"/>
    <n v="9000"/>
  </r>
  <r>
    <n v="1410"/>
    <x v="231"/>
    <n v="1790000"/>
    <n v="8730"/>
    <n v="29000"/>
    <n v="1.6E-2"/>
    <n v="205"/>
    <n v="4"/>
    <s v="Yes"/>
    <n v="4"/>
    <n v="4"/>
    <x v="0"/>
    <x v="2"/>
    <s v="X"/>
    <n v="1569"/>
    <x v="1"/>
    <x v="0"/>
    <n v="4"/>
    <x v="0"/>
    <n v="65"/>
    <n v="500000"/>
    <n v="102"/>
    <x v="1"/>
    <s v="M"/>
    <n v="23"/>
    <n v="7000"/>
  </r>
  <r>
    <n v="1411"/>
    <x v="231"/>
    <n v="2450000"/>
    <n v="10420"/>
    <n v="42000"/>
    <n v="1.7000000000000001E-2"/>
    <n v="235"/>
    <n v="6"/>
    <s v="No"/>
    <n v="4"/>
    <n v="4"/>
    <x v="0"/>
    <x v="0"/>
    <s v="X"/>
    <n v="1854"/>
    <x v="0"/>
    <x v="0"/>
    <n v="4"/>
    <x v="1"/>
    <n v="52"/>
    <n v="910000"/>
    <n v="102"/>
    <x v="1"/>
    <s v="M"/>
    <n v="23"/>
    <n v="7000"/>
  </r>
  <r>
    <n v="1412"/>
    <x v="232"/>
    <n v="2320000"/>
    <n v="10310"/>
    <n v="28000"/>
    <n v="1.2E-2"/>
    <n v="225"/>
    <n v="5"/>
    <s v="No"/>
    <n v="4"/>
    <n v="4"/>
    <x v="2"/>
    <x v="0"/>
    <s v="X"/>
    <n v="1583"/>
    <x v="0"/>
    <x v="0"/>
    <n v="4"/>
    <x v="1"/>
    <n v="43"/>
    <n v="790000"/>
    <n v="101"/>
    <x v="2"/>
    <s v="M"/>
    <n v="25"/>
    <n v="9000"/>
  </r>
  <r>
    <n v="1413"/>
    <x v="233"/>
    <n v="1070000"/>
    <n v="5660"/>
    <n v="21000"/>
    <n v="0.02"/>
    <n v="189"/>
    <n v="4"/>
    <s v="No"/>
    <n v="3"/>
    <n v="2"/>
    <x v="1"/>
    <x v="1"/>
    <s v="Y"/>
    <n v="1491"/>
    <x v="0"/>
    <x v="1"/>
    <n v="0"/>
    <x v="0"/>
    <n v="36"/>
    <n v="270000"/>
    <n v="103"/>
    <x v="0"/>
    <s v="M"/>
    <n v="31"/>
    <n v="15000"/>
  </r>
  <r>
    <n v="1414"/>
    <x v="234"/>
    <n v="1310000"/>
    <n v="5070"/>
    <n v="13000"/>
    <n v="0.01"/>
    <n v="258"/>
    <n v="2"/>
    <s v="No"/>
    <n v="4"/>
    <n v="3"/>
    <x v="2"/>
    <x v="1"/>
    <s v="X"/>
    <n v="1360"/>
    <x v="0"/>
    <x v="0"/>
    <n v="4"/>
    <x v="1"/>
    <n v="54"/>
    <n v="730000"/>
    <n v="101"/>
    <x v="2"/>
    <s v="M"/>
    <n v="25"/>
    <n v="9000"/>
  </r>
  <r>
    <n v="1415"/>
    <x v="235"/>
    <n v="1140000"/>
    <n v="8260"/>
    <n v="19000"/>
    <n v="1.7000000000000001E-2"/>
    <n v="138"/>
    <n v="3"/>
    <s v="Yes"/>
    <n v="1"/>
    <n v="2"/>
    <x v="2"/>
    <x v="2"/>
    <s v="X"/>
    <n v="1514"/>
    <x v="0"/>
    <x v="1"/>
    <n v="0"/>
    <x v="1"/>
    <n v="38"/>
    <n v="340000"/>
    <n v="101"/>
    <x v="2"/>
    <s v="M"/>
    <n v="25"/>
    <n v="9000"/>
  </r>
  <r>
    <n v="1416"/>
    <x v="235"/>
    <n v="2450000"/>
    <n v="10380"/>
    <n v="42000"/>
    <n v="1.7000000000000001E-2"/>
    <n v="236"/>
    <n v="2"/>
    <s v="No"/>
    <n v="4"/>
    <n v="4"/>
    <x v="1"/>
    <x v="0"/>
    <s v="X"/>
    <n v="1747"/>
    <x v="0"/>
    <x v="0"/>
    <n v="4"/>
    <x v="0"/>
    <n v="55"/>
    <n v="860000"/>
    <n v="102"/>
    <x v="1"/>
    <s v="M"/>
    <n v="23"/>
    <n v="7000"/>
  </r>
  <r>
    <n v="1417"/>
    <x v="235"/>
    <n v="880000"/>
    <n v="5900"/>
    <n v="13000"/>
    <n v="1.4999999999999999E-2"/>
    <n v="149"/>
    <n v="6"/>
    <s v="Yes"/>
    <n v="1"/>
    <n v="2"/>
    <x v="1"/>
    <x v="1"/>
    <s v="X"/>
    <n v="1923"/>
    <x v="0"/>
    <x v="1"/>
    <n v="0"/>
    <x v="0"/>
    <n v="35"/>
    <n v="390000"/>
    <n v="102"/>
    <x v="1"/>
    <s v="M"/>
    <n v="23"/>
    <n v="7000"/>
  </r>
  <r>
    <n v="1418"/>
    <x v="236"/>
    <n v="1610000"/>
    <n v="8790"/>
    <n v="26000"/>
    <n v="1.6E-2"/>
    <n v="183"/>
    <n v="6"/>
    <s v="Yes"/>
    <n v="3"/>
    <n v="3"/>
    <x v="1"/>
    <x v="2"/>
    <s v="X"/>
    <n v="1707"/>
    <x v="0"/>
    <x v="0"/>
    <n v="2"/>
    <x v="0"/>
    <n v="41"/>
    <n v="650000"/>
    <n v="102"/>
    <x v="1"/>
    <s v="M"/>
    <n v="23"/>
    <n v="7000"/>
  </r>
  <r>
    <n v="1419"/>
    <x v="237"/>
    <n v="1440000"/>
    <n v="8470"/>
    <n v="27000"/>
    <n v="1.9E-2"/>
    <n v="170"/>
    <n v="6"/>
    <s v="Yes"/>
    <n v="3"/>
    <n v="3"/>
    <x v="1"/>
    <x v="2"/>
    <s v="Y"/>
    <n v="1378"/>
    <x v="1"/>
    <x v="0"/>
    <n v="2"/>
    <x v="1"/>
    <n v="41"/>
    <n v="530000"/>
    <n v="102"/>
    <x v="1"/>
    <s v="M"/>
    <n v="23"/>
    <n v="7000"/>
  </r>
  <r>
    <n v="1420"/>
    <x v="237"/>
    <n v="1190000"/>
    <n v="6100"/>
    <n v="21000"/>
    <n v="1.7999999999999999E-2"/>
    <n v="195"/>
    <n v="2"/>
    <s v="Yes"/>
    <n v="2"/>
    <n v="3"/>
    <x v="1"/>
    <x v="1"/>
    <s v="X"/>
    <n v="1897"/>
    <x v="0"/>
    <x v="0"/>
    <n v="3"/>
    <x v="0"/>
    <n v="62"/>
    <n v="800000"/>
    <n v="102"/>
    <x v="1"/>
    <s v="M"/>
    <n v="23"/>
    <n v="7000"/>
  </r>
  <r>
    <n v="1421"/>
    <x v="237"/>
    <n v="1870000"/>
    <n v="9940"/>
    <n v="21000"/>
    <n v="1.0999999999999999E-2"/>
    <n v="188"/>
    <n v="5"/>
    <s v="No"/>
    <n v="2"/>
    <n v="4"/>
    <x v="0"/>
    <x v="0"/>
    <s v="Y"/>
    <n v="1981"/>
    <x v="0"/>
    <x v="0"/>
    <n v="3"/>
    <x v="1"/>
    <n v="53"/>
    <n v="960000"/>
    <n v="101"/>
    <x v="2"/>
    <s v="M"/>
    <n v="25"/>
    <n v="9000"/>
  </r>
  <r>
    <n v="1422"/>
    <x v="238"/>
    <n v="1380000"/>
    <n v="5030"/>
    <n v="17000"/>
    <n v="1.2E-2"/>
    <n v="274"/>
    <n v="3"/>
    <s v="Yes"/>
    <n v="3"/>
    <n v="4"/>
    <x v="2"/>
    <x v="1"/>
    <s v="Y"/>
    <n v="1056"/>
    <x v="0"/>
    <x v="0"/>
    <n v="2"/>
    <x v="1"/>
    <n v="65"/>
    <n v="550000"/>
    <n v="101"/>
    <x v="2"/>
    <s v="M"/>
    <n v="25"/>
    <n v="9000"/>
  </r>
  <r>
    <n v="1423"/>
    <x v="239"/>
    <n v="1400000"/>
    <n v="8430"/>
    <n v="20000"/>
    <n v="1.4E-2"/>
    <n v="166"/>
    <n v="3"/>
    <s v="Yes"/>
    <n v="2"/>
    <n v="4"/>
    <x v="0"/>
    <x v="2"/>
    <s v="X"/>
    <n v="1186"/>
    <x v="0"/>
    <x v="0"/>
    <n v="3"/>
    <x v="0"/>
    <n v="65"/>
    <n v="600000"/>
    <n v="101"/>
    <x v="2"/>
    <s v="M"/>
    <n v="25"/>
    <n v="9000"/>
  </r>
  <r>
    <n v="1424"/>
    <x v="239"/>
    <n v="1770000"/>
    <n v="10050"/>
    <n v="37000"/>
    <n v="2.1000000000000001E-2"/>
    <n v="176"/>
    <n v="3"/>
    <s v="Yes"/>
    <n v="2"/>
    <n v="4"/>
    <x v="0"/>
    <x v="0"/>
    <s v="Y"/>
    <n v="1858"/>
    <x v="0"/>
    <x v="0"/>
    <n v="2"/>
    <x v="0"/>
    <n v="45"/>
    <n v="690000"/>
    <n v="103"/>
    <x v="0"/>
    <s v="M"/>
    <n v="31"/>
    <n v="15000"/>
  </r>
  <r>
    <n v="1425"/>
    <x v="240"/>
    <n v="2620000"/>
    <n v="9770"/>
    <n v="26000"/>
    <n v="0.01"/>
    <n v="268"/>
    <n v="4"/>
    <s v="Yes"/>
    <n v="4"/>
    <n v="4"/>
    <x v="2"/>
    <x v="0"/>
    <s v="Y"/>
    <n v="1117"/>
    <x v="0"/>
    <x v="0"/>
    <n v="2"/>
    <x v="1"/>
    <n v="49"/>
    <n v="900000"/>
    <n v="101"/>
    <x v="2"/>
    <s v="M"/>
    <n v="25"/>
    <n v="9000"/>
  </r>
  <r>
    <n v="1426"/>
    <x v="240"/>
    <n v="1660000"/>
    <n v="9020"/>
    <n v="25000"/>
    <n v="1.4999999999999999E-2"/>
    <n v="184"/>
    <n v="6"/>
    <s v="Yes"/>
    <n v="3"/>
    <n v="3"/>
    <x v="1"/>
    <x v="2"/>
    <s v="X"/>
    <n v="1961"/>
    <x v="0"/>
    <x v="0"/>
    <n v="4"/>
    <x v="1"/>
    <n v="60"/>
    <n v="640000"/>
    <n v="101"/>
    <x v="2"/>
    <s v="M"/>
    <n v="25"/>
    <n v="9000"/>
  </r>
  <r>
    <n v="1427"/>
    <x v="241"/>
    <n v="1790000"/>
    <n v="8020"/>
    <n v="41000"/>
    <n v="2.3E-2"/>
    <n v="223"/>
    <n v="5"/>
    <s v="Yes"/>
    <n v="3"/>
    <n v="4"/>
    <x v="0"/>
    <x v="2"/>
    <s v="Y"/>
    <n v="1755"/>
    <x v="0"/>
    <x v="0"/>
    <n v="2"/>
    <x v="1"/>
    <n v="41"/>
    <n v="590000"/>
    <n v="103"/>
    <x v="0"/>
    <s v="M"/>
    <n v="31"/>
    <n v="15000"/>
  </r>
  <r>
    <n v="1428"/>
    <x v="242"/>
    <n v="890000"/>
    <n v="5200"/>
    <n v="19000"/>
    <n v="2.1000000000000001E-2"/>
    <n v="171"/>
    <n v="4"/>
    <s v="No"/>
    <n v="3"/>
    <n v="2"/>
    <x v="2"/>
    <x v="1"/>
    <s v="Y"/>
    <n v="1483"/>
    <x v="0"/>
    <x v="1"/>
    <n v="0"/>
    <x v="1"/>
    <n v="38"/>
    <n v="930000"/>
    <n v="102"/>
    <x v="1"/>
    <s v="M"/>
    <n v="23"/>
    <n v="7000"/>
  </r>
  <r>
    <n v="1429"/>
    <x v="243"/>
    <n v="670000"/>
    <n v="4890"/>
    <n v="7000"/>
    <n v="0.01"/>
    <n v="137"/>
    <n v="3"/>
    <s v="No"/>
    <n v="1"/>
    <n v="2"/>
    <x v="2"/>
    <x v="1"/>
    <s v="Y"/>
    <n v="1112"/>
    <x v="0"/>
    <x v="1"/>
    <n v="0"/>
    <x v="0"/>
    <n v="30"/>
    <n v="610000"/>
    <n v="101"/>
    <x v="2"/>
    <s v="M"/>
    <n v="25"/>
    <n v="9000"/>
  </r>
  <r>
    <n v="1430"/>
    <x v="244"/>
    <n v="1430000"/>
    <n v="5780"/>
    <n v="17000"/>
    <n v="1.2E-2"/>
    <n v="247"/>
    <n v="5"/>
    <s v="No"/>
    <n v="3"/>
    <n v="3"/>
    <x v="1"/>
    <x v="1"/>
    <s v="X"/>
    <n v="1383"/>
    <x v="0"/>
    <x v="0"/>
    <n v="4"/>
    <x v="1"/>
    <n v="47"/>
    <n v="640000"/>
    <n v="101"/>
    <x v="2"/>
    <s v="M"/>
    <n v="25"/>
    <n v="9000"/>
  </r>
  <r>
    <n v="1431"/>
    <x v="244"/>
    <n v="1900000"/>
    <n v="8010"/>
    <n v="34000"/>
    <n v="1.7999999999999999E-2"/>
    <n v="237"/>
    <n v="1"/>
    <s v="No"/>
    <n v="3"/>
    <n v="4"/>
    <x v="2"/>
    <x v="2"/>
    <s v="X"/>
    <n v="1384"/>
    <x v="1"/>
    <x v="0"/>
    <n v="3"/>
    <x v="0"/>
    <n v="43"/>
    <n v="410000"/>
    <n v="102"/>
    <x v="1"/>
    <s v="M"/>
    <n v="23"/>
    <n v="7000"/>
  </r>
  <r>
    <n v="1432"/>
    <x v="244"/>
    <n v="840000"/>
    <n v="4910"/>
    <n v="20000"/>
    <n v="2.4E-2"/>
    <n v="171"/>
    <n v="2"/>
    <s v="No"/>
    <n v="3"/>
    <n v="2"/>
    <x v="2"/>
    <x v="1"/>
    <s v="Y"/>
    <n v="1822"/>
    <x v="0"/>
    <x v="2"/>
    <n v="0"/>
    <x v="0"/>
    <n v="34"/>
    <n v="630000"/>
    <n v="103"/>
    <x v="0"/>
    <s v="M"/>
    <n v="31"/>
    <n v="15000"/>
  </r>
  <r>
    <n v="1433"/>
    <x v="245"/>
    <n v="1330000"/>
    <n v="5650"/>
    <n v="25000"/>
    <n v="1.9E-2"/>
    <n v="235"/>
    <n v="1"/>
    <s v="No"/>
    <n v="3"/>
    <n v="3"/>
    <x v="1"/>
    <x v="1"/>
    <s v="Y"/>
    <n v="1433"/>
    <x v="0"/>
    <x v="0"/>
    <n v="2"/>
    <x v="1"/>
    <n v="61"/>
    <n v="560000"/>
    <n v="102"/>
    <x v="1"/>
    <s v="M"/>
    <n v="23"/>
    <n v="7000"/>
  </r>
  <r>
    <n v="1434"/>
    <x v="246"/>
    <n v="1320000"/>
    <n v="4960"/>
    <n v="26000"/>
    <n v="0.02"/>
    <n v="266"/>
    <n v="4"/>
    <s v="Yes"/>
    <n v="3"/>
    <n v="3"/>
    <x v="2"/>
    <x v="1"/>
    <s v="Y"/>
    <n v="1935"/>
    <x v="1"/>
    <x v="0"/>
    <n v="3"/>
    <x v="0"/>
    <n v="52"/>
    <n v="680000"/>
    <n v="103"/>
    <x v="0"/>
    <s v="M"/>
    <n v="31"/>
    <n v="15000"/>
  </r>
  <r>
    <n v="1435"/>
    <x v="247"/>
    <n v="970000"/>
    <n v="6130"/>
    <n v="22000"/>
    <n v="2.3E-2"/>
    <n v="158"/>
    <n v="4"/>
    <s v="No"/>
    <n v="2"/>
    <n v="4"/>
    <x v="1"/>
    <x v="1"/>
    <s v="X"/>
    <n v="1347"/>
    <x v="0"/>
    <x v="0"/>
    <n v="2"/>
    <x v="0"/>
    <n v="64"/>
    <n v="310000"/>
    <n v="103"/>
    <x v="0"/>
    <s v="M"/>
    <n v="31"/>
    <n v="15000"/>
  </r>
  <r>
    <n v="1436"/>
    <x v="247"/>
    <n v="1730000"/>
    <n v="10810"/>
    <n v="42000"/>
    <n v="2.4E-2"/>
    <n v="160"/>
    <n v="5"/>
    <s v="Yes"/>
    <n v="3"/>
    <n v="3"/>
    <x v="0"/>
    <x v="0"/>
    <s v="X"/>
    <n v="1922"/>
    <x v="0"/>
    <x v="0"/>
    <n v="4"/>
    <x v="1"/>
    <n v="42"/>
    <n v="610000"/>
    <n v="103"/>
    <x v="0"/>
    <s v="M"/>
    <n v="31"/>
    <n v="15000"/>
  </r>
  <r>
    <n v="1437"/>
    <x v="248"/>
    <n v="2650000"/>
    <n v="9740"/>
    <n v="58000"/>
    <n v="2.1999999999999999E-2"/>
    <n v="272"/>
    <n v="4"/>
    <s v="Yes"/>
    <n v="4"/>
    <n v="4"/>
    <x v="0"/>
    <x v="0"/>
    <s v="Y"/>
    <n v="1490"/>
    <x v="0"/>
    <x v="0"/>
    <n v="3"/>
    <x v="0"/>
    <n v="57"/>
    <n v="390000"/>
    <n v="103"/>
    <x v="0"/>
    <s v="M"/>
    <n v="31"/>
    <n v="15000"/>
  </r>
  <r>
    <n v="1438"/>
    <x v="249"/>
    <n v="1150000"/>
    <n v="5980"/>
    <n v="28000"/>
    <n v="2.4E-2"/>
    <n v="192"/>
    <n v="6"/>
    <s v="No"/>
    <n v="3"/>
    <n v="4"/>
    <x v="1"/>
    <x v="1"/>
    <s v="X"/>
    <n v="1063"/>
    <x v="0"/>
    <x v="0"/>
    <n v="3"/>
    <x v="1"/>
    <n v="50"/>
    <n v="400000"/>
    <n v="103"/>
    <x v="0"/>
    <s v="M"/>
    <n v="31"/>
    <n v="15000"/>
  </r>
  <r>
    <n v="1439"/>
    <x v="249"/>
    <n v="920000"/>
    <n v="5600"/>
    <n v="16000"/>
    <n v="1.7000000000000001E-2"/>
    <n v="164"/>
    <n v="2"/>
    <s v="No"/>
    <n v="2"/>
    <n v="2"/>
    <x v="1"/>
    <x v="1"/>
    <s v="Y"/>
    <n v="1430"/>
    <x v="0"/>
    <x v="1"/>
    <n v="0"/>
    <x v="0"/>
    <n v="32"/>
    <n v="430000"/>
    <n v="102"/>
    <x v="1"/>
    <s v="M"/>
    <n v="23"/>
    <n v="7000"/>
  </r>
  <r>
    <n v="1440"/>
    <x v="249"/>
    <n v="1490000"/>
    <n v="5910"/>
    <n v="21000"/>
    <n v="1.4E-2"/>
    <n v="252"/>
    <n v="4"/>
    <s v="No"/>
    <n v="4"/>
    <n v="3"/>
    <x v="1"/>
    <x v="1"/>
    <s v="X"/>
    <n v="1457"/>
    <x v="0"/>
    <x v="0"/>
    <n v="2"/>
    <x v="0"/>
    <n v="65"/>
    <n v="590000"/>
    <n v="101"/>
    <x v="2"/>
    <s v="M"/>
    <n v="25"/>
    <n v="9000"/>
  </r>
  <r>
    <n v="1441"/>
    <x v="249"/>
    <n v="1400000"/>
    <n v="10210"/>
    <n v="21000"/>
    <n v="1.4999999999999999E-2"/>
    <n v="137"/>
    <n v="4"/>
    <s v="Yes"/>
    <n v="2"/>
    <n v="2"/>
    <x v="0"/>
    <x v="0"/>
    <s v="X"/>
    <n v="1504"/>
    <x v="0"/>
    <x v="1"/>
    <n v="0"/>
    <x v="0"/>
    <n v="35"/>
    <n v="580000"/>
    <n v="101"/>
    <x v="2"/>
    <s v="M"/>
    <n v="25"/>
    <n v="9000"/>
  </r>
  <r>
    <n v="1442"/>
    <x v="250"/>
    <n v="1510000"/>
    <n v="7580"/>
    <n v="27000"/>
    <n v="1.7999999999999999E-2"/>
    <n v="199"/>
    <n v="5"/>
    <s v="No"/>
    <n v="2"/>
    <n v="3"/>
    <x v="2"/>
    <x v="2"/>
    <s v="Y"/>
    <n v="1342"/>
    <x v="0"/>
    <x v="0"/>
    <n v="2"/>
    <x v="1"/>
    <n v="55"/>
    <n v="600000"/>
    <n v="103"/>
    <x v="0"/>
    <s v="M"/>
    <n v="31"/>
    <n v="15000"/>
  </r>
  <r>
    <n v="1443"/>
    <x v="250"/>
    <n v="1400000"/>
    <n v="5340"/>
    <n v="20000"/>
    <n v="1.4E-2"/>
    <n v="262"/>
    <n v="3"/>
    <s v="No"/>
    <n v="4"/>
    <n v="4"/>
    <x v="0"/>
    <x v="1"/>
    <s v="Y"/>
    <n v="1754"/>
    <x v="0"/>
    <x v="0"/>
    <n v="2"/>
    <x v="1"/>
    <n v="56"/>
    <n v="570000"/>
    <n v="101"/>
    <x v="2"/>
    <s v="M"/>
    <n v="25"/>
    <n v="9000"/>
  </r>
  <r>
    <n v="1444"/>
    <x v="251"/>
    <n v="890000"/>
    <n v="6050"/>
    <n v="10000"/>
    <n v="1.0999999999999999E-2"/>
    <n v="147"/>
    <n v="3"/>
    <s v="No"/>
    <n v="1"/>
    <n v="2"/>
    <x v="1"/>
    <x v="1"/>
    <s v="X"/>
    <n v="1082"/>
    <x v="0"/>
    <x v="1"/>
    <n v="0"/>
    <x v="1"/>
    <n v="35"/>
    <n v="380000"/>
    <n v="101"/>
    <x v="2"/>
    <s v="M"/>
    <n v="25"/>
    <n v="9000"/>
  </r>
  <r>
    <n v="1445"/>
    <x v="251"/>
    <n v="1550000"/>
    <n v="8330"/>
    <n v="26000"/>
    <n v="1.7000000000000001E-2"/>
    <n v="186"/>
    <n v="6"/>
    <s v="Yes"/>
    <n v="2"/>
    <n v="4"/>
    <x v="0"/>
    <x v="2"/>
    <s v="Y"/>
    <n v="1763"/>
    <x v="1"/>
    <x v="0"/>
    <n v="2"/>
    <x v="1"/>
    <n v="53"/>
    <n v="550000"/>
    <n v="101"/>
    <x v="2"/>
    <s v="M"/>
    <n v="25"/>
    <n v="9000"/>
  </r>
  <r>
    <n v="1446"/>
    <x v="252"/>
    <n v="2670000"/>
    <n v="10110"/>
    <n v="43000"/>
    <n v="1.6E-2"/>
    <n v="264"/>
    <n v="2"/>
    <s v="Yes"/>
    <n v="3"/>
    <n v="3"/>
    <x v="0"/>
    <x v="0"/>
    <s v="Y"/>
    <n v="1292"/>
    <x v="0"/>
    <x v="0"/>
    <n v="4"/>
    <x v="1"/>
    <n v="53"/>
    <n v="390000"/>
    <n v="102"/>
    <x v="1"/>
    <s v="M"/>
    <n v="23"/>
    <n v="7000"/>
  </r>
  <r>
    <n v="1447"/>
    <x v="252"/>
    <n v="1400000"/>
    <n v="5710"/>
    <n v="28000"/>
    <n v="0.02"/>
    <n v="245"/>
    <n v="1"/>
    <s v="No"/>
    <n v="4"/>
    <n v="4"/>
    <x v="0"/>
    <x v="1"/>
    <s v="X"/>
    <n v="1453"/>
    <x v="0"/>
    <x v="0"/>
    <n v="4"/>
    <x v="0"/>
    <n v="49"/>
    <n v="590000"/>
    <n v="102"/>
    <x v="1"/>
    <s v="M"/>
    <n v="23"/>
    <n v="7000"/>
  </r>
  <r>
    <n v="1448"/>
    <x v="252"/>
    <n v="2280000"/>
    <n v="10850"/>
    <n v="52000"/>
    <n v="2.3E-2"/>
    <n v="210"/>
    <n v="4"/>
    <s v="No"/>
    <n v="3"/>
    <n v="3"/>
    <x v="1"/>
    <x v="0"/>
    <s v="X"/>
    <n v="1803"/>
    <x v="1"/>
    <x v="0"/>
    <n v="2"/>
    <x v="1"/>
    <n v="64"/>
    <n v="690000"/>
    <n v="103"/>
    <x v="0"/>
    <s v="M"/>
    <n v="31"/>
    <n v="15000"/>
  </r>
  <r>
    <n v="1449"/>
    <x v="252"/>
    <n v="1230000"/>
    <n v="5490"/>
    <n v="15000"/>
    <n v="1.2E-2"/>
    <n v="224"/>
    <n v="1"/>
    <s v="Yes"/>
    <n v="4"/>
    <n v="3"/>
    <x v="0"/>
    <x v="1"/>
    <s v="Y"/>
    <n v="1986"/>
    <x v="1"/>
    <x v="0"/>
    <n v="3"/>
    <x v="1"/>
    <n v="65"/>
    <n v="940000"/>
    <n v="101"/>
    <x v="2"/>
    <s v="M"/>
    <n v="25"/>
    <n v="9000"/>
  </r>
  <r>
    <n v="1450"/>
    <x v="253"/>
    <n v="2100000"/>
    <n v="10000"/>
    <n v="34000"/>
    <n v="1.6E-2"/>
    <n v="210"/>
    <n v="6"/>
    <s v="No"/>
    <n v="3"/>
    <n v="4"/>
    <x v="0"/>
    <x v="0"/>
    <s v="Y"/>
    <n v="1213"/>
    <x v="1"/>
    <x v="0"/>
    <n v="3"/>
    <x v="1"/>
    <n v="56"/>
    <n v="1070000"/>
    <n v="102"/>
    <x v="1"/>
    <s v="M"/>
    <n v="23"/>
    <n v="7000"/>
  </r>
  <r>
    <n v="1451"/>
    <x v="254"/>
    <n v="1340000"/>
    <n v="8320"/>
    <n v="21000"/>
    <n v="1.6E-2"/>
    <n v="161"/>
    <n v="2"/>
    <s v="No"/>
    <n v="3"/>
    <n v="4"/>
    <x v="2"/>
    <x v="2"/>
    <s v="X"/>
    <n v="1007"/>
    <x v="1"/>
    <x v="0"/>
    <n v="4"/>
    <x v="1"/>
    <n v="61"/>
    <n v="380000"/>
    <n v="102"/>
    <x v="1"/>
    <s v="M"/>
    <n v="23"/>
    <n v="7000"/>
  </r>
  <r>
    <n v="1452"/>
    <x v="255"/>
    <n v="1610000"/>
    <n v="8560"/>
    <n v="32000"/>
    <n v="0.02"/>
    <n v="188"/>
    <n v="2"/>
    <s v="No"/>
    <n v="3"/>
    <n v="2"/>
    <x v="0"/>
    <x v="2"/>
    <s v="X"/>
    <n v="1340"/>
    <x v="0"/>
    <x v="1"/>
    <n v="0"/>
    <x v="1"/>
    <n v="37"/>
    <n v="640000"/>
    <n v="103"/>
    <x v="0"/>
    <s v="M"/>
    <n v="31"/>
    <n v="15000"/>
  </r>
  <r>
    <n v="1453"/>
    <x v="255"/>
    <n v="2760000"/>
    <n v="10330"/>
    <n v="55000"/>
    <n v="0.02"/>
    <n v="267"/>
    <n v="3"/>
    <s v="No"/>
    <n v="3"/>
    <n v="3"/>
    <x v="0"/>
    <x v="0"/>
    <s v="X"/>
    <n v="1398"/>
    <x v="1"/>
    <x v="0"/>
    <n v="4"/>
    <x v="0"/>
    <n v="62"/>
    <n v="1010000"/>
    <n v="103"/>
    <x v="0"/>
    <s v="M"/>
    <n v="31"/>
    <n v="15000"/>
  </r>
  <r>
    <n v="1454"/>
    <x v="255"/>
    <n v="730000"/>
    <n v="5100"/>
    <n v="12000"/>
    <n v="1.6E-2"/>
    <n v="143"/>
    <n v="5"/>
    <s v="No"/>
    <n v="1"/>
    <n v="3"/>
    <x v="2"/>
    <x v="1"/>
    <s v="Y"/>
    <n v="1510"/>
    <x v="0"/>
    <x v="1"/>
    <n v="0"/>
    <x v="0"/>
    <n v="30"/>
    <n v="340000"/>
    <n v="101"/>
    <x v="2"/>
    <s v="M"/>
    <n v="25"/>
    <n v="9000"/>
  </r>
  <r>
    <n v="1455"/>
    <x v="256"/>
    <n v="2030000"/>
    <n v="10510"/>
    <n v="43000"/>
    <n v="2.1000000000000001E-2"/>
    <n v="193"/>
    <n v="3"/>
    <s v="No"/>
    <n v="3"/>
    <n v="4"/>
    <x v="0"/>
    <x v="0"/>
    <s v="Y"/>
    <n v="1059"/>
    <x v="0"/>
    <x v="0"/>
    <n v="4"/>
    <x v="1"/>
    <n v="43"/>
    <n v="420000"/>
    <n v="103"/>
    <x v="0"/>
    <s v="M"/>
    <n v="31"/>
    <n v="15000"/>
  </r>
  <r>
    <n v="1456"/>
    <x v="256"/>
    <n v="1340000"/>
    <n v="8700"/>
    <n v="24000"/>
    <n v="1.7999999999999999E-2"/>
    <n v="154"/>
    <n v="4"/>
    <s v="Yes"/>
    <n v="3"/>
    <n v="4"/>
    <x v="1"/>
    <x v="2"/>
    <s v="Y"/>
    <n v="1584"/>
    <x v="1"/>
    <x v="0"/>
    <n v="3"/>
    <x v="1"/>
    <n v="42"/>
    <n v="570000"/>
    <n v="103"/>
    <x v="0"/>
    <s v="M"/>
    <n v="31"/>
    <n v="15000"/>
  </r>
  <r>
    <n v="1457"/>
    <x v="256"/>
    <n v="1430000"/>
    <n v="10210"/>
    <n v="20000"/>
    <n v="1.4E-2"/>
    <n v="140"/>
    <n v="3"/>
    <s v="No"/>
    <n v="1"/>
    <n v="2"/>
    <x v="1"/>
    <x v="0"/>
    <s v="Y"/>
    <n v="1619"/>
    <x v="0"/>
    <x v="1"/>
    <n v="0"/>
    <x v="1"/>
    <n v="34"/>
    <n v="560000"/>
    <n v="102"/>
    <x v="1"/>
    <s v="M"/>
    <n v="23"/>
    <n v="7000"/>
  </r>
  <r>
    <n v="1458"/>
    <x v="257"/>
    <n v="1470000"/>
    <n v="5690"/>
    <n v="32000"/>
    <n v="2.1999999999999999E-2"/>
    <n v="258"/>
    <n v="5"/>
    <s v="Yes"/>
    <n v="4"/>
    <n v="4"/>
    <x v="0"/>
    <x v="1"/>
    <s v="X"/>
    <n v="1216"/>
    <x v="0"/>
    <x v="0"/>
    <n v="2"/>
    <x v="0"/>
    <n v="40"/>
    <n v="510000"/>
    <n v="103"/>
    <x v="0"/>
    <s v="M"/>
    <n v="31"/>
    <n v="15000"/>
  </r>
  <r>
    <n v="1459"/>
    <x v="258"/>
    <n v="2250000"/>
    <n v="8520"/>
    <n v="45000"/>
    <n v="0.02"/>
    <n v="264"/>
    <n v="3"/>
    <s v="Yes"/>
    <n v="3"/>
    <n v="4"/>
    <x v="1"/>
    <x v="2"/>
    <s v="Y"/>
    <n v="1060"/>
    <x v="1"/>
    <x v="0"/>
    <n v="3"/>
    <x v="0"/>
    <n v="50"/>
    <n v="700000"/>
    <n v="103"/>
    <x v="0"/>
    <s v="M"/>
    <n v="31"/>
    <n v="15000"/>
  </r>
  <r>
    <n v="1460"/>
    <x v="258"/>
    <n v="1120000"/>
    <n v="8290"/>
    <n v="26000"/>
    <n v="2.3E-2"/>
    <n v="135"/>
    <n v="1"/>
    <s v="No"/>
    <n v="2"/>
    <n v="2"/>
    <x v="0"/>
    <x v="2"/>
    <s v="Y"/>
    <n v="1183"/>
    <x v="0"/>
    <x v="1"/>
    <n v="0"/>
    <x v="1"/>
    <n v="36"/>
    <n v="850000"/>
    <n v="103"/>
    <x v="0"/>
    <s v="M"/>
    <n v="31"/>
    <n v="15000"/>
  </r>
  <r>
    <n v="1461"/>
    <x v="258"/>
    <n v="1510000"/>
    <n v="8070"/>
    <n v="24000"/>
    <n v="1.6E-2"/>
    <n v="187"/>
    <n v="6"/>
    <s v="No"/>
    <n v="2"/>
    <n v="3"/>
    <x v="0"/>
    <x v="2"/>
    <s v="Y"/>
    <n v="1837"/>
    <x v="0"/>
    <x v="0"/>
    <n v="4"/>
    <x v="1"/>
    <n v="49"/>
    <n v="480000"/>
    <n v="102"/>
    <x v="1"/>
    <s v="M"/>
    <n v="23"/>
    <n v="7000"/>
  </r>
  <r>
    <n v="1462"/>
    <x v="258"/>
    <n v="1250000"/>
    <n v="5380"/>
    <n v="24000"/>
    <n v="1.9E-2"/>
    <n v="232"/>
    <n v="4"/>
    <s v="No"/>
    <n v="4"/>
    <n v="4"/>
    <x v="2"/>
    <x v="1"/>
    <s v="X"/>
    <n v="1942"/>
    <x v="1"/>
    <x v="0"/>
    <n v="3"/>
    <x v="0"/>
    <n v="41"/>
    <n v="370000"/>
    <n v="102"/>
    <x v="1"/>
    <s v="M"/>
    <n v="23"/>
    <n v="7000"/>
  </r>
  <r>
    <n v="1463"/>
    <x v="259"/>
    <n v="830000"/>
    <n v="5350"/>
    <n v="17000"/>
    <n v="0.02"/>
    <n v="155"/>
    <n v="3"/>
    <s v="Yes"/>
    <n v="3"/>
    <n v="2"/>
    <x v="2"/>
    <x v="1"/>
    <s v="X"/>
    <n v="1813"/>
    <x v="0"/>
    <x v="2"/>
    <n v="0"/>
    <x v="1"/>
    <n v="30"/>
    <n v="400000"/>
    <n v="103"/>
    <x v="0"/>
    <s v="M"/>
    <n v="31"/>
    <n v="15000"/>
  </r>
  <r>
    <n v="1464"/>
    <x v="260"/>
    <n v="2890000"/>
    <n v="10820"/>
    <n v="49000"/>
    <n v="1.7000000000000001E-2"/>
    <n v="267"/>
    <n v="4"/>
    <s v="Yes"/>
    <n v="3"/>
    <n v="3"/>
    <x v="1"/>
    <x v="0"/>
    <s v="Y"/>
    <n v="1924"/>
    <x v="0"/>
    <x v="0"/>
    <n v="2"/>
    <x v="0"/>
    <n v="43"/>
    <n v="850000"/>
    <n v="101"/>
    <x v="2"/>
    <s v="M"/>
    <n v="25"/>
    <n v="9000"/>
  </r>
  <r>
    <n v="1465"/>
    <x v="261"/>
    <n v="1540000"/>
    <n v="5810"/>
    <n v="31000"/>
    <n v="0.02"/>
    <n v="265"/>
    <n v="2"/>
    <s v="Yes"/>
    <n v="4"/>
    <n v="4"/>
    <x v="1"/>
    <x v="1"/>
    <s v="Y"/>
    <n v="1476"/>
    <x v="0"/>
    <x v="0"/>
    <n v="2"/>
    <x v="1"/>
    <n v="51"/>
    <n v="620000"/>
    <n v="102"/>
    <x v="1"/>
    <s v="M"/>
    <n v="23"/>
    <n v="7000"/>
  </r>
  <r>
    <n v="1466"/>
    <x v="262"/>
    <n v="2800000"/>
    <n v="10370"/>
    <n v="42000"/>
    <n v="1.4999999999999999E-2"/>
    <n v="270"/>
    <n v="3"/>
    <s v="No"/>
    <n v="4"/>
    <n v="4"/>
    <x v="0"/>
    <x v="0"/>
    <s v="X"/>
    <n v="1640"/>
    <x v="0"/>
    <x v="0"/>
    <n v="4"/>
    <x v="0"/>
    <n v="60"/>
    <n v="410000"/>
    <n v="101"/>
    <x v="2"/>
    <s v="M"/>
    <n v="25"/>
    <n v="9000"/>
  </r>
  <r>
    <n v="1467"/>
    <x v="263"/>
    <n v="1960000"/>
    <n v="8590"/>
    <n v="25000"/>
    <n v="1.2999999999999999E-2"/>
    <n v="228"/>
    <n v="2"/>
    <s v="Yes"/>
    <n v="3"/>
    <n v="4"/>
    <x v="0"/>
    <x v="2"/>
    <s v="X"/>
    <n v="1369"/>
    <x v="1"/>
    <x v="0"/>
    <n v="3"/>
    <x v="0"/>
    <n v="41"/>
    <n v="450000"/>
    <n v="101"/>
    <x v="2"/>
    <s v="M"/>
    <n v="25"/>
    <n v="9000"/>
  </r>
  <r>
    <n v="1468"/>
    <x v="263"/>
    <n v="1530000"/>
    <n v="5620"/>
    <n v="31000"/>
    <n v="0.02"/>
    <n v="272"/>
    <n v="6"/>
    <s v="Yes"/>
    <n v="3"/>
    <n v="4"/>
    <x v="2"/>
    <x v="1"/>
    <s v="X"/>
    <n v="1480"/>
    <x v="0"/>
    <x v="0"/>
    <n v="4"/>
    <x v="1"/>
    <n v="56"/>
    <n v="580000"/>
    <n v="102"/>
    <x v="1"/>
    <s v="M"/>
    <n v="23"/>
    <n v="7000"/>
  </r>
  <r>
    <n v="1469"/>
    <x v="264"/>
    <n v="1430000"/>
    <n v="5470"/>
    <n v="23000"/>
    <n v="1.6E-2"/>
    <n v="261"/>
    <n v="4"/>
    <s v="Yes"/>
    <n v="3"/>
    <n v="4"/>
    <x v="2"/>
    <x v="1"/>
    <s v="X"/>
    <n v="1077"/>
    <x v="0"/>
    <x v="0"/>
    <n v="3"/>
    <x v="0"/>
    <n v="49"/>
    <n v="520000"/>
    <n v="101"/>
    <x v="2"/>
    <s v="M"/>
    <n v="25"/>
    <n v="9000"/>
  </r>
  <r>
    <n v="1470"/>
    <x v="264"/>
    <n v="890000"/>
    <n v="5390"/>
    <n v="12000"/>
    <n v="1.2999999999999999E-2"/>
    <n v="165"/>
    <n v="3"/>
    <s v="No"/>
    <n v="3"/>
    <n v="3"/>
    <x v="2"/>
    <x v="1"/>
    <s v="Y"/>
    <n v="1188"/>
    <x v="0"/>
    <x v="0"/>
    <n v="4"/>
    <x v="1"/>
    <n v="41"/>
    <n v="280000"/>
    <n v="101"/>
    <x v="2"/>
    <s v="M"/>
    <n v="25"/>
    <n v="9000"/>
  </r>
  <r>
    <n v="1471"/>
    <x v="265"/>
    <n v="1980000"/>
    <n v="8110"/>
    <n v="36000"/>
    <n v="1.7999999999999999E-2"/>
    <n v="244"/>
    <n v="1"/>
    <s v="No"/>
    <n v="4"/>
    <n v="3"/>
    <x v="2"/>
    <x v="2"/>
    <s v="X"/>
    <n v="1639"/>
    <x v="0"/>
    <x v="0"/>
    <n v="3"/>
    <x v="1"/>
    <n v="58"/>
    <n v="400000"/>
    <n v="102"/>
    <x v="1"/>
    <s v="M"/>
    <n v="23"/>
    <n v="7000"/>
  </r>
  <r>
    <n v="1472"/>
    <x v="265"/>
    <n v="1380000"/>
    <n v="5560"/>
    <n v="22000"/>
    <n v="1.6E-2"/>
    <n v="248"/>
    <n v="6"/>
    <s v="Yes"/>
    <n v="4"/>
    <n v="4"/>
    <x v="2"/>
    <x v="1"/>
    <s v="X"/>
    <n v="1856"/>
    <x v="0"/>
    <x v="0"/>
    <n v="4"/>
    <x v="1"/>
    <n v="63"/>
    <n v="520000"/>
    <n v="102"/>
    <x v="1"/>
    <s v="M"/>
    <n v="23"/>
    <n v="7000"/>
  </r>
  <r>
    <n v="1473"/>
    <x v="266"/>
    <n v="1140000"/>
    <n v="5500"/>
    <n v="21000"/>
    <n v="1.7999999999999999E-2"/>
    <n v="207"/>
    <n v="6"/>
    <s v="Yes"/>
    <n v="3"/>
    <n v="3"/>
    <x v="0"/>
    <x v="1"/>
    <s v="Y"/>
    <n v="1294"/>
    <x v="0"/>
    <x v="0"/>
    <n v="2"/>
    <x v="1"/>
    <n v="44"/>
    <n v="660000"/>
    <n v="103"/>
    <x v="0"/>
    <s v="M"/>
    <n v="31"/>
    <n v="15000"/>
  </r>
  <r>
    <n v="1474"/>
    <x v="267"/>
    <n v="2600000"/>
    <n v="10400"/>
    <n v="55000"/>
    <n v="2.1000000000000001E-2"/>
    <n v="250"/>
    <n v="5"/>
    <s v="Yes"/>
    <n v="4"/>
    <n v="3"/>
    <x v="2"/>
    <x v="0"/>
    <s v="X"/>
    <n v="1027"/>
    <x v="1"/>
    <x v="0"/>
    <n v="4"/>
    <x v="1"/>
    <n v="49"/>
    <n v="430000"/>
    <n v="103"/>
    <x v="0"/>
    <s v="M"/>
    <n v="31"/>
    <n v="15000"/>
  </r>
  <r>
    <n v="1475"/>
    <x v="268"/>
    <n v="1200000"/>
    <n v="8210"/>
    <n v="18000"/>
    <n v="1.4999999999999999E-2"/>
    <n v="146"/>
    <n v="5"/>
    <s v="No"/>
    <n v="1"/>
    <n v="2"/>
    <x v="2"/>
    <x v="2"/>
    <s v="X"/>
    <n v="1558"/>
    <x v="0"/>
    <x v="1"/>
    <n v="0"/>
    <x v="1"/>
    <n v="36"/>
    <n v="290000"/>
    <n v="102"/>
    <x v="1"/>
    <s v="M"/>
    <n v="23"/>
    <n v="7000"/>
  </r>
  <r>
    <n v="1476"/>
    <x v="269"/>
    <n v="2580000"/>
    <n v="9840"/>
    <n v="44000"/>
    <n v="1.7000000000000001E-2"/>
    <n v="262"/>
    <n v="2"/>
    <s v="No"/>
    <n v="3"/>
    <n v="3"/>
    <x v="2"/>
    <x v="0"/>
    <s v="Y"/>
    <n v="1774"/>
    <x v="0"/>
    <x v="0"/>
    <n v="3"/>
    <x v="1"/>
    <n v="50"/>
    <n v="600000"/>
    <n v="101"/>
    <x v="2"/>
    <s v="M"/>
    <n v="25"/>
    <n v="9000"/>
  </r>
  <r>
    <n v="1477"/>
    <x v="270"/>
    <n v="860000"/>
    <n v="5690"/>
    <n v="13000"/>
    <n v="1.4999999999999999E-2"/>
    <n v="151"/>
    <n v="3"/>
    <s v="No"/>
    <n v="3"/>
    <n v="3"/>
    <x v="2"/>
    <x v="1"/>
    <s v="X"/>
    <n v="1074"/>
    <x v="0"/>
    <x v="0"/>
    <n v="4"/>
    <x v="1"/>
    <n v="45"/>
    <n v="570000"/>
    <n v="102"/>
    <x v="1"/>
    <s v="M"/>
    <n v="23"/>
    <n v="7000"/>
  </r>
  <r>
    <n v="1478"/>
    <x v="270"/>
    <n v="1870000"/>
    <n v="8420"/>
    <n v="36000"/>
    <n v="1.9E-2"/>
    <n v="222"/>
    <n v="6"/>
    <s v="No"/>
    <n v="4"/>
    <n v="3"/>
    <x v="1"/>
    <x v="2"/>
    <s v="Y"/>
    <n v="1882"/>
    <x v="0"/>
    <x v="0"/>
    <n v="3"/>
    <x v="1"/>
    <n v="41"/>
    <n v="800000"/>
    <n v="103"/>
    <x v="0"/>
    <s v="M"/>
    <n v="31"/>
    <n v="15000"/>
  </r>
  <r>
    <n v="1479"/>
    <x v="270"/>
    <n v="1130000"/>
    <n v="5880"/>
    <n v="12000"/>
    <n v="1.0999999999999999E-2"/>
    <n v="192"/>
    <n v="5"/>
    <s v="Yes"/>
    <n v="3"/>
    <n v="3"/>
    <x v="1"/>
    <x v="1"/>
    <s v="Y"/>
    <n v="1900"/>
    <x v="0"/>
    <x v="0"/>
    <n v="4"/>
    <x v="1"/>
    <n v="41"/>
    <n v="400000"/>
    <n v="101"/>
    <x v="2"/>
    <s v="M"/>
    <n v="25"/>
    <n v="9000"/>
  </r>
  <r>
    <n v="1480"/>
    <x v="271"/>
    <n v="1980000"/>
    <n v="9800"/>
    <n v="28000"/>
    <n v="1.4E-2"/>
    <n v="202"/>
    <n v="5"/>
    <s v="No"/>
    <n v="4"/>
    <n v="3"/>
    <x v="0"/>
    <x v="0"/>
    <s v="Y"/>
    <n v="1654"/>
    <x v="0"/>
    <x v="0"/>
    <n v="2"/>
    <x v="1"/>
    <n v="41"/>
    <n v="490000"/>
    <n v="101"/>
    <x v="2"/>
    <s v="M"/>
    <n v="25"/>
    <n v="9000"/>
  </r>
  <r>
    <n v="1481"/>
    <x v="271"/>
    <n v="1660000"/>
    <n v="10700"/>
    <n v="33000"/>
    <n v="0.02"/>
    <n v="155"/>
    <n v="4"/>
    <s v="Yes"/>
    <n v="2"/>
    <n v="3"/>
    <x v="0"/>
    <x v="0"/>
    <s v="X"/>
    <n v="1781"/>
    <x v="0"/>
    <x v="0"/>
    <n v="4"/>
    <x v="0"/>
    <n v="41"/>
    <n v="520000"/>
    <n v="103"/>
    <x v="0"/>
    <s v="M"/>
    <n v="31"/>
    <n v="15000"/>
  </r>
  <r>
    <n v="1482"/>
    <x v="272"/>
    <n v="1280000"/>
    <n v="5920"/>
    <n v="27000"/>
    <n v="2.1000000000000001E-2"/>
    <n v="216"/>
    <n v="2"/>
    <s v="No"/>
    <n v="4"/>
    <n v="3"/>
    <x v="1"/>
    <x v="1"/>
    <s v="Y"/>
    <n v="1498"/>
    <x v="0"/>
    <x v="0"/>
    <n v="2"/>
    <x v="0"/>
    <n v="63"/>
    <n v="520000"/>
    <n v="103"/>
    <x v="0"/>
    <s v="M"/>
    <n v="31"/>
    <n v="15000"/>
  </r>
  <r>
    <n v="1483"/>
    <x v="272"/>
    <n v="1670000"/>
    <n v="11050"/>
    <n v="32000"/>
    <n v="1.9E-2"/>
    <n v="151"/>
    <n v="5"/>
    <s v="No"/>
    <n v="2"/>
    <n v="4"/>
    <x v="1"/>
    <x v="0"/>
    <s v="X"/>
    <n v="1947"/>
    <x v="1"/>
    <x v="0"/>
    <n v="3"/>
    <x v="1"/>
    <n v="62"/>
    <n v="530000"/>
    <n v="102"/>
    <x v="1"/>
    <s v="M"/>
    <n v="23"/>
    <n v="7000"/>
  </r>
  <r>
    <n v="1484"/>
    <x v="273"/>
    <n v="1730000"/>
    <n v="7820"/>
    <n v="42000"/>
    <n v="2.4E-2"/>
    <n v="221"/>
    <n v="4"/>
    <s v="No"/>
    <n v="3"/>
    <n v="4"/>
    <x v="2"/>
    <x v="2"/>
    <s v="Y"/>
    <n v="1014"/>
    <x v="0"/>
    <x v="0"/>
    <n v="3"/>
    <x v="1"/>
    <n v="50"/>
    <n v="530000"/>
    <n v="103"/>
    <x v="0"/>
    <s v="M"/>
    <n v="31"/>
    <n v="15000"/>
  </r>
  <r>
    <n v="1485"/>
    <x v="273"/>
    <n v="1170000"/>
    <n v="6250"/>
    <n v="15000"/>
    <n v="1.2999999999999999E-2"/>
    <n v="187"/>
    <n v="6"/>
    <s v="No"/>
    <n v="3"/>
    <n v="3"/>
    <x v="1"/>
    <x v="1"/>
    <s v="Y"/>
    <n v="1158"/>
    <x v="0"/>
    <x v="0"/>
    <n v="3"/>
    <x v="1"/>
    <n v="40"/>
    <n v="680000"/>
    <n v="101"/>
    <x v="2"/>
    <s v="M"/>
    <n v="25"/>
    <n v="9000"/>
  </r>
  <r>
    <n v="1486"/>
    <x v="273"/>
    <n v="1440000"/>
    <n v="5690"/>
    <n v="27000"/>
    <n v="1.9E-2"/>
    <n v="253"/>
    <n v="6"/>
    <s v="No"/>
    <n v="3"/>
    <n v="3"/>
    <x v="0"/>
    <x v="1"/>
    <s v="X"/>
    <n v="1187"/>
    <x v="0"/>
    <x v="0"/>
    <n v="4"/>
    <x v="1"/>
    <n v="65"/>
    <n v="600000"/>
    <n v="102"/>
    <x v="1"/>
    <s v="M"/>
    <n v="23"/>
    <n v="7000"/>
  </r>
  <r>
    <n v="1487"/>
    <x v="273"/>
    <n v="1530000"/>
    <n v="6400"/>
    <n v="37000"/>
    <n v="2.4E-2"/>
    <n v="239"/>
    <n v="2"/>
    <s v="Yes"/>
    <n v="3"/>
    <n v="4"/>
    <x v="1"/>
    <x v="1"/>
    <s v="X"/>
    <n v="1470"/>
    <x v="0"/>
    <x v="0"/>
    <n v="3"/>
    <x v="1"/>
    <n v="64"/>
    <n v="530000"/>
    <n v="103"/>
    <x v="0"/>
    <s v="M"/>
    <n v="31"/>
    <n v="15000"/>
  </r>
  <r>
    <n v="1488"/>
    <x v="274"/>
    <n v="2380000"/>
    <n v="10210"/>
    <n v="48000"/>
    <n v="0.02"/>
    <n v="233"/>
    <n v="5"/>
    <s v="No"/>
    <n v="3"/>
    <n v="4"/>
    <x v="1"/>
    <x v="0"/>
    <s v="Y"/>
    <n v="1073"/>
    <x v="1"/>
    <x v="0"/>
    <n v="4"/>
    <x v="0"/>
    <n v="53"/>
    <n v="790000"/>
    <n v="103"/>
    <x v="0"/>
    <s v="M"/>
    <n v="31"/>
    <n v="15000"/>
  </r>
  <r>
    <n v="1489"/>
    <x v="275"/>
    <n v="950000"/>
    <n v="5390"/>
    <n v="15000"/>
    <n v="1.6E-2"/>
    <n v="176"/>
    <n v="4"/>
    <s v="No"/>
    <n v="3"/>
    <n v="3"/>
    <x v="2"/>
    <x v="1"/>
    <s v="Y"/>
    <n v="1428"/>
    <x v="1"/>
    <x v="0"/>
    <n v="3"/>
    <x v="1"/>
    <n v="49"/>
    <n v="450000"/>
    <n v="102"/>
    <x v="1"/>
    <s v="M"/>
    <n v="23"/>
    <n v="7000"/>
  </r>
  <r>
    <n v="1490"/>
    <x v="276"/>
    <n v="1790000"/>
    <n v="11180"/>
    <n v="30000"/>
    <n v="1.7000000000000001E-2"/>
    <n v="160"/>
    <n v="3"/>
    <s v="No"/>
    <n v="2"/>
    <n v="2"/>
    <x v="1"/>
    <x v="0"/>
    <s v="X"/>
    <n v="1170"/>
    <x v="0"/>
    <x v="2"/>
    <n v="0"/>
    <x v="1"/>
    <n v="41"/>
    <n v="500000"/>
    <n v="101"/>
    <x v="2"/>
    <s v="M"/>
    <n v="25"/>
    <n v="9000"/>
  </r>
  <r>
    <n v="1491"/>
    <x v="276"/>
    <n v="1210000"/>
    <n v="5680"/>
    <n v="18000"/>
    <n v="1.4999999999999999E-2"/>
    <n v="213"/>
    <n v="6"/>
    <s v="No"/>
    <n v="3"/>
    <n v="3"/>
    <x v="0"/>
    <x v="1"/>
    <s v="Y"/>
    <n v="1962"/>
    <x v="0"/>
    <x v="0"/>
    <n v="4"/>
    <x v="1"/>
    <n v="51"/>
    <n v="380000"/>
    <n v="101"/>
    <x v="2"/>
    <s v="M"/>
    <n v="25"/>
    <n v="9000"/>
  </r>
  <r>
    <n v="1492"/>
    <x v="277"/>
    <n v="1790000"/>
    <n v="8280"/>
    <n v="43000"/>
    <n v="2.4E-2"/>
    <n v="216"/>
    <n v="5"/>
    <s v="Yes"/>
    <n v="4"/>
    <n v="3"/>
    <x v="2"/>
    <x v="2"/>
    <s v="X"/>
    <n v="1230"/>
    <x v="0"/>
    <x v="0"/>
    <n v="2"/>
    <x v="1"/>
    <n v="56"/>
    <n v="520000"/>
    <n v="103"/>
    <x v="0"/>
    <s v="M"/>
    <n v="31"/>
    <n v="15000"/>
  </r>
  <r>
    <n v="1493"/>
    <x v="277"/>
    <n v="1240000"/>
    <n v="5140"/>
    <n v="16000"/>
    <n v="1.2999999999999999E-2"/>
    <n v="241"/>
    <n v="1"/>
    <s v="Yes"/>
    <n v="3"/>
    <n v="3"/>
    <x v="2"/>
    <x v="1"/>
    <s v="Y"/>
    <n v="1529"/>
    <x v="0"/>
    <x v="0"/>
    <n v="3"/>
    <x v="0"/>
    <n v="50"/>
    <n v="470000"/>
    <n v="101"/>
    <x v="2"/>
    <s v="M"/>
    <n v="25"/>
    <n v="9000"/>
  </r>
  <r>
    <n v="1494"/>
    <x v="278"/>
    <n v="1880000"/>
    <n v="8580"/>
    <n v="24000"/>
    <n v="1.2999999999999999E-2"/>
    <n v="219"/>
    <n v="4"/>
    <s v="Yes"/>
    <n v="3"/>
    <n v="4"/>
    <x v="1"/>
    <x v="2"/>
    <s v="Y"/>
    <n v="1017"/>
    <x v="0"/>
    <x v="0"/>
    <n v="4"/>
    <x v="1"/>
    <n v="57"/>
    <n v="480000"/>
    <n v="101"/>
    <x v="2"/>
    <s v="M"/>
    <n v="25"/>
    <n v="9000"/>
  </r>
  <r>
    <n v="1495"/>
    <x v="279"/>
    <n v="1770000"/>
    <n v="10720"/>
    <n v="25000"/>
    <n v="1.4E-2"/>
    <n v="165"/>
    <n v="4"/>
    <s v="No"/>
    <n v="3"/>
    <n v="3"/>
    <x v="1"/>
    <x v="0"/>
    <s v="Y"/>
    <n v="1933"/>
    <x v="0"/>
    <x v="0"/>
    <n v="2"/>
    <x v="1"/>
    <n v="53"/>
    <n v="640000"/>
    <n v="101"/>
    <x v="2"/>
    <s v="M"/>
    <n v="25"/>
    <n v="9000"/>
  </r>
  <r>
    <n v="1496"/>
    <x v="279"/>
    <n v="1310000"/>
    <n v="5840"/>
    <n v="18000"/>
    <n v="1.4E-2"/>
    <n v="224"/>
    <n v="3"/>
    <s v="Yes"/>
    <n v="3"/>
    <n v="4"/>
    <x v="0"/>
    <x v="1"/>
    <s v="X"/>
    <n v="1969"/>
    <x v="0"/>
    <x v="0"/>
    <n v="3"/>
    <x v="1"/>
    <n v="55"/>
    <n v="590000"/>
    <n v="102"/>
    <x v="1"/>
    <s v="M"/>
    <n v="23"/>
    <n v="7000"/>
  </r>
  <r>
    <n v="1497"/>
    <x v="280"/>
    <n v="1350000"/>
    <n v="5940"/>
    <n v="26000"/>
    <n v="1.9E-2"/>
    <n v="227"/>
    <n v="5"/>
    <s v="Yes"/>
    <n v="3"/>
    <n v="3"/>
    <x v="1"/>
    <x v="1"/>
    <s v="Y"/>
    <n v="1562"/>
    <x v="0"/>
    <x v="0"/>
    <n v="4"/>
    <x v="1"/>
    <n v="41"/>
    <n v="550000"/>
    <n v="103"/>
    <x v="0"/>
    <s v="M"/>
    <n v="31"/>
    <n v="15000"/>
  </r>
  <r>
    <n v="1498"/>
    <x v="281"/>
    <n v="810000"/>
    <n v="5780"/>
    <n v="17000"/>
    <n v="2.1000000000000001E-2"/>
    <n v="140"/>
    <n v="5"/>
    <s v="Yes"/>
    <n v="1"/>
    <n v="3"/>
    <x v="2"/>
    <x v="1"/>
    <s v="X"/>
    <n v="1081"/>
    <x v="0"/>
    <x v="1"/>
    <n v="0"/>
    <x v="1"/>
    <n v="31"/>
    <n v="380000"/>
    <n v="103"/>
    <x v="0"/>
    <s v="M"/>
    <n v="31"/>
    <n v="15000"/>
  </r>
  <r>
    <n v="1499"/>
    <x v="281"/>
    <n v="1580000"/>
    <n v="5890"/>
    <n v="33000"/>
    <n v="2.1000000000000001E-2"/>
    <n v="268"/>
    <n v="1"/>
    <s v="Yes"/>
    <n v="4"/>
    <n v="4"/>
    <x v="1"/>
    <x v="1"/>
    <s v="Y"/>
    <n v="1804"/>
    <x v="1"/>
    <x v="0"/>
    <n v="2"/>
    <x v="0"/>
    <n v="52"/>
    <n v="510000"/>
    <n v="103"/>
    <x v="0"/>
    <s v="M"/>
    <n v="31"/>
    <n v="15000"/>
  </r>
  <r>
    <n v="1500"/>
    <x v="282"/>
    <n v="1910000"/>
    <n v="7860"/>
    <n v="42000"/>
    <n v="2.1999999999999999E-2"/>
    <n v="243"/>
    <n v="3"/>
    <s v="No"/>
    <n v="3"/>
    <n v="4"/>
    <x v="2"/>
    <x v="2"/>
    <s v="Y"/>
    <n v="1629"/>
    <x v="0"/>
    <x v="0"/>
    <n v="2"/>
    <x v="1"/>
    <n v="49"/>
    <n v="940000"/>
    <n v="103"/>
    <x v="0"/>
    <s v="M"/>
    <n v="31"/>
    <n v="15000"/>
  </r>
  <r>
    <n v="1501"/>
    <x v="283"/>
    <n v="2060000"/>
    <n v="11130"/>
    <n v="41000"/>
    <n v="0.02"/>
    <n v="185"/>
    <n v="3"/>
    <s v="Yes"/>
    <n v="2"/>
    <n v="4"/>
    <x v="1"/>
    <x v="0"/>
    <s v="X"/>
    <n v="1687"/>
    <x v="0"/>
    <x v="0"/>
    <n v="2"/>
    <x v="0"/>
    <n v="49"/>
    <n v="750000"/>
    <n v="103"/>
    <x v="0"/>
    <s v="M"/>
    <n v="31"/>
    <n v="15000"/>
  </r>
  <r>
    <n v="1502"/>
    <x v="284"/>
    <n v="1340000"/>
    <n v="5770"/>
    <n v="15000"/>
    <n v="1.0999999999999999E-2"/>
    <n v="232"/>
    <n v="1"/>
    <s v="No"/>
    <n v="3"/>
    <n v="4"/>
    <x v="0"/>
    <x v="1"/>
    <s v="Y"/>
    <n v="1246"/>
    <x v="0"/>
    <x v="0"/>
    <n v="2"/>
    <x v="1"/>
    <n v="60"/>
    <n v="390000"/>
    <n v="101"/>
    <x v="2"/>
    <s v="M"/>
    <n v="25"/>
    <n v="9000"/>
  </r>
  <r>
    <n v="1503"/>
    <x v="284"/>
    <n v="1650000"/>
    <n v="6000"/>
    <n v="31000"/>
    <n v="1.9E-2"/>
    <n v="275"/>
    <n v="6"/>
    <s v="No"/>
    <n v="3"/>
    <n v="4"/>
    <x v="1"/>
    <x v="1"/>
    <s v="X"/>
    <n v="1553"/>
    <x v="1"/>
    <x v="0"/>
    <n v="2"/>
    <x v="0"/>
    <n v="48"/>
    <n v="510000"/>
    <n v="103"/>
    <x v="0"/>
    <s v="M"/>
    <n v="31"/>
    <n v="15000"/>
  </r>
  <r>
    <n v="1504"/>
    <x v="284"/>
    <n v="1600000"/>
    <n v="8600"/>
    <n v="37000"/>
    <n v="2.3E-2"/>
    <n v="186"/>
    <n v="3"/>
    <s v="No"/>
    <n v="3"/>
    <n v="3"/>
    <x v="2"/>
    <x v="2"/>
    <s v="X"/>
    <n v="1890"/>
    <x v="0"/>
    <x v="0"/>
    <n v="2"/>
    <x v="1"/>
    <n v="65"/>
    <n v="540000"/>
    <n v="103"/>
    <x v="0"/>
    <s v="M"/>
    <n v="31"/>
    <n v="15000"/>
  </r>
  <r>
    <n v="1505"/>
    <x v="285"/>
    <n v="2630000"/>
    <n v="9880"/>
    <n v="39000"/>
    <n v="1.4999999999999999E-2"/>
    <n v="266"/>
    <n v="2"/>
    <s v="Yes"/>
    <n v="4"/>
    <n v="4"/>
    <x v="2"/>
    <x v="0"/>
    <s v="Y"/>
    <n v="1085"/>
    <x v="0"/>
    <x v="0"/>
    <n v="3"/>
    <x v="0"/>
    <n v="50"/>
    <n v="1020000"/>
    <n v="101"/>
    <x v="2"/>
    <s v="M"/>
    <n v="25"/>
    <n v="9000"/>
  </r>
  <r>
    <n v="1506"/>
    <x v="286"/>
    <n v="1900000"/>
    <n v="8520"/>
    <n v="29000"/>
    <n v="1.4999999999999999E-2"/>
    <n v="223"/>
    <n v="1"/>
    <s v="Yes"/>
    <n v="3"/>
    <n v="3"/>
    <x v="2"/>
    <x v="2"/>
    <s v="X"/>
    <n v="1194"/>
    <x v="0"/>
    <x v="0"/>
    <n v="4"/>
    <x v="1"/>
    <n v="53"/>
    <n v="360000"/>
    <n v="102"/>
    <x v="1"/>
    <s v="M"/>
    <n v="23"/>
    <n v="7000"/>
  </r>
  <r>
    <n v="1507"/>
    <x v="286"/>
    <n v="1810000"/>
    <n v="8410"/>
    <n v="36000"/>
    <n v="0.02"/>
    <n v="215"/>
    <n v="1"/>
    <s v="Yes"/>
    <n v="3"/>
    <n v="4"/>
    <x v="2"/>
    <x v="2"/>
    <s v="X"/>
    <n v="1209"/>
    <x v="0"/>
    <x v="0"/>
    <n v="3"/>
    <x v="1"/>
    <n v="49"/>
    <n v="580000"/>
    <n v="103"/>
    <x v="0"/>
    <s v="M"/>
    <n v="31"/>
    <n v="15000"/>
  </r>
  <r>
    <n v="1508"/>
    <x v="286"/>
    <n v="1780000"/>
    <n v="10000"/>
    <n v="25000"/>
    <n v="1.4E-2"/>
    <n v="178"/>
    <n v="3"/>
    <s v="No"/>
    <n v="3"/>
    <n v="4"/>
    <x v="2"/>
    <x v="0"/>
    <s v="Y"/>
    <n v="1478"/>
    <x v="1"/>
    <x v="0"/>
    <n v="4"/>
    <x v="1"/>
    <n v="52"/>
    <n v="550000"/>
    <n v="102"/>
    <x v="1"/>
    <s v="M"/>
    <n v="23"/>
    <n v="7000"/>
  </r>
  <r>
    <n v="1509"/>
    <x v="286"/>
    <n v="1530000"/>
    <n v="8090"/>
    <n v="24000"/>
    <n v="1.6E-2"/>
    <n v="189"/>
    <n v="2"/>
    <s v="No"/>
    <n v="3"/>
    <n v="3"/>
    <x v="0"/>
    <x v="2"/>
    <s v="Y"/>
    <n v="1574"/>
    <x v="1"/>
    <x v="0"/>
    <n v="3"/>
    <x v="1"/>
    <n v="60"/>
    <n v="500000"/>
    <n v="102"/>
    <x v="1"/>
    <s v="M"/>
    <n v="23"/>
    <n v="7000"/>
  </r>
  <r>
    <n v="1510"/>
    <x v="287"/>
    <n v="1420000"/>
    <n v="6010"/>
    <n v="30000"/>
    <n v="2.1000000000000001E-2"/>
    <n v="236"/>
    <n v="4"/>
    <s v="No"/>
    <n v="3"/>
    <n v="3"/>
    <x v="0"/>
    <x v="1"/>
    <s v="X"/>
    <n v="1124"/>
    <x v="1"/>
    <x v="0"/>
    <n v="2"/>
    <x v="0"/>
    <n v="50"/>
    <n v="500000"/>
    <n v="103"/>
    <x v="0"/>
    <s v="M"/>
    <n v="31"/>
    <n v="15000"/>
  </r>
  <r>
    <n v="1511"/>
    <x v="287"/>
    <n v="1670000"/>
    <n v="10770"/>
    <n v="30000"/>
    <n v="1.7999999999999999E-2"/>
    <n v="155"/>
    <n v="3"/>
    <s v="No"/>
    <n v="2"/>
    <n v="4"/>
    <x v="2"/>
    <x v="0"/>
    <s v="X"/>
    <n v="1593"/>
    <x v="0"/>
    <x v="0"/>
    <n v="4"/>
    <x v="1"/>
    <n v="41"/>
    <n v="500000"/>
    <n v="103"/>
    <x v="0"/>
    <s v="M"/>
    <n v="31"/>
    <n v="15000"/>
  </r>
  <r>
    <n v="1512"/>
    <x v="288"/>
    <n v="2370000"/>
    <n v="10340"/>
    <n v="33000"/>
    <n v="1.4E-2"/>
    <n v="229"/>
    <n v="2"/>
    <s v="No"/>
    <n v="3"/>
    <n v="4"/>
    <x v="0"/>
    <x v="0"/>
    <s v="Y"/>
    <n v="1239"/>
    <x v="0"/>
    <x v="0"/>
    <n v="4"/>
    <x v="0"/>
    <n v="45"/>
    <n v="470000"/>
    <n v="101"/>
    <x v="2"/>
    <s v="M"/>
    <n v="25"/>
    <n v="9000"/>
  </r>
  <r>
    <n v="1513"/>
    <x v="288"/>
    <n v="2250000"/>
    <n v="10810"/>
    <n v="36000"/>
    <n v="1.6E-2"/>
    <n v="208"/>
    <n v="2"/>
    <s v="Yes"/>
    <n v="4"/>
    <n v="3"/>
    <x v="2"/>
    <x v="0"/>
    <s v="X"/>
    <n v="1459"/>
    <x v="0"/>
    <x v="0"/>
    <n v="4"/>
    <x v="0"/>
    <n v="61"/>
    <n v="400000"/>
    <n v="102"/>
    <x v="1"/>
    <s v="M"/>
    <n v="23"/>
    <n v="7000"/>
  </r>
  <r>
    <n v="1514"/>
    <x v="288"/>
    <n v="1790000"/>
    <n v="11770"/>
    <n v="38000"/>
    <n v="2.1000000000000001E-2"/>
    <n v="152"/>
    <n v="3"/>
    <s v="Yes"/>
    <n v="3"/>
    <n v="3"/>
    <x v="1"/>
    <x v="0"/>
    <s v="X"/>
    <n v="1772"/>
    <x v="0"/>
    <x v="0"/>
    <n v="2"/>
    <x v="1"/>
    <n v="63"/>
    <n v="500000"/>
    <n v="103"/>
    <x v="0"/>
    <s v="M"/>
    <n v="31"/>
    <n v="15000"/>
  </r>
  <r>
    <n v="1515"/>
    <x v="289"/>
    <n v="1150000"/>
    <n v="6250"/>
    <n v="14000"/>
    <n v="1.2E-2"/>
    <n v="184"/>
    <n v="3"/>
    <s v="No"/>
    <n v="3"/>
    <n v="4"/>
    <x v="1"/>
    <x v="1"/>
    <s v="X"/>
    <n v="1080"/>
    <x v="0"/>
    <x v="0"/>
    <n v="3"/>
    <x v="1"/>
    <n v="65"/>
    <n v="300000"/>
    <n v="101"/>
    <x v="2"/>
    <s v="M"/>
    <n v="25"/>
    <n v="9000"/>
  </r>
  <r>
    <n v="1516"/>
    <x v="290"/>
    <n v="1350000"/>
    <n v="9500"/>
    <n v="15000"/>
    <n v="1.0999999999999999E-2"/>
    <n v="142"/>
    <n v="5"/>
    <s v="No"/>
    <n v="2"/>
    <n v="3"/>
    <x v="1"/>
    <x v="2"/>
    <s v="X"/>
    <n v="1215"/>
    <x v="0"/>
    <x v="1"/>
    <n v="0"/>
    <x v="1"/>
    <n v="39"/>
    <n v="490000"/>
    <n v="101"/>
    <x v="2"/>
    <s v="M"/>
    <n v="25"/>
    <n v="9000"/>
  </r>
  <r>
    <n v="1517"/>
    <x v="290"/>
    <n v="1580000"/>
    <n v="5850"/>
    <n v="38000"/>
    <n v="2.4E-2"/>
    <n v="270"/>
    <n v="2"/>
    <s v="No"/>
    <n v="3"/>
    <n v="3"/>
    <x v="0"/>
    <x v="1"/>
    <s v="X"/>
    <n v="1731"/>
    <x v="1"/>
    <x v="0"/>
    <n v="4"/>
    <x v="1"/>
    <n v="63"/>
    <n v="540000"/>
    <n v="103"/>
    <x v="0"/>
    <s v="M"/>
    <n v="31"/>
    <n v="15000"/>
  </r>
  <r>
    <n v="1518"/>
    <x v="291"/>
    <n v="2230000"/>
    <n v="8220"/>
    <n v="42000"/>
    <n v="1.9E-2"/>
    <n v="271"/>
    <n v="1"/>
    <s v="No"/>
    <n v="4"/>
    <n v="3"/>
    <x v="2"/>
    <x v="2"/>
    <s v="Y"/>
    <n v="1412"/>
    <x v="1"/>
    <x v="0"/>
    <n v="4"/>
    <x v="0"/>
    <n v="64"/>
    <n v="770000"/>
    <n v="102"/>
    <x v="1"/>
    <s v="M"/>
    <n v="23"/>
    <n v="7000"/>
  </r>
  <r>
    <n v="1519"/>
    <x v="291"/>
    <n v="2710000"/>
    <n v="11330"/>
    <n v="57000"/>
    <n v="2.1000000000000001E-2"/>
    <n v="239"/>
    <n v="3"/>
    <s v="No"/>
    <n v="4"/>
    <n v="3"/>
    <x v="1"/>
    <x v="0"/>
    <s v="X"/>
    <n v="1849"/>
    <x v="0"/>
    <x v="0"/>
    <n v="2"/>
    <x v="1"/>
    <n v="42"/>
    <n v="1010000"/>
    <n v="102"/>
    <x v="1"/>
    <s v="M"/>
    <n v="23"/>
    <n v="7000"/>
  </r>
  <r>
    <n v="1520"/>
    <x v="292"/>
    <n v="1190000"/>
    <n v="5360"/>
    <n v="15000"/>
    <n v="1.2999999999999999E-2"/>
    <n v="222"/>
    <n v="2"/>
    <s v="No"/>
    <n v="4"/>
    <n v="4"/>
    <x v="2"/>
    <x v="1"/>
    <s v="Y"/>
    <n v="1461"/>
    <x v="1"/>
    <x v="0"/>
    <n v="2"/>
    <x v="0"/>
    <n v="57"/>
    <n v="310000"/>
    <n v="101"/>
    <x v="2"/>
    <s v="M"/>
    <n v="25"/>
    <n v="9000"/>
  </r>
  <r>
    <n v="1521"/>
    <x v="293"/>
    <n v="1100000"/>
    <n v="5720"/>
    <n v="19000"/>
    <n v="1.7000000000000001E-2"/>
    <n v="192"/>
    <n v="6"/>
    <s v="Yes"/>
    <n v="3"/>
    <n v="4"/>
    <x v="0"/>
    <x v="1"/>
    <s v="Y"/>
    <n v="1493"/>
    <x v="0"/>
    <x v="0"/>
    <n v="4"/>
    <x v="1"/>
    <n v="63"/>
    <n v="740000"/>
    <n v="101"/>
    <x v="2"/>
    <s v="M"/>
    <n v="25"/>
    <n v="9000"/>
  </r>
  <r>
    <n v="1522"/>
    <x v="294"/>
    <n v="870000"/>
    <n v="5950"/>
    <n v="15000"/>
    <n v="1.7000000000000001E-2"/>
    <n v="146"/>
    <n v="6"/>
    <s v="Yes"/>
    <n v="2"/>
    <n v="3"/>
    <x v="2"/>
    <x v="1"/>
    <s v="X"/>
    <n v="1034"/>
    <x v="0"/>
    <x v="1"/>
    <n v="0"/>
    <x v="0"/>
    <n v="34"/>
    <n v="600000"/>
    <n v="102"/>
    <x v="1"/>
    <s v="M"/>
    <n v="23"/>
    <n v="7000"/>
  </r>
  <r>
    <n v="1523"/>
    <x v="294"/>
    <n v="1000000"/>
    <n v="5100"/>
    <n v="14000"/>
    <n v="1.4E-2"/>
    <n v="196"/>
    <n v="2"/>
    <s v="Yes"/>
    <n v="3"/>
    <n v="3"/>
    <x v="2"/>
    <x v="1"/>
    <s v="Y"/>
    <n v="1220"/>
    <x v="0"/>
    <x v="0"/>
    <n v="3"/>
    <x v="0"/>
    <n v="56"/>
    <n v="770000"/>
    <n v="102"/>
    <x v="1"/>
    <s v="M"/>
    <n v="23"/>
    <n v="7000"/>
  </r>
  <r>
    <n v="1524"/>
    <x v="295"/>
    <n v="1670000"/>
    <n v="10430"/>
    <n v="35000"/>
    <n v="2.1000000000000001E-2"/>
    <n v="160"/>
    <n v="5"/>
    <s v="No"/>
    <n v="3"/>
    <n v="2"/>
    <x v="2"/>
    <x v="0"/>
    <s v="X"/>
    <n v="1323"/>
    <x v="0"/>
    <x v="1"/>
    <n v="0"/>
    <x v="1"/>
    <n v="35"/>
    <n v="600000"/>
    <n v="103"/>
    <x v="0"/>
    <s v="M"/>
    <n v="31"/>
    <n v="15000"/>
  </r>
  <r>
    <n v="1525"/>
    <x v="295"/>
    <n v="950000"/>
    <n v="6330"/>
    <n v="16000"/>
    <n v="1.7000000000000001E-2"/>
    <n v="150"/>
    <n v="2"/>
    <s v="Yes"/>
    <n v="2"/>
    <n v="3"/>
    <x v="1"/>
    <x v="1"/>
    <s v="Y"/>
    <n v="1500"/>
    <x v="0"/>
    <x v="0"/>
    <n v="4"/>
    <x v="1"/>
    <n v="42"/>
    <n v="780000"/>
    <n v="102"/>
    <x v="1"/>
    <s v="M"/>
    <n v="23"/>
    <n v="7000"/>
  </r>
  <r>
    <n v="1526"/>
    <x v="296"/>
    <n v="1530000"/>
    <n v="6210"/>
    <n v="21000"/>
    <n v="1.4E-2"/>
    <n v="246"/>
    <n v="3"/>
    <s v="No"/>
    <n v="3"/>
    <n v="4"/>
    <x v="1"/>
    <x v="1"/>
    <s v="X"/>
    <n v="1067"/>
    <x v="0"/>
    <x v="0"/>
    <n v="2"/>
    <x v="1"/>
    <n v="43"/>
    <n v="530000"/>
    <n v="102"/>
    <x v="1"/>
    <s v="M"/>
    <n v="23"/>
    <n v="7000"/>
  </r>
  <r>
    <n v="1527"/>
    <x v="296"/>
    <n v="870000"/>
    <n v="5950"/>
    <n v="17000"/>
    <n v="0.02"/>
    <n v="146"/>
    <n v="3"/>
    <s v="No"/>
    <n v="2"/>
    <n v="2"/>
    <x v="0"/>
    <x v="1"/>
    <s v="X"/>
    <n v="1650"/>
    <x v="0"/>
    <x v="1"/>
    <n v="0"/>
    <x v="0"/>
    <n v="33"/>
    <n v="410000"/>
    <n v="102"/>
    <x v="1"/>
    <s v="M"/>
    <n v="23"/>
    <n v="7000"/>
  </r>
  <r>
    <n v="1528"/>
    <x v="297"/>
    <n v="950000"/>
    <n v="5270"/>
    <n v="17000"/>
    <n v="1.7999999999999999E-2"/>
    <n v="180"/>
    <n v="2"/>
    <s v="Yes"/>
    <n v="2"/>
    <n v="2"/>
    <x v="2"/>
    <x v="1"/>
    <s v="Y"/>
    <n v="1734"/>
    <x v="0"/>
    <x v="2"/>
    <n v="0"/>
    <x v="1"/>
    <n v="30"/>
    <n v="400000"/>
    <n v="103"/>
    <x v="0"/>
    <s v="M"/>
    <n v="31"/>
    <n v="15000"/>
  </r>
  <r>
    <n v="1529"/>
    <x v="298"/>
    <n v="2150000"/>
    <n v="10230"/>
    <n v="43000"/>
    <n v="0.02"/>
    <n v="210"/>
    <n v="2"/>
    <s v="No"/>
    <n v="4"/>
    <n v="3"/>
    <x v="0"/>
    <x v="0"/>
    <s v="Y"/>
    <n v="1182"/>
    <x v="0"/>
    <x v="0"/>
    <n v="4"/>
    <x v="0"/>
    <n v="54"/>
    <n v="390000"/>
    <n v="103"/>
    <x v="0"/>
    <s v="M"/>
    <n v="31"/>
    <n v="15000"/>
  </r>
  <r>
    <n v="1530"/>
    <x v="298"/>
    <n v="2310000"/>
    <n v="8810"/>
    <n v="44000"/>
    <n v="1.9E-2"/>
    <n v="262"/>
    <n v="2"/>
    <s v="Yes"/>
    <n v="3"/>
    <n v="4"/>
    <x v="0"/>
    <x v="2"/>
    <s v="X"/>
    <n v="1276"/>
    <x v="1"/>
    <x v="0"/>
    <n v="4"/>
    <x v="1"/>
    <n v="56"/>
    <n v="840000"/>
    <n v="103"/>
    <x v="0"/>
    <s v="M"/>
    <n v="31"/>
    <n v="15000"/>
  </r>
  <r>
    <n v="1531"/>
    <x v="298"/>
    <n v="2350000"/>
    <n v="8630"/>
    <n v="49000"/>
    <n v="2.1000000000000001E-2"/>
    <n v="272"/>
    <n v="2"/>
    <s v="No"/>
    <n v="3"/>
    <n v="3"/>
    <x v="1"/>
    <x v="2"/>
    <s v="Y"/>
    <n v="1958"/>
    <x v="0"/>
    <x v="0"/>
    <n v="3"/>
    <x v="1"/>
    <n v="40"/>
    <n v="980000"/>
    <n v="102"/>
    <x v="1"/>
    <s v="M"/>
    <n v="23"/>
    <n v="7000"/>
  </r>
  <r>
    <n v="1532"/>
    <x v="299"/>
    <n v="1960000"/>
    <n v="10710"/>
    <n v="29000"/>
    <n v="1.4999999999999999E-2"/>
    <n v="183"/>
    <n v="6"/>
    <s v="No"/>
    <n v="3"/>
    <n v="2"/>
    <x v="0"/>
    <x v="0"/>
    <s v="X"/>
    <n v="1233"/>
    <x v="0"/>
    <x v="2"/>
    <n v="0"/>
    <x v="0"/>
    <n v="40"/>
    <n v="420000"/>
    <n v="101"/>
    <x v="2"/>
    <s v="M"/>
    <n v="25"/>
    <n v="9000"/>
  </r>
  <r>
    <n v="1533"/>
    <x v="299"/>
    <n v="1600000"/>
    <n v="6010"/>
    <n v="26000"/>
    <n v="1.6E-2"/>
    <n v="266"/>
    <n v="5"/>
    <s v="No"/>
    <n v="4"/>
    <n v="3"/>
    <x v="0"/>
    <x v="1"/>
    <s v="X"/>
    <n v="1337"/>
    <x v="0"/>
    <x v="0"/>
    <n v="2"/>
    <x v="0"/>
    <n v="47"/>
    <n v="570000"/>
    <n v="102"/>
    <x v="1"/>
    <s v="M"/>
    <n v="23"/>
    <n v="7000"/>
  </r>
  <r>
    <n v="1534"/>
    <x v="299"/>
    <n v="1340000"/>
    <n v="9300"/>
    <n v="19000"/>
    <n v="1.4E-2"/>
    <n v="144"/>
    <n v="3"/>
    <s v="Yes"/>
    <n v="1"/>
    <n v="3"/>
    <x v="0"/>
    <x v="2"/>
    <s v="X"/>
    <n v="1738"/>
    <x v="0"/>
    <x v="1"/>
    <n v="0"/>
    <x v="1"/>
    <n v="32"/>
    <n v="720000"/>
    <n v="101"/>
    <x v="2"/>
    <s v="M"/>
    <n v="25"/>
    <n v="9000"/>
  </r>
  <r>
    <n v="1535"/>
    <x v="300"/>
    <n v="1440000"/>
    <n v="8270"/>
    <n v="17000"/>
    <n v="1.2E-2"/>
    <n v="174"/>
    <n v="2"/>
    <s v="Yes"/>
    <n v="2"/>
    <n v="2"/>
    <x v="2"/>
    <x v="2"/>
    <s v="Y"/>
    <n v="1713"/>
    <x v="0"/>
    <x v="2"/>
    <n v="0"/>
    <x v="0"/>
    <n v="33"/>
    <n v="650000"/>
    <n v="101"/>
    <x v="2"/>
    <s v="M"/>
    <n v="25"/>
    <n v="9000"/>
  </r>
  <r>
    <n v="1536"/>
    <x v="300"/>
    <n v="2220000"/>
    <n v="8440"/>
    <n v="36000"/>
    <n v="1.6E-2"/>
    <n v="263"/>
    <n v="3"/>
    <s v="Yes"/>
    <n v="3"/>
    <n v="3"/>
    <x v="1"/>
    <x v="2"/>
    <s v="Y"/>
    <n v="1717"/>
    <x v="0"/>
    <x v="0"/>
    <n v="2"/>
    <x v="1"/>
    <n v="41"/>
    <n v="430000"/>
    <n v="102"/>
    <x v="1"/>
    <s v="M"/>
    <n v="23"/>
    <n v="7000"/>
  </r>
  <r>
    <n v="1537"/>
    <x v="301"/>
    <n v="850000"/>
    <n v="5900"/>
    <n v="14000"/>
    <n v="1.6E-2"/>
    <n v="144"/>
    <n v="6"/>
    <s v="Yes"/>
    <n v="2"/>
    <n v="3"/>
    <x v="2"/>
    <x v="1"/>
    <s v="X"/>
    <n v="1004"/>
    <x v="0"/>
    <x v="1"/>
    <n v="0"/>
    <x v="1"/>
    <n v="30"/>
    <n v="410000"/>
    <n v="102"/>
    <x v="1"/>
    <s v="M"/>
    <n v="23"/>
    <n v="7000"/>
  </r>
  <r>
    <n v="1538"/>
    <x v="301"/>
    <n v="840000"/>
    <n v="5560"/>
    <n v="16000"/>
    <n v="1.9E-2"/>
    <n v="151"/>
    <n v="2"/>
    <s v="No"/>
    <n v="3"/>
    <n v="4"/>
    <x v="0"/>
    <x v="1"/>
    <s v="Y"/>
    <n v="1050"/>
    <x v="1"/>
    <x v="0"/>
    <n v="3"/>
    <x v="1"/>
    <n v="55"/>
    <n v="460000"/>
    <n v="102"/>
    <x v="1"/>
    <s v="M"/>
    <n v="23"/>
    <n v="7000"/>
  </r>
  <r>
    <n v="1539"/>
    <x v="301"/>
    <n v="1180000"/>
    <n v="8250"/>
    <n v="24000"/>
    <n v="0.02"/>
    <n v="143"/>
    <n v="6"/>
    <s v="No"/>
    <n v="1"/>
    <n v="2"/>
    <x v="2"/>
    <x v="2"/>
    <s v="Y"/>
    <n v="1386"/>
    <x v="0"/>
    <x v="1"/>
    <n v="0"/>
    <x v="1"/>
    <n v="38"/>
    <n v="400000"/>
    <n v="102"/>
    <x v="1"/>
    <s v="M"/>
    <n v="23"/>
    <n v="7000"/>
  </r>
  <r>
    <n v="1540"/>
    <x v="302"/>
    <n v="2640000"/>
    <n v="11090"/>
    <n v="61000"/>
    <n v="2.3E-2"/>
    <n v="238"/>
    <n v="3"/>
    <s v="No"/>
    <n v="4"/>
    <n v="4"/>
    <x v="0"/>
    <x v="0"/>
    <s v="X"/>
    <n v="1015"/>
    <x v="0"/>
    <x v="0"/>
    <n v="4"/>
    <x v="1"/>
    <n v="50"/>
    <n v="900000"/>
    <n v="103"/>
    <x v="0"/>
    <s v="M"/>
    <n v="31"/>
    <n v="15000"/>
  </r>
  <r>
    <n v="1541"/>
    <x v="302"/>
    <n v="2090000"/>
    <n v="8560"/>
    <n v="44000"/>
    <n v="2.1000000000000001E-2"/>
    <n v="244"/>
    <n v="2"/>
    <s v="Yes"/>
    <n v="3"/>
    <n v="3"/>
    <x v="0"/>
    <x v="2"/>
    <s v="X"/>
    <n v="1637"/>
    <x v="0"/>
    <x v="0"/>
    <n v="4"/>
    <x v="0"/>
    <n v="51"/>
    <n v="860000"/>
    <n v="103"/>
    <x v="0"/>
    <s v="M"/>
    <n v="31"/>
    <n v="15000"/>
  </r>
  <r>
    <n v="1542"/>
    <x v="302"/>
    <n v="2270000"/>
    <n v="10650"/>
    <n v="52000"/>
    <n v="2.3E-2"/>
    <n v="213"/>
    <n v="4"/>
    <s v="Yes"/>
    <n v="3"/>
    <n v="4"/>
    <x v="0"/>
    <x v="0"/>
    <s v="Y"/>
    <n v="1888"/>
    <x v="0"/>
    <x v="0"/>
    <n v="2"/>
    <x v="1"/>
    <n v="42"/>
    <n v="1020000"/>
    <n v="103"/>
    <x v="0"/>
    <s v="M"/>
    <n v="31"/>
    <n v="15000"/>
  </r>
  <r>
    <n v="1543"/>
    <x v="303"/>
    <n v="1660000"/>
    <n v="11140"/>
    <n v="30000"/>
    <n v="1.7999999999999999E-2"/>
    <n v="149"/>
    <n v="1"/>
    <s v="Yes"/>
    <n v="1"/>
    <n v="2"/>
    <x v="0"/>
    <x v="0"/>
    <s v="X"/>
    <n v="1152"/>
    <x v="0"/>
    <x v="1"/>
    <n v="0"/>
    <x v="1"/>
    <n v="31"/>
    <n v="560000"/>
    <n v="102"/>
    <x v="1"/>
    <s v="M"/>
    <n v="23"/>
    <n v="7000"/>
  </r>
  <r>
    <n v="1544"/>
    <x v="304"/>
    <n v="1990000"/>
    <n v="8080"/>
    <n v="48000"/>
    <n v="2.4E-2"/>
    <n v="246"/>
    <n v="5"/>
    <s v="Yes"/>
    <n v="4"/>
    <n v="3"/>
    <x v="0"/>
    <x v="2"/>
    <s v="Y"/>
    <n v="1395"/>
    <x v="0"/>
    <x v="0"/>
    <n v="4"/>
    <x v="0"/>
    <n v="47"/>
    <n v="880000"/>
    <n v="103"/>
    <x v="0"/>
    <s v="M"/>
    <n v="31"/>
    <n v="15000"/>
  </r>
  <r>
    <n v="1545"/>
    <x v="305"/>
    <n v="2020000"/>
    <n v="10410"/>
    <n v="40000"/>
    <n v="0.02"/>
    <n v="194"/>
    <n v="6"/>
    <s v="Yes"/>
    <n v="2"/>
    <n v="4"/>
    <x v="2"/>
    <x v="0"/>
    <s v="Y"/>
    <n v="1096"/>
    <x v="0"/>
    <x v="0"/>
    <n v="2"/>
    <x v="1"/>
    <n v="62"/>
    <n v="770000"/>
    <n v="102"/>
    <x v="1"/>
    <s v="M"/>
    <n v="23"/>
    <n v="7000"/>
  </r>
  <r>
    <n v="1546"/>
    <x v="305"/>
    <n v="2810000"/>
    <n v="10840"/>
    <n v="31000"/>
    <n v="1.0999999999999999E-2"/>
    <n v="259"/>
    <n v="5"/>
    <s v="Yes"/>
    <n v="4"/>
    <n v="4"/>
    <x v="2"/>
    <x v="0"/>
    <s v="X"/>
    <n v="1651"/>
    <x v="0"/>
    <x v="0"/>
    <n v="2"/>
    <x v="1"/>
    <n v="53"/>
    <n v="450000"/>
    <n v="101"/>
    <x v="2"/>
    <s v="M"/>
    <n v="25"/>
    <n v="9000"/>
  </r>
  <r>
    <n v="1547"/>
    <x v="306"/>
    <n v="2780000"/>
    <n v="11250"/>
    <n v="53000"/>
    <n v="1.9E-2"/>
    <n v="247"/>
    <n v="3"/>
    <s v="Yes"/>
    <n v="3"/>
    <n v="3"/>
    <x v="1"/>
    <x v="0"/>
    <s v="X"/>
    <n v="1031"/>
    <x v="1"/>
    <x v="0"/>
    <n v="2"/>
    <x v="1"/>
    <n v="49"/>
    <n v="450000"/>
    <n v="103"/>
    <x v="0"/>
    <s v="M"/>
    <n v="31"/>
    <n v="15000"/>
  </r>
  <r>
    <n v="1548"/>
    <x v="306"/>
    <n v="1320000"/>
    <n v="9360"/>
    <n v="26000"/>
    <n v="0.02"/>
    <n v="141"/>
    <n v="6"/>
    <s v="Yes"/>
    <n v="2"/>
    <n v="2"/>
    <x v="1"/>
    <x v="2"/>
    <s v="X"/>
    <n v="1309"/>
    <x v="0"/>
    <x v="1"/>
    <n v="0"/>
    <x v="0"/>
    <n v="35"/>
    <n v="280000"/>
    <n v="103"/>
    <x v="0"/>
    <s v="M"/>
    <n v="31"/>
    <n v="15000"/>
  </r>
  <r>
    <n v="1549"/>
    <x v="306"/>
    <n v="1590000"/>
    <n v="10960"/>
    <n v="27000"/>
    <n v="1.7000000000000001E-2"/>
    <n v="145"/>
    <n v="5"/>
    <s v="Yes"/>
    <n v="1"/>
    <n v="3"/>
    <x v="2"/>
    <x v="0"/>
    <s v="X"/>
    <n v="1785"/>
    <x v="0"/>
    <x v="1"/>
    <n v="0"/>
    <x v="0"/>
    <n v="32"/>
    <n v="580000"/>
    <n v="102"/>
    <x v="1"/>
    <s v="M"/>
    <n v="23"/>
    <n v="7000"/>
  </r>
  <r>
    <n v="1550"/>
    <x v="307"/>
    <n v="1600000"/>
    <n v="10520"/>
    <n v="29000"/>
    <n v="1.7999999999999999E-2"/>
    <n v="152"/>
    <n v="3"/>
    <s v="No"/>
    <n v="2"/>
    <n v="4"/>
    <x v="2"/>
    <x v="0"/>
    <s v="X"/>
    <n v="1199"/>
    <x v="0"/>
    <x v="0"/>
    <n v="3"/>
    <x v="1"/>
    <n v="40"/>
    <n v="540000"/>
    <n v="102"/>
    <x v="1"/>
    <s v="M"/>
    <n v="23"/>
    <n v="7000"/>
  </r>
  <r>
    <n v="1551"/>
    <x v="308"/>
    <n v="1540000"/>
    <n v="8550"/>
    <n v="31000"/>
    <n v="0.02"/>
    <n v="180"/>
    <n v="6"/>
    <s v="No"/>
    <n v="3"/>
    <n v="4"/>
    <x v="2"/>
    <x v="2"/>
    <s v="X"/>
    <n v="1003"/>
    <x v="0"/>
    <x v="0"/>
    <n v="4"/>
    <x v="1"/>
    <n v="40"/>
    <n v="580000"/>
    <n v="102"/>
    <x v="1"/>
    <s v="M"/>
    <n v="23"/>
    <n v="7000"/>
  </r>
  <r>
    <n v="1552"/>
    <x v="308"/>
    <n v="2000000"/>
    <n v="9300"/>
    <n v="24000"/>
    <n v="1.2E-2"/>
    <n v="215"/>
    <n v="2"/>
    <s v="No"/>
    <n v="3"/>
    <n v="3"/>
    <x v="1"/>
    <x v="2"/>
    <s v="X"/>
    <n v="1760"/>
    <x v="1"/>
    <x v="0"/>
    <n v="3"/>
    <x v="1"/>
    <n v="56"/>
    <n v="1110000"/>
    <n v="101"/>
    <x v="2"/>
    <s v="M"/>
    <n v="25"/>
    <n v="9000"/>
  </r>
  <r>
    <n v="1553"/>
    <x v="309"/>
    <n v="1750000"/>
    <n v="10930"/>
    <n v="37000"/>
    <n v="2.1000000000000001E-2"/>
    <n v="160"/>
    <n v="6"/>
    <s v="Yes"/>
    <n v="2"/>
    <n v="3"/>
    <x v="2"/>
    <x v="0"/>
    <s v="Y"/>
    <n v="1010"/>
    <x v="0"/>
    <x v="0"/>
    <n v="2"/>
    <x v="1"/>
    <n v="43"/>
    <n v="670000"/>
    <n v="102"/>
    <x v="1"/>
    <s v="M"/>
    <n v="23"/>
    <n v="7000"/>
  </r>
  <r>
    <n v="1554"/>
    <x v="309"/>
    <n v="2500000"/>
    <n v="9120"/>
    <n v="45000"/>
    <n v="1.7999999999999999E-2"/>
    <n v="274"/>
    <n v="1"/>
    <s v="No"/>
    <n v="3"/>
    <n v="4"/>
    <x v="1"/>
    <x v="2"/>
    <s v="Y"/>
    <n v="1416"/>
    <x v="0"/>
    <x v="0"/>
    <n v="3"/>
    <x v="1"/>
    <n v="54"/>
    <n v="470000"/>
    <n v="102"/>
    <x v="1"/>
    <s v="M"/>
    <n v="23"/>
    <n v="7000"/>
  </r>
  <r>
    <n v="1555"/>
    <x v="310"/>
    <n v="1570000"/>
    <n v="5830"/>
    <n v="27000"/>
    <n v="1.7000000000000001E-2"/>
    <n v="269"/>
    <n v="6"/>
    <s v="No"/>
    <n v="4"/>
    <n v="4"/>
    <x v="1"/>
    <x v="1"/>
    <s v="Y"/>
    <n v="1087"/>
    <x v="0"/>
    <x v="0"/>
    <n v="4"/>
    <x v="0"/>
    <n v="51"/>
    <n v="610000"/>
    <n v="102"/>
    <x v="1"/>
    <s v="M"/>
    <n v="23"/>
    <n v="7000"/>
  </r>
  <r>
    <n v="1556"/>
    <x v="311"/>
    <n v="1190000"/>
    <n v="8810"/>
    <n v="25000"/>
    <n v="2.1000000000000001E-2"/>
    <n v="135"/>
    <n v="2"/>
    <s v="No"/>
    <n v="2"/>
    <n v="2"/>
    <x v="1"/>
    <x v="2"/>
    <s v="Y"/>
    <n v="1180"/>
    <x v="0"/>
    <x v="1"/>
    <n v="0"/>
    <x v="1"/>
    <n v="32"/>
    <n v="360000"/>
    <n v="103"/>
    <x v="0"/>
    <s v="M"/>
    <n v="31"/>
    <n v="15000"/>
  </r>
  <r>
    <n v="1557"/>
    <x v="311"/>
    <n v="1500000"/>
    <n v="9250"/>
    <n v="27000"/>
    <n v="1.7999999999999999E-2"/>
    <n v="162"/>
    <n v="2"/>
    <s v="No"/>
    <n v="3"/>
    <n v="4"/>
    <x v="1"/>
    <x v="2"/>
    <s v="X"/>
    <n v="1328"/>
    <x v="0"/>
    <x v="0"/>
    <n v="3"/>
    <x v="1"/>
    <n v="63"/>
    <n v="480000"/>
    <n v="103"/>
    <x v="0"/>
    <s v="M"/>
    <n v="31"/>
    <n v="15000"/>
  </r>
  <r>
    <n v="1558"/>
    <x v="311"/>
    <n v="2210000"/>
    <n v="8300"/>
    <n v="38000"/>
    <n v="1.7000000000000001E-2"/>
    <n v="266"/>
    <n v="2"/>
    <s v="Yes"/>
    <n v="4"/>
    <n v="4"/>
    <x v="2"/>
    <x v="2"/>
    <s v="Y"/>
    <n v="1661"/>
    <x v="1"/>
    <x v="0"/>
    <n v="3"/>
    <x v="0"/>
    <n v="62"/>
    <n v="970000"/>
    <n v="101"/>
    <x v="2"/>
    <s v="M"/>
    <n v="25"/>
    <n v="9000"/>
  </r>
  <r>
    <n v="1559"/>
    <x v="312"/>
    <n v="1940000"/>
    <n v="11020"/>
    <n v="25000"/>
    <n v="1.2999999999999999E-2"/>
    <n v="176"/>
    <n v="2"/>
    <s v="Yes"/>
    <n v="3"/>
    <n v="3"/>
    <x v="0"/>
    <x v="0"/>
    <s v="Y"/>
    <n v="1447"/>
    <x v="0"/>
    <x v="0"/>
    <n v="3"/>
    <x v="1"/>
    <n v="42"/>
    <n v="410000"/>
    <n v="101"/>
    <x v="2"/>
    <s v="M"/>
    <n v="25"/>
    <n v="9000"/>
  </r>
  <r>
    <n v="1560"/>
    <x v="312"/>
    <n v="1670000"/>
    <n v="8740"/>
    <n v="32000"/>
    <n v="1.9E-2"/>
    <n v="191"/>
    <n v="3"/>
    <s v="Yes"/>
    <n v="2"/>
    <n v="3"/>
    <x v="0"/>
    <x v="2"/>
    <s v="X"/>
    <n v="1542"/>
    <x v="1"/>
    <x v="0"/>
    <n v="2"/>
    <x v="0"/>
    <n v="65"/>
    <n v="560000"/>
    <n v="103"/>
    <x v="0"/>
    <s v="M"/>
    <n v="31"/>
    <n v="15000"/>
  </r>
  <r>
    <n v="1561"/>
    <x v="313"/>
    <n v="2800000"/>
    <n v="10480"/>
    <n v="34000"/>
    <n v="1.2E-2"/>
    <n v="267"/>
    <n v="2"/>
    <s v="Yes"/>
    <n v="4"/>
    <n v="3"/>
    <x v="2"/>
    <x v="0"/>
    <s v="Y"/>
    <n v="1205"/>
    <x v="0"/>
    <x v="0"/>
    <n v="4"/>
    <x v="1"/>
    <n v="41"/>
    <n v="560000"/>
    <n v="101"/>
    <x v="2"/>
    <s v="M"/>
    <n v="25"/>
    <n v="9000"/>
  </r>
  <r>
    <n v="1562"/>
    <x v="314"/>
    <n v="1290000"/>
    <n v="6350"/>
    <n v="32000"/>
    <n v="2.5000000000000001E-2"/>
    <n v="203"/>
    <n v="6"/>
    <s v="Yes"/>
    <n v="3"/>
    <n v="4"/>
    <x v="0"/>
    <x v="1"/>
    <s v="X"/>
    <n v="1160"/>
    <x v="0"/>
    <x v="0"/>
    <n v="3"/>
    <x v="0"/>
    <n v="53"/>
    <n v="400000"/>
    <n v="103"/>
    <x v="0"/>
    <s v="M"/>
    <n v="31"/>
    <n v="15000"/>
  </r>
  <r>
    <n v="1563"/>
    <x v="315"/>
    <n v="1440000"/>
    <n v="8720"/>
    <n v="35000"/>
    <n v="2.4E-2"/>
    <n v="165"/>
    <n v="1"/>
    <s v="Yes"/>
    <n v="3"/>
    <n v="4"/>
    <x v="2"/>
    <x v="2"/>
    <s v="Y"/>
    <n v="1237"/>
    <x v="1"/>
    <x v="0"/>
    <n v="3"/>
    <x v="0"/>
    <n v="45"/>
    <n v="620000"/>
    <n v="103"/>
    <x v="0"/>
    <s v="M"/>
    <n v="31"/>
    <n v="15000"/>
  </r>
  <r>
    <n v="1564"/>
    <x v="316"/>
    <n v="1830000"/>
    <n v="10890"/>
    <n v="38000"/>
    <n v="2.1000000000000001E-2"/>
    <n v="168"/>
    <n v="6"/>
    <s v="No"/>
    <n v="2"/>
    <n v="2"/>
    <x v="2"/>
    <x v="0"/>
    <s v="X"/>
    <n v="1265"/>
    <x v="0"/>
    <x v="1"/>
    <n v="0"/>
    <x v="1"/>
    <n v="34"/>
    <n v="570000"/>
    <n v="103"/>
    <x v="0"/>
    <s v="M"/>
    <n v="31"/>
    <n v="15000"/>
  </r>
  <r>
    <n v="1565"/>
    <x v="316"/>
    <n v="2320000"/>
    <n v="8820"/>
    <n v="51000"/>
    <n v="2.1999999999999999E-2"/>
    <n v="263"/>
    <n v="3"/>
    <s v="No"/>
    <n v="4"/>
    <n v="4"/>
    <x v="2"/>
    <x v="2"/>
    <s v="X"/>
    <n v="1474"/>
    <x v="0"/>
    <x v="0"/>
    <n v="2"/>
    <x v="1"/>
    <n v="46"/>
    <n v="410000"/>
    <n v="103"/>
    <x v="0"/>
    <s v="M"/>
    <n v="31"/>
    <n v="15000"/>
  </r>
  <r>
    <n v="1566"/>
    <x v="316"/>
    <n v="1520000"/>
    <n v="10620"/>
    <n v="15000"/>
    <n v="0.01"/>
    <n v="143"/>
    <n v="5"/>
    <s v="No"/>
    <n v="1"/>
    <n v="2"/>
    <x v="2"/>
    <x v="0"/>
    <s v="X"/>
    <n v="1894"/>
    <x v="0"/>
    <x v="1"/>
    <n v="0"/>
    <x v="1"/>
    <n v="36"/>
    <n v="540000"/>
    <n v="101"/>
    <x v="2"/>
    <s v="M"/>
    <n v="25"/>
    <n v="9000"/>
  </r>
  <r>
    <n v="1567"/>
    <x v="317"/>
    <n v="1340000"/>
    <n v="6030"/>
    <n v="25000"/>
    <n v="1.9E-2"/>
    <n v="222"/>
    <n v="3"/>
    <s v="No"/>
    <n v="3"/>
    <n v="4"/>
    <x v="0"/>
    <x v="1"/>
    <s v="Y"/>
    <n v="1244"/>
    <x v="0"/>
    <x v="0"/>
    <n v="2"/>
    <x v="1"/>
    <n v="56"/>
    <n v="730000"/>
    <n v="102"/>
    <x v="1"/>
    <s v="M"/>
    <n v="23"/>
    <n v="7000"/>
  </r>
  <r>
    <n v="1568"/>
    <x v="318"/>
    <n v="1520000"/>
    <n v="6030"/>
    <n v="17000"/>
    <n v="1.0999999999999999E-2"/>
    <n v="252"/>
    <n v="3"/>
    <s v="No"/>
    <n v="4"/>
    <n v="3"/>
    <x v="1"/>
    <x v="1"/>
    <s v="Y"/>
    <n v="1778"/>
    <x v="1"/>
    <x v="0"/>
    <n v="3"/>
    <x v="1"/>
    <n v="65"/>
    <n v="620000"/>
    <n v="101"/>
    <x v="2"/>
    <s v="M"/>
    <n v="25"/>
    <n v="9000"/>
  </r>
  <r>
    <n v="1569"/>
    <x v="319"/>
    <n v="1100000"/>
    <n v="6580"/>
    <n v="22000"/>
    <n v="0.02"/>
    <n v="167"/>
    <n v="2"/>
    <s v="Yes"/>
    <n v="3"/>
    <n v="3"/>
    <x v="1"/>
    <x v="1"/>
    <s v="X"/>
    <n v="1580"/>
    <x v="1"/>
    <x v="0"/>
    <n v="4"/>
    <x v="1"/>
    <n v="60"/>
    <n v="760000"/>
    <n v="103"/>
    <x v="0"/>
    <s v="M"/>
    <n v="31"/>
    <n v="15000"/>
  </r>
  <r>
    <n v="1570"/>
    <x v="319"/>
    <n v="1170000"/>
    <n v="5620"/>
    <n v="21000"/>
    <n v="1.7999999999999999E-2"/>
    <n v="208"/>
    <n v="1"/>
    <s v="Yes"/>
    <n v="4"/>
    <n v="3"/>
    <x v="0"/>
    <x v="1"/>
    <s v="Y"/>
    <n v="1806"/>
    <x v="0"/>
    <x v="0"/>
    <n v="2"/>
    <x v="0"/>
    <n v="62"/>
    <n v="250000"/>
    <n v="103"/>
    <x v="0"/>
    <s v="M"/>
    <n v="31"/>
    <n v="15000"/>
  </r>
  <r>
    <n v="1571"/>
    <x v="319"/>
    <n v="2290000"/>
    <n v="9010"/>
    <n v="34000"/>
    <n v="1.4999999999999999E-2"/>
    <n v="254"/>
    <n v="6"/>
    <s v="Yes"/>
    <n v="4"/>
    <n v="4"/>
    <x v="0"/>
    <x v="2"/>
    <s v="X"/>
    <n v="1880"/>
    <x v="0"/>
    <x v="0"/>
    <n v="3"/>
    <x v="0"/>
    <n v="62"/>
    <n v="940000"/>
    <n v="101"/>
    <x v="2"/>
    <s v="M"/>
    <n v="25"/>
    <n v="9000"/>
  </r>
  <r>
    <n v="1572"/>
    <x v="320"/>
    <n v="980000"/>
    <n v="6040"/>
    <n v="21000"/>
    <n v="2.1000000000000001E-2"/>
    <n v="162"/>
    <n v="1"/>
    <s v="Yes"/>
    <n v="2"/>
    <n v="4"/>
    <x v="0"/>
    <x v="1"/>
    <s v="Y"/>
    <n v="1047"/>
    <x v="0"/>
    <x v="0"/>
    <n v="2"/>
    <x v="1"/>
    <n v="60"/>
    <n v="810000"/>
    <n v="103"/>
    <x v="0"/>
    <s v="M"/>
    <n v="31"/>
    <n v="15000"/>
  </r>
  <r>
    <n v="1573"/>
    <x v="320"/>
    <n v="2150000"/>
    <n v="8170"/>
    <n v="26000"/>
    <n v="1.2E-2"/>
    <n v="263"/>
    <n v="5"/>
    <s v="Yes"/>
    <n v="4"/>
    <n v="4"/>
    <x v="2"/>
    <x v="2"/>
    <s v="Y"/>
    <n v="1801"/>
    <x v="0"/>
    <x v="0"/>
    <n v="3"/>
    <x v="1"/>
    <n v="50"/>
    <n v="400000"/>
    <n v="101"/>
    <x v="2"/>
    <s v="M"/>
    <n v="25"/>
    <n v="9000"/>
  </r>
  <r>
    <n v="1574"/>
    <x v="320"/>
    <n v="2200000"/>
    <n v="8460"/>
    <n v="42000"/>
    <n v="1.9E-2"/>
    <n v="260"/>
    <n v="2"/>
    <s v="No"/>
    <n v="3"/>
    <n v="3"/>
    <x v="1"/>
    <x v="2"/>
    <s v="Y"/>
    <n v="1976"/>
    <x v="0"/>
    <x v="0"/>
    <n v="4"/>
    <x v="1"/>
    <n v="54"/>
    <n v="940000"/>
    <n v="103"/>
    <x v="0"/>
    <s v="M"/>
    <n v="31"/>
    <n v="15000"/>
  </r>
  <r>
    <n v="1575"/>
    <x v="321"/>
    <n v="1760000"/>
    <n v="8460"/>
    <n v="35000"/>
    <n v="0.02"/>
    <n v="208"/>
    <n v="1"/>
    <s v="No"/>
    <n v="4"/>
    <n v="3"/>
    <x v="0"/>
    <x v="2"/>
    <s v="Y"/>
    <n v="1685"/>
    <x v="0"/>
    <x v="0"/>
    <n v="2"/>
    <x v="1"/>
    <n v="49"/>
    <n v="510000"/>
    <n v="102"/>
    <x v="1"/>
    <s v="M"/>
    <n v="23"/>
    <n v="7000"/>
  </r>
  <r>
    <n v="1576"/>
    <x v="321"/>
    <n v="1960000"/>
    <n v="8940"/>
    <n v="29000"/>
    <n v="1.4999999999999999E-2"/>
    <n v="219"/>
    <n v="5"/>
    <s v="No"/>
    <n v="3"/>
    <n v="3"/>
    <x v="2"/>
    <x v="2"/>
    <s v="X"/>
    <n v="1704"/>
    <x v="1"/>
    <x v="0"/>
    <n v="2"/>
    <x v="1"/>
    <n v="41"/>
    <n v="1090000"/>
    <n v="102"/>
    <x v="1"/>
    <s v="M"/>
    <n v="23"/>
    <n v="7000"/>
  </r>
  <r>
    <n v="1577"/>
    <x v="322"/>
    <n v="1950000"/>
    <n v="8260"/>
    <n v="37000"/>
    <n v="1.9E-2"/>
    <n v="236"/>
    <n v="1"/>
    <s v="No"/>
    <n v="3"/>
    <n v="4"/>
    <x v="2"/>
    <x v="2"/>
    <s v="Y"/>
    <n v="1089"/>
    <x v="0"/>
    <x v="0"/>
    <n v="2"/>
    <x v="0"/>
    <n v="48"/>
    <n v="530000"/>
    <n v="103"/>
    <x v="0"/>
    <s v="M"/>
    <n v="31"/>
    <n v="15000"/>
  </r>
  <r>
    <n v="1578"/>
    <x v="322"/>
    <n v="1520000"/>
    <n v="10060"/>
    <n v="21000"/>
    <n v="1.4E-2"/>
    <n v="151"/>
    <n v="2"/>
    <s v="Yes"/>
    <n v="3"/>
    <n v="4"/>
    <x v="1"/>
    <x v="2"/>
    <s v="X"/>
    <n v="1653"/>
    <x v="0"/>
    <x v="0"/>
    <n v="2"/>
    <x v="1"/>
    <n v="58"/>
    <n v="560000"/>
    <n v="102"/>
    <x v="1"/>
    <s v="M"/>
    <n v="23"/>
    <n v="7000"/>
  </r>
  <r>
    <n v="1579"/>
    <x v="322"/>
    <n v="1600000"/>
    <n v="6250"/>
    <n v="27000"/>
    <n v="1.7000000000000001E-2"/>
    <n v="256"/>
    <n v="4"/>
    <s v="Yes"/>
    <n v="3"/>
    <n v="3"/>
    <x v="1"/>
    <x v="1"/>
    <s v="Y"/>
    <n v="1928"/>
    <x v="0"/>
    <x v="0"/>
    <n v="3"/>
    <x v="1"/>
    <n v="42"/>
    <n v="520000"/>
    <n v="101"/>
    <x v="2"/>
    <s v="M"/>
    <n v="25"/>
    <n v="9000"/>
  </r>
  <r>
    <n v="1580"/>
    <x v="323"/>
    <n v="2890000"/>
    <n v="10820"/>
    <n v="40000"/>
    <n v="1.4E-2"/>
    <n v="267"/>
    <n v="5"/>
    <s v="No"/>
    <n v="4"/>
    <n v="3"/>
    <x v="1"/>
    <x v="0"/>
    <s v="Y"/>
    <n v="1694"/>
    <x v="0"/>
    <x v="0"/>
    <n v="4"/>
    <x v="0"/>
    <n v="49"/>
    <n v="470000"/>
    <n v="101"/>
    <x v="2"/>
    <s v="M"/>
    <n v="25"/>
    <n v="9000"/>
  </r>
  <r>
    <n v="1581"/>
    <x v="324"/>
    <n v="2130000"/>
    <n v="8830"/>
    <n v="23000"/>
    <n v="1.0999999999999999E-2"/>
    <n v="241"/>
    <n v="6"/>
    <s v="No"/>
    <n v="3"/>
    <n v="3"/>
    <x v="0"/>
    <x v="2"/>
    <s v="X"/>
    <n v="1345"/>
    <x v="1"/>
    <x v="0"/>
    <n v="2"/>
    <x v="1"/>
    <n v="51"/>
    <n v="450000"/>
    <n v="101"/>
    <x v="2"/>
    <s v="M"/>
    <n v="25"/>
    <n v="9000"/>
  </r>
  <r>
    <n v="1582"/>
    <x v="325"/>
    <n v="1490000"/>
    <n v="8860"/>
    <n v="33000"/>
    <n v="2.1999999999999999E-2"/>
    <n v="168"/>
    <n v="1"/>
    <s v="No"/>
    <n v="3"/>
    <n v="3"/>
    <x v="0"/>
    <x v="2"/>
    <s v="Y"/>
    <n v="1440"/>
    <x v="0"/>
    <x v="0"/>
    <n v="4"/>
    <x v="0"/>
    <n v="53"/>
    <n v="660000"/>
    <n v="103"/>
    <x v="0"/>
    <s v="M"/>
    <n v="31"/>
    <n v="15000"/>
  </r>
  <r>
    <n v="1583"/>
    <x v="326"/>
    <n v="1470000"/>
    <n v="6200"/>
    <n v="22000"/>
    <n v="1.4999999999999999E-2"/>
    <n v="237"/>
    <n v="2"/>
    <s v="No"/>
    <n v="3"/>
    <n v="4"/>
    <x v="0"/>
    <x v="1"/>
    <s v="X"/>
    <n v="1522"/>
    <x v="0"/>
    <x v="0"/>
    <n v="4"/>
    <x v="0"/>
    <n v="64"/>
    <n v="590000"/>
    <n v="101"/>
    <x v="2"/>
    <s v="M"/>
    <n v="25"/>
    <n v="9000"/>
  </r>
  <r>
    <n v="1584"/>
    <x v="327"/>
    <n v="1970000"/>
    <n v="9650"/>
    <n v="35000"/>
    <n v="1.7999999999999999E-2"/>
    <n v="204"/>
    <n v="6"/>
    <s v="No"/>
    <n v="3"/>
    <n v="3"/>
    <x v="1"/>
    <x v="2"/>
    <s v="X"/>
    <n v="1411"/>
    <x v="0"/>
    <x v="0"/>
    <n v="4"/>
    <x v="0"/>
    <n v="46"/>
    <n v="940000"/>
    <n v="102"/>
    <x v="1"/>
    <s v="M"/>
    <n v="23"/>
    <n v="7000"/>
  </r>
  <r>
    <n v="1585"/>
    <x v="327"/>
    <n v="2510000"/>
    <n v="9290"/>
    <n v="30000"/>
    <n v="1.2E-2"/>
    <n v="270"/>
    <n v="4"/>
    <s v="Yes"/>
    <n v="4"/>
    <n v="4"/>
    <x v="1"/>
    <x v="2"/>
    <s v="Y"/>
    <n v="1422"/>
    <x v="0"/>
    <x v="0"/>
    <n v="3"/>
    <x v="0"/>
    <n v="56"/>
    <n v="440000"/>
    <n v="101"/>
    <x v="2"/>
    <s v="M"/>
    <n v="25"/>
    <n v="9000"/>
  </r>
  <r>
    <n v="1586"/>
    <x v="328"/>
    <n v="2940000"/>
    <n v="10880"/>
    <n v="50000"/>
    <n v="1.7000000000000001E-2"/>
    <n v="270"/>
    <n v="1"/>
    <s v="No"/>
    <n v="4"/>
    <n v="3"/>
    <x v="1"/>
    <x v="0"/>
    <s v="Y"/>
    <n v="1406"/>
    <x v="0"/>
    <x v="0"/>
    <n v="2"/>
    <x v="1"/>
    <n v="48"/>
    <n v="540000"/>
    <n v="102"/>
    <x v="1"/>
    <s v="M"/>
    <n v="23"/>
    <n v="7000"/>
  </r>
  <r>
    <n v="1587"/>
    <x v="329"/>
    <n v="1780000"/>
    <n v="10280"/>
    <n v="28000"/>
    <n v="1.6E-2"/>
    <n v="173"/>
    <n v="3"/>
    <s v="No"/>
    <n v="2"/>
    <n v="2"/>
    <x v="2"/>
    <x v="0"/>
    <s v="Y"/>
    <n v="1012"/>
    <x v="0"/>
    <x v="1"/>
    <n v="0"/>
    <x v="0"/>
    <n v="37"/>
    <n v="480000"/>
    <n v="101"/>
    <x v="2"/>
    <s v="M"/>
    <n v="25"/>
    <n v="9000"/>
  </r>
  <r>
    <n v="1588"/>
    <x v="329"/>
    <n v="2090000"/>
    <n v="10290"/>
    <n v="50000"/>
    <n v="2.4E-2"/>
    <n v="203"/>
    <n v="5"/>
    <s v="Yes"/>
    <n v="3"/>
    <n v="4"/>
    <x v="2"/>
    <x v="0"/>
    <s v="Y"/>
    <n v="1277"/>
    <x v="0"/>
    <x v="0"/>
    <n v="4"/>
    <x v="1"/>
    <n v="47"/>
    <n v="440000"/>
    <n v="103"/>
    <x v="0"/>
    <s v="M"/>
    <n v="31"/>
    <n v="15000"/>
  </r>
  <r>
    <n v="1589"/>
    <x v="330"/>
    <n v="940000"/>
    <n v="6480"/>
    <n v="13000"/>
    <n v="1.4E-2"/>
    <n v="145"/>
    <n v="4"/>
    <s v="Yes"/>
    <n v="2"/>
    <n v="2"/>
    <x v="0"/>
    <x v="1"/>
    <s v="X"/>
    <n v="1273"/>
    <x v="0"/>
    <x v="1"/>
    <n v="0"/>
    <x v="0"/>
    <n v="36"/>
    <n v="760000"/>
    <n v="101"/>
    <x v="2"/>
    <s v="M"/>
    <n v="25"/>
    <n v="9000"/>
  </r>
  <r>
    <n v="1590"/>
    <x v="330"/>
    <n v="1720000"/>
    <n v="9100"/>
    <n v="29000"/>
    <n v="1.7000000000000001E-2"/>
    <n v="189"/>
    <n v="3"/>
    <s v="No"/>
    <n v="2"/>
    <n v="4"/>
    <x v="0"/>
    <x v="2"/>
    <s v="X"/>
    <n v="1724"/>
    <x v="0"/>
    <x v="0"/>
    <n v="4"/>
    <x v="1"/>
    <n v="41"/>
    <n v="570000"/>
    <n v="102"/>
    <x v="1"/>
    <s v="M"/>
    <n v="23"/>
    <n v="7000"/>
  </r>
  <r>
    <n v="1591"/>
    <x v="331"/>
    <n v="1520000"/>
    <n v="11250"/>
    <n v="27000"/>
    <n v="1.7999999999999999E-2"/>
    <n v="135"/>
    <n v="2"/>
    <s v="Yes"/>
    <n v="1"/>
    <n v="3"/>
    <x v="1"/>
    <x v="0"/>
    <s v="Y"/>
    <n v="1512"/>
    <x v="0"/>
    <x v="1"/>
    <n v="0"/>
    <x v="1"/>
    <n v="34"/>
    <n v="640000"/>
    <n v="102"/>
    <x v="1"/>
    <s v="M"/>
    <n v="23"/>
    <n v="7000"/>
  </r>
  <r>
    <n v="1592"/>
    <x v="331"/>
    <n v="1490000"/>
    <n v="6230"/>
    <n v="24000"/>
    <n v="1.6E-2"/>
    <n v="239"/>
    <n v="6"/>
    <s v="No"/>
    <n v="4"/>
    <n v="3"/>
    <x v="1"/>
    <x v="1"/>
    <s v="X"/>
    <n v="1559"/>
    <x v="0"/>
    <x v="0"/>
    <n v="2"/>
    <x v="0"/>
    <n v="52"/>
    <n v="600000"/>
    <n v="101"/>
    <x v="2"/>
    <s v="M"/>
    <n v="25"/>
    <n v="9000"/>
  </r>
  <r>
    <n v="1593"/>
    <x v="332"/>
    <n v="1790000"/>
    <n v="8130"/>
    <n v="39000"/>
    <n v="2.1999999999999999E-2"/>
    <n v="220"/>
    <n v="1"/>
    <s v="Yes"/>
    <n v="3"/>
    <n v="3"/>
    <x v="2"/>
    <x v="2"/>
    <s v="Y"/>
    <n v="1296"/>
    <x v="0"/>
    <x v="0"/>
    <n v="4"/>
    <x v="1"/>
    <n v="57"/>
    <n v="550000"/>
    <n v="103"/>
    <x v="0"/>
    <s v="M"/>
    <n v="31"/>
    <n v="15000"/>
  </r>
  <r>
    <n v="1594"/>
    <x v="333"/>
    <n v="2360000"/>
    <n v="10820"/>
    <n v="47000"/>
    <n v="0.02"/>
    <n v="218"/>
    <n v="1"/>
    <s v="Yes"/>
    <n v="3"/>
    <n v="3"/>
    <x v="2"/>
    <x v="0"/>
    <s v="Y"/>
    <n v="1539"/>
    <x v="1"/>
    <x v="0"/>
    <n v="2"/>
    <x v="0"/>
    <n v="47"/>
    <n v="460000"/>
    <n v="103"/>
    <x v="0"/>
    <s v="M"/>
    <n v="31"/>
    <n v="15000"/>
  </r>
  <r>
    <n v="1595"/>
    <x v="334"/>
    <n v="1510000"/>
    <n v="8770"/>
    <n v="36000"/>
    <n v="2.4E-2"/>
    <n v="172"/>
    <n v="3"/>
    <s v="Yes"/>
    <n v="3"/>
    <n v="4"/>
    <x v="0"/>
    <x v="2"/>
    <s v="Y"/>
    <n v="1212"/>
    <x v="0"/>
    <x v="0"/>
    <n v="3"/>
    <x v="1"/>
    <n v="45"/>
    <n v="580000"/>
    <n v="103"/>
    <x v="0"/>
    <s v="M"/>
    <n v="31"/>
    <n v="15000"/>
  </r>
  <r>
    <n v="1596"/>
    <x v="334"/>
    <n v="1230000"/>
    <n v="5120"/>
    <n v="20000"/>
    <n v="1.6E-2"/>
    <n v="240"/>
    <n v="5"/>
    <s v="No"/>
    <n v="3"/>
    <n v="3"/>
    <x v="2"/>
    <x v="1"/>
    <s v="Y"/>
    <n v="1793"/>
    <x v="1"/>
    <x v="0"/>
    <n v="4"/>
    <x v="1"/>
    <n v="47"/>
    <n v="540000"/>
    <n v="101"/>
    <x v="2"/>
    <s v="M"/>
    <n v="25"/>
    <n v="9000"/>
  </r>
  <r>
    <n v="1597"/>
    <x v="335"/>
    <n v="1300000"/>
    <n v="6220"/>
    <n v="26000"/>
    <n v="0.02"/>
    <n v="209"/>
    <n v="2"/>
    <s v="No"/>
    <n v="4"/>
    <n v="4"/>
    <x v="1"/>
    <x v="1"/>
    <s v="Y"/>
    <n v="1405"/>
    <x v="1"/>
    <x v="0"/>
    <n v="2"/>
    <x v="1"/>
    <n v="41"/>
    <n v="440000"/>
    <n v="103"/>
    <x v="0"/>
    <s v="M"/>
    <n v="31"/>
    <n v="15000"/>
  </r>
  <r>
    <n v="1598"/>
    <x v="335"/>
    <n v="1690000"/>
    <n v="11650"/>
    <n v="32000"/>
    <n v="1.9E-2"/>
    <n v="145"/>
    <n v="1"/>
    <s v="No"/>
    <n v="1"/>
    <n v="2"/>
    <x v="1"/>
    <x v="0"/>
    <s v="X"/>
    <n v="1549"/>
    <x v="0"/>
    <x v="1"/>
    <n v="0"/>
    <x v="1"/>
    <n v="31"/>
    <n v="550000"/>
    <n v="103"/>
    <x v="0"/>
    <s v="M"/>
    <n v="31"/>
    <n v="15000"/>
  </r>
  <r>
    <n v="1599"/>
    <x v="335"/>
    <n v="1360000"/>
    <n v="9000"/>
    <n v="22000"/>
    <n v="1.6E-2"/>
    <n v="151"/>
    <n v="5"/>
    <s v="No"/>
    <n v="3"/>
    <n v="2"/>
    <x v="0"/>
    <x v="2"/>
    <s v="X"/>
    <n v="1658"/>
    <x v="0"/>
    <x v="2"/>
    <n v="0"/>
    <x v="1"/>
    <n v="38"/>
    <n v="640000"/>
    <n v="102"/>
    <x v="1"/>
    <s v="M"/>
    <n v="23"/>
    <n v="7000"/>
  </r>
  <r>
    <n v="1600"/>
    <x v="336"/>
    <n v="1430000"/>
    <n v="6350"/>
    <n v="17000"/>
    <n v="1.2E-2"/>
    <n v="225"/>
    <n v="5"/>
    <s v="Yes"/>
    <n v="4"/>
    <n v="3"/>
    <x v="0"/>
    <x v="1"/>
    <s v="X"/>
    <n v="1137"/>
    <x v="0"/>
    <x v="0"/>
    <n v="3"/>
    <x v="1"/>
    <n v="56"/>
    <n v="560000"/>
    <n v="101"/>
    <x v="2"/>
    <s v="M"/>
    <n v="25"/>
    <n v="9000"/>
  </r>
  <r>
    <n v="1601"/>
    <x v="336"/>
    <n v="1000000"/>
    <n v="5810"/>
    <n v="20000"/>
    <n v="0.02"/>
    <n v="172"/>
    <n v="3"/>
    <s v="No"/>
    <n v="2"/>
    <n v="2"/>
    <x v="0"/>
    <x v="1"/>
    <s v="Y"/>
    <n v="1693"/>
    <x v="0"/>
    <x v="1"/>
    <n v="0"/>
    <x v="1"/>
    <n v="31"/>
    <n v="400000"/>
    <n v="103"/>
    <x v="0"/>
    <s v="M"/>
    <n v="31"/>
    <n v="15000"/>
  </r>
  <r>
    <n v="1602"/>
    <x v="336"/>
    <n v="1590000"/>
    <n v="6360"/>
    <n v="27000"/>
    <n v="1.7000000000000001E-2"/>
    <n v="250"/>
    <n v="3"/>
    <s v="Yes"/>
    <n v="3"/>
    <n v="3"/>
    <x v="1"/>
    <x v="1"/>
    <s v="Y"/>
    <n v="1997"/>
    <x v="0"/>
    <x v="0"/>
    <n v="2"/>
    <x v="1"/>
    <n v="43"/>
    <n v="670000"/>
    <n v="101"/>
    <x v="2"/>
    <s v="M"/>
    <n v="25"/>
    <n v="9000"/>
  </r>
  <r>
    <n v="1603"/>
    <x v="337"/>
    <n v="2390000"/>
    <n v="8880"/>
    <n v="36000"/>
    <n v="1.4999999999999999E-2"/>
    <n v="269"/>
    <n v="2"/>
    <s v="Yes"/>
    <n v="3"/>
    <n v="4"/>
    <x v="2"/>
    <x v="2"/>
    <s v="X"/>
    <n v="1647"/>
    <x v="0"/>
    <x v="0"/>
    <n v="4"/>
    <x v="1"/>
    <n v="51"/>
    <n v="330000"/>
    <n v="101"/>
    <x v="2"/>
    <s v="M"/>
    <n v="25"/>
    <n v="9000"/>
  </r>
  <r>
    <n v="1604"/>
    <x v="338"/>
    <n v="1380000"/>
    <n v="5970"/>
    <n v="22000"/>
    <n v="1.6E-2"/>
    <n v="231"/>
    <n v="3"/>
    <s v="No"/>
    <n v="4"/>
    <n v="3"/>
    <x v="0"/>
    <x v="1"/>
    <s v="Y"/>
    <n v="1217"/>
    <x v="0"/>
    <x v="0"/>
    <n v="4"/>
    <x v="0"/>
    <n v="41"/>
    <n v="640000"/>
    <n v="102"/>
    <x v="1"/>
    <s v="M"/>
    <n v="23"/>
    <n v="7000"/>
  </r>
  <r>
    <n v="1605"/>
    <x v="338"/>
    <n v="1750000"/>
    <n v="10730"/>
    <n v="39000"/>
    <n v="2.1999999999999999E-2"/>
    <n v="163"/>
    <n v="6"/>
    <s v="Yes"/>
    <n v="2"/>
    <n v="3"/>
    <x v="0"/>
    <x v="0"/>
    <s v="Y"/>
    <n v="1618"/>
    <x v="0"/>
    <x v="0"/>
    <n v="4"/>
    <x v="0"/>
    <n v="60"/>
    <n v="530000"/>
    <n v="103"/>
    <x v="0"/>
    <s v="M"/>
    <n v="31"/>
    <n v="15000"/>
  </r>
  <r>
    <n v="1606"/>
    <x v="339"/>
    <n v="890000"/>
    <n v="5740"/>
    <n v="17000"/>
    <n v="1.9E-2"/>
    <n v="155"/>
    <n v="4"/>
    <s v="No"/>
    <n v="3"/>
    <n v="3"/>
    <x v="0"/>
    <x v="1"/>
    <s v="Y"/>
    <n v="1876"/>
    <x v="0"/>
    <x v="0"/>
    <n v="3"/>
    <x v="1"/>
    <n v="56"/>
    <n v="720000"/>
    <n v="103"/>
    <x v="0"/>
    <s v="M"/>
    <n v="31"/>
    <n v="15000"/>
  </r>
  <r>
    <n v="1607"/>
    <x v="340"/>
    <n v="1470000"/>
    <n v="9420"/>
    <n v="16000"/>
    <n v="1.0999999999999999E-2"/>
    <n v="156"/>
    <n v="3"/>
    <s v="No"/>
    <n v="2"/>
    <n v="4"/>
    <x v="0"/>
    <x v="2"/>
    <s v="X"/>
    <n v="1251"/>
    <x v="0"/>
    <x v="0"/>
    <n v="3"/>
    <x v="0"/>
    <n v="64"/>
    <n v="600000"/>
    <n v="101"/>
    <x v="2"/>
    <s v="M"/>
    <n v="25"/>
    <n v="9000"/>
  </r>
  <r>
    <n v="1608"/>
    <x v="340"/>
    <n v="2000000"/>
    <n v="8730"/>
    <n v="22000"/>
    <n v="1.0999999999999999E-2"/>
    <n v="229"/>
    <n v="2"/>
    <s v="No"/>
    <n v="4"/>
    <n v="4"/>
    <x v="0"/>
    <x v="2"/>
    <s v="Y"/>
    <n v="1481"/>
    <x v="1"/>
    <x v="0"/>
    <n v="2"/>
    <x v="1"/>
    <n v="58"/>
    <n v="550000"/>
    <n v="101"/>
    <x v="2"/>
    <s v="M"/>
    <n v="25"/>
    <n v="9000"/>
  </r>
  <r>
    <n v="1609"/>
    <x v="341"/>
    <n v="840000"/>
    <n v="5870"/>
    <n v="13000"/>
    <n v="1.4999999999999999E-2"/>
    <n v="143"/>
    <n v="3"/>
    <s v="Yes"/>
    <n v="1"/>
    <n v="3"/>
    <x v="2"/>
    <x v="1"/>
    <s v="X"/>
    <n v="1847"/>
    <x v="0"/>
    <x v="1"/>
    <n v="0"/>
    <x v="1"/>
    <n v="38"/>
    <n v="620000"/>
    <n v="101"/>
    <x v="2"/>
    <s v="M"/>
    <n v="25"/>
    <n v="9000"/>
  </r>
  <r>
    <n v="1610"/>
    <x v="342"/>
    <n v="1570000"/>
    <n v="8720"/>
    <n v="33000"/>
    <n v="2.1000000000000001E-2"/>
    <n v="180"/>
    <n v="1"/>
    <s v="No"/>
    <n v="3"/>
    <n v="3"/>
    <x v="2"/>
    <x v="2"/>
    <s v="Y"/>
    <n v="1254"/>
    <x v="0"/>
    <x v="0"/>
    <n v="2"/>
    <x v="1"/>
    <n v="61"/>
    <n v="550000"/>
    <n v="102"/>
    <x v="1"/>
    <s v="M"/>
    <n v="23"/>
    <n v="7000"/>
  </r>
  <r>
    <n v="1611"/>
    <x v="343"/>
    <n v="2010000"/>
    <n v="9300"/>
    <n v="32000"/>
    <n v="1.6E-2"/>
    <n v="216"/>
    <n v="6"/>
    <s v="No"/>
    <n v="3"/>
    <n v="4"/>
    <x v="1"/>
    <x v="2"/>
    <s v="Y"/>
    <n v="1816"/>
    <x v="0"/>
    <x v="0"/>
    <n v="2"/>
    <x v="1"/>
    <n v="41"/>
    <n v="530000"/>
    <n v="101"/>
    <x v="2"/>
    <s v="M"/>
    <n v="25"/>
    <n v="9000"/>
  </r>
  <r>
    <n v="1612"/>
    <x v="343"/>
    <n v="1000000"/>
    <n v="6280"/>
    <n v="11000"/>
    <n v="1.0999999999999999E-2"/>
    <n v="159"/>
    <n v="3"/>
    <s v="Yes"/>
    <n v="3"/>
    <n v="4"/>
    <x v="0"/>
    <x v="1"/>
    <s v="Y"/>
    <n v="1885"/>
    <x v="1"/>
    <x v="0"/>
    <n v="2"/>
    <x v="1"/>
    <n v="49"/>
    <n v="660000"/>
    <n v="101"/>
    <x v="2"/>
    <s v="M"/>
    <n v="25"/>
    <n v="9000"/>
  </r>
  <r>
    <n v="1613"/>
    <x v="344"/>
    <n v="2170000"/>
    <n v="11660"/>
    <n v="50000"/>
    <n v="2.3E-2"/>
    <n v="186"/>
    <n v="4"/>
    <s v="No"/>
    <n v="3"/>
    <n v="4"/>
    <x v="1"/>
    <x v="0"/>
    <s v="X"/>
    <n v="1499"/>
    <x v="1"/>
    <x v="0"/>
    <n v="3"/>
    <x v="0"/>
    <n v="49"/>
    <n v="820000"/>
    <n v="103"/>
    <x v="0"/>
    <s v="M"/>
    <n v="31"/>
    <n v="15000"/>
  </r>
  <r>
    <n v="1614"/>
    <x v="345"/>
    <n v="2520000"/>
    <n v="9160"/>
    <n v="43000"/>
    <n v="1.7000000000000001E-2"/>
    <n v="275"/>
    <n v="3"/>
    <s v="No"/>
    <n v="3"/>
    <n v="3"/>
    <x v="1"/>
    <x v="2"/>
    <s v="Y"/>
    <n v="1307"/>
    <x v="0"/>
    <x v="0"/>
    <n v="3"/>
    <x v="0"/>
    <n v="43"/>
    <n v="430000"/>
    <n v="101"/>
    <x v="2"/>
    <s v="M"/>
    <n v="25"/>
    <n v="9000"/>
  </r>
  <r>
    <n v="1615"/>
    <x v="346"/>
    <n v="1880000"/>
    <n v="9890"/>
    <n v="43000"/>
    <n v="2.3E-2"/>
    <n v="190"/>
    <n v="2"/>
    <s v="Yes"/>
    <n v="3"/>
    <n v="2"/>
    <x v="1"/>
    <x v="2"/>
    <s v="X"/>
    <n v="1863"/>
    <x v="0"/>
    <x v="1"/>
    <n v="0"/>
    <x v="1"/>
    <n v="38"/>
    <n v="360000"/>
    <n v="103"/>
    <x v="0"/>
    <s v="M"/>
    <n v="31"/>
    <n v="15000"/>
  </r>
  <r>
    <n v="1616"/>
    <x v="347"/>
    <n v="2390000"/>
    <n v="9050"/>
    <n v="55000"/>
    <n v="2.3E-2"/>
    <n v="264"/>
    <n v="4"/>
    <s v="No"/>
    <n v="3"/>
    <n v="4"/>
    <x v="1"/>
    <x v="2"/>
    <s v="Y"/>
    <n v="1126"/>
    <x v="0"/>
    <x v="0"/>
    <n v="3"/>
    <x v="1"/>
    <n v="48"/>
    <n v="400000"/>
    <n v="103"/>
    <x v="0"/>
    <s v="M"/>
    <n v="31"/>
    <n v="15000"/>
  </r>
  <r>
    <n v="1617"/>
    <x v="347"/>
    <n v="1320000"/>
    <n v="8970"/>
    <n v="22000"/>
    <n v="1.7000000000000001E-2"/>
    <n v="147"/>
    <n v="5"/>
    <s v="Yes"/>
    <n v="2"/>
    <n v="3"/>
    <x v="2"/>
    <x v="2"/>
    <s v="Y"/>
    <n v="1936"/>
    <x v="0"/>
    <x v="1"/>
    <n v="0"/>
    <x v="1"/>
    <n v="39"/>
    <n v="430000"/>
    <n v="101"/>
    <x v="2"/>
    <s v="M"/>
    <n v="25"/>
    <n v="9000"/>
  </r>
  <r>
    <n v="1618"/>
    <x v="348"/>
    <n v="1720000"/>
    <n v="9600"/>
    <n v="21000"/>
    <n v="1.2E-2"/>
    <n v="179"/>
    <n v="4"/>
    <s v="Yes"/>
    <n v="3"/>
    <n v="2"/>
    <x v="1"/>
    <x v="2"/>
    <s v="X"/>
    <n v="1058"/>
    <x v="0"/>
    <x v="1"/>
    <n v="0"/>
    <x v="1"/>
    <n v="39"/>
    <n v="530000"/>
    <n v="101"/>
    <x v="2"/>
    <s v="M"/>
    <n v="25"/>
    <n v="9000"/>
  </r>
  <r>
    <n v="1619"/>
    <x v="348"/>
    <n v="1820000"/>
    <n v="9680"/>
    <n v="42000"/>
    <n v="2.3E-2"/>
    <n v="188"/>
    <n v="3"/>
    <s v="Yes"/>
    <n v="3"/>
    <n v="4"/>
    <x v="1"/>
    <x v="2"/>
    <s v="X"/>
    <n v="1509"/>
    <x v="1"/>
    <x v="0"/>
    <n v="2"/>
    <x v="1"/>
    <n v="64"/>
    <n v="560000"/>
    <n v="103"/>
    <x v="0"/>
    <s v="M"/>
    <n v="31"/>
    <n v="15000"/>
  </r>
  <r>
    <n v="1620"/>
    <x v="349"/>
    <n v="2100000"/>
    <n v="11790"/>
    <n v="25000"/>
    <n v="1.2E-2"/>
    <n v="178"/>
    <n v="6"/>
    <s v="Yes"/>
    <n v="2"/>
    <n v="3"/>
    <x v="0"/>
    <x v="0"/>
    <s v="X"/>
    <n v="1091"/>
    <x v="1"/>
    <x v="0"/>
    <n v="2"/>
    <x v="1"/>
    <n v="44"/>
    <n v="820000"/>
    <n v="101"/>
    <x v="2"/>
    <s v="M"/>
    <n v="25"/>
    <n v="9000"/>
  </r>
  <r>
    <n v="1621"/>
    <x v="349"/>
    <n v="1150000"/>
    <n v="6180"/>
    <n v="17000"/>
    <n v="1.4999999999999999E-2"/>
    <n v="186"/>
    <n v="3"/>
    <s v="No"/>
    <n v="3"/>
    <n v="2"/>
    <x v="1"/>
    <x v="1"/>
    <s v="Y"/>
    <n v="1148"/>
    <x v="0"/>
    <x v="1"/>
    <n v="0"/>
    <x v="1"/>
    <n v="34"/>
    <n v="300000"/>
    <n v="101"/>
    <x v="2"/>
    <s v="M"/>
    <n v="25"/>
    <n v="9000"/>
  </r>
  <r>
    <n v="1622"/>
    <x v="349"/>
    <n v="2250000"/>
    <n v="11840"/>
    <n v="29000"/>
    <n v="1.2999999999999999E-2"/>
    <n v="190"/>
    <n v="3"/>
    <s v="Yes"/>
    <n v="2"/>
    <n v="3"/>
    <x v="1"/>
    <x v="0"/>
    <s v="Y"/>
    <n v="1394"/>
    <x v="0"/>
    <x v="0"/>
    <n v="4"/>
    <x v="0"/>
    <n v="50"/>
    <n v="810000"/>
    <n v="101"/>
    <x v="2"/>
    <s v="M"/>
    <n v="25"/>
    <n v="9000"/>
  </r>
  <r>
    <n v="1623"/>
    <x v="349"/>
    <n v="1260000"/>
    <n v="5910"/>
    <n v="16000"/>
    <n v="1.2999999999999999E-2"/>
    <n v="213"/>
    <n v="2"/>
    <s v="No"/>
    <n v="3"/>
    <n v="3"/>
    <x v="0"/>
    <x v="1"/>
    <s v="X"/>
    <n v="1887"/>
    <x v="0"/>
    <x v="0"/>
    <n v="4"/>
    <x v="0"/>
    <n v="47"/>
    <n v="860000"/>
    <n v="101"/>
    <x v="2"/>
    <s v="M"/>
    <n v="25"/>
    <n v="9000"/>
  </r>
  <r>
    <n v="1624"/>
    <x v="350"/>
    <n v="1260000"/>
    <n v="6020"/>
    <n v="23000"/>
    <n v="1.7999999999999999E-2"/>
    <n v="209"/>
    <n v="1"/>
    <s v="No"/>
    <n v="3"/>
    <n v="4"/>
    <x v="2"/>
    <x v="1"/>
    <s v="X"/>
    <n v="1473"/>
    <x v="0"/>
    <x v="0"/>
    <n v="4"/>
    <x v="0"/>
    <n v="65"/>
    <n v="330000"/>
    <n v="102"/>
    <x v="1"/>
    <s v="M"/>
    <n v="23"/>
    <n v="7000"/>
  </r>
  <r>
    <n v="1625"/>
    <x v="351"/>
    <n v="1130000"/>
    <n v="5330"/>
    <n v="20000"/>
    <n v="1.7999999999999999E-2"/>
    <n v="212"/>
    <n v="2"/>
    <s v="No"/>
    <n v="3"/>
    <n v="4"/>
    <x v="2"/>
    <x v="1"/>
    <s v="Y"/>
    <n v="1517"/>
    <x v="1"/>
    <x v="0"/>
    <n v="2"/>
    <x v="1"/>
    <n v="48"/>
    <n v="390000"/>
    <n v="102"/>
    <x v="1"/>
    <s v="M"/>
    <n v="23"/>
    <n v="7000"/>
  </r>
  <r>
    <n v="1626"/>
    <x v="352"/>
    <n v="1200000"/>
    <n v="8750"/>
    <n v="22000"/>
    <n v="1.7999999999999999E-2"/>
    <n v="137"/>
    <n v="2"/>
    <s v="Yes"/>
    <n v="1"/>
    <n v="3"/>
    <x v="2"/>
    <x v="2"/>
    <s v="Y"/>
    <n v="1303"/>
    <x v="0"/>
    <x v="1"/>
    <n v="0"/>
    <x v="1"/>
    <n v="37"/>
    <n v="740000"/>
    <n v="102"/>
    <x v="1"/>
    <s v="M"/>
    <n v="23"/>
    <n v="7000"/>
  </r>
  <r>
    <n v="1627"/>
    <x v="353"/>
    <n v="1340000"/>
    <n v="9640"/>
    <n v="24000"/>
    <n v="1.7999999999999999E-2"/>
    <n v="139"/>
    <n v="1"/>
    <s v="No"/>
    <n v="2"/>
    <n v="3"/>
    <x v="1"/>
    <x v="2"/>
    <s v="X"/>
    <n v="1044"/>
    <x v="0"/>
    <x v="1"/>
    <n v="0"/>
    <x v="1"/>
    <n v="37"/>
    <n v="760000"/>
    <n v="103"/>
    <x v="0"/>
    <s v="M"/>
    <n v="31"/>
    <n v="15000"/>
  </r>
  <r>
    <n v="1628"/>
    <x v="353"/>
    <n v="1110000"/>
    <n v="6340"/>
    <n v="12000"/>
    <n v="1.0999999999999999E-2"/>
    <n v="175"/>
    <n v="4"/>
    <s v="Yes"/>
    <n v="2"/>
    <n v="2"/>
    <x v="0"/>
    <x v="1"/>
    <s v="X"/>
    <n v="1159"/>
    <x v="0"/>
    <x v="1"/>
    <n v="0"/>
    <x v="1"/>
    <n v="33"/>
    <n v="920000"/>
    <n v="101"/>
    <x v="2"/>
    <s v="M"/>
    <n v="25"/>
    <n v="9000"/>
  </r>
  <r>
    <n v="1629"/>
    <x v="354"/>
    <n v="880000"/>
    <n v="6420"/>
    <n v="14000"/>
    <n v="1.6E-2"/>
    <n v="137"/>
    <n v="6"/>
    <s v="Yes"/>
    <n v="2"/>
    <n v="3"/>
    <x v="0"/>
    <x v="1"/>
    <s v="X"/>
    <n v="1579"/>
    <x v="0"/>
    <x v="1"/>
    <n v="0"/>
    <x v="0"/>
    <n v="36"/>
    <n v="710000"/>
    <n v="102"/>
    <x v="1"/>
    <s v="M"/>
    <n v="23"/>
    <n v="7000"/>
  </r>
  <r>
    <n v="1630"/>
    <x v="354"/>
    <n v="2350000"/>
    <n v="11190"/>
    <n v="28000"/>
    <n v="1.2E-2"/>
    <n v="210"/>
    <n v="1"/>
    <s v="No"/>
    <n v="3"/>
    <n v="4"/>
    <x v="2"/>
    <x v="0"/>
    <s v="X"/>
    <n v="1714"/>
    <x v="0"/>
    <x v="0"/>
    <n v="4"/>
    <x v="1"/>
    <n v="42"/>
    <n v="440000"/>
    <n v="101"/>
    <x v="2"/>
    <s v="M"/>
    <n v="25"/>
    <n v="9000"/>
  </r>
  <r>
    <n v="1631"/>
    <x v="355"/>
    <n v="1290000"/>
    <n v="6820"/>
    <n v="23000"/>
    <n v="1.7999999999999999E-2"/>
    <n v="189"/>
    <n v="3"/>
    <s v="Yes"/>
    <n v="2"/>
    <n v="4"/>
    <x v="1"/>
    <x v="1"/>
    <s v="X"/>
    <n v="1310"/>
    <x v="0"/>
    <x v="0"/>
    <n v="3"/>
    <x v="1"/>
    <n v="64"/>
    <n v="710000"/>
    <n v="102"/>
    <x v="1"/>
    <s v="M"/>
    <n v="23"/>
    <n v="7000"/>
  </r>
  <r>
    <n v="1632"/>
    <x v="355"/>
    <n v="1780000"/>
    <n v="9310"/>
    <n v="41000"/>
    <n v="2.3E-2"/>
    <n v="191"/>
    <n v="4"/>
    <s v="Yes"/>
    <n v="3"/>
    <n v="4"/>
    <x v="0"/>
    <x v="2"/>
    <s v="Y"/>
    <n v="1314"/>
    <x v="1"/>
    <x v="0"/>
    <n v="4"/>
    <x v="0"/>
    <n v="44"/>
    <n v="550000"/>
    <n v="103"/>
    <x v="0"/>
    <s v="M"/>
    <n v="31"/>
    <n v="15000"/>
  </r>
  <r>
    <n v="1633"/>
    <x v="356"/>
    <n v="1170000"/>
    <n v="8600"/>
    <n v="21000"/>
    <n v="1.7999999999999999E-2"/>
    <n v="136"/>
    <n v="6"/>
    <s v="Yes"/>
    <n v="2"/>
    <n v="2"/>
    <x v="2"/>
    <x v="2"/>
    <s v="Y"/>
    <n v="1452"/>
    <x v="0"/>
    <x v="1"/>
    <n v="0"/>
    <x v="0"/>
    <n v="31"/>
    <n v="900000"/>
    <n v="102"/>
    <x v="1"/>
    <s v="M"/>
    <n v="23"/>
    <n v="7000"/>
  </r>
  <r>
    <n v="1634"/>
    <x v="356"/>
    <n v="850000"/>
    <n v="5740"/>
    <n v="18000"/>
    <n v="2.1000000000000001E-2"/>
    <n v="148"/>
    <n v="6"/>
    <s v="Yes"/>
    <n v="1"/>
    <n v="3"/>
    <x v="2"/>
    <x v="1"/>
    <s v="Y"/>
    <n v="1471"/>
    <x v="0"/>
    <x v="1"/>
    <n v="0"/>
    <x v="0"/>
    <n v="34"/>
    <n v="400000"/>
    <n v="102"/>
    <x v="1"/>
    <s v="M"/>
    <n v="23"/>
    <n v="7000"/>
  </r>
  <r>
    <n v="1635"/>
    <x v="356"/>
    <n v="1310000"/>
    <n v="6000"/>
    <n v="25000"/>
    <n v="1.9E-2"/>
    <n v="218"/>
    <n v="1"/>
    <s v="No"/>
    <n v="4"/>
    <n v="4"/>
    <x v="0"/>
    <x v="1"/>
    <s v="Y"/>
    <n v="1750"/>
    <x v="0"/>
    <x v="0"/>
    <n v="2"/>
    <x v="1"/>
    <n v="52"/>
    <n v="310000"/>
    <n v="102"/>
    <x v="1"/>
    <s v="M"/>
    <n v="23"/>
    <n v="7000"/>
  </r>
  <r>
    <n v="1636"/>
    <x v="357"/>
    <n v="1330000"/>
    <n v="6100"/>
    <n v="13000"/>
    <n v="0.01"/>
    <n v="218"/>
    <n v="5"/>
    <s v="Yes"/>
    <n v="3"/>
    <n v="3"/>
    <x v="2"/>
    <x v="1"/>
    <s v="X"/>
    <n v="1368"/>
    <x v="0"/>
    <x v="0"/>
    <n v="2"/>
    <x v="0"/>
    <n v="58"/>
    <n v="820000"/>
    <n v="101"/>
    <x v="2"/>
    <s v="M"/>
    <n v="25"/>
    <n v="9000"/>
  </r>
  <r>
    <n v="1637"/>
    <x v="358"/>
    <n v="1800000"/>
    <n v="8250"/>
    <n v="36000"/>
    <n v="0.02"/>
    <n v="218"/>
    <n v="1"/>
    <s v="Yes"/>
    <n v="4"/>
    <n v="4"/>
    <x v="2"/>
    <x v="2"/>
    <s v="Y"/>
    <n v="1116"/>
    <x v="0"/>
    <x v="0"/>
    <n v="2"/>
    <x v="0"/>
    <n v="60"/>
    <n v="530000"/>
    <n v="103"/>
    <x v="0"/>
    <s v="M"/>
    <n v="31"/>
    <n v="15000"/>
  </r>
  <r>
    <n v="1638"/>
    <x v="358"/>
    <n v="2570000"/>
    <n v="10880"/>
    <n v="51000"/>
    <n v="0.02"/>
    <n v="236"/>
    <n v="6"/>
    <s v="No"/>
    <n v="3"/>
    <n v="3"/>
    <x v="0"/>
    <x v="0"/>
    <s v="Y"/>
    <n v="1129"/>
    <x v="0"/>
    <x v="0"/>
    <n v="4"/>
    <x v="0"/>
    <n v="48"/>
    <n v="510000"/>
    <n v="103"/>
    <x v="0"/>
    <s v="M"/>
    <n v="31"/>
    <n v="15000"/>
  </r>
  <r>
    <n v="1639"/>
    <x v="358"/>
    <n v="2060000"/>
    <n v="11130"/>
    <n v="45000"/>
    <n v="2.1999999999999999E-2"/>
    <n v="185"/>
    <n v="4"/>
    <s v="No"/>
    <n v="2"/>
    <n v="4"/>
    <x v="1"/>
    <x v="0"/>
    <s v="Y"/>
    <n v="1656"/>
    <x v="0"/>
    <x v="0"/>
    <n v="2"/>
    <x v="1"/>
    <n v="65"/>
    <n v="520000"/>
    <n v="103"/>
    <x v="0"/>
    <s v="M"/>
    <n v="31"/>
    <n v="15000"/>
  </r>
  <r>
    <n v="1640"/>
    <x v="359"/>
    <n v="2680000"/>
    <n v="11850"/>
    <n v="51000"/>
    <n v="1.9E-2"/>
    <n v="226"/>
    <n v="2"/>
    <s v="Yes"/>
    <n v="4"/>
    <n v="4"/>
    <x v="0"/>
    <x v="0"/>
    <s v="X"/>
    <n v="1271"/>
    <x v="0"/>
    <x v="0"/>
    <n v="3"/>
    <x v="1"/>
    <n v="52"/>
    <n v="990000"/>
    <n v="103"/>
    <x v="0"/>
    <s v="M"/>
    <n v="31"/>
    <n v="15000"/>
  </r>
  <r>
    <n v="1641"/>
    <x v="359"/>
    <n v="2970000"/>
    <n v="11420"/>
    <n v="33000"/>
    <n v="1.0999999999999999E-2"/>
    <n v="260"/>
    <n v="4"/>
    <s v="Yes"/>
    <n v="4"/>
    <n v="3"/>
    <x v="1"/>
    <x v="0"/>
    <s v="Y"/>
    <n v="1392"/>
    <x v="0"/>
    <x v="0"/>
    <n v="4"/>
    <x v="1"/>
    <n v="56"/>
    <n v="810000"/>
    <n v="101"/>
    <x v="2"/>
    <s v="M"/>
    <n v="25"/>
    <n v="9000"/>
  </r>
  <r>
    <n v="1642"/>
    <x v="359"/>
    <n v="1640000"/>
    <n v="6160"/>
    <n v="21000"/>
    <n v="1.2999999999999999E-2"/>
    <n v="266"/>
    <n v="3"/>
    <s v="Yes"/>
    <n v="4"/>
    <n v="3"/>
    <x v="1"/>
    <x v="1"/>
    <s v="Y"/>
    <n v="1557"/>
    <x v="1"/>
    <x v="0"/>
    <n v="3"/>
    <x v="1"/>
    <n v="54"/>
    <n v="560000"/>
    <n v="101"/>
    <x v="2"/>
    <s v="M"/>
    <n v="25"/>
    <n v="9000"/>
  </r>
  <r>
    <n v="1643"/>
    <x v="359"/>
    <n v="2610000"/>
    <n v="11150"/>
    <n v="47000"/>
    <n v="1.7999999999999999E-2"/>
    <n v="234"/>
    <n v="6"/>
    <s v="No"/>
    <n v="4"/>
    <n v="3"/>
    <x v="2"/>
    <x v="0"/>
    <s v="X"/>
    <n v="1836"/>
    <x v="0"/>
    <x v="0"/>
    <n v="3"/>
    <x v="1"/>
    <n v="62"/>
    <n v="430000"/>
    <n v="103"/>
    <x v="0"/>
    <s v="M"/>
    <n v="31"/>
    <n v="15000"/>
  </r>
  <r>
    <n v="1644"/>
    <x v="360"/>
    <n v="1740000"/>
    <n v="9100"/>
    <n v="35000"/>
    <n v="0.02"/>
    <n v="191"/>
    <n v="2"/>
    <s v="Yes"/>
    <n v="2"/>
    <n v="3"/>
    <x v="0"/>
    <x v="2"/>
    <s v="Y"/>
    <n v="1032"/>
    <x v="0"/>
    <x v="0"/>
    <n v="2"/>
    <x v="0"/>
    <n v="49"/>
    <n v="520000"/>
    <n v="103"/>
    <x v="0"/>
    <s v="M"/>
    <n v="31"/>
    <n v="15000"/>
  </r>
  <r>
    <n v="1645"/>
    <x v="360"/>
    <n v="970000"/>
    <n v="5910"/>
    <n v="20000"/>
    <n v="2.1000000000000001E-2"/>
    <n v="164"/>
    <n v="6"/>
    <s v="No"/>
    <n v="2"/>
    <n v="3"/>
    <x v="2"/>
    <x v="1"/>
    <s v="Y"/>
    <n v="1128"/>
    <x v="0"/>
    <x v="0"/>
    <n v="2"/>
    <x v="0"/>
    <n v="46"/>
    <n v="620000"/>
    <n v="102"/>
    <x v="1"/>
    <s v="M"/>
    <n v="23"/>
    <n v="7000"/>
  </r>
  <r>
    <n v="1646"/>
    <x v="360"/>
    <n v="1360000"/>
    <n v="9570"/>
    <n v="22000"/>
    <n v="1.6E-2"/>
    <n v="142"/>
    <n v="4"/>
    <s v="No"/>
    <n v="2"/>
    <n v="3"/>
    <x v="1"/>
    <x v="2"/>
    <s v="X"/>
    <n v="1179"/>
    <x v="0"/>
    <x v="1"/>
    <n v="0"/>
    <x v="1"/>
    <n v="32"/>
    <n v="540000"/>
    <n v="102"/>
    <x v="1"/>
    <s v="M"/>
    <n v="23"/>
    <n v="7000"/>
  </r>
  <r>
    <n v="1647"/>
    <x v="361"/>
    <n v="2020000"/>
    <n v="12090"/>
    <n v="44000"/>
    <n v="2.1999999999999999E-2"/>
    <n v="167"/>
    <n v="4"/>
    <s v="Yes"/>
    <n v="2"/>
    <n v="4"/>
    <x v="1"/>
    <x v="0"/>
    <s v="X"/>
    <n v="1052"/>
    <x v="0"/>
    <x v="0"/>
    <n v="2"/>
    <x v="0"/>
    <n v="53"/>
    <n v="930000"/>
    <n v="103"/>
    <x v="0"/>
    <s v="M"/>
    <n v="31"/>
    <n v="15000"/>
  </r>
  <r>
    <n v="1648"/>
    <x v="361"/>
    <n v="2680000"/>
    <n v="11650"/>
    <n v="54000"/>
    <n v="0.02"/>
    <n v="230"/>
    <n v="6"/>
    <s v="Yes"/>
    <n v="4"/>
    <n v="4"/>
    <x v="2"/>
    <x v="0"/>
    <s v="X"/>
    <n v="1102"/>
    <x v="0"/>
    <x v="0"/>
    <n v="3"/>
    <x v="1"/>
    <n v="55"/>
    <n v="450000"/>
    <n v="102"/>
    <x v="1"/>
    <s v="M"/>
    <n v="23"/>
    <n v="7000"/>
  </r>
  <r>
    <n v="1649"/>
    <x v="361"/>
    <n v="1460000"/>
    <n v="6370"/>
    <n v="15000"/>
    <n v="0.01"/>
    <n v="229"/>
    <n v="3"/>
    <s v="No"/>
    <n v="3"/>
    <n v="3"/>
    <x v="1"/>
    <x v="1"/>
    <s v="Y"/>
    <n v="1381"/>
    <x v="0"/>
    <x v="0"/>
    <n v="4"/>
    <x v="0"/>
    <n v="41"/>
    <n v="550000"/>
    <n v="101"/>
    <x v="2"/>
    <s v="M"/>
    <n v="25"/>
    <n v="9000"/>
  </r>
  <r>
    <n v="1650"/>
    <x v="361"/>
    <n v="1480000"/>
    <n v="9420"/>
    <n v="22000"/>
    <n v="1.4999999999999999E-2"/>
    <n v="157"/>
    <n v="1"/>
    <s v="Yes"/>
    <n v="2"/>
    <n v="2"/>
    <x v="1"/>
    <x v="2"/>
    <s v="Y"/>
    <n v="1533"/>
    <x v="0"/>
    <x v="2"/>
    <n v="0"/>
    <x v="1"/>
    <n v="37"/>
    <n v="540000"/>
    <n v="102"/>
    <x v="1"/>
    <s v="M"/>
    <n v="23"/>
    <n v="7000"/>
  </r>
  <r>
    <n v="1651"/>
    <x v="361"/>
    <n v="1370000"/>
    <n v="6060"/>
    <n v="21000"/>
    <n v="1.4999999999999999E-2"/>
    <n v="226"/>
    <n v="6"/>
    <s v="Yes"/>
    <n v="4"/>
    <n v="4"/>
    <x v="2"/>
    <x v="1"/>
    <s v="X"/>
    <n v="1925"/>
    <x v="0"/>
    <x v="0"/>
    <n v="4"/>
    <x v="1"/>
    <n v="45"/>
    <n v="620000"/>
    <n v="102"/>
    <x v="1"/>
    <s v="M"/>
    <n v="23"/>
    <n v="7000"/>
  </r>
  <r>
    <n v="1652"/>
    <x v="362"/>
    <n v="1510000"/>
    <n v="8570"/>
    <n v="32000"/>
    <n v="2.1000000000000001E-2"/>
    <n v="176"/>
    <n v="6"/>
    <s v="No"/>
    <n v="3"/>
    <n v="2"/>
    <x v="2"/>
    <x v="2"/>
    <s v="Y"/>
    <n v="1290"/>
    <x v="0"/>
    <x v="1"/>
    <n v="0"/>
    <x v="1"/>
    <n v="30"/>
    <n v="610000"/>
    <n v="102"/>
    <x v="1"/>
    <s v="M"/>
    <n v="23"/>
    <n v="7000"/>
  </r>
  <r>
    <n v="1653"/>
    <x v="363"/>
    <n v="1870000"/>
    <n v="9250"/>
    <n v="41000"/>
    <n v="2.1999999999999999E-2"/>
    <n v="202"/>
    <n v="1"/>
    <s v="Yes"/>
    <n v="4"/>
    <n v="3"/>
    <x v="0"/>
    <x v="2"/>
    <s v="Y"/>
    <n v="1554"/>
    <x v="0"/>
    <x v="0"/>
    <n v="4"/>
    <x v="1"/>
    <n v="55"/>
    <n v="830000"/>
    <n v="103"/>
    <x v="0"/>
    <s v="M"/>
    <n v="31"/>
    <n v="15000"/>
  </r>
  <r>
    <n v="1654"/>
    <x v="364"/>
    <n v="2010000"/>
    <n v="11480"/>
    <n v="46000"/>
    <n v="2.3E-2"/>
    <n v="175"/>
    <n v="5"/>
    <s v="Yes"/>
    <n v="2"/>
    <n v="4"/>
    <x v="0"/>
    <x v="0"/>
    <s v="Y"/>
    <n v="1680"/>
    <x v="0"/>
    <x v="0"/>
    <n v="3"/>
    <x v="1"/>
    <n v="46"/>
    <n v="500000"/>
    <n v="103"/>
    <x v="0"/>
    <s v="M"/>
    <n v="31"/>
    <n v="15000"/>
  </r>
  <r>
    <n v="1655"/>
    <x v="364"/>
    <n v="1700000"/>
    <n v="10000"/>
    <n v="37000"/>
    <n v="2.1999999999999999E-2"/>
    <n v="170"/>
    <n v="5"/>
    <s v="Yes"/>
    <n v="2"/>
    <n v="2"/>
    <x v="1"/>
    <x v="2"/>
    <s v="X"/>
    <n v="1782"/>
    <x v="0"/>
    <x v="1"/>
    <n v="0"/>
    <x v="1"/>
    <n v="38"/>
    <n v="580000"/>
    <n v="103"/>
    <x v="0"/>
    <s v="M"/>
    <n v="31"/>
    <n v="15000"/>
  </r>
  <r>
    <n v="1656"/>
    <x v="365"/>
    <n v="1090000"/>
    <n v="5890"/>
    <n v="23000"/>
    <n v="2.1000000000000001E-2"/>
    <n v="185"/>
    <n v="6"/>
    <s v="Yes"/>
    <n v="3"/>
    <n v="2"/>
    <x v="2"/>
    <x v="1"/>
    <s v="X"/>
    <n v="1362"/>
    <x v="0"/>
    <x v="1"/>
    <n v="0"/>
    <x v="1"/>
    <n v="36"/>
    <n v="400000"/>
    <n v="102"/>
    <x v="1"/>
    <s v="M"/>
    <n v="23"/>
    <n v="7000"/>
  </r>
  <r>
    <n v="1657"/>
    <x v="366"/>
    <n v="1470000"/>
    <n v="9070"/>
    <n v="21000"/>
    <n v="1.4E-2"/>
    <n v="162"/>
    <n v="4"/>
    <s v="No"/>
    <n v="2"/>
    <n v="2"/>
    <x v="2"/>
    <x v="2"/>
    <s v="X"/>
    <n v="1502"/>
    <x v="0"/>
    <x v="1"/>
    <n v="0"/>
    <x v="1"/>
    <n v="30"/>
    <n v="510000"/>
    <n v="102"/>
    <x v="1"/>
    <s v="M"/>
    <n v="23"/>
    <n v="7000"/>
  </r>
  <r>
    <n v="1658"/>
    <x v="366"/>
    <n v="2430000"/>
    <n v="12020"/>
    <n v="46000"/>
    <n v="1.9E-2"/>
    <n v="202"/>
    <n v="5"/>
    <s v="Yes"/>
    <n v="4"/>
    <n v="3"/>
    <x v="1"/>
    <x v="0"/>
    <s v="X"/>
    <n v="1977"/>
    <x v="0"/>
    <x v="0"/>
    <n v="2"/>
    <x v="1"/>
    <n v="51"/>
    <n v="790000"/>
    <n v="103"/>
    <x v="0"/>
    <s v="M"/>
    <n v="31"/>
    <n v="15000"/>
  </r>
  <r>
    <n v="1659"/>
    <x v="367"/>
    <n v="970000"/>
    <n v="5540"/>
    <n v="19000"/>
    <n v="0.02"/>
    <n v="175"/>
    <n v="5"/>
    <s v="No"/>
    <n v="2"/>
    <n v="2"/>
    <x v="2"/>
    <x v="1"/>
    <s v="Y"/>
    <n v="1076"/>
    <x v="0"/>
    <x v="1"/>
    <n v="0"/>
    <x v="1"/>
    <n v="32"/>
    <n v="760000"/>
    <n v="102"/>
    <x v="1"/>
    <s v="M"/>
    <n v="23"/>
    <n v="7000"/>
  </r>
  <r>
    <n v="1660"/>
    <x v="367"/>
    <n v="1450000"/>
    <n v="9600"/>
    <n v="29000"/>
    <n v="0.02"/>
    <n v="151"/>
    <n v="5"/>
    <s v="Yes"/>
    <n v="2"/>
    <n v="3"/>
    <x v="0"/>
    <x v="2"/>
    <s v="X"/>
    <n v="1357"/>
    <x v="0"/>
    <x v="0"/>
    <n v="4"/>
    <x v="0"/>
    <n v="41"/>
    <n v="520000"/>
    <n v="102"/>
    <x v="1"/>
    <s v="M"/>
    <n v="23"/>
    <n v="7000"/>
  </r>
  <r>
    <n v="1661"/>
    <x v="367"/>
    <n v="2410000"/>
    <n v="11150"/>
    <n v="41000"/>
    <n v="1.7000000000000001E-2"/>
    <n v="216"/>
    <n v="6"/>
    <s v="Yes"/>
    <n v="4"/>
    <n v="4"/>
    <x v="2"/>
    <x v="0"/>
    <s v="Y"/>
    <n v="1841"/>
    <x v="0"/>
    <x v="0"/>
    <n v="4"/>
    <x v="1"/>
    <n v="59"/>
    <n v="400000"/>
    <n v="102"/>
    <x v="1"/>
    <s v="M"/>
    <n v="23"/>
    <n v="7000"/>
  </r>
  <r>
    <n v="1662"/>
    <x v="368"/>
    <n v="1830000"/>
    <n v="9430"/>
    <n v="26000"/>
    <n v="1.4E-2"/>
    <n v="194"/>
    <n v="4"/>
    <s v="Yes"/>
    <n v="2"/>
    <n v="4"/>
    <x v="0"/>
    <x v="2"/>
    <s v="X"/>
    <n v="1028"/>
    <x v="1"/>
    <x v="0"/>
    <n v="2"/>
    <x v="1"/>
    <n v="45"/>
    <n v="540000"/>
    <n v="101"/>
    <x v="2"/>
    <s v="M"/>
    <n v="25"/>
    <n v="9000"/>
  </r>
  <r>
    <n v="1663"/>
    <x v="368"/>
    <n v="870000"/>
    <n v="6000"/>
    <n v="12000"/>
    <n v="1.4E-2"/>
    <n v="145"/>
    <n v="1"/>
    <s v="No"/>
    <n v="2"/>
    <n v="2"/>
    <x v="2"/>
    <x v="1"/>
    <s v="X"/>
    <n v="1234"/>
    <x v="0"/>
    <x v="1"/>
    <n v="0"/>
    <x v="0"/>
    <n v="39"/>
    <n v="710000"/>
    <n v="101"/>
    <x v="2"/>
    <s v="M"/>
    <n v="25"/>
    <n v="9000"/>
  </r>
  <r>
    <n v="1664"/>
    <x v="368"/>
    <n v="1540000"/>
    <n v="6180"/>
    <n v="23000"/>
    <n v="1.4999999999999999E-2"/>
    <n v="249"/>
    <n v="2"/>
    <s v="No"/>
    <n v="4"/>
    <n v="4"/>
    <x v="1"/>
    <x v="1"/>
    <s v="Y"/>
    <n v="1372"/>
    <x v="0"/>
    <x v="0"/>
    <n v="2"/>
    <x v="1"/>
    <n v="61"/>
    <n v="570000"/>
    <n v="101"/>
    <x v="2"/>
    <s v="M"/>
    <n v="25"/>
    <n v="9000"/>
  </r>
  <r>
    <n v="1665"/>
    <x v="369"/>
    <n v="2190000"/>
    <n v="9240"/>
    <n v="33000"/>
    <n v="1.4999999999999999E-2"/>
    <n v="237"/>
    <n v="3"/>
    <s v="No"/>
    <n v="3"/>
    <n v="3"/>
    <x v="1"/>
    <x v="2"/>
    <s v="Y"/>
    <n v="1623"/>
    <x v="0"/>
    <x v="0"/>
    <n v="3"/>
    <x v="0"/>
    <n v="52"/>
    <n v="410000"/>
    <n v="102"/>
    <x v="1"/>
    <s v="M"/>
    <n v="23"/>
    <n v="7000"/>
  </r>
  <r>
    <n v="1666"/>
    <x v="369"/>
    <n v="1310000"/>
    <n v="9490"/>
    <n v="18000"/>
    <n v="1.4E-2"/>
    <n v="138"/>
    <n v="3"/>
    <s v="No"/>
    <n v="2"/>
    <n v="3"/>
    <x v="1"/>
    <x v="2"/>
    <s v="Y"/>
    <n v="1726"/>
    <x v="0"/>
    <x v="1"/>
    <n v="0"/>
    <x v="1"/>
    <n v="32"/>
    <n v="760000"/>
    <n v="102"/>
    <x v="1"/>
    <s v="M"/>
    <n v="23"/>
    <n v="7000"/>
  </r>
  <r>
    <n v="1667"/>
    <x v="369"/>
    <n v="2150000"/>
    <n v="9220"/>
    <n v="32000"/>
    <n v="1.4999999999999999E-2"/>
    <n v="233"/>
    <n v="2"/>
    <s v="No"/>
    <n v="3"/>
    <n v="4"/>
    <x v="0"/>
    <x v="2"/>
    <s v="X"/>
    <n v="1965"/>
    <x v="0"/>
    <x v="0"/>
    <n v="2"/>
    <x v="1"/>
    <n v="60"/>
    <n v="990000"/>
    <n v="101"/>
    <x v="2"/>
    <s v="M"/>
    <n v="25"/>
    <n v="9000"/>
  </r>
  <r>
    <n v="1668"/>
    <x v="370"/>
    <n v="1310000"/>
    <n v="8970"/>
    <n v="30000"/>
    <n v="2.3E-2"/>
    <n v="146"/>
    <n v="4"/>
    <s v="No"/>
    <n v="2"/>
    <n v="3"/>
    <x v="2"/>
    <x v="2"/>
    <s v="Y"/>
    <n v="1424"/>
    <x v="0"/>
    <x v="1"/>
    <n v="0"/>
    <x v="0"/>
    <n v="34"/>
    <n v="900000"/>
    <n v="103"/>
    <x v="0"/>
    <s v="M"/>
    <n v="31"/>
    <n v="15000"/>
  </r>
  <r>
    <n v="1669"/>
    <x v="370"/>
    <n v="2530000"/>
    <n v="11710"/>
    <n v="30000"/>
    <n v="1.2E-2"/>
    <n v="216"/>
    <n v="3"/>
    <s v="No"/>
    <n v="4"/>
    <n v="4"/>
    <x v="0"/>
    <x v="0"/>
    <s v="X"/>
    <n v="1834"/>
    <x v="1"/>
    <x v="0"/>
    <n v="2"/>
    <x v="1"/>
    <n v="65"/>
    <n v="510000"/>
    <n v="101"/>
    <x v="2"/>
    <s v="M"/>
    <n v="25"/>
    <n v="9000"/>
  </r>
  <r>
    <n v="1670"/>
    <x v="371"/>
    <n v="2380000"/>
    <n v="8710"/>
    <n v="33000"/>
    <n v="1.4E-2"/>
    <n v="273"/>
    <n v="2"/>
    <s v="No"/>
    <n v="3"/>
    <n v="3"/>
    <x v="0"/>
    <x v="2"/>
    <s v="Y"/>
    <n v="1605"/>
    <x v="0"/>
    <x v="0"/>
    <n v="4"/>
    <x v="1"/>
    <n v="50"/>
    <n v="740000"/>
    <n v="101"/>
    <x v="2"/>
    <s v="M"/>
    <n v="25"/>
    <n v="9000"/>
  </r>
  <r>
    <n v="1671"/>
    <x v="371"/>
    <n v="2910000"/>
    <n v="10690"/>
    <n v="38000"/>
    <n v="1.2999999999999999E-2"/>
    <n v="272"/>
    <n v="4"/>
    <s v="No"/>
    <n v="3"/>
    <n v="4"/>
    <x v="2"/>
    <x v="0"/>
    <s v="Y"/>
    <n v="1812"/>
    <x v="0"/>
    <x v="0"/>
    <n v="2"/>
    <x v="0"/>
    <n v="41"/>
    <n v="740000"/>
    <n v="101"/>
    <x v="2"/>
    <s v="M"/>
    <n v="25"/>
    <n v="9000"/>
  </r>
  <r>
    <n v="1672"/>
    <x v="371"/>
    <n v="2910000"/>
    <n v="12220"/>
    <n v="67000"/>
    <n v="2.3E-2"/>
    <n v="238"/>
    <n v="3"/>
    <s v="Yes"/>
    <n v="3"/>
    <n v="4"/>
    <x v="0"/>
    <x v="0"/>
    <s v="X"/>
    <n v="1879"/>
    <x v="0"/>
    <x v="0"/>
    <n v="2"/>
    <x v="0"/>
    <n v="50"/>
    <n v="930000"/>
    <n v="103"/>
    <x v="0"/>
    <s v="M"/>
    <n v="31"/>
    <n v="15000"/>
  </r>
  <r>
    <n v="1673"/>
    <x v="372"/>
    <n v="1220000"/>
    <n v="6380"/>
    <n v="20000"/>
    <n v="1.6E-2"/>
    <n v="191"/>
    <n v="3"/>
    <s v="Yes"/>
    <n v="3"/>
    <n v="4"/>
    <x v="0"/>
    <x v="1"/>
    <s v="X"/>
    <n v="1119"/>
    <x v="1"/>
    <x v="0"/>
    <n v="3"/>
    <x v="1"/>
    <n v="47"/>
    <n v="620000"/>
    <n v="102"/>
    <x v="1"/>
    <s v="M"/>
    <n v="23"/>
    <n v="7000"/>
  </r>
  <r>
    <n v="1674"/>
    <x v="372"/>
    <n v="2230000"/>
    <n v="11790"/>
    <n v="49000"/>
    <n v="2.1999999999999999E-2"/>
    <n v="189"/>
    <n v="5"/>
    <s v="No"/>
    <n v="2"/>
    <n v="3"/>
    <x v="0"/>
    <x v="0"/>
    <s v="X"/>
    <n v="1349"/>
    <x v="0"/>
    <x v="0"/>
    <n v="4"/>
    <x v="0"/>
    <n v="56"/>
    <n v="1060000"/>
    <n v="103"/>
    <x v="0"/>
    <s v="M"/>
    <n v="31"/>
    <n v="15000"/>
  </r>
  <r>
    <n v="1675"/>
    <x v="373"/>
    <n v="1380000"/>
    <n v="9580"/>
    <n v="32000"/>
    <n v="2.3E-2"/>
    <n v="144"/>
    <n v="1"/>
    <s v="Yes"/>
    <n v="2"/>
    <n v="2"/>
    <x v="1"/>
    <x v="2"/>
    <s v="Y"/>
    <n v="1655"/>
    <x v="0"/>
    <x v="1"/>
    <n v="0"/>
    <x v="1"/>
    <n v="38"/>
    <n v="640000"/>
    <n v="103"/>
    <x v="0"/>
    <s v="M"/>
    <n v="31"/>
    <n v="15000"/>
  </r>
  <r>
    <n v="1676"/>
    <x v="373"/>
    <n v="1300000"/>
    <n v="8900"/>
    <n v="20000"/>
    <n v="1.4999999999999999E-2"/>
    <n v="146"/>
    <n v="3"/>
    <s v="Yes"/>
    <n v="1"/>
    <n v="3"/>
    <x v="0"/>
    <x v="2"/>
    <s v="Y"/>
    <n v="1668"/>
    <x v="0"/>
    <x v="1"/>
    <n v="0"/>
    <x v="1"/>
    <n v="37"/>
    <n v="290000"/>
    <n v="101"/>
    <x v="2"/>
    <s v="M"/>
    <n v="25"/>
    <n v="9000"/>
  </r>
  <r>
    <n v="1677"/>
    <x v="374"/>
    <n v="1110000"/>
    <n v="5750"/>
    <n v="21000"/>
    <n v="1.9E-2"/>
    <n v="193"/>
    <n v="1"/>
    <s v="Yes"/>
    <n v="2"/>
    <n v="4"/>
    <x v="2"/>
    <x v="1"/>
    <s v="Y"/>
    <n v="1802"/>
    <x v="0"/>
    <x v="0"/>
    <n v="2"/>
    <x v="1"/>
    <n v="61"/>
    <n v="630000"/>
    <n v="102"/>
    <x v="1"/>
    <s v="M"/>
    <n v="23"/>
    <n v="7000"/>
  </r>
  <r>
    <n v="1678"/>
    <x v="375"/>
    <n v="1670000"/>
    <n v="8470"/>
    <n v="38000"/>
    <n v="2.3E-2"/>
    <n v="197"/>
    <n v="5"/>
    <s v="Yes"/>
    <n v="2"/>
    <n v="2"/>
    <x v="2"/>
    <x v="2"/>
    <s v="Y"/>
    <n v="1046"/>
    <x v="0"/>
    <x v="1"/>
    <n v="0"/>
    <x v="1"/>
    <n v="30"/>
    <n v="580000"/>
    <n v="103"/>
    <x v="0"/>
    <s v="M"/>
    <n v="31"/>
    <n v="15000"/>
  </r>
  <r>
    <n v="1679"/>
    <x v="375"/>
    <n v="840000"/>
    <n v="6170"/>
    <n v="11000"/>
    <n v="1.2999999999999999E-2"/>
    <n v="136"/>
    <n v="6"/>
    <s v="No"/>
    <n v="2"/>
    <n v="3"/>
    <x v="2"/>
    <x v="1"/>
    <s v="X"/>
    <n v="1295"/>
    <x v="0"/>
    <x v="1"/>
    <n v="0"/>
    <x v="1"/>
    <n v="34"/>
    <n v="270000"/>
    <n v="101"/>
    <x v="2"/>
    <s v="M"/>
    <n v="25"/>
    <n v="9000"/>
  </r>
  <r>
    <n v="1680"/>
    <x v="375"/>
    <n v="2190000"/>
    <n v="9270"/>
    <n v="53000"/>
    <n v="2.4E-2"/>
    <n v="236"/>
    <n v="3"/>
    <s v="Yes"/>
    <n v="4"/>
    <n v="4"/>
    <x v="0"/>
    <x v="2"/>
    <s v="X"/>
    <n v="1338"/>
    <x v="0"/>
    <x v="0"/>
    <n v="4"/>
    <x v="1"/>
    <n v="65"/>
    <n v="820000"/>
    <n v="103"/>
    <x v="0"/>
    <s v="M"/>
    <n v="31"/>
    <n v="15000"/>
  </r>
  <r>
    <n v="1681"/>
    <x v="375"/>
    <n v="2090000"/>
    <n v="9000"/>
    <n v="42000"/>
    <n v="0.02"/>
    <n v="232"/>
    <n v="2"/>
    <s v="No"/>
    <n v="3"/>
    <n v="4"/>
    <x v="2"/>
    <x v="2"/>
    <s v="X"/>
    <n v="1563"/>
    <x v="0"/>
    <x v="0"/>
    <n v="2"/>
    <x v="1"/>
    <n v="45"/>
    <n v="360000"/>
    <n v="103"/>
    <x v="0"/>
    <s v="M"/>
    <n v="31"/>
    <n v="15000"/>
  </r>
  <r>
    <n v="1682"/>
    <x v="376"/>
    <n v="1700000"/>
    <n v="6560"/>
    <n v="41000"/>
    <n v="2.4E-2"/>
    <n v="259"/>
    <n v="6"/>
    <s v="No"/>
    <n v="4"/>
    <n v="3"/>
    <x v="1"/>
    <x v="1"/>
    <s v="Y"/>
    <n v="1744"/>
    <x v="1"/>
    <x v="0"/>
    <n v="2"/>
    <x v="1"/>
    <n v="50"/>
    <n v="540000"/>
    <n v="103"/>
    <x v="0"/>
    <s v="M"/>
    <n v="31"/>
    <n v="15000"/>
  </r>
  <r>
    <n v="1683"/>
    <x v="377"/>
    <n v="2020000"/>
    <n v="11740"/>
    <n v="30000"/>
    <n v="1.4999999999999999E-2"/>
    <n v="172"/>
    <n v="4"/>
    <s v="Yes"/>
    <n v="3"/>
    <n v="2"/>
    <x v="0"/>
    <x v="0"/>
    <s v="X"/>
    <n v="1699"/>
    <x v="0"/>
    <x v="1"/>
    <n v="0"/>
    <x v="1"/>
    <n v="39"/>
    <n v="510000"/>
    <n v="102"/>
    <x v="1"/>
    <s v="M"/>
    <n v="23"/>
    <n v="7000"/>
  </r>
  <r>
    <n v="1684"/>
    <x v="378"/>
    <n v="3140000"/>
    <n v="11410"/>
    <n v="35000"/>
    <n v="1.0999999999999999E-2"/>
    <n v="275"/>
    <n v="6"/>
    <s v="No"/>
    <n v="4"/>
    <n v="3"/>
    <x v="0"/>
    <x v="0"/>
    <s v="Y"/>
    <n v="1236"/>
    <x v="1"/>
    <x v="0"/>
    <n v="3"/>
    <x v="0"/>
    <n v="65"/>
    <n v="540000"/>
    <n v="101"/>
    <x v="2"/>
    <s v="M"/>
    <n v="25"/>
    <n v="9000"/>
  </r>
  <r>
    <n v="1685"/>
    <x v="379"/>
    <n v="1750000"/>
    <n v="8830"/>
    <n v="26000"/>
    <n v="1.4999999999999999E-2"/>
    <n v="198"/>
    <n v="6"/>
    <s v="Yes"/>
    <n v="2"/>
    <n v="3"/>
    <x v="0"/>
    <x v="2"/>
    <s v="Y"/>
    <n v="1425"/>
    <x v="0"/>
    <x v="0"/>
    <n v="2"/>
    <x v="1"/>
    <n v="55"/>
    <n v="490000"/>
    <n v="101"/>
    <x v="2"/>
    <s v="M"/>
    <n v="25"/>
    <n v="9000"/>
  </r>
  <r>
    <n v="1686"/>
    <x v="379"/>
    <n v="2370000"/>
    <n v="9830"/>
    <n v="33000"/>
    <n v="1.4E-2"/>
    <n v="241"/>
    <n v="1"/>
    <s v="No"/>
    <n v="4"/>
    <n v="4"/>
    <x v="1"/>
    <x v="2"/>
    <s v="X"/>
    <n v="1695"/>
    <x v="0"/>
    <x v="0"/>
    <n v="3"/>
    <x v="0"/>
    <n v="56"/>
    <n v="480000"/>
    <n v="101"/>
    <x v="2"/>
    <s v="M"/>
    <n v="25"/>
    <n v="9000"/>
  </r>
  <r>
    <n v="1687"/>
    <x v="380"/>
    <n v="2810000"/>
    <n v="12270"/>
    <n v="56000"/>
    <n v="0.02"/>
    <n v="229"/>
    <n v="2"/>
    <s v="Yes"/>
    <n v="4"/>
    <n v="4"/>
    <x v="1"/>
    <x v="0"/>
    <s v="X"/>
    <n v="1875"/>
    <x v="0"/>
    <x v="0"/>
    <n v="4"/>
    <x v="1"/>
    <n v="49"/>
    <n v="950000"/>
    <n v="102"/>
    <x v="1"/>
    <s v="M"/>
    <n v="23"/>
    <n v="7000"/>
  </r>
  <r>
    <n v="1688"/>
    <x v="381"/>
    <n v="1870000"/>
    <n v="10440"/>
    <n v="19000"/>
    <n v="0.01"/>
    <n v="179"/>
    <n v="4"/>
    <s v="No"/>
    <n v="2"/>
    <n v="3"/>
    <x v="2"/>
    <x v="0"/>
    <s v="Y"/>
    <n v="1092"/>
    <x v="0"/>
    <x v="0"/>
    <n v="2"/>
    <x v="1"/>
    <n v="52"/>
    <n v="860000"/>
    <n v="101"/>
    <x v="2"/>
    <s v="M"/>
    <n v="25"/>
    <n v="9000"/>
  </r>
  <r>
    <n v="1689"/>
    <x v="382"/>
    <n v="2590000"/>
    <n v="10970"/>
    <n v="57000"/>
    <n v="2.1999999999999999E-2"/>
    <n v="236"/>
    <n v="1"/>
    <s v="Yes"/>
    <n v="3"/>
    <n v="3"/>
    <x v="2"/>
    <x v="0"/>
    <s v="Y"/>
    <n v="1949"/>
    <x v="0"/>
    <x v="0"/>
    <n v="2"/>
    <x v="0"/>
    <n v="59"/>
    <n v="430000"/>
    <n v="103"/>
    <x v="0"/>
    <s v="M"/>
    <n v="31"/>
    <n v="15000"/>
  </r>
  <r>
    <n v="1690"/>
    <x v="383"/>
    <n v="2240000"/>
    <n v="9210"/>
    <n v="45000"/>
    <n v="0.02"/>
    <n v="243"/>
    <n v="4"/>
    <s v="Yes"/>
    <n v="3"/>
    <n v="4"/>
    <x v="2"/>
    <x v="2"/>
    <s v="X"/>
    <n v="1250"/>
    <x v="0"/>
    <x v="0"/>
    <n v="4"/>
    <x v="0"/>
    <n v="52"/>
    <n v="320000"/>
    <n v="103"/>
    <x v="0"/>
    <s v="M"/>
    <n v="31"/>
    <n v="15000"/>
  </r>
  <r>
    <n v="1691"/>
    <x v="383"/>
    <n v="1800000"/>
    <n v="6540"/>
    <n v="27000"/>
    <n v="1.4999999999999999E-2"/>
    <n v="275"/>
    <n v="6"/>
    <s v="Yes"/>
    <n v="3"/>
    <n v="3"/>
    <x v="0"/>
    <x v="1"/>
    <s v="X"/>
    <n v="1495"/>
    <x v="0"/>
    <x v="0"/>
    <n v="3"/>
    <x v="0"/>
    <n v="57"/>
    <n v="680000"/>
    <n v="102"/>
    <x v="1"/>
    <s v="M"/>
    <n v="23"/>
    <n v="7000"/>
  </r>
  <r>
    <n v="1692"/>
    <x v="384"/>
    <n v="1390000"/>
    <n v="6980"/>
    <n v="28000"/>
    <n v="0.02"/>
    <n v="199"/>
    <n v="1"/>
    <s v="Yes"/>
    <n v="2"/>
    <n v="3"/>
    <x v="1"/>
    <x v="1"/>
    <s v="X"/>
    <n v="1488"/>
    <x v="0"/>
    <x v="0"/>
    <n v="4"/>
    <x v="1"/>
    <n v="52"/>
    <n v="490000"/>
    <n v="103"/>
    <x v="0"/>
    <s v="M"/>
    <n v="31"/>
    <n v="15000"/>
  </r>
  <r>
    <n v="1693"/>
    <x v="385"/>
    <n v="1530000"/>
    <n v="8890"/>
    <n v="24000"/>
    <n v="1.6E-2"/>
    <n v="172"/>
    <n v="6"/>
    <s v="No"/>
    <n v="2"/>
    <n v="3"/>
    <x v="2"/>
    <x v="2"/>
    <s v="X"/>
    <n v="1833"/>
    <x v="0"/>
    <x v="0"/>
    <n v="4"/>
    <x v="0"/>
    <n v="41"/>
    <n v="500000"/>
    <n v="101"/>
    <x v="2"/>
    <s v="M"/>
    <n v="25"/>
    <n v="9000"/>
  </r>
  <r>
    <n v="1694"/>
    <x v="386"/>
    <n v="1460000"/>
    <n v="9790"/>
    <n v="23000"/>
    <n v="1.6E-2"/>
    <n v="149"/>
    <n v="6"/>
    <s v="No"/>
    <n v="1"/>
    <n v="2"/>
    <x v="1"/>
    <x v="2"/>
    <s v="X"/>
    <n v="1950"/>
    <x v="0"/>
    <x v="1"/>
    <n v="0"/>
    <x v="0"/>
    <n v="36"/>
    <n v="520000"/>
    <n v="101"/>
    <x v="2"/>
    <s v="M"/>
    <n v="25"/>
    <n v="9000"/>
  </r>
  <r>
    <n v="1695"/>
    <x v="387"/>
    <n v="1610000"/>
    <n v="6360"/>
    <n v="31000"/>
    <n v="1.9E-2"/>
    <n v="253"/>
    <n v="5"/>
    <s v="No"/>
    <n v="4"/>
    <n v="4"/>
    <x v="0"/>
    <x v="1"/>
    <s v="X"/>
    <n v="1523"/>
    <x v="0"/>
    <x v="0"/>
    <n v="4"/>
    <x v="0"/>
    <n v="51"/>
    <n v="540000"/>
    <n v="103"/>
    <x v="0"/>
    <s v="M"/>
    <n v="31"/>
    <n v="15000"/>
  </r>
  <r>
    <n v="1696"/>
    <x v="388"/>
    <n v="970000"/>
    <n v="6510"/>
    <n v="20000"/>
    <n v="2.1000000000000001E-2"/>
    <n v="149"/>
    <n v="5"/>
    <s v="Yes"/>
    <n v="1"/>
    <n v="3"/>
    <x v="1"/>
    <x v="1"/>
    <s v="Y"/>
    <n v="1951"/>
    <x v="0"/>
    <x v="1"/>
    <n v="0"/>
    <x v="0"/>
    <n v="34"/>
    <n v="380000"/>
    <n v="103"/>
    <x v="0"/>
    <s v="M"/>
    <n v="31"/>
    <n v="15000"/>
  </r>
  <r>
    <n v="1697"/>
    <x v="389"/>
    <n v="1320000"/>
    <n v="5940"/>
    <n v="20000"/>
    <n v="1.4999999999999999E-2"/>
    <n v="222"/>
    <n v="2"/>
    <s v="No"/>
    <n v="4"/>
    <n v="3"/>
    <x v="2"/>
    <x v="1"/>
    <s v="Y"/>
    <n v="1097"/>
    <x v="0"/>
    <x v="0"/>
    <n v="2"/>
    <x v="1"/>
    <n v="51"/>
    <n v="630000"/>
    <n v="102"/>
    <x v="1"/>
    <s v="M"/>
    <n v="23"/>
    <n v="7000"/>
  </r>
  <r>
    <n v="1698"/>
    <x v="390"/>
    <n v="2150000"/>
    <n v="12570"/>
    <n v="26000"/>
    <n v="1.2E-2"/>
    <n v="171"/>
    <n v="6"/>
    <s v="No"/>
    <n v="3"/>
    <n v="3"/>
    <x v="1"/>
    <x v="0"/>
    <s v="X"/>
    <n v="1396"/>
    <x v="0"/>
    <x v="0"/>
    <n v="3"/>
    <x v="1"/>
    <n v="53"/>
    <n v="920000"/>
    <n v="101"/>
    <x v="2"/>
    <s v="M"/>
    <n v="25"/>
    <n v="9000"/>
  </r>
  <r>
    <n v="1699"/>
    <x v="390"/>
    <n v="3040000"/>
    <n v="11920"/>
    <n v="36000"/>
    <n v="1.2E-2"/>
    <n v="255"/>
    <n v="2"/>
    <s v="No"/>
    <n v="4"/>
    <n v="4"/>
    <x v="0"/>
    <x v="0"/>
    <s v="X"/>
    <n v="1966"/>
    <x v="0"/>
    <x v="0"/>
    <n v="2"/>
    <x v="0"/>
    <n v="46"/>
    <n v="390000"/>
    <n v="101"/>
    <x v="2"/>
    <s v="M"/>
    <n v="25"/>
    <n v="9000"/>
  </r>
  <r>
    <n v="1700"/>
    <x v="391"/>
    <n v="1940000"/>
    <n v="11970"/>
    <n v="33000"/>
    <n v="1.7000000000000001E-2"/>
    <n v="162"/>
    <n v="2"/>
    <s v="Yes"/>
    <n v="2"/>
    <n v="4"/>
    <x v="0"/>
    <x v="0"/>
    <s v="X"/>
    <n v="1131"/>
    <x v="0"/>
    <x v="0"/>
    <n v="3"/>
    <x v="0"/>
    <n v="62"/>
    <n v="850000"/>
    <n v="102"/>
    <x v="1"/>
    <s v="M"/>
    <n v="23"/>
    <n v="7000"/>
  </r>
  <r>
    <n v="1701"/>
    <x v="391"/>
    <n v="1630000"/>
    <n v="12070"/>
    <n v="33000"/>
    <n v="0.02"/>
    <n v="135"/>
    <n v="3"/>
    <s v="Yes"/>
    <n v="1"/>
    <n v="3"/>
    <x v="0"/>
    <x v="0"/>
    <s v="X"/>
    <n v="1633"/>
    <x v="0"/>
    <x v="1"/>
    <n v="0"/>
    <x v="1"/>
    <n v="34"/>
    <n v="540000"/>
    <n v="103"/>
    <x v="0"/>
    <s v="M"/>
    <n v="31"/>
    <n v="15000"/>
  </r>
  <r>
    <n v="1702"/>
    <x v="392"/>
    <n v="1910000"/>
    <n v="10100"/>
    <n v="31000"/>
    <n v="1.6E-2"/>
    <n v="189"/>
    <n v="4"/>
    <s v="Yes"/>
    <n v="3"/>
    <n v="2"/>
    <x v="0"/>
    <x v="2"/>
    <s v="X"/>
    <n v="1761"/>
    <x v="0"/>
    <x v="1"/>
    <n v="0"/>
    <x v="1"/>
    <n v="39"/>
    <n v="430000"/>
    <n v="102"/>
    <x v="1"/>
    <s v="M"/>
    <n v="23"/>
    <n v="7000"/>
  </r>
  <r>
    <n v="1703"/>
    <x v="393"/>
    <n v="930000"/>
    <n v="6640"/>
    <n v="19000"/>
    <n v="0.02"/>
    <n v="140"/>
    <n v="1"/>
    <s v="No"/>
    <n v="2"/>
    <n v="2"/>
    <x v="1"/>
    <x v="1"/>
    <s v="X"/>
    <n v="1625"/>
    <x v="0"/>
    <x v="1"/>
    <n v="0"/>
    <x v="1"/>
    <n v="35"/>
    <n v="370000"/>
    <n v="103"/>
    <x v="0"/>
    <s v="M"/>
    <n v="31"/>
    <n v="15000"/>
  </r>
  <r>
    <n v="1704"/>
    <x v="393"/>
    <n v="2640000"/>
    <n v="11730"/>
    <n v="45000"/>
    <n v="1.7000000000000001E-2"/>
    <n v="225"/>
    <n v="3"/>
    <s v="Yes"/>
    <n v="4"/>
    <n v="3"/>
    <x v="0"/>
    <x v="0"/>
    <s v="Y"/>
    <n v="1995"/>
    <x v="0"/>
    <x v="0"/>
    <n v="4"/>
    <x v="1"/>
    <n v="45"/>
    <n v="860000"/>
    <n v="102"/>
    <x v="1"/>
    <s v="M"/>
    <n v="23"/>
    <n v="7000"/>
  </r>
  <r>
    <n v="1705"/>
    <x v="394"/>
    <n v="2000000"/>
    <n v="9250"/>
    <n v="40000"/>
    <n v="0.02"/>
    <n v="216"/>
    <n v="1"/>
    <s v="No"/>
    <n v="3"/>
    <n v="4"/>
    <x v="0"/>
    <x v="2"/>
    <s v="X"/>
    <n v="1283"/>
    <x v="0"/>
    <x v="0"/>
    <n v="3"/>
    <x v="1"/>
    <n v="55"/>
    <n v="900000"/>
    <n v="102"/>
    <x v="1"/>
    <s v="M"/>
    <n v="23"/>
    <n v="7000"/>
  </r>
  <r>
    <n v="1706"/>
    <x v="394"/>
    <n v="1840000"/>
    <n v="11940"/>
    <n v="31000"/>
    <n v="1.7000000000000001E-2"/>
    <n v="154"/>
    <n v="1"/>
    <s v="No"/>
    <n v="2"/>
    <n v="4"/>
    <x v="0"/>
    <x v="0"/>
    <s v="X"/>
    <n v="1616"/>
    <x v="0"/>
    <x v="0"/>
    <n v="2"/>
    <x v="1"/>
    <n v="40"/>
    <n v="670000"/>
    <n v="102"/>
    <x v="1"/>
    <s v="M"/>
    <n v="23"/>
    <n v="7000"/>
  </r>
  <r>
    <n v="1707"/>
    <x v="395"/>
    <n v="1960000"/>
    <n v="10200"/>
    <n v="45000"/>
    <n v="2.3E-2"/>
    <n v="192"/>
    <n v="1"/>
    <s v="Yes"/>
    <n v="3"/>
    <n v="3"/>
    <x v="1"/>
    <x v="2"/>
    <s v="X"/>
    <n v="1615"/>
    <x v="0"/>
    <x v="0"/>
    <n v="4"/>
    <x v="1"/>
    <n v="49"/>
    <n v="400000"/>
    <n v="103"/>
    <x v="0"/>
    <s v="M"/>
    <n v="31"/>
    <n v="15000"/>
  </r>
  <r>
    <n v="1708"/>
    <x v="396"/>
    <n v="1000000"/>
    <n v="6800"/>
    <n v="17000"/>
    <n v="1.7000000000000001E-2"/>
    <n v="147"/>
    <n v="4"/>
    <s v="Yes"/>
    <n v="2"/>
    <n v="3"/>
    <x v="1"/>
    <x v="1"/>
    <s v="Y"/>
    <n v="1664"/>
    <x v="0"/>
    <x v="1"/>
    <n v="0"/>
    <x v="1"/>
    <n v="30"/>
    <n v="660000"/>
    <n v="102"/>
    <x v="1"/>
    <s v="M"/>
    <n v="23"/>
    <n v="7000"/>
  </r>
  <r>
    <n v="1709"/>
    <x v="396"/>
    <n v="1590000"/>
    <n v="9930"/>
    <n v="16000"/>
    <n v="0.01"/>
    <n v="160"/>
    <n v="5"/>
    <s v="No"/>
    <n v="3"/>
    <n v="4"/>
    <x v="0"/>
    <x v="2"/>
    <s v="X"/>
    <n v="1948"/>
    <x v="0"/>
    <x v="0"/>
    <n v="4"/>
    <x v="1"/>
    <n v="46"/>
    <n v="630000"/>
    <n v="101"/>
    <x v="2"/>
    <s v="M"/>
    <n v="25"/>
    <n v="9000"/>
  </r>
  <r>
    <n v="1710"/>
    <x v="397"/>
    <n v="1600000"/>
    <n v="5940"/>
    <n v="32000"/>
    <n v="0.02"/>
    <n v="269"/>
    <n v="1"/>
    <s v="No"/>
    <n v="4"/>
    <n v="4"/>
    <x v="0"/>
    <x v="1"/>
    <s v="Y"/>
    <n v="1291"/>
    <x v="0"/>
    <x v="0"/>
    <n v="3"/>
    <x v="0"/>
    <n v="50"/>
    <n v="620000"/>
    <n v="102"/>
    <x v="1"/>
    <s v="M"/>
    <n v="23"/>
    <n v="7000"/>
  </r>
  <r>
    <n v="1711"/>
    <x v="397"/>
    <n v="1220000"/>
    <n v="6100"/>
    <n v="24000"/>
    <n v="0.02"/>
    <n v="200"/>
    <n v="4"/>
    <s v="Yes"/>
    <n v="2"/>
    <n v="2"/>
    <x v="2"/>
    <x v="1"/>
    <s v="X"/>
    <n v="1304"/>
    <x v="0"/>
    <x v="1"/>
    <n v="0"/>
    <x v="1"/>
    <n v="34"/>
    <n v="350000"/>
    <n v="103"/>
    <x v="0"/>
    <s v="M"/>
    <n v="31"/>
    <n v="15000"/>
  </r>
  <r>
    <n v="1712"/>
    <x v="397"/>
    <n v="1240000"/>
    <n v="6420"/>
    <n v="30000"/>
    <n v="2.4E-2"/>
    <n v="193"/>
    <n v="3"/>
    <s v="Yes"/>
    <n v="2"/>
    <n v="2"/>
    <x v="0"/>
    <x v="1"/>
    <s v="X"/>
    <n v="1487"/>
    <x v="0"/>
    <x v="2"/>
    <n v="0"/>
    <x v="0"/>
    <n v="33"/>
    <n v="420000"/>
    <n v="103"/>
    <x v="0"/>
    <s v="M"/>
    <n v="31"/>
    <n v="15000"/>
  </r>
  <r>
    <n v="1713"/>
    <x v="398"/>
    <n v="2520000"/>
    <n v="9330"/>
    <n v="48000"/>
    <n v="1.9E-2"/>
    <n v="270"/>
    <n v="3"/>
    <s v="Yes"/>
    <n v="3"/>
    <n v="4"/>
    <x v="2"/>
    <x v="2"/>
    <s v="X"/>
    <n v="1622"/>
    <x v="0"/>
    <x v="0"/>
    <n v="3"/>
    <x v="1"/>
    <n v="60"/>
    <n v="880000"/>
    <n v="102"/>
    <x v="1"/>
    <s v="M"/>
    <n v="23"/>
    <n v="7000"/>
  </r>
  <r>
    <n v="1714"/>
    <x v="399"/>
    <n v="1610000"/>
    <n v="8790"/>
    <n v="23000"/>
    <n v="1.4E-2"/>
    <n v="183"/>
    <n v="2"/>
    <s v="No"/>
    <n v="3"/>
    <n v="4"/>
    <x v="2"/>
    <x v="2"/>
    <s v="Y"/>
    <n v="1568"/>
    <x v="0"/>
    <x v="0"/>
    <n v="3"/>
    <x v="1"/>
    <n v="47"/>
    <n v="620000"/>
    <n v="102"/>
    <x v="1"/>
    <s v="M"/>
    <n v="23"/>
    <n v="7000"/>
  </r>
  <r>
    <n v="1715"/>
    <x v="400"/>
    <n v="1990000"/>
    <n v="9560"/>
    <n v="26000"/>
    <n v="1.2999999999999999E-2"/>
    <n v="208"/>
    <n v="4"/>
    <s v="Yes"/>
    <n v="3"/>
    <n v="3"/>
    <x v="2"/>
    <x v="2"/>
    <s v="X"/>
    <n v="1225"/>
    <x v="0"/>
    <x v="0"/>
    <n v="2"/>
    <x v="0"/>
    <n v="50"/>
    <n v="440000"/>
    <n v="101"/>
    <x v="2"/>
    <s v="M"/>
    <n v="25"/>
    <n v="9000"/>
  </r>
  <r>
    <n v="1716"/>
    <x v="400"/>
    <n v="1030000"/>
    <n v="6680"/>
    <n v="22000"/>
    <n v="2.1000000000000001E-2"/>
    <n v="154"/>
    <n v="1"/>
    <s v="Yes"/>
    <n v="2"/>
    <n v="3"/>
    <x v="2"/>
    <x v="1"/>
    <s v="X"/>
    <n v="1253"/>
    <x v="0"/>
    <x v="0"/>
    <n v="3"/>
    <x v="1"/>
    <n v="40"/>
    <n v="380000"/>
    <n v="103"/>
    <x v="0"/>
    <s v="M"/>
    <n v="31"/>
    <n v="15000"/>
  </r>
  <r>
    <n v="1717"/>
    <x v="400"/>
    <n v="1510000"/>
    <n v="6370"/>
    <n v="26000"/>
    <n v="1.7000000000000001E-2"/>
    <n v="237"/>
    <n v="4"/>
    <s v="No"/>
    <n v="4"/>
    <n v="3"/>
    <x v="0"/>
    <x v="1"/>
    <s v="X"/>
    <n v="1431"/>
    <x v="0"/>
    <x v="0"/>
    <n v="2"/>
    <x v="1"/>
    <n v="65"/>
    <n v="570000"/>
    <n v="101"/>
    <x v="2"/>
    <s v="M"/>
    <n v="25"/>
    <n v="9000"/>
  </r>
  <r>
    <n v="1718"/>
    <x v="401"/>
    <n v="1920000"/>
    <n v="11420"/>
    <n v="38000"/>
    <n v="0.02"/>
    <n v="168"/>
    <n v="5"/>
    <s v="No"/>
    <n v="3"/>
    <n v="2"/>
    <x v="0"/>
    <x v="0"/>
    <s v="Y"/>
    <n v="1298"/>
    <x v="0"/>
    <x v="2"/>
    <n v="0"/>
    <x v="0"/>
    <n v="40"/>
    <n v="1000000"/>
    <n v="102"/>
    <x v="1"/>
    <s v="M"/>
    <n v="23"/>
    <n v="7000"/>
  </r>
  <r>
    <n v="1719"/>
    <x v="401"/>
    <n v="2460000"/>
    <n v="11820"/>
    <n v="52000"/>
    <n v="2.1000000000000001E-2"/>
    <n v="208"/>
    <n v="3"/>
    <s v="Yes"/>
    <n v="4"/>
    <n v="3"/>
    <x v="2"/>
    <x v="0"/>
    <s v="X"/>
    <n v="1850"/>
    <x v="0"/>
    <x v="0"/>
    <n v="2"/>
    <x v="0"/>
    <n v="56"/>
    <n v="780000"/>
    <n v="103"/>
    <x v="0"/>
    <s v="M"/>
    <n v="31"/>
    <n v="15000"/>
  </r>
  <r>
    <n v="1720"/>
    <x v="402"/>
    <n v="1540000"/>
    <n v="9680"/>
    <n v="18000"/>
    <n v="1.2E-2"/>
    <n v="159"/>
    <n v="5"/>
    <s v="No"/>
    <n v="2"/>
    <n v="2"/>
    <x v="1"/>
    <x v="2"/>
    <s v="Y"/>
    <n v="1173"/>
    <x v="0"/>
    <x v="1"/>
    <n v="0"/>
    <x v="1"/>
    <n v="39"/>
    <n v="530000"/>
    <n v="101"/>
    <x v="2"/>
    <s v="M"/>
    <n v="25"/>
    <n v="9000"/>
  </r>
  <r>
    <n v="1721"/>
    <x v="402"/>
    <n v="1960000"/>
    <n v="12250"/>
    <n v="41000"/>
    <n v="2.1000000000000001E-2"/>
    <n v="160"/>
    <n v="1"/>
    <s v="No"/>
    <n v="2"/>
    <n v="3"/>
    <x v="1"/>
    <x v="0"/>
    <s v="X"/>
    <n v="1665"/>
    <x v="0"/>
    <x v="0"/>
    <n v="4"/>
    <x v="1"/>
    <n v="55"/>
    <n v="470000"/>
    <n v="103"/>
    <x v="0"/>
    <s v="M"/>
    <n v="31"/>
    <n v="15000"/>
  </r>
  <r>
    <n v="1722"/>
    <x v="402"/>
    <n v="1590000"/>
    <n v="10250"/>
    <n v="24000"/>
    <n v="1.4999999999999999E-2"/>
    <n v="155"/>
    <n v="5"/>
    <s v="No"/>
    <n v="2"/>
    <n v="4"/>
    <x v="1"/>
    <x v="2"/>
    <s v="X"/>
    <n v="1727"/>
    <x v="0"/>
    <x v="0"/>
    <n v="3"/>
    <x v="1"/>
    <n v="46"/>
    <n v="550000"/>
    <n v="102"/>
    <x v="1"/>
    <s v="M"/>
    <n v="23"/>
    <n v="7000"/>
  </r>
  <r>
    <n v="1723"/>
    <x v="403"/>
    <n v="2020000"/>
    <n v="9570"/>
    <n v="34000"/>
    <n v="1.7000000000000001E-2"/>
    <n v="211"/>
    <n v="5"/>
    <s v="No"/>
    <n v="3"/>
    <n v="4"/>
    <x v="1"/>
    <x v="2"/>
    <s v="Y"/>
    <n v="1592"/>
    <x v="0"/>
    <x v="0"/>
    <n v="2"/>
    <x v="0"/>
    <n v="59"/>
    <n v="1000000"/>
    <n v="102"/>
    <x v="1"/>
    <s v="M"/>
    <n v="23"/>
    <n v="7000"/>
  </r>
  <r>
    <n v="1724"/>
    <x v="403"/>
    <n v="1780000"/>
    <n v="9880"/>
    <n v="37000"/>
    <n v="2.1000000000000001E-2"/>
    <n v="180"/>
    <n v="5"/>
    <s v="No"/>
    <n v="2"/>
    <n v="2"/>
    <x v="1"/>
    <x v="2"/>
    <s v="X"/>
    <n v="1963"/>
    <x v="0"/>
    <x v="1"/>
    <n v="0"/>
    <x v="1"/>
    <n v="35"/>
    <n v="560000"/>
    <n v="103"/>
    <x v="0"/>
    <s v="M"/>
    <n v="31"/>
    <n v="15000"/>
  </r>
  <r>
    <n v="1725"/>
    <x v="404"/>
    <n v="1820000"/>
    <n v="8920"/>
    <n v="42000"/>
    <n v="2.3E-2"/>
    <n v="204"/>
    <n v="2"/>
    <s v="Yes"/>
    <n v="3"/>
    <n v="4"/>
    <x v="0"/>
    <x v="2"/>
    <s v="Y"/>
    <n v="1576"/>
    <x v="1"/>
    <x v="0"/>
    <n v="3"/>
    <x v="0"/>
    <n v="49"/>
    <n v="550000"/>
    <n v="103"/>
    <x v="0"/>
    <s v="M"/>
    <n v="31"/>
    <n v="15000"/>
  </r>
  <r>
    <n v="1726"/>
    <x v="404"/>
    <n v="2560000"/>
    <n v="12300"/>
    <n v="41000"/>
    <n v="1.6E-2"/>
    <n v="208"/>
    <n v="2"/>
    <s v="Yes"/>
    <n v="4"/>
    <n v="4"/>
    <x v="0"/>
    <x v="0"/>
    <s v="X"/>
    <n v="1657"/>
    <x v="1"/>
    <x v="0"/>
    <n v="2"/>
    <x v="1"/>
    <n v="52"/>
    <n v="890000"/>
    <n v="102"/>
    <x v="1"/>
    <s v="M"/>
    <n v="23"/>
    <n v="7000"/>
  </r>
  <r>
    <n v="1727"/>
    <x v="405"/>
    <n v="2190000"/>
    <n v="12030"/>
    <n v="39000"/>
    <n v="1.7999999999999999E-2"/>
    <n v="182"/>
    <n v="6"/>
    <s v="No"/>
    <n v="3"/>
    <n v="4"/>
    <x v="0"/>
    <x v="0"/>
    <s v="X"/>
    <n v="1612"/>
    <x v="0"/>
    <x v="0"/>
    <n v="4"/>
    <x v="1"/>
    <n v="47"/>
    <n v="800000"/>
    <n v="103"/>
    <x v="0"/>
    <s v="M"/>
    <n v="31"/>
    <n v="15000"/>
  </r>
  <r>
    <n v="1728"/>
    <x v="406"/>
    <n v="1300000"/>
    <n v="8840"/>
    <n v="21000"/>
    <n v="1.6E-2"/>
    <n v="147"/>
    <n v="3"/>
    <s v="No"/>
    <n v="2"/>
    <n v="2"/>
    <x v="0"/>
    <x v="2"/>
    <s v="Y"/>
    <n v="1195"/>
    <x v="0"/>
    <x v="1"/>
    <n v="0"/>
    <x v="1"/>
    <n v="38"/>
    <n v="330000"/>
    <n v="102"/>
    <x v="1"/>
    <s v="M"/>
    <n v="23"/>
    <n v="7000"/>
  </r>
  <r>
    <n v="1729"/>
    <x v="406"/>
    <n v="970000"/>
    <n v="6460"/>
    <n v="16000"/>
    <n v="1.6E-2"/>
    <n v="150"/>
    <n v="3"/>
    <s v="No"/>
    <n v="1"/>
    <n v="2"/>
    <x v="1"/>
    <x v="1"/>
    <s v="Y"/>
    <n v="1256"/>
    <x v="0"/>
    <x v="1"/>
    <n v="0"/>
    <x v="1"/>
    <n v="31"/>
    <n v="950000"/>
    <n v="101"/>
    <x v="2"/>
    <s v="M"/>
    <n v="25"/>
    <n v="9000"/>
  </r>
  <r>
    <n v="1730"/>
    <x v="406"/>
    <n v="1300000"/>
    <n v="7260"/>
    <n v="26000"/>
    <n v="0.02"/>
    <n v="179"/>
    <n v="5"/>
    <s v="No"/>
    <n v="2"/>
    <n v="4"/>
    <x v="1"/>
    <x v="1"/>
    <s v="X"/>
    <n v="1541"/>
    <x v="0"/>
    <x v="0"/>
    <n v="2"/>
    <x v="1"/>
    <n v="45"/>
    <n v="420000"/>
    <n v="103"/>
    <x v="0"/>
    <s v="M"/>
    <n v="31"/>
    <n v="15000"/>
  </r>
  <r>
    <n v="1731"/>
    <x v="406"/>
    <n v="1860000"/>
    <n v="11480"/>
    <n v="39000"/>
    <n v="2.1000000000000001E-2"/>
    <n v="162"/>
    <n v="1"/>
    <s v="Yes"/>
    <n v="2"/>
    <n v="2"/>
    <x v="2"/>
    <x v="0"/>
    <s v="X"/>
    <n v="1764"/>
    <x v="0"/>
    <x v="2"/>
    <n v="0"/>
    <x v="1"/>
    <n v="41"/>
    <n v="740000"/>
    <n v="102"/>
    <x v="1"/>
    <s v="M"/>
    <n v="23"/>
    <n v="7000"/>
  </r>
  <r>
    <n v="1732"/>
    <x v="407"/>
    <n v="2310000"/>
    <n v="9240"/>
    <n v="39000"/>
    <n v="1.7000000000000001E-2"/>
    <n v="250"/>
    <n v="2"/>
    <s v="Yes"/>
    <n v="4"/>
    <n v="3"/>
    <x v="0"/>
    <x v="2"/>
    <s v="Y"/>
    <n v="1438"/>
    <x v="0"/>
    <x v="0"/>
    <n v="2"/>
    <x v="1"/>
    <n v="62"/>
    <n v="410000"/>
    <n v="102"/>
    <x v="1"/>
    <s v="M"/>
    <n v="23"/>
    <n v="7000"/>
  </r>
  <r>
    <n v="1733"/>
    <x v="407"/>
    <n v="1540000"/>
    <n v="5960"/>
    <n v="31000"/>
    <n v="0.02"/>
    <n v="258"/>
    <n v="6"/>
    <s v="No"/>
    <n v="4"/>
    <n v="4"/>
    <x v="2"/>
    <x v="1"/>
    <s v="Y"/>
    <n v="1766"/>
    <x v="0"/>
    <x v="0"/>
    <n v="4"/>
    <x v="1"/>
    <n v="65"/>
    <n v="510000"/>
    <n v="102"/>
    <x v="1"/>
    <s v="M"/>
    <n v="23"/>
    <n v="7000"/>
  </r>
  <r>
    <n v="1734"/>
    <x v="407"/>
    <n v="2030000"/>
    <n v="9530"/>
    <n v="35000"/>
    <n v="1.7000000000000001E-2"/>
    <n v="213"/>
    <n v="3"/>
    <s v="Yes"/>
    <n v="3"/>
    <n v="3"/>
    <x v="2"/>
    <x v="2"/>
    <s v="X"/>
    <n v="1795"/>
    <x v="0"/>
    <x v="0"/>
    <n v="3"/>
    <x v="1"/>
    <n v="46"/>
    <n v="1060000"/>
    <n v="102"/>
    <x v="1"/>
    <s v="M"/>
    <n v="23"/>
    <n v="7000"/>
  </r>
  <r>
    <n v="1735"/>
    <x v="407"/>
    <n v="2220000"/>
    <n v="11620"/>
    <n v="36000"/>
    <n v="1.6E-2"/>
    <n v="191"/>
    <n v="3"/>
    <s v="No"/>
    <n v="2"/>
    <n v="4"/>
    <x v="0"/>
    <x v="0"/>
    <s v="Y"/>
    <n v="1838"/>
    <x v="0"/>
    <x v="0"/>
    <n v="4"/>
    <x v="0"/>
    <n v="42"/>
    <n v="1030000"/>
    <n v="102"/>
    <x v="1"/>
    <s v="M"/>
    <n v="23"/>
    <n v="7000"/>
  </r>
  <r>
    <n v="1736"/>
    <x v="408"/>
    <n v="2430000"/>
    <n v="11730"/>
    <n v="32000"/>
    <n v="1.2999999999999999E-2"/>
    <n v="207"/>
    <n v="1"/>
    <s v="No"/>
    <n v="3"/>
    <n v="3"/>
    <x v="0"/>
    <x v="0"/>
    <s v="X"/>
    <n v="1305"/>
    <x v="0"/>
    <x v="0"/>
    <n v="4"/>
    <x v="1"/>
    <n v="54"/>
    <n v="400000"/>
    <n v="101"/>
    <x v="2"/>
    <s v="M"/>
    <n v="25"/>
    <n v="9000"/>
  </r>
  <r>
    <n v="1737"/>
    <x v="409"/>
    <n v="1930000"/>
    <n v="9840"/>
    <n v="29000"/>
    <n v="1.4999999999999999E-2"/>
    <n v="196"/>
    <n v="1"/>
    <s v="Yes"/>
    <n v="3"/>
    <n v="3"/>
    <x v="0"/>
    <x v="2"/>
    <s v="X"/>
    <n v="1200"/>
    <x v="0"/>
    <x v="0"/>
    <n v="3"/>
    <x v="1"/>
    <n v="55"/>
    <n v="1100000"/>
    <n v="101"/>
    <x v="2"/>
    <s v="M"/>
    <n v="25"/>
    <n v="9000"/>
  </r>
  <r>
    <n v="1738"/>
    <x v="409"/>
    <n v="2050000"/>
    <n v="9710"/>
    <n v="25000"/>
    <n v="1.2E-2"/>
    <n v="211"/>
    <n v="1"/>
    <s v="Yes"/>
    <n v="3"/>
    <n v="4"/>
    <x v="1"/>
    <x v="2"/>
    <s v="Y"/>
    <n v="1722"/>
    <x v="0"/>
    <x v="0"/>
    <n v="2"/>
    <x v="1"/>
    <n v="46"/>
    <n v="1150000"/>
    <n v="101"/>
    <x v="2"/>
    <s v="M"/>
    <n v="25"/>
    <n v="9000"/>
  </r>
  <r>
    <n v="1739"/>
    <x v="410"/>
    <n v="1000000"/>
    <n v="5840"/>
    <n v="19000"/>
    <n v="1.9E-2"/>
    <n v="171"/>
    <n v="5"/>
    <s v="No"/>
    <n v="2"/>
    <n v="3"/>
    <x v="2"/>
    <x v="1"/>
    <s v="Y"/>
    <n v="1093"/>
    <x v="1"/>
    <x v="0"/>
    <n v="2"/>
    <x v="0"/>
    <n v="44"/>
    <n v="380000"/>
    <n v="103"/>
    <x v="0"/>
    <s v="M"/>
    <n v="31"/>
    <n v="15000"/>
  </r>
  <r>
    <n v="1740"/>
    <x v="410"/>
    <n v="1570000"/>
    <n v="9230"/>
    <n v="36000"/>
    <n v="2.3E-2"/>
    <n v="170"/>
    <n v="3"/>
    <s v="No"/>
    <n v="3"/>
    <n v="2"/>
    <x v="0"/>
    <x v="2"/>
    <s v="Y"/>
    <n v="1705"/>
    <x v="0"/>
    <x v="1"/>
    <n v="0"/>
    <x v="1"/>
    <n v="35"/>
    <n v="460000"/>
    <n v="103"/>
    <x v="0"/>
    <s v="M"/>
    <n v="31"/>
    <n v="15000"/>
  </r>
  <r>
    <n v="1741"/>
    <x v="411"/>
    <n v="1550000"/>
    <n v="9870"/>
    <n v="19000"/>
    <n v="1.2E-2"/>
    <n v="157"/>
    <n v="1"/>
    <s v="No"/>
    <n v="3"/>
    <n v="4"/>
    <x v="1"/>
    <x v="2"/>
    <s v="Y"/>
    <n v="1312"/>
    <x v="0"/>
    <x v="0"/>
    <n v="2"/>
    <x v="1"/>
    <n v="54"/>
    <n v="590000"/>
    <n v="101"/>
    <x v="2"/>
    <s v="M"/>
    <n v="25"/>
    <n v="9000"/>
  </r>
  <r>
    <n v="1742"/>
    <x v="411"/>
    <n v="1220000"/>
    <n v="6450"/>
    <n v="29000"/>
    <n v="2.4E-2"/>
    <n v="189"/>
    <n v="2"/>
    <s v="No"/>
    <n v="3"/>
    <n v="3"/>
    <x v="0"/>
    <x v="1"/>
    <s v="Y"/>
    <n v="1718"/>
    <x v="0"/>
    <x v="0"/>
    <n v="2"/>
    <x v="1"/>
    <n v="65"/>
    <n v="290000"/>
    <n v="103"/>
    <x v="0"/>
    <s v="M"/>
    <n v="31"/>
    <n v="15000"/>
  </r>
  <r>
    <n v="1743"/>
    <x v="412"/>
    <n v="1820000"/>
    <n v="9620"/>
    <n v="27000"/>
    <n v="1.4999999999999999E-2"/>
    <n v="189"/>
    <n v="4"/>
    <s v="No"/>
    <n v="3"/>
    <n v="4"/>
    <x v="0"/>
    <x v="2"/>
    <s v="X"/>
    <n v="1193"/>
    <x v="0"/>
    <x v="0"/>
    <n v="4"/>
    <x v="0"/>
    <n v="63"/>
    <n v="620000"/>
    <n v="102"/>
    <x v="1"/>
    <s v="M"/>
    <n v="23"/>
    <n v="7000"/>
  </r>
  <r>
    <n v="1744"/>
    <x v="412"/>
    <n v="1580000"/>
    <n v="6420"/>
    <n v="22000"/>
    <n v="1.4E-2"/>
    <n v="246"/>
    <n v="2"/>
    <s v="No"/>
    <n v="3"/>
    <n v="4"/>
    <x v="0"/>
    <x v="1"/>
    <s v="X"/>
    <n v="1346"/>
    <x v="0"/>
    <x v="0"/>
    <n v="2"/>
    <x v="0"/>
    <n v="58"/>
    <n v="580000"/>
    <n v="102"/>
    <x v="1"/>
    <s v="M"/>
    <n v="23"/>
    <n v="7000"/>
  </r>
  <r>
    <n v="1745"/>
    <x v="412"/>
    <n v="1820000"/>
    <n v="10400"/>
    <n v="46000"/>
    <n v="2.5000000000000001E-2"/>
    <n v="175"/>
    <n v="2"/>
    <s v="Yes"/>
    <n v="3"/>
    <n v="2"/>
    <x v="1"/>
    <x v="2"/>
    <s v="X"/>
    <n v="1613"/>
    <x v="0"/>
    <x v="2"/>
    <n v="0"/>
    <x v="0"/>
    <n v="42"/>
    <n v="540000"/>
    <n v="103"/>
    <x v="0"/>
    <s v="M"/>
    <n v="31"/>
    <n v="15000"/>
  </r>
  <r>
    <n v="1746"/>
    <x v="413"/>
    <n v="1060000"/>
    <n v="7160"/>
    <n v="24000"/>
    <n v="2.3E-2"/>
    <n v="148"/>
    <n v="3"/>
    <s v="Yes"/>
    <n v="2"/>
    <n v="3"/>
    <x v="1"/>
    <x v="1"/>
    <s v="X"/>
    <n v="1064"/>
    <x v="0"/>
    <x v="1"/>
    <n v="0"/>
    <x v="1"/>
    <n v="32"/>
    <n v="510000"/>
    <n v="103"/>
    <x v="0"/>
    <s v="M"/>
    <n v="31"/>
    <n v="15000"/>
  </r>
  <r>
    <n v="1747"/>
    <x v="413"/>
    <n v="1280000"/>
    <n v="6530"/>
    <n v="27000"/>
    <n v="2.1000000000000001E-2"/>
    <n v="196"/>
    <n v="1"/>
    <s v="Yes"/>
    <n v="2"/>
    <n v="3"/>
    <x v="0"/>
    <x v="1"/>
    <s v="X"/>
    <n v="1626"/>
    <x v="0"/>
    <x v="0"/>
    <n v="4"/>
    <x v="1"/>
    <n v="50"/>
    <n v="360000"/>
    <n v="102"/>
    <x v="1"/>
    <s v="M"/>
    <n v="23"/>
    <n v="7000"/>
  </r>
  <r>
    <n v="1748"/>
    <x v="413"/>
    <n v="3190000"/>
    <n v="11680"/>
    <n v="35000"/>
    <n v="1.0999999999999999E-2"/>
    <n v="273"/>
    <n v="3"/>
    <s v="No"/>
    <n v="3"/>
    <n v="4"/>
    <x v="2"/>
    <x v="0"/>
    <s v="X"/>
    <n v="1642"/>
    <x v="1"/>
    <x v="0"/>
    <n v="4"/>
    <x v="1"/>
    <n v="56"/>
    <n v="1110000"/>
    <n v="101"/>
    <x v="2"/>
    <s v="M"/>
    <n v="25"/>
    <n v="9000"/>
  </r>
  <r>
    <n v="1749"/>
    <x v="414"/>
    <n v="1900000"/>
    <n v="10550"/>
    <n v="36000"/>
    <n v="1.9E-2"/>
    <n v="180"/>
    <n v="4"/>
    <s v="Yes"/>
    <n v="2"/>
    <n v="4"/>
    <x v="1"/>
    <x v="2"/>
    <s v="X"/>
    <n v="1145"/>
    <x v="0"/>
    <x v="0"/>
    <n v="3"/>
    <x v="1"/>
    <n v="42"/>
    <n v="1000000"/>
    <n v="103"/>
    <x v="0"/>
    <s v="M"/>
    <n v="31"/>
    <n v="15000"/>
  </r>
  <r>
    <n v="1750"/>
    <x v="414"/>
    <n v="2320000"/>
    <n v="9060"/>
    <n v="46000"/>
    <n v="0.02"/>
    <n v="256"/>
    <n v="5"/>
    <s v="No"/>
    <n v="4"/>
    <n v="3"/>
    <x v="0"/>
    <x v="2"/>
    <s v="Y"/>
    <n v="1387"/>
    <x v="0"/>
    <x v="0"/>
    <n v="3"/>
    <x v="1"/>
    <n v="63"/>
    <n v="1040000"/>
    <n v="102"/>
    <x v="1"/>
    <s v="M"/>
    <n v="23"/>
    <n v="7000"/>
  </r>
  <r>
    <n v="1751"/>
    <x v="414"/>
    <n v="2620000"/>
    <n v="10600"/>
    <n v="47000"/>
    <n v="1.7999999999999999E-2"/>
    <n v="247"/>
    <n v="1"/>
    <s v="Yes"/>
    <n v="4"/>
    <n v="4"/>
    <x v="1"/>
    <x v="2"/>
    <s v="X"/>
    <n v="1683"/>
    <x v="0"/>
    <x v="0"/>
    <n v="4"/>
    <x v="1"/>
    <n v="58"/>
    <n v="480000"/>
    <n v="102"/>
    <x v="1"/>
    <s v="M"/>
    <n v="23"/>
    <n v="7000"/>
  </r>
  <r>
    <n v="1752"/>
    <x v="415"/>
    <n v="1470000"/>
    <n v="6300"/>
    <n v="32000"/>
    <n v="2.1999999999999999E-2"/>
    <n v="233"/>
    <n v="5"/>
    <s v="No"/>
    <n v="3"/>
    <n v="3"/>
    <x v="0"/>
    <x v="1"/>
    <s v="Y"/>
    <n v="1257"/>
    <x v="1"/>
    <x v="0"/>
    <n v="4"/>
    <x v="1"/>
    <n v="47"/>
    <n v="620000"/>
    <n v="103"/>
    <x v="0"/>
    <s v="M"/>
    <n v="31"/>
    <n v="15000"/>
  </r>
  <r>
    <n v="1753"/>
    <x v="416"/>
    <n v="1390000"/>
    <n v="5880"/>
    <n v="25000"/>
    <n v="1.7999999999999999E-2"/>
    <n v="236"/>
    <n v="2"/>
    <s v="No"/>
    <n v="4"/>
    <n v="4"/>
    <x v="2"/>
    <x v="1"/>
    <s v="Y"/>
    <n v="1278"/>
    <x v="0"/>
    <x v="0"/>
    <n v="4"/>
    <x v="0"/>
    <n v="49"/>
    <n v="490000"/>
    <n v="102"/>
    <x v="1"/>
    <s v="M"/>
    <n v="23"/>
    <n v="7000"/>
  </r>
  <r>
    <n v="1754"/>
    <x v="416"/>
    <n v="1010000"/>
    <n v="5770"/>
    <n v="24000"/>
    <n v="2.4E-2"/>
    <n v="175"/>
    <n v="1"/>
    <s v="No"/>
    <n v="2"/>
    <n v="2"/>
    <x v="2"/>
    <x v="1"/>
    <s v="Y"/>
    <n v="1442"/>
    <x v="0"/>
    <x v="2"/>
    <n v="0"/>
    <x v="1"/>
    <n v="31"/>
    <n v="700000"/>
    <n v="103"/>
    <x v="0"/>
    <s v="M"/>
    <n v="31"/>
    <n v="15000"/>
  </r>
  <r>
    <n v="1755"/>
    <x v="417"/>
    <n v="1590000"/>
    <n v="9870"/>
    <n v="30000"/>
    <n v="1.9E-2"/>
    <n v="161"/>
    <n v="5"/>
    <s v="No"/>
    <n v="3"/>
    <n v="4"/>
    <x v="1"/>
    <x v="2"/>
    <s v="Y"/>
    <n v="1231"/>
    <x v="0"/>
    <x v="0"/>
    <n v="4"/>
    <x v="1"/>
    <n v="50"/>
    <n v="610000"/>
    <n v="102"/>
    <x v="1"/>
    <s v="M"/>
    <n v="23"/>
    <n v="7000"/>
  </r>
  <r>
    <n v="1756"/>
    <x v="417"/>
    <n v="1790000"/>
    <n v="12510"/>
    <n v="36000"/>
    <n v="0.02"/>
    <n v="143"/>
    <n v="1"/>
    <s v="No"/>
    <n v="2"/>
    <n v="2"/>
    <x v="1"/>
    <x v="0"/>
    <s v="X"/>
    <n v="1620"/>
    <x v="0"/>
    <x v="1"/>
    <n v="0"/>
    <x v="1"/>
    <n v="37"/>
    <n v="630000"/>
    <n v="102"/>
    <x v="1"/>
    <s v="M"/>
    <n v="23"/>
    <n v="7000"/>
  </r>
  <r>
    <n v="1757"/>
    <x v="418"/>
    <n v="910000"/>
    <n v="6400"/>
    <n v="13000"/>
    <n v="1.4E-2"/>
    <n v="142"/>
    <n v="3"/>
    <s v="No"/>
    <n v="2"/>
    <n v="3"/>
    <x v="0"/>
    <x v="1"/>
    <s v="Y"/>
    <n v="1163"/>
    <x v="0"/>
    <x v="1"/>
    <n v="0"/>
    <x v="1"/>
    <n v="38"/>
    <n v="350000"/>
    <n v="101"/>
    <x v="2"/>
    <s v="M"/>
    <n v="25"/>
    <n v="9000"/>
  </r>
  <r>
    <n v="1758"/>
    <x v="418"/>
    <n v="1230000"/>
    <n v="6180"/>
    <n v="20000"/>
    <n v="1.6E-2"/>
    <n v="199"/>
    <n v="4"/>
    <s v="No"/>
    <n v="2"/>
    <n v="2"/>
    <x v="2"/>
    <x v="1"/>
    <s v="X"/>
    <n v="1341"/>
    <x v="0"/>
    <x v="1"/>
    <n v="0"/>
    <x v="1"/>
    <n v="34"/>
    <n v="430000"/>
    <n v="101"/>
    <x v="2"/>
    <s v="M"/>
    <n v="25"/>
    <n v="9000"/>
  </r>
  <r>
    <n v="1759"/>
    <x v="419"/>
    <n v="2740000"/>
    <n v="11810"/>
    <n v="58000"/>
    <n v="2.1000000000000001E-2"/>
    <n v="232"/>
    <n v="4"/>
    <s v="Yes"/>
    <n v="4"/>
    <n v="3"/>
    <x v="0"/>
    <x v="0"/>
    <s v="Y"/>
    <n v="1957"/>
    <x v="0"/>
    <x v="0"/>
    <n v="4"/>
    <x v="0"/>
    <n v="55"/>
    <n v="670000"/>
    <n v="103"/>
    <x v="0"/>
    <s v="M"/>
    <n v="31"/>
    <n v="15000"/>
  </r>
  <r>
    <n v="1760"/>
    <x v="420"/>
    <n v="1280000"/>
    <n v="5890"/>
    <n v="29000"/>
    <n v="2.3E-2"/>
    <n v="217"/>
    <n v="5"/>
    <s v="No"/>
    <n v="3"/>
    <n v="4"/>
    <x v="2"/>
    <x v="1"/>
    <s v="Y"/>
    <n v="1684"/>
    <x v="0"/>
    <x v="0"/>
    <n v="2"/>
    <x v="0"/>
    <n v="63"/>
    <n v="740000"/>
    <n v="103"/>
    <x v="0"/>
    <s v="M"/>
    <n v="31"/>
    <n v="15000"/>
  </r>
  <r>
    <n v="1761"/>
    <x v="421"/>
    <n v="1940000"/>
    <n v="11750"/>
    <n v="19000"/>
    <n v="0.01"/>
    <n v="165"/>
    <n v="6"/>
    <s v="No"/>
    <n v="2"/>
    <n v="3"/>
    <x v="1"/>
    <x v="0"/>
    <s v="Y"/>
    <n v="1281"/>
    <x v="0"/>
    <x v="0"/>
    <n v="2"/>
    <x v="1"/>
    <n v="49"/>
    <n v="1020000"/>
    <n v="101"/>
    <x v="2"/>
    <s v="M"/>
    <n v="25"/>
    <n v="9000"/>
  </r>
  <r>
    <n v="1762"/>
    <x v="422"/>
    <n v="2550000"/>
    <n v="9440"/>
    <n v="59000"/>
    <n v="2.3E-2"/>
    <n v="270"/>
    <n v="5"/>
    <s v="Yes"/>
    <n v="4"/>
    <n v="4"/>
    <x v="2"/>
    <x v="2"/>
    <s v="X"/>
    <n v="1603"/>
    <x v="0"/>
    <x v="0"/>
    <n v="3"/>
    <x v="1"/>
    <n v="46"/>
    <n v="1010000"/>
    <n v="103"/>
    <x v="0"/>
    <s v="M"/>
    <n v="31"/>
    <n v="15000"/>
  </r>
  <r>
    <n v="1763"/>
    <x v="422"/>
    <n v="1140000"/>
    <n v="6440"/>
    <n v="23000"/>
    <n v="0.02"/>
    <n v="177"/>
    <n v="2"/>
    <s v="No"/>
    <n v="2"/>
    <n v="4"/>
    <x v="2"/>
    <x v="1"/>
    <s v="X"/>
    <n v="1688"/>
    <x v="0"/>
    <x v="0"/>
    <n v="4"/>
    <x v="1"/>
    <n v="40"/>
    <n v="690000"/>
    <n v="103"/>
    <x v="0"/>
    <s v="M"/>
    <n v="31"/>
    <n v="15000"/>
  </r>
  <r>
    <n v="1764"/>
    <x v="423"/>
    <n v="2250000"/>
    <n v="9690"/>
    <n v="38000"/>
    <n v="1.7000000000000001E-2"/>
    <n v="232"/>
    <n v="1"/>
    <s v="No"/>
    <n v="3"/>
    <n v="4"/>
    <x v="0"/>
    <x v="2"/>
    <s v="X"/>
    <n v="1917"/>
    <x v="0"/>
    <x v="0"/>
    <n v="4"/>
    <x v="1"/>
    <n v="40"/>
    <n v="900000"/>
    <n v="102"/>
    <x v="1"/>
    <s v="M"/>
    <n v="23"/>
    <n v="7000"/>
  </r>
  <r>
    <n v="1765"/>
    <x v="424"/>
    <n v="2010000"/>
    <n v="11610"/>
    <n v="24000"/>
    <n v="1.2E-2"/>
    <n v="173"/>
    <n v="6"/>
    <s v="Yes"/>
    <n v="3"/>
    <n v="2"/>
    <x v="2"/>
    <x v="0"/>
    <s v="Y"/>
    <n v="1468"/>
    <x v="0"/>
    <x v="2"/>
    <n v="0"/>
    <x v="1"/>
    <n v="37"/>
    <n v="410000"/>
    <n v="101"/>
    <x v="2"/>
    <s v="M"/>
    <n v="25"/>
    <n v="9000"/>
  </r>
  <r>
    <n v="1766"/>
    <x v="425"/>
    <n v="2840000"/>
    <n v="11830"/>
    <n v="65000"/>
    <n v="2.3E-2"/>
    <n v="240"/>
    <n v="2"/>
    <s v="Yes"/>
    <n v="3"/>
    <n v="3"/>
    <x v="2"/>
    <x v="0"/>
    <s v="X"/>
    <n v="1079"/>
    <x v="0"/>
    <x v="0"/>
    <n v="4"/>
    <x v="1"/>
    <n v="54"/>
    <n v="770000"/>
    <n v="103"/>
    <x v="0"/>
    <s v="M"/>
    <n v="31"/>
    <n v="15000"/>
  </r>
  <r>
    <n v="1767"/>
    <x v="426"/>
    <n v="1500000"/>
    <n v="9930"/>
    <n v="29000"/>
    <n v="1.9E-2"/>
    <n v="151"/>
    <n v="2"/>
    <s v="No"/>
    <n v="2"/>
    <n v="2"/>
    <x v="0"/>
    <x v="2"/>
    <s v="X"/>
    <n v="1161"/>
    <x v="0"/>
    <x v="1"/>
    <n v="0"/>
    <x v="1"/>
    <n v="32"/>
    <n v="490000"/>
    <n v="103"/>
    <x v="0"/>
    <s v="M"/>
    <n v="31"/>
    <n v="15000"/>
  </r>
  <r>
    <n v="1768"/>
    <x v="427"/>
    <n v="1210000"/>
    <n v="6830"/>
    <n v="19000"/>
    <n v="1.6E-2"/>
    <n v="177"/>
    <n v="4"/>
    <s v="Yes"/>
    <n v="3"/>
    <n v="4"/>
    <x v="0"/>
    <x v="1"/>
    <s v="X"/>
    <n v="1134"/>
    <x v="1"/>
    <x v="0"/>
    <n v="4"/>
    <x v="1"/>
    <n v="54"/>
    <n v="840000"/>
    <n v="101"/>
    <x v="2"/>
    <s v="M"/>
    <n v="25"/>
    <n v="9000"/>
  </r>
  <r>
    <n v="1769"/>
    <x v="428"/>
    <n v="1890000"/>
    <n v="11520"/>
    <n v="30000"/>
    <n v="1.6E-2"/>
    <n v="164"/>
    <n v="5"/>
    <s v="Yes"/>
    <n v="2"/>
    <n v="2"/>
    <x v="2"/>
    <x v="0"/>
    <s v="Y"/>
    <n v="1610"/>
    <x v="0"/>
    <x v="1"/>
    <n v="0"/>
    <x v="0"/>
    <n v="35"/>
    <n v="340000"/>
    <n v="101"/>
    <x v="2"/>
    <s v="M"/>
    <n v="25"/>
    <n v="9000"/>
  </r>
  <r>
    <n v="1770"/>
    <x v="429"/>
    <n v="2880000"/>
    <n v="12910"/>
    <n v="40000"/>
    <n v="1.4E-2"/>
    <n v="223"/>
    <n v="1"/>
    <s v="Yes"/>
    <n v="4"/>
    <n v="4"/>
    <x v="1"/>
    <x v="0"/>
    <s v="X"/>
    <n v="1311"/>
    <x v="0"/>
    <x v="0"/>
    <n v="3"/>
    <x v="1"/>
    <n v="55"/>
    <n v="370000"/>
    <n v="102"/>
    <x v="1"/>
    <s v="M"/>
    <n v="23"/>
    <n v="7000"/>
  </r>
  <r>
    <n v="1771"/>
    <x v="429"/>
    <n v="1550000"/>
    <n v="6560"/>
    <n v="37000"/>
    <n v="2.4E-2"/>
    <n v="236"/>
    <n v="3"/>
    <s v="Yes"/>
    <n v="4"/>
    <n v="4"/>
    <x v="2"/>
    <x v="1"/>
    <s v="X"/>
    <n v="1544"/>
    <x v="1"/>
    <x v="0"/>
    <n v="4"/>
    <x v="1"/>
    <n v="47"/>
    <n v="670000"/>
    <n v="103"/>
    <x v="0"/>
    <s v="M"/>
    <n v="31"/>
    <n v="15000"/>
  </r>
  <r>
    <n v="1772"/>
    <x v="429"/>
    <n v="1080000"/>
    <n v="6270"/>
    <n v="19000"/>
    <n v="1.7999999999999999E-2"/>
    <n v="172"/>
    <n v="1"/>
    <s v="No"/>
    <n v="3"/>
    <n v="4"/>
    <x v="2"/>
    <x v="1"/>
    <s v="X"/>
    <n v="1758"/>
    <x v="0"/>
    <x v="0"/>
    <n v="4"/>
    <x v="0"/>
    <n v="47"/>
    <n v="390000"/>
    <n v="103"/>
    <x v="0"/>
    <s v="M"/>
    <n v="31"/>
    <n v="15000"/>
  </r>
  <r>
    <n v="1773"/>
    <x v="430"/>
    <n v="2100000"/>
    <n v="9540"/>
    <n v="32000"/>
    <n v="1.4999999999999999E-2"/>
    <n v="220"/>
    <n v="6"/>
    <s v="No"/>
    <n v="3"/>
    <n v="3"/>
    <x v="1"/>
    <x v="2"/>
    <s v="Y"/>
    <n v="1268"/>
    <x v="0"/>
    <x v="0"/>
    <n v="4"/>
    <x v="1"/>
    <n v="41"/>
    <n v="500000"/>
    <n v="102"/>
    <x v="1"/>
    <s v="M"/>
    <n v="23"/>
    <n v="7000"/>
  </r>
  <r>
    <n v="1774"/>
    <x v="430"/>
    <n v="1700000"/>
    <n v="11640"/>
    <n v="34000"/>
    <n v="0.02"/>
    <n v="146"/>
    <n v="1"/>
    <s v="No"/>
    <n v="1"/>
    <n v="3"/>
    <x v="0"/>
    <x v="0"/>
    <s v="Y"/>
    <n v="1746"/>
    <x v="0"/>
    <x v="1"/>
    <n v="0"/>
    <x v="1"/>
    <n v="31"/>
    <n v="620000"/>
    <n v="102"/>
    <x v="1"/>
    <s v="M"/>
    <n v="23"/>
    <n v="7000"/>
  </r>
  <r>
    <n v="1775"/>
    <x v="430"/>
    <n v="1330000"/>
    <n v="6390"/>
    <n v="28000"/>
    <n v="2.1000000000000001E-2"/>
    <n v="208"/>
    <n v="4"/>
    <s v="No"/>
    <n v="4"/>
    <n v="4"/>
    <x v="2"/>
    <x v="1"/>
    <s v="X"/>
    <n v="1987"/>
    <x v="0"/>
    <x v="0"/>
    <n v="2"/>
    <x v="1"/>
    <n v="59"/>
    <n v="430000"/>
    <n v="103"/>
    <x v="0"/>
    <s v="M"/>
    <n v="31"/>
    <n v="15000"/>
  </r>
  <r>
    <n v="1776"/>
    <x v="431"/>
    <n v="1070000"/>
    <n v="6290"/>
    <n v="15000"/>
    <n v="1.4E-2"/>
    <n v="170"/>
    <n v="3"/>
    <s v="Yes"/>
    <n v="3"/>
    <n v="3"/>
    <x v="2"/>
    <x v="1"/>
    <s v="X"/>
    <n v="1546"/>
    <x v="0"/>
    <x v="0"/>
    <n v="2"/>
    <x v="0"/>
    <n v="42"/>
    <n v="280000"/>
    <n v="101"/>
    <x v="2"/>
    <s v="M"/>
    <n v="25"/>
    <n v="9000"/>
  </r>
  <r>
    <n v="1777"/>
    <x v="431"/>
    <n v="910000"/>
    <n v="6100"/>
    <n v="15000"/>
    <n v="1.6E-2"/>
    <n v="149"/>
    <n v="6"/>
    <s v="No"/>
    <n v="2"/>
    <n v="3"/>
    <x v="2"/>
    <x v="1"/>
    <s v="Y"/>
    <n v="1643"/>
    <x v="0"/>
    <x v="1"/>
    <n v="0"/>
    <x v="1"/>
    <n v="37"/>
    <n v="360000"/>
    <n v="102"/>
    <x v="1"/>
    <s v="M"/>
    <n v="23"/>
    <n v="7000"/>
  </r>
  <r>
    <n v="1778"/>
    <x v="432"/>
    <n v="2080000"/>
    <n v="9280"/>
    <n v="37000"/>
    <n v="1.7999999999999999E-2"/>
    <n v="224"/>
    <n v="4"/>
    <s v="No"/>
    <n v="3"/>
    <n v="4"/>
    <x v="2"/>
    <x v="2"/>
    <s v="X"/>
    <n v="1274"/>
    <x v="0"/>
    <x v="0"/>
    <n v="3"/>
    <x v="1"/>
    <n v="46"/>
    <n v="800000"/>
    <n v="103"/>
    <x v="0"/>
    <s v="M"/>
    <n v="31"/>
    <n v="15000"/>
  </r>
  <r>
    <n v="1779"/>
    <x v="433"/>
    <n v="2340000"/>
    <n v="9170"/>
    <n v="33000"/>
    <n v="1.4E-2"/>
    <n v="255"/>
    <n v="3"/>
    <s v="Yes"/>
    <n v="3"/>
    <n v="4"/>
    <x v="2"/>
    <x v="2"/>
    <s v="Y"/>
    <n v="1911"/>
    <x v="1"/>
    <x v="0"/>
    <n v="4"/>
    <x v="1"/>
    <n v="41"/>
    <n v="570000"/>
    <n v="102"/>
    <x v="1"/>
    <s v="M"/>
    <n v="23"/>
    <n v="7000"/>
  </r>
  <r>
    <n v="1780"/>
    <x v="434"/>
    <n v="1020000"/>
    <n v="7130"/>
    <n v="16000"/>
    <n v="1.6E-2"/>
    <n v="143"/>
    <n v="6"/>
    <s v="Yes"/>
    <n v="1"/>
    <n v="3"/>
    <x v="1"/>
    <x v="1"/>
    <s v="Y"/>
    <n v="1280"/>
    <x v="0"/>
    <x v="1"/>
    <n v="0"/>
    <x v="0"/>
    <n v="35"/>
    <n v="730000"/>
    <n v="101"/>
    <x v="2"/>
    <s v="M"/>
    <n v="25"/>
    <n v="9000"/>
  </r>
  <r>
    <n v="1781"/>
    <x v="434"/>
    <n v="1520000"/>
    <n v="6750"/>
    <n v="21000"/>
    <n v="1.4E-2"/>
    <n v="225"/>
    <n v="1"/>
    <s v="No"/>
    <n v="3"/>
    <n v="3"/>
    <x v="0"/>
    <x v="1"/>
    <s v="X"/>
    <n v="1934"/>
    <x v="1"/>
    <x v="0"/>
    <n v="3"/>
    <x v="1"/>
    <n v="48"/>
    <n v="630000"/>
    <n v="101"/>
    <x v="2"/>
    <s v="M"/>
    <n v="25"/>
    <n v="9000"/>
  </r>
  <r>
    <n v="1782"/>
    <x v="435"/>
    <n v="2870000"/>
    <n v="11810"/>
    <n v="63000"/>
    <n v="2.1999999999999999E-2"/>
    <n v="243"/>
    <n v="5"/>
    <s v="No"/>
    <n v="4"/>
    <n v="4"/>
    <x v="0"/>
    <x v="0"/>
    <s v="Y"/>
    <n v="1219"/>
    <x v="1"/>
    <x v="0"/>
    <n v="3"/>
    <x v="0"/>
    <n v="63"/>
    <n v="410000"/>
    <n v="103"/>
    <x v="0"/>
    <s v="M"/>
    <n v="31"/>
    <n v="15000"/>
  </r>
  <r>
    <n v="1783"/>
    <x v="436"/>
    <n v="2760000"/>
    <n v="11840"/>
    <n v="39000"/>
    <n v="1.4E-2"/>
    <n v="233"/>
    <n v="5"/>
    <s v="No"/>
    <n v="4"/>
    <n v="3"/>
    <x v="0"/>
    <x v="0"/>
    <s v="Y"/>
    <n v="1238"/>
    <x v="0"/>
    <x v="0"/>
    <n v="3"/>
    <x v="1"/>
    <n v="65"/>
    <n v="850000"/>
    <n v="102"/>
    <x v="1"/>
    <s v="M"/>
    <n v="23"/>
    <n v="7000"/>
  </r>
  <r>
    <n v="1784"/>
    <x v="436"/>
    <n v="1170000"/>
    <n v="6760"/>
    <n v="22000"/>
    <n v="1.9E-2"/>
    <n v="173"/>
    <n v="3"/>
    <s v="No"/>
    <n v="2"/>
    <n v="4"/>
    <x v="0"/>
    <x v="1"/>
    <s v="X"/>
    <n v="1401"/>
    <x v="0"/>
    <x v="0"/>
    <n v="2"/>
    <x v="0"/>
    <n v="43"/>
    <n v="330000"/>
    <n v="103"/>
    <x v="0"/>
    <s v="M"/>
    <n v="31"/>
    <n v="15000"/>
  </r>
  <r>
    <n v="1785"/>
    <x v="437"/>
    <n v="2270000"/>
    <n v="9190"/>
    <n v="36000"/>
    <n v="1.6E-2"/>
    <n v="247"/>
    <n v="1"/>
    <s v="No"/>
    <n v="3"/>
    <n v="3"/>
    <x v="0"/>
    <x v="2"/>
    <s v="Y"/>
    <n v="1228"/>
    <x v="1"/>
    <x v="0"/>
    <n v="4"/>
    <x v="1"/>
    <n v="51"/>
    <n v="520000"/>
    <n v="102"/>
    <x v="1"/>
    <s v="M"/>
    <n v="23"/>
    <n v="7000"/>
  </r>
  <r>
    <n v="1786"/>
    <x v="437"/>
    <n v="1750000"/>
    <n v="9660"/>
    <n v="40000"/>
    <n v="2.3E-2"/>
    <n v="181"/>
    <n v="4"/>
    <s v="Yes"/>
    <n v="3"/>
    <n v="3"/>
    <x v="2"/>
    <x v="2"/>
    <s v="X"/>
    <n v="1330"/>
    <x v="0"/>
    <x v="0"/>
    <n v="3"/>
    <x v="1"/>
    <n v="59"/>
    <n v="550000"/>
    <n v="103"/>
    <x v="0"/>
    <s v="M"/>
    <n v="31"/>
    <n v="15000"/>
  </r>
  <r>
    <n v="1787"/>
    <x v="438"/>
    <n v="2330000"/>
    <n v="11760"/>
    <n v="30000"/>
    <n v="1.2999999999999999E-2"/>
    <n v="198"/>
    <n v="6"/>
    <s v="No"/>
    <n v="3"/>
    <n v="4"/>
    <x v="0"/>
    <x v="0"/>
    <s v="Y"/>
    <n v="1536"/>
    <x v="1"/>
    <x v="0"/>
    <n v="4"/>
    <x v="1"/>
    <n v="54"/>
    <n v="420000"/>
    <n v="101"/>
    <x v="2"/>
    <s v="M"/>
    <n v="25"/>
    <n v="9000"/>
  </r>
  <r>
    <n v="1788"/>
    <x v="438"/>
    <n v="1830000"/>
    <n v="12280"/>
    <n v="29000"/>
    <n v="1.6E-2"/>
    <n v="149"/>
    <n v="2"/>
    <s v="No"/>
    <n v="1"/>
    <n v="3"/>
    <x v="0"/>
    <x v="0"/>
    <s v="X"/>
    <n v="1696"/>
    <x v="0"/>
    <x v="1"/>
    <n v="0"/>
    <x v="1"/>
    <n v="38"/>
    <n v="480000"/>
    <n v="102"/>
    <x v="1"/>
    <s v="M"/>
    <n v="23"/>
    <n v="7000"/>
  </r>
  <r>
    <n v="1789"/>
    <x v="438"/>
    <n v="1620000"/>
    <n v="10000"/>
    <n v="28000"/>
    <n v="1.7000000000000001E-2"/>
    <n v="162"/>
    <n v="5"/>
    <s v="Yes"/>
    <n v="3"/>
    <n v="4"/>
    <x v="2"/>
    <x v="2"/>
    <s v="X"/>
    <n v="1829"/>
    <x v="1"/>
    <x v="0"/>
    <n v="3"/>
    <x v="0"/>
    <n v="58"/>
    <n v="600000"/>
    <n v="101"/>
    <x v="2"/>
    <s v="M"/>
    <n v="25"/>
    <n v="9000"/>
  </r>
  <r>
    <n v="1790"/>
    <x v="439"/>
    <n v="1180000"/>
    <n v="6210"/>
    <n v="27000"/>
    <n v="2.3E-2"/>
    <n v="190"/>
    <n v="5"/>
    <s v="Yes"/>
    <n v="3"/>
    <n v="2"/>
    <x v="0"/>
    <x v="1"/>
    <s v="Y"/>
    <n v="1299"/>
    <x v="0"/>
    <x v="1"/>
    <n v="0"/>
    <x v="1"/>
    <n v="39"/>
    <n v="300000"/>
    <n v="103"/>
    <x v="0"/>
    <s v="M"/>
    <n v="31"/>
    <n v="15000"/>
  </r>
  <r>
    <n v="1791"/>
    <x v="440"/>
    <n v="2220000"/>
    <n v="13450"/>
    <n v="44000"/>
    <n v="0.02"/>
    <n v="165"/>
    <n v="3"/>
    <s v="Yes"/>
    <n v="2"/>
    <n v="4"/>
    <x v="1"/>
    <x v="0"/>
    <s v="X"/>
    <n v="1385"/>
    <x v="1"/>
    <x v="0"/>
    <n v="4"/>
    <x v="1"/>
    <n v="48"/>
    <n v="800000"/>
    <n v="103"/>
    <x v="0"/>
    <s v="M"/>
    <n v="31"/>
    <n v="15000"/>
  </r>
  <r>
    <n v="1792"/>
    <x v="440"/>
    <n v="3170000"/>
    <n v="12090"/>
    <n v="63000"/>
    <n v="0.02"/>
    <n v="262"/>
    <n v="1"/>
    <s v="Yes"/>
    <n v="3"/>
    <n v="3"/>
    <x v="2"/>
    <x v="0"/>
    <s v="X"/>
    <n v="1878"/>
    <x v="0"/>
    <x v="0"/>
    <n v="4"/>
    <x v="0"/>
    <n v="40"/>
    <n v="780000"/>
    <n v="103"/>
    <x v="0"/>
    <s v="M"/>
    <n v="31"/>
    <n v="15000"/>
  </r>
  <r>
    <n v="1793"/>
    <x v="441"/>
    <n v="2020000"/>
    <n v="10460"/>
    <n v="22000"/>
    <n v="1.0999999999999999E-2"/>
    <n v="193"/>
    <n v="4"/>
    <s v="Yes"/>
    <n v="2"/>
    <n v="4"/>
    <x v="1"/>
    <x v="2"/>
    <s v="Y"/>
    <n v="1123"/>
    <x v="0"/>
    <x v="0"/>
    <n v="4"/>
    <x v="1"/>
    <n v="63"/>
    <n v="1110000"/>
    <n v="101"/>
    <x v="2"/>
    <s v="M"/>
    <n v="25"/>
    <n v="9000"/>
  </r>
  <r>
    <n v="1794"/>
    <x v="441"/>
    <n v="1770000"/>
    <n v="11720"/>
    <n v="44000"/>
    <n v="2.5000000000000001E-2"/>
    <n v="151"/>
    <n v="6"/>
    <s v="No"/>
    <n v="2"/>
    <n v="3"/>
    <x v="1"/>
    <x v="0"/>
    <s v="Y"/>
    <n v="1464"/>
    <x v="0"/>
    <x v="0"/>
    <n v="4"/>
    <x v="1"/>
    <n v="43"/>
    <n v="600000"/>
    <n v="103"/>
    <x v="0"/>
    <s v="M"/>
    <n v="31"/>
    <n v="15000"/>
  </r>
  <r>
    <n v="1795"/>
    <x v="441"/>
    <n v="2090000"/>
    <n v="9200"/>
    <n v="23000"/>
    <n v="1.0999999999999999E-2"/>
    <n v="227"/>
    <n v="3"/>
    <s v="No"/>
    <n v="4"/>
    <n v="4"/>
    <x v="2"/>
    <x v="2"/>
    <s v="Y"/>
    <n v="1913"/>
    <x v="1"/>
    <x v="0"/>
    <n v="3"/>
    <x v="0"/>
    <n v="52"/>
    <n v="400000"/>
    <n v="101"/>
    <x v="2"/>
    <s v="M"/>
    <n v="25"/>
    <n v="9000"/>
  </r>
  <r>
    <n v="1796"/>
    <x v="442"/>
    <n v="3180000"/>
    <n v="13030"/>
    <n v="67000"/>
    <n v="2.1000000000000001E-2"/>
    <n v="244"/>
    <n v="6"/>
    <s v="No"/>
    <n v="4"/>
    <n v="4"/>
    <x v="1"/>
    <x v="0"/>
    <s v="X"/>
    <n v="1166"/>
    <x v="0"/>
    <x v="0"/>
    <n v="3"/>
    <x v="0"/>
    <n v="58"/>
    <n v="430000"/>
    <n v="103"/>
    <x v="0"/>
    <s v="M"/>
    <n v="31"/>
    <n v="15000"/>
  </r>
  <r>
    <n v="1797"/>
    <x v="442"/>
    <n v="2800000"/>
    <n v="12550"/>
    <n v="45000"/>
    <n v="1.6E-2"/>
    <n v="223"/>
    <n v="6"/>
    <s v="Yes"/>
    <n v="3"/>
    <n v="4"/>
    <x v="0"/>
    <x v="0"/>
    <s v="X"/>
    <n v="1371"/>
    <x v="1"/>
    <x v="0"/>
    <n v="2"/>
    <x v="1"/>
    <n v="57"/>
    <n v="360000"/>
    <n v="101"/>
    <x v="2"/>
    <s v="M"/>
    <n v="25"/>
    <n v="9000"/>
  </r>
  <r>
    <n v="1798"/>
    <x v="442"/>
    <n v="1210000"/>
    <n v="7150"/>
    <n v="13000"/>
    <n v="1.0999999999999999E-2"/>
    <n v="169"/>
    <n v="2"/>
    <s v="Yes"/>
    <n v="2"/>
    <n v="4"/>
    <x v="0"/>
    <x v="1"/>
    <s v="X"/>
    <n v="1560"/>
    <x v="0"/>
    <x v="0"/>
    <n v="4"/>
    <x v="1"/>
    <n v="46"/>
    <n v="360000"/>
    <n v="101"/>
    <x v="2"/>
    <s v="M"/>
    <n v="25"/>
    <n v="9000"/>
  </r>
  <r>
    <n v="1799"/>
    <x v="442"/>
    <n v="2520000"/>
    <n v="11940"/>
    <n v="38000"/>
    <n v="1.4999999999999999E-2"/>
    <n v="211"/>
    <n v="3"/>
    <s v="No"/>
    <n v="4"/>
    <n v="3"/>
    <x v="0"/>
    <x v="0"/>
    <s v="Y"/>
    <n v="1632"/>
    <x v="0"/>
    <x v="0"/>
    <n v="3"/>
    <x v="1"/>
    <n v="59"/>
    <n v="410000"/>
    <n v="101"/>
    <x v="2"/>
    <s v="M"/>
    <n v="25"/>
    <n v="9000"/>
  </r>
  <r>
    <n v="1800"/>
    <x v="443"/>
    <n v="1560000"/>
    <n v="6780"/>
    <n v="37000"/>
    <n v="2.4E-2"/>
    <n v="230"/>
    <n v="6"/>
    <s v="No"/>
    <n v="4"/>
    <n v="4"/>
    <x v="1"/>
    <x v="1"/>
    <s v="Y"/>
    <n v="1799"/>
    <x v="0"/>
    <x v="0"/>
    <n v="3"/>
    <x v="1"/>
    <n v="53"/>
    <n v="560000"/>
    <n v="103"/>
    <x v="0"/>
    <s v="M"/>
    <n v="31"/>
    <n v="15000"/>
  </r>
  <r>
    <n v="1801"/>
    <x v="444"/>
    <n v="1810000"/>
    <n v="13110"/>
    <n v="29000"/>
    <n v="1.6E-2"/>
    <n v="138"/>
    <n v="1"/>
    <s v="Yes"/>
    <n v="1"/>
    <n v="3"/>
    <x v="0"/>
    <x v="0"/>
    <s v="X"/>
    <n v="1202"/>
    <x v="0"/>
    <x v="1"/>
    <n v="0"/>
    <x v="1"/>
    <n v="30"/>
    <n v="520000"/>
    <n v="101"/>
    <x v="2"/>
    <s v="M"/>
    <n v="25"/>
    <n v="9000"/>
  </r>
  <r>
    <n v="1802"/>
    <x v="444"/>
    <n v="1280000"/>
    <n v="6330"/>
    <n v="15000"/>
    <n v="1.2E-2"/>
    <n v="202"/>
    <n v="1"/>
    <s v="No"/>
    <n v="3"/>
    <n v="4"/>
    <x v="0"/>
    <x v="1"/>
    <s v="Y"/>
    <n v="1807"/>
    <x v="0"/>
    <x v="0"/>
    <n v="2"/>
    <x v="1"/>
    <n v="61"/>
    <n v="320000"/>
    <n v="101"/>
    <x v="2"/>
    <s v="M"/>
    <n v="25"/>
    <n v="9000"/>
  </r>
  <r>
    <n v="1803"/>
    <x v="444"/>
    <n v="1920000"/>
    <n v="9360"/>
    <n v="40000"/>
    <n v="2.1000000000000001E-2"/>
    <n v="205"/>
    <n v="5"/>
    <s v="No"/>
    <n v="3"/>
    <n v="3"/>
    <x v="0"/>
    <x v="2"/>
    <s v="Y"/>
    <n v="1938"/>
    <x v="0"/>
    <x v="0"/>
    <n v="2"/>
    <x v="0"/>
    <n v="60"/>
    <n v="510000"/>
    <n v="103"/>
    <x v="0"/>
    <s v="M"/>
    <n v="31"/>
    <n v="15000"/>
  </r>
  <r>
    <n v="1804"/>
    <x v="445"/>
    <n v="1930000"/>
    <n v="9840"/>
    <n v="29000"/>
    <n v="1.4999999999999999E-2"/>
    <n v="196"/>
    <n v="6"/>
    <s v="No"/>
    <n v="3"/>
    <n v="3"/>
    <x v="2"/>
    <x v="2"/>
    <s v="X"/>
    <n v="1376"/>
    <x v="0"/>
    <x v="0"/>
    <n v="3"/>
    <x v="1"/>
    <n v="41"/>
    <n v="350000"/>
    <n v="102"/>
    <x v="1"/>
    <s v="M"/>
    <n v="23"/>
    <n v="7000"/>
  </r>
  <r>
    <n v="1805"/>
    <x v="445"/>
    <n v="1500000"/>
    <n v="9250"/>
    <n v="30000"/>
    <n v="0.02"/>
    <n v="162"/>
    <n v="4"/>
    <s v="Yes"/>
    <n v="3"/>
    <n v="3"/>
    <x v="2"/>
    <x v="2"/>
    <s v="Y"/>
    <n v="1390"/>
    <x v="0"/>
    <x v="0"/>
    <n v="2"/>
    <x v="0"/>
    <n v="65"/>
    <n v="540000"/>
    <n v="102"/>
    <x v="1"/>
    <s v="M"/>
    <n v="23"/>
    <n v="7000"/>
  </r>
  <r>
    <n v="1806"/>
    <x v="445"/>
    <n v="2680000"/>
    <n v="12070"/>
    <n v="46000"/>
    <n v="1.7000000000000001E-2"/>
    <n v="222"/>
    <n v="2"/>
    <s v="Yes"/>
    <n v="4"/>
    <n v="4"/>
    <x v="2"/>
    <x v="0"/>
    <s v="Y"/>
    <n v="1791"/>
    <x v="0"/>
    <x v="0"/>
    <n v="4"/>
    <x v="1"/>
    <n v="63"/>
    <n v="540000"/>
    <n v="101"/>
    <x v="2"/>
    <s v="M"/>
    <n v="25"/>
    <n v="9000"/>
  </r>
  <r>
    <n v="1807"/>
    <x v="446"/>
    <n v="2060000"/>
    <n v="9580"/>
    <n v="31000"/>
    <n v="1.4999999999999999E-2"/>
    <n v="215"/>
    <n v="3"/>
    <s v="Yes"/>
    <n v="3"/>
    <n v="4"/>
    <x v="0"/>
    <x v="2"/>
    <s v="Y"/>
    <n v="1287"/>
    <x v="0"/>
    <x v="0"/>
    <n v="4"/>
    <x v="0"/>
    <n v="62"/>
    <n v="530000"/>
    <n v="102"/>
    <x v="1"/>
    <s v="M"/>
    <n v="23"/>
    <n v="7000"/>
  </r>
  <r>
    <n v="1808"/>
    <x v="446"/>
    <n v="1540000"/>
    <n v="7000"/>
    <n v="23000"/>
    <n v="1.4999999999999999E-2"/>
    <n v="220"/>
    <n v="5"/>
    <s v="Yes"/>
    <n v="4"/>
    <n v="3"/>
    <x v="1"/>
    <x v="1"/>
    <s v="Y"/>
    <n v="1352"/>
    <x v="0"/>
    <x v="0"/>
    <n v="2"/>
    <x v="0"/>
    <n v="52"/>
    <n v="550000"/>
    <n v="102"/>
    <x v="1"/>
    <s v="M"/>
    <n v="23"/>
    <n v="7000"/>
  </r>
  <r>
    <n v="1809"/>
    <x v="446"/>
    <n v="1370000"/>
    <n v="10140"/>
    <n v="14000"/>
    <n v="0.01"/>
    <n v="135"/>
    <n v="1"/>
    <s v="No"/>
    <n v="1"/>
    <n v="2"/>
    <x v="1"/>
    <x v="2"/>
    <s v="Y"/>
    <n v="1860"/>
    <x v="0"/>
    <x v="1"/>
    <n v="0"/>
    <x v="1"/>
    <n v="38"/>
    <n v="600000"/>
    <n v="101"/>
    <x v="2"/>
    <s v="M"/>
    <n v="25"/>
    <n v="9000"/>
  </r>
  <r>
    <n v="1810"/>
    <x v="447"/>
    <n v="1740000"/>
    <n v="10350"/>
    <n v="35000"/>
    <n v="0.02"/>
    <n v="168"/>
    <n v="4"/>
    <s v="No"/>
    <n v="2"/>
    <n v="4"/>
    <x v="1"/>
    <x v="2"/>
    <s v="X"/>
    <n v="1753"/>
    <x v="0"/>
    <x v="0"/>
    <n v="2"/>
    <x v="1"/>
    <n v="45"/>
    <n v="660000"/>
    <n v="103"/>
    <x v="0"/>
    <s v="M"/>
    <n v="31"/>
    <n v="15000"/>
  </r>
  <r>
    <n v="1811"/>
    <x v="448"/>
    <n v="1830000"/>
    <n v="9680"/>
    <n v="31000"/>
    <n v="1.7000000000000001E-2"/>
    <n v="189"/>
    <n v="5"/>
    <s v="No"/>
    <n v="3"/>
    <n v="3"/>
    <x v="2"/>
    <x v="2"/>
    <s v="X"/>
    <n v="1029"/>
    <x v="0"/>
    <x v="0"/>
    <n v="3"/>
    <x v="0"/>
    <n v="56"/>
    <n v="550000"/>
    <n v="102"/>
    <x v="1"/>
    <s v="M"/>
    <n v="23"/>
    <n v="7000"/>
  </r>
  <r>
    <n v="1812"/>
    <x v="448"/>
    <n v="2050000"/>
    <n v="10040"/>
    <n v="39000"/>
    <n v="1.9E-2"/>
    <n v="204"/>
    <n v="2"/>
    <s v="Yes"/>
    <n v="3"/>
    <n v="4"/>
    <x v="2"/>
    <x v="2"/>
    <s v="X"/>
    <n v="1181"/>
    <x v="1"/>
    <x v="0"/>
    <n v="2"/>
    <x v="0"/>
    <n v="56"/>
    <n v="500000"/>
    <n v="102"/>
    <x v="1"/>
    <s v="M"/>
    <n v="23"/>
    <n v="7000"/>
  </r>
  <r>
    <n v="1813"/>
    <x v="449"/>
    <n v="1780000"/>
    <n v="6920"/>
    <n v="18000"/>
    <n v="0.01"/>
    <n v="257"/>
    <n v="4"/>
    <s v="Yes"/>
    <n v="3"/>
    <n v="4"/>
    <x v="1"/>
    <x v="1"/>
    <s v="Y"/>
    <n v="1006"/>
    <x v="0"/>
    <x v="0"/>
    <n v="2"/>
    <x v="1"/>
    <n v="63"/>
    <n v="590000"/>
    <n v="101"/>
    <x v="2"/>
    <s v="M"/>
    <n v="25"/>
    <n v="9000"/>
  </r>
  <r>
    <n v="1814"/>
    <x v="449"/>
    <n v="1180000"/>
    <n v="6440"/>
    <n v="24000"/>
    <n v="0.02"/>
    <n v="183"/>
    <n v="6"/>
    <s v="No"/>
    <n v="3"/>
    <n v="3"/>
    <x v="0"/>
    <x v="1"/>
    <s v="Y"/>
    <n v="1284"/>
    <x v="0"/>
    <x v="0"/>
    <n v="3"/>
    <x v="0"/>
    <n v="60"/>
    <n v="870000"/>
    <n v="102"/>
    <x v="1"/>
    <s v="M"/>
    <n v="23"/>
    <n v="7000"/>
  </r>
  <r>
    <n v="1815"/>
    <x v="449"/>
    <n v="1800000"/>
    <n v="12080"/>
    <n v="38000"/>
    <n v="2.1000000000000001E-2"/>
    <n v="149"/>
    <n v="1"/>
    <s v="No"/>
    <n v="2"/>
    <n v="2"/>
    <x v="0"/>
    <x v="0"/>
    <s v="Y"/>
    <n v="1353"/>
    <x v="0"/>
    <x v="1"/>
    <n v="0"/>
    <x v="0"/>
    <n v="33"/>
    <n v="560000"/>
    <n v="103"/>
    <x v="0"/>
    <s v="M"/>
    <n v="31"/>
    <n v="15000"/>
  </r>
  <r>
    <n v="1816"/>
    <x v="449"/>
    <n v="2390000"/>
    <n v="9330"/>
    <n v="50000"/>
    <n v="2.1000000000000001E-2"/>
    <n v="256"/>
    <n v="4"/>
    <s v="No"/>
    <n v="3"/>
    <n v="4"/>
    <x v="0"/>
    <x v="2"/>
    <s v="Y"/>
    <n v="1663"/>
    <x v="0"/>
    <x v="0"/>
    <n v="3"/>
    <x v="1"/>
    <n v="58"/>
    <n v="480000"/>
    <n v="103"/>
    <x v="0"/>
    <s v="M"/>
    <n v="31"/>
    <n v="15000"/>
  </r>
  <r>
    <n v="1817"/>
    <x v="450"/>
    <n v="2970000"/>
    <n v="13370"/>
    <n v="53000"/>
    <n v="1.7999999999999999E-2"/>
    <n v="222"/>
    <n v="2"/>
    <s v="Yes"/>
    <n v="4"/>
    <n v="3"/>
    <x v="1"/>
    <x v="0"/>
    <s v="X"/>
    <n v="1196"/>
    <x v="0"/>
    <x v="0"/>
    <n v="2"/>
    <x v="1"/>
    <n v="53"/>
    <n v="790000"/>
    <n v="102"/>
    <x v="1"/>
    <s v="M"/>
    <n v="23"/>
    <n v="7000"/>
  </r>
  <r>
    <n v="1818"/>
    <x v="451"/>
    <n v="3160000"/>
    <n v="11960"/>
    <n v="51000"/>
    <n v="1.6E-2"/>
    <n v="264"/>
    <n v="6"/>
    <s v="Yes"/>
    <n v="3"/>
    <n v="4"/>
    <x v="1"/>
    <x v="0"/>
    <s v="Y"/>
    <n v="1009"/>
    <x v="1"/>
    <x v="0"/>
    <n v="4"/>
    <x v="1"/>
    <n v="61"/>
    <n v="1010000"/>
    <n v="101"/>
    <x v="2"/>
    <s v="M"/>
    <n v="25"/>
    <n v="9000"/>
  </r>
  <r>
    <n v="1819"/>
    <x v="452"/>
    <n v="1640000"/>
    <n v="6400"/>
    <n v="26000"/>
    <n v="1.6E-2"/>
    <n v="256"/>
    <n v="5"/>
    <s v="No"/>
    <n v="3"/>
    <n v="4"/>
    <x v="2"/>
    <x v="1"/>
    <s v="X"/>
    <n v="1005"/>
    <x v="0"/>
    <x v="0"/>
    <n v="4"/>
    <x v="0"/>
    <n v="64"/>
    <n v="620000"/>
    <n v="101"/>
    <x v="2"/>
    <s v="M"/>
    <n v="25"/>
    <n v="9000"/>
  </r>
  <r>
    <n v="1820"/>
    <x v="453"/>
    <n v="2240000"/>
    <n v="11970"/>
    <n v="34000"/>
    <n v="1.4999999999999999E-2"/>
    <n v="187"/>
    <n v="3"/>
    <s v="No"/>
    <n v="2"/>
    <n v="4"/>
    <x v="0"/>
    <x v="0"/>
    <s v="Y"/>
    <n v="1329"/>
    <x v="1"/>
    <x v="0"/>
    <n v="4"/>
    <x v="0"/>
    <n v="60"/>
    <n v="420000"/>
    <n v="102"/>
    <x v="1"/>
    <s v="M"/>
    <n v="23"/>
    <n v="7000"/>
  </r>
  <r>
    <n v="1821"/>
    <x v="453"/>
    <n v="1770000"/>
    <n v="9210"/>
    <n v="18000"/>
    <n v="0.01"/>
    <n v="192"/>
    <n v="1"/>
    <s v="No"/>
    <n v="2"/>
    <n v="2"/>
    <x v="0"/>
    <x v="2"/>
    <s v="Y"/>
    <n v="1434"/>
    <x v="0"/>
    <x v="1"/>
    <n v="0"/>
    <x v="1"/>
    <n v="37"/>
    <n v="620000"/>
    <n v="101"/>
    <x v="2"/>
    <s v="M"/>
    <n v="25"/>
    <n v="9000"/>
  </r>
  <r>
    <n v="1822"/>
    <x v="454"/>
    <n v="2500000"/>
    <n v="12130"/>
    <n v="35000"/>
    <n v="1.4E-2"/>
    <n v="206"/>
    <n v="4"/>
    <s v="No"/>
    <n v="4"/>
    <n v="3"/>
    <x v="2"/>
    <x v="0"/>
    <s v="X"/>
    <n v="1697"/>
    <x v="0"/>
    <x v="0"/>
    <n v="2"/>
    <x v="1"/>
    <n v="58"/>
    <n v="760000"/>
    <n v="102"/>
    <x v="1"/>
    <s v="M"/>
    <n v="23"/>
    <n v="7000"/>
  </r>
  <r>
    <n v="1823"/>
    <x v="455"/>
    <n v="1020000"/>
    <n v="6250"/>
    <n v="17000"/>
    <n v="1.7000000000000001E-2"/>
    <n v="163"/>
    <n v="1"/>
    <s v="Yes"/>
    <n v="2"/>
    <n v="2"/>
    <x v="2"/>
    <x v="1"/>
    <s v="X"/>
    <n v="1380"/>
    <x v="0"/>
    <x v="2"/>
    <n v="0"/>
    <x v="0"/>
    <n v="41"/>
    <n v="390000"/>
    <n v="102"/>
    <x v="1"/>
    <s v="M"/>
    <n v="23"/>
    <n v="7000"/>
  </r>
  <r>
    <n v="1824"/>
    <x v="456"/>
    <n v="1830000"/>
    <n v="7290"/>
    <n v="24000"/>
    <n v="1.2999999999999999E-2"/>
    <n v="251"/>
    <n v="4"/>
    <s v="No"/>
    <n v="4"/>
    <n v="3"/>
    <x v="1"/>
    <x v="1"/>
    <s v="X"/>
    <n v="1492"/>
    <x v="0"/>
    <x v="0"/>
    <n v="3"/>
    <x v="0"/>
    <n v="49"/>
    <n v="590000"/>
    <n v="101"/>
    <x v="2"/>
    <s v="M"/>
    <n v="25"/>
    <n v="9000"/>
  </r>
  <r>
    <n v="1825"/>
    <x v="457"/>
    <n v="1690000"/>
    <n v="9130"/>
    <n v="35000"/>
    <n v="2.1000000000000001E-2"/>
    <n v="185"/>
    <n v="1"/>
    <s v="No"/>
    <n v="3"/>
    <n v="2"/>
    <x v="0"/>
    <x v="2"/>
    <s v="Y"/>
    <n v="1331"/>
    <x v="0"/>
    <x v="1"/>
    <n v="0"/>
    <x v="0"/>
    <n v="39"/>
    <n v="480000"/>
    <n v="103"/>
    <x v="0"/>
    <s v="M"/>
    <n v="31"/>
    <n v="15000"/>
  </r>
  <r>
    <n v="1826"/>
    <x v="457"/>
    <n v="2350000"/>
    <n v="12230"/>
    <n v="26000"/>
    <n v="1.0999999999999999E-2"/>
    <n v="192"/>
    <n v="4"/>
    <s v="No"/>
    <n v="3"/>
    <n v="2"/>
    <x v="0"/>
    <x v="0"/>
    <s v="X"/>
    <n v="1749"/>
    <x v="0"/>
    <x v="2"/>
    <n v="0"/>
    <x v="1"/>
    <n v="30"/>
    <n v="870000"/>
    <n v="101"/>
    <x v="2"/>
    <s v="M"/>
    <n v="25"/>
    <n v="9000"/>
  </r>
  <r>
    <n v="1827"/>
    <x v="458"/>
    <n v="1240000"/>
    <n v="7380"/>
    <n v="21000"/>
    <n v="1.7000000000000001E-2"/>
    <n v="168"/>
    <n v="4"/>
    <s v="Yes"/>
    <n v="3"/>
    <n v="2"/>
    <x v="1"/>
    <x v="1"/>
    <s v="X"/>
    <n v="1259"/>
    <x v="0"/>
    <x v="1"/>
    <n v="0"/>
    <x v="0"/>
    <n v="38"/>
    <n v="390000"/>
    <n v="102"/>
    <x v="1"/>
    <s v="M"/>
    <n v="23"/>
    <n v="7000"/>
  </r>
  <r>
    <n v="1828"/>
    <x v="459"/>
    <n v="1540000"/>
    <n v="10470"/>
    <n v="25000"/>
    <n v="1.6E-2"/>
    <n v="147"/>
    <n v="2"/>
    <s v="No"/>
    <n v="1"/>
    <n v="3"/>
    <x v="1"/>
    <x v="2"/>
    <s v="X"/>
    <n v="1125"/>
    <x v="0"/>
    <x v="1"/>
    <n v="0"/>
    <x v="0"/>
    <n v="33"/>
    <n v="500000"/>
    <n v="102"/>
    <x v="1"/>
    <s v="M"/>
    <n v="23"/>
    <n v="7000"/>
  </r>
  <r>
    <n v="1829"/>
    <x v="460"/>
    <n v="2150000"/>
    <n v="9860"/>
    <n v="49000"/>
    <n v="2.3E-2"/>
    <n v="218"/>
    <n v="4"/>
    <s v="No"/>
    <n v="4"/>
    <n v="4"/>
    <x v="2"/>
    <x v="2"/>
    <s v="X"/>
    <n v="1365"/>
    <x v="1"/>
    <x v="0"/>
    <n v="3"/>
    <x v="0"/>
    <n v="59"/>
    <n v="460000"/>
    <n v="103"/>
    <x v="0"/>
    <s v="M"/>
    <n v="31"/>
    <n v="15000"/>
  </r>
  <r>
    <n v="1830"/>
    <x v="461"/>
    <n v="2630000"/>
    <n v="12400"/>
    <n v="50000"/>
    <n v="1.9E-2"/>
    <n v="212"/>
    <n v="1"/>
    <s v="Yes"/>
    <n v="4"/>
    <n v="4"/>
    <x v="0"/>
    <x v="0"/>
    <s v="Y"/>
    <n v="1229"/>
    <x v="0"/>
    <x v="0"/>
    <n v="4"/>
    <x v="1"/>
    <n v="41"/>
    <n v="1060000"/>
    <n v="102"/>
    <x v="1"/>
    <s v="M"/>
    <n v="23"/>
    <n v="7000"/>
  </r>
  <r>
    <n v="1831"/>
    <x v="462"/>
    <n v="1820000"/>
    <n v="10280"/>
    <n v="33000"/>
    <n v="1.7999999999999999E-2"/>
    <n v="177"/>
    <n v="4"/>
    <s v="No"/>
    <n v="3"/>
    <n v="2"/>
    <x v="1"/>
    <x v="2"/>
    <s v="X"/>
    <n v="1232"/>
    <x v="0"/>
    <x v="1"/>
    <n v="0"/>
    <x v="1"/>
    <n v="39"/>
    <n v="550000"/>
    <n v="103"/>
    <x v="0"/>
    <s v="M"/>
    <n v="31"/>
    <n v="15000"/>
  </r>
  <r>
    <n v="1832"/>
    <x v="462"/>
    <n v="2290000"/>
    <n v="12240"/>
    <n v="55000"/>
    <n v="2.4E-2"/>
    <n v="187"/>
    <n v="5"/>
    <s v="Yes"/>
    <n v="3"/>
    <n v="2"/>
    <x v="0"/>
    <x v="0"/>
    <s v="Y"/>
    <n v="1399"/>
    <x v="0"/>
    <x v="2"/>
    <n v="0"/>
    <x v="0"/>
    <n v="39"/>
    <n v="840000"/>
    <n v="103"/>
    <x v="0"/>
    <s v="M"/>
    <n v="31"/>
    <n v="15000"/>
  </r>
  <r>
    <n v="1833"/>
    <x v="463"/>
    <n v="1360000"/>
    <n v="6070"/>
    <n v="16000"/>
    <n v="1.2E-2"/>
    <n v="224"/>
    <n v="3"/>
    <s v="No"/>
    <n v="4"/>
    <n v="4"/>
    <x v="2"/>
    <x v="1"/>
    <s v="Y"/>
    <n v="1263"/>
    <x v="0"/>
    <x v="0"/>
    <n v="3"/>
    <x v="1"/>
    <n v="59"/>
    <n v="590000"/>
    <n v="101"/>
    <x v="2"/>
    <s v="M"/>
    <n v="25"/>
    <n v="9000"/>
  </r>
  <r>
    <n v="1834"/>
    <x v="463"/>
    <n v="1600000"/>
    <n v="5940"/>
    <n v="19000"/>
    <n v="1.2E-2"/>
    <n v="269"/>
    <n v="6"/>
    <s v="Yes"/>
    <n v="4"/>
    <n v="4"/>
    <x v="2"/>
    <x v="1"/>
    <s v="Y"/>
    <n v="1757"/>
    <x v="0"/>
    <x v="0"/>
    <n v="3"/>
    <x v="1"/>
    <n v="45"/>
    <n v="590000"/>
    <n v="101"/>
    <x v="2"/>
    <s v="M"/>
    <n v="25"/>
    <n v="9000"/>
  </r>
  <r>
    <n v="1835"/>
    <x v="464"/>
    <n v="2830000"/>
    <n v="11940"/>
    <n v="42000"/>
    <n v="1.4999999999999999E-2"/>
    <n v="237"/>
    <n v="6"/>
    <s v="No"/>
    <n v="4"/>
    <n v="3"/>
    <x v="2"/>
    <x v="0"/>
    <s v="X"/>
    <n v="1374"/>
    <x v="0"/>
    <x v="0"/>
    <n v="3"/>
    <x v="1"/>
    <n v="43"/>
    <n v="470000"/>
    <n v="101"/>
    <x v="2"/>
    <s v="M"/>
    <n v="25"/>
    <n v="9000"/>
  </r>
  <r>
    <n v="1836"/>
    <x v="464"/>
    <n v="1640000"/>
    <n v="6350"/>
    <n v="25000"/>
    <n v="1.4999999999999999E-2"/>
    <n v="258"/>
    <n v="1"/>
    <s v="No"/>
    <n v="3"/>
    <n v="4"/>
    <x v="2"/>
    <x v="1"/>
    <s v="X"/>
    <n v="1706"/>
    <x v="0"/>
    <x v="0"/>
    <n v="3"/>
    <x v="1"/>
    <n v="59"/>
    <n v="640000"/>
    <n v="102"/>
    <x v="1"/>
    <s v="M"/>
    <n v="23"/>
    <n v="7000"/>
  </r>
  <r>
    <n v="1837"/>
    <x v="464"/>
    <n v="1490000"/>
    <n v="10200"/>
    <n v="25000"/>
    <n v="1.7000000000000001E-2"/>
    <n v="146"/>
    <n v="3"/>
    <s v="No"/>
    <n v="2"/>
    <n v="2"/>
    <x v="1"/>
    <x v="2"/>
    <s v="Y"/>
    <n v="1788"/>
    <x v="0"/>
    <x v="1"/>
    <n v="0"/>
    <x v="1"/>
    <n v="31"/>
    <n v="570000"/>
    <n v="102"/>
    <x v="1"/>
    <s v="M"/>
    <n v="23"/>
    <n v="7000"/>
  </r>
  <r>
    <n v="1838"/>
    <x v="465"/>
    <n v="1780000"/>
    <n v="10050"/>
    <n v="18000"/>
    <n v="0.01"/>
    <n v="177"/>
    <n v="3"/>
    <s v="No"/>
    <n v="2"/>
    <n v="4"/>
    <x v="0"/>
    <x v="2"/>
    <s v="X"/>
    <n v="1185"/>
    <x v="0"/>
    <x v="0"/>
    <n v="4"/>
    <x v="1"/>
    <n v="60"/>
    <n v="520000"/>
    <n v="101"/>
    <x v="2"/>
    <s v="M"/>
    <n v="25"/>
    <n v="9000"/>
  </r>
  <r>
    <n v="1839"/>
    <x v="465"/>
    <n v="2460000"/>
    <n v="9680"/>
    <n v="42000"/>
    <n v="1.7000000000000001E-2"/>
    <n v="254"/>
    <n v="3"/>
    <s v="No"/>
    <n v="3"/>
    <n v="3"/>
    <x v="2"/>
    <x v="2"/>
    <s v="X"/>
    <n v="1241"/>
    <x v="0"/>
    <x v="0"/>
    <n v="3"/>
    <x v="1"/>
    <n v="45"/>
    <n v="960000"/>
    <n v="102"/>
    <x v="1"/>
    <s v="M"/>
    <n v="23"/>
    <n v="7000"/>
  </r>
  <r>
    <n v="1840"/>
    <x v="466"/>
    <n v="1820000"/>
    <n v="6810"/>
    <n v="31000"/>
    <n v="1.7000000000000001E-2"/>
    <n v="267"/>
    <n v="4"/>
    <s v="Yes"/>
    <n v="3"/>
    <n v="3"/>
    <x v="2"/>
    <x v="1"/>
    <s v="X"/>
    <n v="1098"/>
    <x v="0"/>
    <x v="0"/>
    <n v="4"/>
    <x v="0"/>
    <n v="62"/>
    <n v="620000"/>
    <n v="101"/>
    <x v="2"/>
    <s v="M"/>
    <n v="25"/>
    <n v="9000"/>
  </r>
  <r>
    <n v="1841"/>
    <x v="466"/>
    <n v="3480000"/>
    <n v="12700"/>
    <n v="59000"/>
    <n v="1.7000000000000001E-2"/>
    <n v="274"/>
    <n v="6"/>
    <s v="Yes"/>
    <n v="4"/>
    <n v="4"/>
    <x v="0"/>
    <x v="0"/>
    <s v="X"/>
    <n v="1356"/>
    <x v="1"/>
    <x v="0"/>
    <n v="3"/>
    <x v="1"/>
    <n v="52"/>
    <n v="980000"/>
    <n v="101"/>
    <x v="2"/>
    <s v="M"/>
    <n v="25"/>
    <n v="9000"/>
  </r>
  <r>
    <n v="1842"/>
    <x v="467"/>
    <n v="3390000"/>
    <n v="13190"/>
    <n v="81000"/>
    <n v="2.4E-2"/>
    <n v="257"/>
    <n v="2"/>
    <s v="Yes"/>
    <n v="4"/>
    <n v="4"/>
    <x v="0"/>
    <x v="0"/>
    <s v="X"/>
    <n v="1719"/>
    <x v="0"/>
    <x v="0"/>
    <n v="3"/>
    <x v="1"/>
    <n v="43"/>
    <n v="730000"/>
    <n v="103"/>
    <x v="0"/>
    <s v="M"/>
    <n v="31"/>
    <n v="15000"/>
  </r>
  <r>
    <n v="1843"/>
    <x v="468"/>
    <n v="1930000"/>
    <n v="12860"/>
    <n v="39000"/>
    <n v="0.02"/>
    <n v="150"/>
    <n v="3"/>
    <s v="No"/>
    <n v="2"/>
    <n v="2"/>
    <x v="0"/>
    <x v="0"/>
    <s v="X"/>
    <n v="1070"/>
    <x v="0"/>
    <x v="1"/>
    <n v="0"/>
    <x v="0"/>
    <n v="35"/>
    <n v="420000"/>
    <n v="103"/>
    <x v="0"/>
    <s v="M"/>
    <n v="31"/>
    <n v="15000"/>
  </r>
  <r>
    <n v="1844"/>
    <x v="469"/>
    <n v="2350000"/>
    <n v="10120"/>
    <n v="52000"/>
    <n v="2.1999999999999999E-2"/>
    <n v="232"/>
    <n v="3"/>
    <s v="Yes"/>
    <n v="3"/>
    <n v="3"/>
    <x v="2"/>
    <x v="2"/>
    <s v="X"/>
    <n v="1285"/>
    <x v="0"/>
    <x v="0"/>
    <n v="4"/>
    <x v="0"/>
    <n v="46"/>
    <n v="1040000"/>
    <n v="103"/>
    <x v="0"/>
    <s v="M"/>
    <n v="31"/>
    <n v="15000"/>
  </r>
  <r>
    <n v="1845"/>
    <x v="469"/>
    <n v="2370000"/>
    <n v="9750"/>
    <n v="26000"/>
    <n v="1.0999999999999999E-2"/>
    <n v="243"/>
    <n v="3"/>
    <s v="No"/>
    <n v="3"/>
    <n v="3"/>
    <x v="2"/>
    <x v="2"/>
    <s v="X"/>
    <n v="1824"/>
    <x v="0"/>
    <x v="0"/>
    <n v="3"/>
    <x v="1"/>
    <n v="58"/>
    <n v="470000"/>
    <n v="101"/>
    <x v="2"/>
    <s v="M"/>
    <n v="25"/>
    <n v="9000"/>
  </r>
  <r>
    <n v="1846"/>
    <x v="470"/>
    <n v="1810000"/>
    <n v="12310"/>
    <n v="40000"/>
    <n v="2.1999999999999999E-2"/>
    <n v="147"/>
    <n v="3"/>
    <s v="No"/>
    <n v="2"/>
    <n v="2"/>
    <x v="1"/>
    <x v="0"/>
    <s v="Y"/>
    <n v="1045"/>
    <x v="0"/>
    <x v="1"/>
    <n v="0"/>
    <x v="1"/>
    <n v="30"/>
    <n v="610000"/>
    <n v="103"/>
    <x v="0"/>
    <s v="M"/>
    <n v="31"/>
    <n v="15000"/>
  </r>
  <r>
    <n v="1847"/>
    <x v="471"/>
    <n v="2000000"/>
    <n v="12900"/>
    <n v="40000"/>
    <n v="0.02"/>
    <n v="155"/>
    <n v="2"/>
    <s v="No"/>
    <n v="3"/>
    <n v="3"/>
    <x v="0"/>
    <x v="0"/>
    <s v="X"/>
    <n v="1169"/>
    <x v="0"/>
    <x v="0"/>
    <n v="4"/>
    <x v="1"/>
    <n v="56"/>
    <n v="700000"/>
    <n v="102"/>
    <x v="1"/>
    <s v="M"/>
    <n v="23"/>
    <n v="7000"/>
  </r>
  <r>
    <n v="1848"/>
    <x v="472"/>
    <n v="1030000"/>
    <n v="6430"/>
    <n v="19000"/>
    <n v="1.7999999999999999E-2"/>
    <n v="160"/>
    <n v="6"/>
    <s v="No"/>
    <n v="3"/>
    <n v="4"/>
    <x v="2"/>
    <x v="1"/>
    <s v="Y"/>
    <n v="1068"/>
    <x v="0"/>
    <x v="0"/>
    <n v="3"/>
    <x v="0"/>
    <n v="55"/>
    <n v="450000"/>
    <n v="103"/>
    <x v="0"/>
    <s v="M"/>
    <n v="31"/>
    <n v="15000"/>
  </r>
  <r>
    <n v="1849"/>
    <x v="472"/>
    <n v="1520000"/>
    <n v="10340"/>
    <n v="35000"/>
    <n v="2.3E-2"/>
    <n v="147"/>
    <n v="5"/>
    <s v="No"/>
    <n v="1"/>
    <n v="2"/>
    <x v="1"/>
    <x v="2"/>
    <s v="X"/>
    <n v="1177"/>
    <x v="0"/>
    <x v="1"/>
    <n v="0"/>
    <x v="1"/>
    <n v="34"/>
    <n v="570000"/>
    <n v="103"/>
    <x v="0"/>
    <s v="M"/>
    <n v="31"/>
    <n v="15000"/>
  </r>
  <r>
    <n v="1850"/>
    <x v="472"/>
    <n v="1930000"/>
    <n v="12690"/>
    <n v="41000"/>
    <n v="2.1000000000000001E-2"/>
    <n v="152"/>
    <n v="3"/>
    <s v="Yes"/>
    <n v="3"/>
    <n v="2"/>
    <x v="0"/>
    <x v="0"/>
    <s v="Y"/>
    <n v="1402"/>
    <x v="0"/>
    <x v="1"/>
    <n v="0"/>
    <x v="1"/>
    <n v="31"/>
    <n v="870000"/>
    <n v="103"/>
    <x v="0"/>
    <s v="M"/>
    <n v="31"/>
    <n v="15000"/>
  </r>
  <r>
    <n v="1851"/>
    <x v="472"/>
    <n v="890000"/>
    <n v="6590"/>
    <n v="17000"/>
    <n v="1.9E-2"/>
    <n v="135"/>
    <n v="3"/>
    <s v="Yes"/>
    <n v="2"/>
    <n v="3"/>
    <x v="2"/>
    <x v="1"/>
    <s v="X"/>
    <n v="1652"/>
    <x v="0"/>
    <x v="1"/>
    <n v="0"/>
    <x v="1"/>
    <n v="36"/>
    <n v="830000"/>
    <n v="103"/>
    <x v="0"/>
    <s v="M"/>
    <n v="31"/>
    <n v="15000"/>
  </r>
  <r>
    <n v="1852"/>
    <x v="473"/>
    <n v="1230000"/>
    <n v="7150"/>
    <n v="17000"/>
    <n v="1.4E-2"/>
    <n v="172"/>
    <n v="2"/>
    <s v="Yes"/>
    <n v="2"/>
    <n v="3"/>
    <x v="1"/>
    <x v="1"/>
    <s v="X"/>
    <n v="1174"/>
    <x v="1"/>
    <x v="0"/>
    <n v="2"/>
    <x v="1"/>
    <n v="62"/>
    <n v="380000"/>
    <n v="101"/>
    <x v="2"/>
    <s v="M"/>
    <n v="25"/>
    <n v="9000"/>
  </r>
  <r>
    <n v="1853"/>
    <x v="473"/>
    <n v="1300000"/>
    <n v="9280"/>
    <n v="30000"/>
    <n v="2.3E-2"/>
    <n v="140"/>
    <n v="1"/>
    <s v="No"/>
    <n v="1"/>
    <n v="2"/>
    <x v="2"/>
    <x v="2"/>
    <s v="Y"/>
    <n v="1218"/>
    <x v="0"/>
    <x v="1"/>
    <n v="0"/>
    <x v="1"/>
    <n v="30"/>
    <n v="740000"/>
    <n v="103"/>
    <x v="0"/>
    <s v="M"/>
    <n v="31"/>
    <n v="15000"/>
  </r>
  <r>
    <n v="1854"/>
    <x v="473"/>
    <n v="3050000"/>
    <n v="13090"/>
    <n v="61000"/>
    <n v="0.02"/>
    <n v="233"/>
    <n v="3"/>
    <s v="Yes"/>
    <n v="4"/>
    <n v="4"/>
    <x v="0"/>
    <x v="0"/>
    <s v="X"/>
    <n v="1432"/>
    <x v="0"/>
    <x v="0"/>
    <n v="2"/>
    <x v="1"/>
    <n v="53"/>
    <n v="810000"/>
    <n v="102"/>
    <x v="1"/>
    <s v="M"/>
    <n v="23"/>
    <n v="7000"/>
  </r>
  <r>
    <n v="1855"/>
    <x v="473"/>
    <n v="3050000"/>
    <n v="13030"/>
    <n v="40000"/>
    <n v="1.2999999999999999E-2"/>
    <n v="234"/>
    <n v="1"/>
    <s v="No"/>
    <n v="3"/>
    <n v="4"/>
    <x v="1"/>
    <x v="0"/>
    <s v="X"/>
    <n v="1565"/>
    <x v="1"/>
    <x v="0"/>
    <n v="4"/>
    <x v="0"/>
    <n v="48"/>
    <n v="930000"/>
    <n v="101"/>
    <x v="2"/>
    <s v="M"/>
    <n v="25"/>
    <n v="9000"/>
  </r>
  <r>
    <n v="1856"/>
    <x v="473"/>
    <n v="2970000"/>
    <n v="12630"/>
    <n v="59000"/>
    <n v="0.02"/>
    <n v="235"/>
    <n v="5"/>
    <s v="No"/>
    <n v="4"/>
    <n v="3"/>
    <x v="0"/>
    <x v="0"/>
    <s v="X"/>
    <n v="1673"/>
    <x v="0"/>
    <x v="0"/>
    <n v="2"/>
    <x v="1"/>
    <n v="47"/>
    <n v="1000000"/>
    <n v="102"/>
    <x v="1"/>
    <s v="M"/>
    <n v="23"/>
    <n v="7000"/>
  </r>
  <r>
    <n v="1857"/>
    <x v="474"/>
    <n v="1540000"/>
    <n v="6630"/>
    <n v="32000"/>
    <n v="2.1000000000000001E-2"/>
    <n v="232"/>
    <n v="1"/>
    <s v="No"/>
    <n v="4"/>
    <n v="3"/>
    <x v="0"/>
    <x v="1"/>
    <s v="X"/>
    <n v="1589"/>
    <x v="0"/>
    <x v="0"/>
    <n v="3"/>
    <x v="1"/>
    <n v="47"/>
    <n v="530000"/>
    <n v="103"/>
    <x v="0"/>
    <s v="M"/>
    <n v="31"/>
    <n v="15000"/>
  </r>
  <r>
    <n v="1858"/>
    <x v="474"/>
    <n v="1430000"/>
    <n v="7070"/>
    <n v="31000"/>
    <n v="2.1999999999999999E-2"/>
    <n v="202"/>
    <n v="3"/>
    <s v="No"/>
    <n v="3"/>
    <n v="3"/>
    <x v="1"/>
    <x v="1"/>
    <s v="Y"/>
    <n v="1621"/>
    <x v="1"/>
    <x v="0"/>
    <n v="4"/>
    <x v="1"/>
    <n v="52"/>
    <n v="630000"/>
    <n v="103"/>
    <x v="0"/>
    <s v="M"/>
    <n v="31"/>
    <n v="15000"/>
  </r>
  <r>
    <n v="1859"/>
    <x v="475"/>
    <n v="1710000"/>
    <n v="10110"/>
    <n v="32000"/>
    <n v="1.9E-2"/>
    <n v="169"/>
    <n v="1"/>
    <s v="Yes"/>
    <n v="2"/>
    <n v="4"/>
    <x v="0"/>
    <x v="2"/>
    <s v="X"/>
    <n v="1723"/>
    <x v="0"/>
    <x v="0"/>
    <n v="4"/>
    <x v="0"/>
    <n v="46"/>
    <n v="690000"/>
    <n v="103"/>
    <x v="0"/>
    <s v="M"/>
    <n v="31"/>
    <n v="15000"/>
  </r>
  <r>
    <n v="1860"/>
    <x v="475"/>
    <n v="1520000"/>
    <n v="9550"/>
    <n v="23000"/>
    <n v="1.4999999999999999E-2"/>
    <n v="159"/>
    <n v="5"/>
    <s v="Yes"/>
    <n v="3"/>
    <n v="2"/>
    <x v="2"/>
    <x v="2"/>
    <s v="Y"/>
    <n v="1826"/>
    <x v="0"/>
    <x v="2"/>
    <n v="0"/>
    <x v="0"/>
    <n v="33"/>
    <n v="520000"/>
    <n v="102"/>
    <x v="1"/>
    <s v="M"/>
    <n v="23"/>
    <n v="7000"/>
  </r>
  <r>
    <n v="1861"/>
    <x v="476"/>
    <n v="1990000"/>
    <n v="9520"/>
    <n v="40000"/>
    <n v="0.02"/>
    <n v="209"/>
    <n v="2"/>
    <s v="Yes"/>
    <n v="4"/>
    <n v="4"/>
    <x v="0"/>
    <x v="2"/>
    <s v="Y"/>
    <n v="1021"/>
    <x v="0"/>
    <x v="0"/>
    <n v="4"/>
    <x v="1"/>
    <n v="56"/>
    <n v="420000"/>
    <n v="103"/>
    <x v="0"/>
    <s v="M"/>
    <n v="31"/>
    <n v="15000"/>
  </r>
  <r>
    <n v="1862"/>
    <x v="477"/>
    <n v="2120000"/>
    <n v="9630"/>
    <n v="45000"/>
    <n v="2.1000000000000001E-2"/>
    <n v="220"/>
    <n v="1"/>
    <s v="No"/>
    <n v="3"/>
    <n v="3"/>
    <x v="0"/>
    <x v="2"/>
    <s v="Y"/>
    <n v="1358"/>
    <x v="0"/>
    <x v="0"/>
    <n v="3"/>
    <x v="1"/>
    <n v="44"/>
    <n v="940000"/>
    <n v="103"/>
    <x v="0"/>
    <s v="M"/>
    <n v="31"/>
    <n v="15000"/>
  </r>
  <r>
    <n v="1863"/>
    <x v="477"/>
    <n v="2060000"/>
    <n v="11700"/>
    <n v="37000"/>
    <n v="1.7999999999999999E-2"/>
    <n v="176"/>
    <n v="5"/>
    <s v="No"/>
    <n v="2"/>
    <n v="4"/>
    <x v="2"/>
    <x v="0"/>
    <s v="Y"/>
    <n v="1581"/>
    <x v="1"/>
    <x v="0"/>
    <n v="2"/>
    <x v="1"/>
    <n v="48"/>
    <n v="420000"/>
    <n v="103"/>
    <x v="0"/>
    <s v="M"/>
    <n v="31"/>
    <n v="15000"/>
  </r>
  <r>
    <n v="1864"/>
    <x v="477"/>
    <n v="1740000"/>
    <n v="10870"/>
    <n v="30000"/>
    <n v="1.7000000000000001E-2"/>
    <n v="160"/>
    <n v="3"/>
    <s v="Yes"/>
    <n v="3"/>
    <n v="4"/>
    <x v="1"/>
    <x v="2"/>
    <s v="X"/>
    <n v="1815"/>
    <x v="0"/>
    <x v="0"/>
    <n v="2"/>
    <x v="0"/>
    <n v="59"/>
    <n v="640000"/>
    <n v="102"/>
    <x v="1"/>
    <s v="M"/>
    <n v="23"/>
    <n v="7000"/>
  </r>
  <r>
    <n v="1865"/>
    <x v="478"/>
    <n v="2090000"/>
    <n v="13060"/>
    <n v="40000"/>
    <n v="1.9E-2"/>
    <n v="160"/>
    <n v="3"/>
    <s v="Yes"/>
    <n v="3"/>
    <n v="4"/>
    <x v="1"/>
    <x v="0"/>
    <s v="Y"/>
    <n v="1408"/>
    <x v="0"/>
    <x v="0"/>
    <n v="3"/>
    <x v="1"/>
    <n v="54"/>
    <n v="1020000"/>
    <n v="103"/>
    <x v="0"/>
    <s v="M"/>
    <n v="31"/>
    <n v="15000"/>
  </r>
  <r>
    <n v="1866"/>
    <x v="478"/>
    <n v="1070000"/>
    <n v="6180"/>
    <n v="21000"/>
    <n v="0.02"/>
    <n v="173"/>
    <n v="5"/>
    <s v="No"/>
    <n v="3"/>
    <n v="4"/>
    <x v="2"/>
    <x v="1"/>
    <s v="Y"/>
    <n v="1518"/>
    <x v="1"/>
    <x v="0"/>
    <n v="3"/>
    <x v="1"/>
    <n v="57"/>
    <n v="430000"/>
    <n v="103"/>
    <x v="0"/>
    <s v="M"/>
    <n v="31"/>
    <n v="15000"/>
  </r>
  <r>
    <n v="1867"/>
    <x v="478"/>
    <n v="2640000"/>
    <n v="12810"/>
    <n v="55000"/>
    <n v="2.1000000000000001E-2"/>
    <n v="206"/>
    <n v="3"/>
    <s v="No"/>
    <n v="3"/>
    <n v="4"/>
    <x v="0"/>
    <x v="0"/>
    <s v="X"/>
    <n v="1659"/>
    <x v="0"/>
    <x v="0"/>
    <n v="3"/>
    <x v="1"/>
    <n v="40"/>
    <n v="460000"/>
    <n v="103"/>
    <x v="0"/>
    <s v="M"/>
    <n v="31"/>
    <n v="15000"/>
  </r>
  <r>
    <n v="1868"/>
    <x v="479"/>
    <n v="1050000"/>
    <n v="6860"/>
    <n v="18000"/>
    <n v="1.7000000000000001E-2"/>
    <n v="153"/>
    <n v="4"/>
    <s v="No"/>
    <n v="2"/>
    <n v="2"/>
    <x v="1"/>
    <x v="1"/>
    <s v="Y"/>
    <n v="1596"/>
    <x v="0"/>
    <x v="1"/>
    <n v="0"/>
    <x v="1"/>
    <n v="30"/>
    <n v="600000"/>
    <n v="101"/>
    <x v="2"/>
    <s v="M"/>
    <n v="25"/>
    <n v="9000"/>
  </r>
  <r>
    <n v="1869"/>
    <x v="480"/>
    <n v="1540000"/>
    <n v="6630"/>
    <n v="20000"/>
    <n v="1.2999999999999999E-2"/>
    <n v="232"/>
    <n v="5"/>
    <s v="Yes"/>
    <n v="3"/>
    <n v="3"/>
    <x v="0"/>
    <x v="1"/>
    <s v="Y"/>
    <n v="1162"/>
    <x v="0"/>
    <x v="0"/>
    <n v="2"/>
    <x v="1"/>
    <n v="48"/>
    <n v="560000"/>
    <n v="101"/>
    <x v="2"/>
    <s v="M"/>
    <n v="25"/>
    <n v="9000"/>
  </r>
  <r>
    <n v="1870"/>
    <x v="481"/>
    <n v="3080000"/>
    <n v="12880"/>
    <n v="71000"/>
    <n v="2.3E-2"/>
    <n v="239"/>
    <n v="6"/>
    <s v="Yes"/>
    <n v="4"/>
    <n v="4"/>
    <x v="1"/>
    <x v="0"/>
    <s v="X"/>
    <n v="1635"/>
    <x v="0"/>
    <x v="0"/>
    <n v="4"/>
    <x v="0"/>
    <n v="57"/>
    <n v="550000"/>
    <n v="103"/>
    <x v="0"/>
    <s v="M"/>
    <n v="31"/>
    <n v="15000"/>
  </r>
  <r>
    <n v="1871"/>
    <x v="481"/>
    <n v="2140000"/>
    <n v="12090"/>
    <n v="34000"/>
    <n v="1.6E-2"/>
    <n v="177"/>
    <n v="4"/>
    <s v="Yes"/>
    <n v="2"/>
    <n v="4"/>
    <x v="0"/>
    <x v="0"/>
    <s v="Y"/>
    <n v="1891"/>
    <x v="1"/>
    <x v="0"/>
    <n v="3"/>
    <x v="0"/>
    <n v="54"/>
    <n v="730000"/>
    <n v="102"/>
    <x v="1"/>
    <s v="M"/>
    <n v="23"/>
    <n v="7000"/>
  </r>
  <r>
    <n v="1872"/>
    <x v="482"/>
    <n v="1370000"/>
    <n v="9710"/>
    <n v="21000"/>
    <n v="1.4999999999999999E-2"/>
    <n v="141"/>
    <n v="3"/>
    <s v="Yes"/>
    <n v="1"/>
    <n v="3"/>
    <x v="2"/>
    <x v="2"/>
    <s v="Y"/>
    <n v="1325"/>
    <x v="0"/>
    <x v="1"/>
    <n v="0"/>
    <x v="0"/>
    <n v="36"/>
    <n v="550000"/>
    <n v="101"/>
    <x v="2"/>
    <s v="M"/>
    <n v="25"/>
    <n v="9000"/>
  </r>
  <r>
    <n v="1873"/>
    <x v="482"/>
    <n v="1750000"/>
    <n v="6480"/>
    <n v="39000"/>
    <n v="2.1999999999999999E-2"/>
    <n v="270"/>
    <n v="5"/>
    <s v="No"/>
    <n v="3"/>
    <n v="4"/>
    <x v="2"/>
    <x v="1"/>
    <s v="Y"/>
    <n v="1379"/>
    <x v="0"/>
    <x v="0"/>
    <n v="3"/>
    <x v="0"/>
    <n v="40"/>
    <n v="510000"/>
    <n v="103"/>
    <x v="0"/>
    <s v="M"/>
    <n v="31"/>
    <n v="15000"/>
  </r>
  <r>
    <n v="1874"/>
    <x v="482"/>
    <n v="1980000"/>
    <n v="12450"/>
    <n v="22000"/>
    <n v="1.0999999999999999E-2"/>
    <n v="159"/>
    <n v="1"/>
    <s v="No"/>
    <n v="3"/>
    <n v="2"/>
    <x v="2"/>
    <x v="0"/>
    <s v="X"/>
    <n v="1587"/>
    <x v="1"/>
    <x v="2"/>
    <n v="0"/>
    <x v="1"/>
    <n v="41"/>
    <n v="770000"/>
    <n v="101"/>
    <x v="2"/>
    <s v="M"/>
    <n v="25"/>
    <n v="9000"/>
  </r>
  <r>
    <n v="1875"/>
    <x v="483"/>
    <n v="1510000"/>
    <n v="10060"/>
    <n v="20000"/>
    <n v="1.2999999999999999E-2"/>
    <n v="150"/>
    <n v="3"/>
    <s v="No"/>
    <n v="2"/>
    <n v="2"/>
    <x v="2"/>
    <x v="2"/>
    <s v="X"/>
    <n v="1769"/>
    <x v="0"/>
    <x v="1"/>
    <n v="0"/>
    <x v="1"/>
    <n v="33"/>
    <n v="610000"/>
    <n v="101"/>
    <x v="2"/>
    <s v="M"/>
    <n v="25"/>
    <n v="9000"/>
  </r>
  <r>
    <n v="1876"/>
    <x v="483"/>
    <n v="1920000"/>
    <n v="10100"/>
    <n v="44000"/>
    <n v="2.3E-2"/>
    <n v="190"/>
    <n v="5"/>
    <s v="No"/>
    <n v="2"/>
    <n v="2"/>
    <x v="1"/>
    <x v="2"/>
    <s v="Y"/>
    <n v="1832"/>
    <x v="0"/>
    <x v="1"/>
    <n v="0"/>
    <x v="0"/>
    <n v="35"/>
    <n v="520000"/>
    <n v="103"/>
    <x v="0"/>
    <s v="M"/>
    <n v="31"/>
    <n v="15000"/>
  </r>
  <r>
    <n v="1877"/>
    <x v="484"/>
    <n v="1680000"/>
    <n v="9820"/>
    <n v="29000"/>
    <n v="1.7000000000000001E-2"/>
    <n v="171"/>
    <n v="1"/>
    <s v="No"/>
    <n v="2"/>
    <n v="3"/>
    <x v="1"/>
    <x v="2"/>
    <s v="Y"/>
    <n v="1817"/>
    <x v="1"/>
    <x v="0"/>
    <n v="2"/>
    <x v="1"/>
    <n v="64"/>
    <n v="510000"/>
    <n v="101"/>
    <x v="2"/>
    <s v="M"/>
    <n v="25"/>
    <n v="9000"/>
  </r>
  <r>
    <n v="1878"/>
    <x v="484"/>
    <n v="2650000"/>
    <n v="13050"/>
    <n v="45000"/>
    <n v="1.7000000000000001E-2"/>
    <n v="203"/>
    <n v="5"/>
    <s v="Yes"/>
    <n v="3"/>
    <n v="4"/>
    <x v="0"/>
    <x v="0"/>
    <s v="X"/>
    <n v="1929"/>
    <x v="0"/>
    <x v="0"/>
    <n v="3"/>
    <x v="1"/>
    <n v="44"/>
    <n v="730000"/>
    <n v="101"/>
    <x v="2"/>
    <s v="M"/>
    <n v="25"/>
    <n v="9000"/>
  </r>
  <r>
    <n v="1879"/>
    <x v="485"/>
    <n v="1280000"/>
    <n v="6800"/>
    <n v="26000"/>
    <n v="0.02"/>
    <n v="188"/>
    <n v="4"/>
    <s v="No"/>
    <n v="2"/>
    <n v="4"/>
    <x v="1"/>
    <x v="1"/>
    <s v="Y"/>
    <n v="1055"/>
    <x v="0"/>
    <x v="0"/>
    <n v="3"/>
    <x v="0"/>
    <n v="52"/>
    <n v="410000"/>
    <n v="103"/>
    <x v="0"/>
    <s v="M"/>
    <n v="31"/>
    <n v="15000"/>
  </r>
  <r>
    <n v="1880"/>
    <x v="485"/>
    <n v="1280000"/>
    <n v="6990"/>
    <n v="20000"/>
    <n v="1.6E-2"/>
    <n v="183"/>
    <n v="2"/>
    <s v="Yes"/>
    <n v="2"/>
    <n v="2"/>
    <x v="1"/>
    <x v="1"/>
    <s v="Y"/>
    <n v="1484"/>
    <x v="1"/>
    <x v="2"/>
    <n v="0"/>
    <x v="0"/>
    <n v="41"/>
    <n v="810000"/>
    <n v="102"/>
    <x v="1"/>
    <s v="M"/>
    <n v="23"/>
    <n v="7000"/>
  </r>
  <r>
    <n v="1881"/>
    <x v="486"/>
    <n v="1740000"/>
    <n v="10230"/>
    <n v="33000"/>
    <n v="1.9E-2"/>
    <n v="170"/>
    <n v="1"/>
    <s v="Yes"/>
    <n v="3"/>
    <n v="4"/>
    <x v="1"/>
    <x v="2"/>
    <s v="Y"/>
    <n v="1543"/>
    <x v="1"/>
    <x v="0"/>
    <n v="2"/>
    <x v="1"/>
    <n v="41"/>
    <n v="580000"/>
    <n v="103"/>
    <x v="0"/>
    <s v="M"/>
    <n v="31"/>
    <n v="15000"/>
  </r>
  <r>
    <n v="1882"/>
    <x v="487"/>
    <n v="1150000"/>
    <n v="7230"/>
    <n v="13000"/>
    <n v="1.0999999999999999E-2"/>
    <n v="159"/>
    <n v="6"/>
    <s v="Yes"/>
    <n v="2"/>
    <n v="3"/>
    <x v="1"/>
    <x v="1"/>
    <s v="Y"/>
    <n v="1570"/>
    <x v="0"/>
    <x v="0"/>
    <n v="4"/>
    <x v="0"/>
    <n v="47"/>
    <n v="610000"/>
    <n v="101"/>
    <x v="2"/>
    <s v="M"/>
    <n v="25"/>
    <n v="9000"/>
  </r>
  <r>
    <n v="1883"/>
    <x v="488"/>
    <n v="1870000"/>
    <n v="12630"/>
    <n v="43000"/>
    <n v="2.3E-2"/>
    <n v="148"/>
    <n v="4"/>
    <s v="Yes"/>
    <n v="1"/>
    <n v="2"/>
    <x v="0"/>
    <x v="0"/>
    <s v="Y"/>
    <n v="1627"/>
    <x v="0"/>
    <x v="1"/>
    <n v="0"/>
    <x v="1"/>
    <n v="38"/>
    <n v="360000"/>
    <n v="103"/>
    <x v="0"/>
    <s v="M"/>
    <n v="31"/>
    <n v="15000"/>
  </r>
  <r>
    <n v="1884"/>
    <x v="489"/>
    <n v="2200000"/>
    <n v="10370"/>
    <n v="22000"/>
    <n v="0.01"/>
    <n v="212"/>
    <n v="2"/>
    <s v="No"/>
    <n v="3"/>
    <n v="3"/>
    <x v="1"/>
    <x v="2"/>
    <s v="Y"/>
    <n v="1984"/>
    <x v="0"/>
    <x v="0"/>
    <n v="2"/>
    <x v="1"/>
    <n v="57"/>
    <n v="500000"/>
    <n v="101"/>
    <x v="2"/>
    <s v="M"/>
    <n v="25"/>
    <n v="9000"/>
  </r>
  <r>
    <n v="1885"/>
    <x v="490"/>
    <n v="1820000"/>
    <n v="7330"/>
    <n v="31000"/>
    <n v="1.7000000000000001E-2"/>
    <n v="248"/>
    <n v="6"/>
    <s v="No"/>
    <n v="3"/>
    <n v="3"/>
    <x v="1"/>
    <x v="1"/>
    <s v="X"/>
    <n v="1221"/>
    <x v="0"/>
    <x v="0"/>
    <n v="3"/>
    <x v="1"/>
    <n v="54"/>
    <n v="550000"/>
    <n v="101"/>
    <x v="2"/>
    <s v="M"/>
    <n v="25"/>
    <n v="9000"/>
  </r>
  <r>
    <n v="1886"/>
    <x v="490"/>
    <n v="2240000"/>
    <n v="9370"/>
    <n v="36000"/>
    <n v="1.6E-2"/>
    <n v="239"/>
    <n v="1"/>
    <s v="No"/>
    <n v="4"/>
    <n v="4"/>
    <x v="2"/>
    <x v="2"/>
    <s v="Y"/>
    <n v="1262"/>
    <x v="0"/>
    <x v="0"/>
    <n v="3"/>
    <x v="1"/>
    <n v="43"/>
    <n v="770000"/>
    <n v="102"/>
    <x v="1"/>
    <s v="M"/>
    <n v="23"/>
    <n v="7000"/>
  </r>
  <r>
    <n v="1887"/>
    <x v="491"/>
    <n v="1960000"/>
    <n v="7150"/>
    <n v="20000"/>
    <n v="0.01"/>
    <n v="274"/>
    <n v="6"/>
    <s v="Yes"/>
    <n v="4"/>
    <n v="4"/>
    <x v="1"/>
    <x v="1"/>
    <s v="X"/>
    <n v="1258"/>
    <x v="1"/>
    <x v="0"/>
    <n v="4"/>
    <x v="1"/>
    <n v="64"/>
    <n v="370000"/>
    <n v="101"/>
    <x v="2"/>
    <s v="M"/>
    <n v="25"/>
    <n v="9000"/>
  </r>
  <r>
    <n v="1888"/>
    <x v="491"/>
    <n v="2290000"/>
    <n v="12240"/>
    <n v="27000"/>
    <n v="1.2E-2"/>
    <n v="187"/>
    <n v="1"/>
    <s v="No"/>
    <n v="3"/>
    <n v="4"/>
    <x v="2"/>
    <x v="0"/>
    <s v="Y"/>
    <n v="1571"/>
    <x v="0"/>
    <x v="0"/>
    <n v="2"/>
    <x v="1"/>
    <n v="62"/>
    <n v="350000"/>
    <n v="101"/>
    <x v="2"/>
    <s v="M"/>
    <n v="25"/>
    <n v="9000"/>
  </r>
  <r>
    <n v="1889"/>
    <x v="492"/>
    <n v="1880000"/>
    <n v="12360"/>
    <n v="38000"/>
    <n v="0.02"/>
    <n v="152"/>
    <n v="5"/>
    <s v="Yes"/>
    <n v="3"/>
    <n v="4"/>
    <x v="0"/>
    <x v="0"/>
    <s v="Y"/>
    <n v="1375"/>
    <x v="0"/>
    <x v="0"/>
    <n v="2"/>
    <x v="1"/>
    <n v="43"/>
    <n v="1070000"/>
    <n v="103"/>
    <x v="0"/>
    <s v="M"/>
    <n v="31"/>
    <n v="15000"/>
  </r>
  <r>
    <n v="1890"/>
    <x v="492"/>
    <n v="3120000"/>
    <n v="11900"/>
    <n v="56000"/>
    <n v="1.7999999999999999E-2"/>
    <n v="262"/>
    <n v="6"/>
    <s v="Yes"/>
    <n v="3"/>
    <n v="4"/>
    <x v="2"/>
    <x v="0"/>
    <s v="Y"/>
    <n v="1467"/>
    <x v="0"/>
    <x v="0"/>
    <n v="3"/>
    <x v="1"/>
    <n v="51"/>
    <n v="410000"/>
    <n v="103"/>
    <x v="0"/>
    <s v="M"/>
    <n v="31"/>
    <n v="15000"/>
  </r>
  <r>
    <n v="1891"/>
    <x v="493"/>
    <n v="1800000"/>
    <n v="6540"/>
    <n v="38000"/>
    <n v="2.1000000000000001E-2"/>
    <n v="275"/>
    <n v="2"/>
    <s v="No"/>
    <n v="3"/>
    <n v="3"/>
    <x v="0"/>
    <x v="1"/>
    <s v="Y"/>
    <n v="1132"/>
    <x v="0"/>
    <x v="0"/>
    <n v="4"/>
    <x v="1"/>
    <n v="55"/>
    <n v="540000"/>
    <n v="103"/>
    <x v="0"/>
    <s v="M"/>
    <n v="31"/>
    <n v="15000"/>
  </r>
  <r>
    <n v="1892"/>
    <x v="493"/>
    <n v="1810000"/>
    <n v="12650"/>
    <n v="31000"/>
    <n v="1.7000000000000001E-2"/>
    <n v="143"/>
    <n v="4"/>
    <s v="Yes"/>
    <n v="1"/>
    <n v="3"/>
    <x v="0"/>
    <x v="0"/>
    <s v="Y"/>
    <n v="1555"/>
    <x v="0"/>
    <x v="1"/>
    <n v="0"/>
    <x v="1"/>
    <n v="35"/>
    <n v="600000"/>
    <n v="102"/>
    <x v="1"/>
    <s v="M"/>
    <n v="23"/>
    <n v="7000"/>
  </r>
  <r>
    <n v="1893"/>
    <x v="493"/>
    <n v="2560000"/>
    <n v="11130"/>
    <n v="38000"/>
    <n v="1.4999999999999999E-2"/>
    <n v="230"/>
    <n v="3"/>
    <s v="Yes"/>
    <n v="3"/>
    <n v="3"/>
    <x v="1"/>
    <x v="2"/>
    <s v="X"/>
    <n v="1805"/>
    <x v="0"/>
    <x v="0"/>
    <n v="3"/>
    <x v="1"/>
    <n v="50"/>
    <n v="1040000"/>
    <n v="102"/>
    <x v="1"/>
    <s v="M"/>
    <n v="23"/>
    <n v="7000"/>
  </r>
  <r>
    <n v="1894"/>
    <x v="494"/>
    <n v="1800000"/>
    <n v="9320"/>
    <n v="40000"/>
    <n v="2.1999999999999999E-2"/>
    <n v="193"/>
    <n v="1"/>
    <s v="No"/>
    <n v="3"/>
    <n v="4"/>
    <x v="2"/>
    <x v="2"/>
    <s v="Y"/>
    <n v="1547"/>
    <x v="1"/>
    <x v="0"/>
    <n v="2"/>
    <x v="0"/>
    <n v="49"/>
    <n v="550000"/>
    <n v="103"/>
    <x v="0"/>
    <s v="M"/>
    <n v="31"/>
    <n v="15000"/>
  </r>
  <r>
    <n v="1895"/>
    <x v="494"/>
    <n v="1660000"/>
    <n v="7310"/>
    <n v="33000"/>
    <n v="0.02"/>
    <n v="227"/>
    <n v="2"/>
    <s v="Yes"/>
    <n v="3"/>
    <n v="4"/>
    <x v="1"/>
    <x v="1"/>
    <s v="X"/>
    <n v="1674"/>
    <x v="0"/>
    <x v="0"/>
    <n v="3"/>
    <x v="1"/>
    <n v="51"/>
    <n v="570000"/>
    <n v="102"/>
    <x v="1"/>
    <s v="M"/>
    <n v="23"/>
    <n v="7000"/>
  </r>
  <r>
    <n v="1896"/>
    <x v="494"/>
    <n v="1600000"/>
    <n v="10450"/>
    <n v="21000"/>
    <n v="1.2999999999999999E-2"/>
    <n v="153"/>
    <n v="1"/>
    <s v="No"/>
    <n v="2"/>
    <n v="3"/>
    <x v="0"/>
    <x v="2"/>
    <s v="X"/>
    <n v="1703"/>
    <x v="1"/>
    <x v="0"/>
    <n v="2"/>
    <x v="1"/>
    <n v="53"/>
    <n v="530000"/>
    <n v="101"/>
    <x v="2"/>
    <s v="M"/>
    <n v="25"/>
    <n v="9000"/>
  </r>
  <r>
    <n v="1897"/>
    <x v="495"/>
    <n v="2200000"/>
    <n v="13170"/>
    <n v="37000"/>
    <n v="1.7000000000000001E-2"/>
    <n v="167"/>
    <n v="2"/>
    <s v="No"/>
    <n v="3"/>
    <n v="3"/>
    <x v="0"/>
    <x v="0"/>
    <s v="X"/>
    <n v="1421"/>
    <x v="0"/>
    <x v="0"/>
    <n v="4"/>
    <x v="1"/>
    <n v="52"/>
    <n v="330000"/>
    <n v="101"/>
    <x v="2"/>
    <s v="M"/>
    <n v="25"/>
    <n v="9000"/>
  </r>
  <r>
    <n v="1898"/>
    <x v="496"/>
    <n v="1420000"/>
    <n v="9340"/>
    <n v="20000"/>
    <n v="1.4E-2"/>
    <n v="152"/>
    <n v="3"/>
    <s v="No"/>
    <n v="3"/>
    <n v="2"/>
    <x v="2"/>
    <x v="2"/>
    <s v="Y"/>
    <n v="1351"/>
    <x v="0"/>
    <x v="1"/>
    <n v="0"/>
    <x v="1"/>
    <n v="36"/>
    <n v="580000"/>
    <n v="101"/>
    <x v="2"/>
    <s v="M"/>
    <n v="25"/>
    <n v="9000"/>
  </r>
  <r>
    <n v="1899"/>
    <x v="496"/>
    <n v="1300000"/>
    <n v="6370"/>
    <n v="18000"/>
    <n v="1.4E-2"/>
    <n v="204"/>
    <n v="5"/>
    <s v="Yes"/>
    <n v="3"/>
    <n v="3"/>
    <x v="2"/>
    <x v="1"/>
    <s v="Y"/>
    <n v="1364"/>
    <x v="0"/>
    <x v="0"/>
    <n v="2"/>
    <x v="1"/>
    <n v="53"/>
    <n v="450000"/>
    <n v="101"/>
    <x v="2"/>
    <s v="M"/>
    <n v="25"/>
    <n v="9000"/>
  </r>
  <r>
    <n v="1900"/>
    <x v="496"/>
    <n v="2310000"/>
    <n v="12220"/>
    <n v="37000"/>
    <n v="1.6E-2"/>
    <n v="189"/>
    <n v="4"/>
    <s v="Yes"/>
    <n v="2"/>
    <n v="2"/>
    <x v="2"/>
    <x v="0"/>
    <s v="Y"/>
    <n v="1862"/>
    <x v="0"/>
    <x v="2"/>
    <n v="0"/>
    <x v="0"/>
    <n v="44"/>
    <n v="880000"/>
    <n v="102"/>
    <x v="1"/>
    <s v="M"/>
    <n v="23"/>
    <n v="7000"/>
  </r>
  <r>
    <n v="1901"/>
    <x v="497"/>
    <n v="2100000"/>
    <n v="9670"/>
    <n v="34000"/>
    <n v="1.6E-2"/>
    <n v="217"/>
    <n v="3"/>
    <s v="No"/>
    <n v="3"/>
    <n v="3"/>
    <x v="2"/>
    <x v="2"/>
    <s v="Y"/>
    <n v="1449"/>
    <x v="0"/>
    <x v="0"/>
    <n v="3"/>
    <x v="1"/>
    <n v="58"/>
    <n v="820000"/>
    <n v="101"/>
    <x v="2"/>
    <s v="M"/>
    <n v="25"/>
    <n v="9000"/>
  </r>
  <r>
    <n v="1902"/>
    <x v="497"/>
    <n v="2540000"/>
    <n v="10320"/>
    <n v="43000"/>
    <n v="1.7000000000000001E-2"/>
    <n v="246"/>
    <n v="6"/>
    <s v="Yes"/>
    <n v="4"/>
    <n v="4"/>
    <x v="1"/>
    <x v="2"/>
    <s v="Y"/>
    <n v="1601"/>
    <x v="0"/>
    <x v="0"/>
    <n v="3"/>
    <x v="0"/>
    <n v="64"/>
    <n v="710000"/>
    <n v="102"/>
    <x v="1"/>
    <s v="M"/>
    <n v="23"/>
    <n v="7000"/>
  </r>
  <r>
    <n v="1903"/>
    <x v="497"/>
    <n v="2020000"/>
    <n v="12700"/>
    <n v="30000"/>
    <n v="1.4999999999999999E-2"/>
    <n v="159"/>
    <n v="2"/>
    <s v="No"/>
    <n v="3"/>
    <n v="4"/>
    <x v="0"/>
    <x v="0"/>
    <s v="Y"/>
    <n v="1751"/>
    <x v="1"/>
    <x v="0"/>
    <n v="2"/>
    <x v="1"/>
    <n v="58"/>
    <n v="490000"/>
    <n v="101"/>
    <x v="2"/>
    <s v="M"/>
    <n v="25"/>
    <n v="9000"/>
  </r>
  <r>
    <n v="1904"/>
    <x v="498"/>
    <n v="1960000"/>
    <n v="10480"/>
    <n v="43000"/>
    <n v="2.1999999999999999E-2"/>
    <n v="187"/>
    <n v="3"/>
    <s v="No"/>
    <n v="3"/>
    <n v="2"/>
    <x v="1"/>
    <x v="2"/>
    <s v="X"/>
    <n v="1578"/>
    <x v="0"/>
    <x v="1"/>
    <n v="0"/>
    <x v="1"/>
    <n v="31"/>
    <n v="770000"/>
    <n v="103"/>
    <x v="0"/>
    <s v="M"/>
    <n v="31"/>
    <n v="15000"/>
  </r>
  <r>
    <n v="1905"/>
    <x v="499"/>
    <n v="2360000"/>
    <n v="9870"/>
    <n v="24000"/>
    <n v="0.01"/>
    <n v="239"/>
    <n v="1"/>
    <s v="No"/>
    <n v="4"/>
    <n v="3"/>
    <x v="2"/>
    <x v="2"/>
    <s v="Y"/>
    <n v="1336"/>
    <x v="1"/>
    <x v="0"/>
    <n v="4"/>
    <x v="1"/>
    <n v="43"/>
    <n v="450000"/>
    <n v="101"/>
    <x v="2"/>
    <s v="M"/>
    <n v="25"/>
    <n v="9000"/>
  </r>
  <r>
    <n v="1906"/>
    <x v="499"/>
    <n v="1150000"/>
    <n v="7180"/>
    <n v="15000"/>
    <n v="1.2999999999999999E-2"/>
    <n v="160"/>
    <n v="3"/>
    <s v="No"/>
    <n v="3"/>
    <n v="2"/>
    <x v="0"/>
    <x v="1"/>
    <s v="X"/>
    <n v="1419"/>
    <x v="0"/>
    <x v="2"/>
    <n v="0"/>
    <x v="1"/>
    <n v="44"/>
    <n v="330000"/>
    <n v="101"/>
    <x v="2"/>
    <s v="M"/>
    <n v="25"/>
    <n v="9000"/>
  </r>
  <r>
    <n v="1907"/>
    <x v="500"/>
    <n v="2190000"/>
    <n v="10840"/>
    <n v="46000"/>
    <n v="2.1000000000000001E-2"/>
    <n v="202"/>
    <n v="1"/>
    <s v="No"/>
    <n v="3"/>
    <n v="3"/>
    <x v="1"/>
    <x v="2"/>
    <s v="Y"/>
    <n v="1197"/>
    <x v="0"/>
    <x v="0"/>
    <n v="4"/>
    <x v="1"/>
    <n v="59"/>
    <n v="1050000"/>
    <n v="103"/>
    <x v="0"/>
    <s v="M"/>
    <n v="31"/>
    <n v="15000"/>
  </r>
  <r>
    <n v="1908"/>
    <x v="501"/>
    <n v="970000"/>
    <n v="6680"/>
    <n v="17000"/>
    <n v="1.7999999999999999E-2"/>
    <n v="145"/>
    <n v="2"/>
    <s v="No"/>
    <n v="2"/>
    <n v="2"/>
    <x v="0"/>
    <x v="1"/>
    <s v="Y"/>
    <n v="1636"/>
    <x v="0"/>
    <x v="1"/>
    <n v="0"/>
    <x v="0"/>
    <n v="31"/>
    <n v="780000"/>
    <n v="102"/>
    <x v="1"/>
    <s v="M"/>
    <n v="23"/>
    <n v="7000"/>
  </r>
  <r>
    <n v="1909"/>
    <x v="502"/>
    <n v="2450000"/>
    <n v="9760"/>
    <n v="27000"/>
    <n v="1.0999999999999999E-2"/>
    <n v="251"/>
    <n v="3"/>
    <s v="Yes"/>
    <n v="4"/>
    <n v="4"/>
    <x v="2"/>
    <x v="2"/>
    <s v="Y"/>
    <n v="1868"/>
    <x v="0"/>
    <x v="0"/>
    <n v="4"/>
    <x v="1"/>
    <n v="45"/>
    <n v="500000"/>
    <n v="101"/>
    <x v="2"/>
    <s v="M"/>
    <n v="25"/>
    <n v="9000"/>
  </r>
  <r>
    <n v="1910"/>
    <x v="503"/>
    <n v="1780000"/>
    <n v="7380"/>
    <n v="30000"/>
    <n v="1.7000000000000001E-2"/>
    <n v="241"/>
    <n v="6"/>
    <s v="Yes"/>
    <n v="4"/>
    <n v="4"/>
    <x v="1"/>
    <x v="1"/>
    <s v="X"/>
    <n v="1190"/>
    <x v="0"/>
    <x v="0"/>
    <n v="3"/>
    <x v="1"/>
    <n v="62"/>
    <n v="590000"/>
    <n v="102"/>
    <x v="1"/>
    <s v="M"/>
    <n v="23"/>
    <n v="7000"/>
  </r>
  <r>
    <n v="1911"/>
    <x v="504"/>
    <n v="1800000"/>
    <n v="9720"/>
    <n v="27000"/>
    <n v="1.4999999999999999E-2"/>
    <n v="185"/>
    <n v="6"/>
    <s v="No"/>
    <n v="3"/>
    <n v="3"/>
    <x v="2"/>
    <x v="2"/>
    <s v="Y"/>
    <n v="1564"/>
    <x v="0"/>
    <x v="0"/>
    <n v="2"/>
    <x v="1"/>
    <n v="53"/>
    <n v="570000"/>
    <n v="101"/>
    <x v="2"/>
    <s v="M"/>
    <n v="25"/>
    <n v="9000"/>
  </r>
  <r>
    <n v="1912"/>
    <x v="505"/>
    <n v="1560000"/>
    <n v="6040"/>
    <n v="30000"/>
    <n v="1.9E-2"/>
    <n v="258"/>
    <n v="5"/>
    <s v="No"/>
    <n v="4"/>
    <n v="4"/>
    <x v="2"/>
    <x v="1"/>
    <s v="Y"/>
    <n v="1667"/>
    <x v="1"/>
    <x v="0"/>
    <n v="3"/>
    <x v="0"/>
    <n v="54"/>
    <n v="620000"/>
    <n v="102"/>
    <x v="1"/>
    <s v="M"/>
    <n v="23"/>
    <n v="7000"/>
  </r>
  <r>
    <n v="1913"/>
    <x v="506"/>
    <n v="1610000"/>
    <n v="10380"/>
    <n v="19000"/>
    <n v="1.2E-2"/>
    <n v="155"/>
    <n v="5"/>
    <s v="Yes"/>
    <n v="2"/>
    <n v="4"/>
    <x v="1"/>
    <x v="2"/>
    <s v="Y"/>
    <n v="1104"/>
    <x v="1"/>
    <x v="0"/>
    <n v="4"/>
    <x v="0"/>
    <n v="65"/>
    <n v="580000"/>
    <n v="101"/>
    <x v="2"/>
    <s v="M"/>
    <n v="25"/>
    <n v="9000"/>
  </r>
  <r>
    <n v="1914"/>
    <x v="507"/>
    <n v="1830000"/>
    <n v="7290"/>
    <n v="38000"/>
    <n v="2.1000000000000001E-2"/>
    <n v="251"/>
    <n v="1"/>
    <s v="Yes"/>
    <n v="3"/>
    <n v="3"/>
    <x v="1"/>
    <x v="1"/>
    <s v="X"/>
    <n v="1143"/>
    <x v="0"/>
    <x v="0"/>
    <n v="3"/>
    <x v="1"/>
    <n v="47"/>
    <n v="540000"/>
    <n v="102"/>
    <x v="1"/>
    <s v="M"/>
    <n v="23"/>
    <n v="7000"/>
  </r>
  <r>
    <n v="1915"/>
    <x v="507"/>
    <n v="2370000"/>
    <n v="11670"/>
    <n v="40000"/>
    <n v="1.7000000000000001E-2"/>
    <n v="203"/>
    <n v="2"/>
    <s v="Yes"/>
    <n v="3"/>
    <n v="3"/>
    <x v="2"/>
    <x v="0"/>
    <s v="Y"/>
    <n v="1907"/>
    <x v="0"/>
    <x v="0"/>
    <n v="4"/>
    <x v="1"/>
    <n v="42"/>
    <n v="470000"/>
    <n v="101"/>
    <x v="2"/>
    <s v="M"/>
    <n v="25"/>
    <n v="9000"/>
  </r>
  <r>
    <n v="1916"/>
    <x v="507"/>
    <n v="2150000"/>
    <n v="10330"/>
    <n v="39000"/>
    <n v="1.7999999999999999E-2"/>
    <n v="208"/>
    <n v="2"/>
    <s v="No"/>
    <n v="3"/>
    <n v="3"/>
    <x v="1"/>
    <x v="2"/>
    <s v="Y"/>
    <n v="1968"/>
    <x v="0"/>
    <x v="0"/>
    <n v="2"/>
    <x v="1"/>
    <n v="50"/>
    <n v="420000"/>
    <n v="102"/>
    <x v="1"/>
    <s v="M"/>
    <n v="23"/>
    <n v="7000"/>
  </r>
  <r>
    <n v="1917"/>
    <x v="508"/>
    <n v="3010000"/>
    <n v="12380"/>
    <n v="36000"/>
    <n v="1.2E-2"/>
    <n v="243"/>
    <n v="4"/>
    <s v="No"/>
    <n v="4"/>
    <n v="3"/>
    <x v="1"/>
    <x v="0"/>
    <s v="Y"/>
    <n v="1503"/>
    <x v="0"/>
    <x v="0"/>
    <n v="2"/>
    <x v="1"/>
    <n v="64"/>
    <n v="800000"/>
    <n v="101"/>
    <x v="2"/>
    <s v="M"/>
    <n v="25"/>
    <n v="9000"/>
  </r>
  <r>
    <n v="1918"/>
    <x v="508"/>
    <n v="1660000"/>
    <n v="7060"/>
    <n v="33000"/>
    <n v="0.02"/>
    <n v="235"/>
    <n v="1"/>
    <s v="Yes"/>
    <n v="4"/>
    <n v="4"/>
    <x v="0"/>
    <x v="1"/>
    <s v="X"/>
    <n v="1630"/>
    <x v="0"/>
    <x v="0"/>
    <n v="3"/>
    <x v="1"/>
    <n v="41"/>
    <n v="620000"/>
    <n v="102"/>
    <x v="1"/>
    <s v="M"/>
    <n v="23"/>
    <n v="7000"/>
  </r>
  <r>
    <n v="1919"/>
    <x v="509"/>
    <n v="1180000"/>
    <n v="6370"/>
    <n v="13000"/>
    <n v="1.0999999999999999E-2"/>
    <n v="185"/>
    <n v="6"/>
    <s v="No"/>
    <n v="3"/>
    <n v="3"/>
    <x v="2"/>
    <x v="1"/>
    <s v="Y"/>
    <n v="1306"/>
    <x v="0"/>
    <x v="0"/>
    <n v="3"/>
    <x v="0"/>
    <n v="52"/>
    <n v="670000"/>
    <n v="101"/>
    <x v="2"/>
    <s v="M"/>
    <n v="25"/>
    <n v="9000"/>
  </r>
  <r>
    <n v="1920"/>
    <x v="510"/>
    <n v="1420000"/>
    <n v="6720"/>
    <n v="16000"/>
    <n v="1.0999999999999999E-2"/>
    <n v="211"/>
    <n v="2"/>
    <s v="Yes"/>
    <n v="4"/>
    <n v="4"/>
    <x v="2"/>
    <x v="1"/>
    <s v="X"/>
    <n v="1108"/>
    <x v="1"/>
    <x v="0"/>
    <n v="2"/>
    <x v="1"/>
    <n v="57"/>
    <n v="560000"/>
    <n v="101"/>
    <x v="2"/>
    <s v="M"/>
    <n v="25"/>
    <n v="9000"/>
  </r>
  <r>
    <n v="1921"/>
    <x v="510"/>
    <n v="2160000"/>
    <n v="10090"/>
    <n v="37000"/>
    <n v="1.7000000000000001E-2"/>
    <n v="214"/>
    <n v="4"/>
    <s v="No"/>
    <n v="3"/>
    <n v="4"/>
    <x v="1"/>
    <x v="2"/>
    <s v="Y"/>
    <n v="1113"/>
    <x v="0"/>
    <x v="0"/>
    <n v="2"/>
    <x v="1"/>
    <n v="49"/>
    <n v="980000"/>
    <n v="102"/>
    <x v="1"/>
    <s v="M"/>
    <n v="23"/>
    <n v="7000"/>
  </r>
  <r>
    <n v="1922"/>
    <x v="510"/>
    <n v="1700000"/>
    <n v="7580"/>
    <n v="29000"/>
    <n v="1.7000000000000001E-2"/>
    <n v="224"/>
    <n v="5"/>
    <s v="Yes"/>
    <n v="4"/>
    <n v="3"/>
    <x v="0"/>
    <x v="1"/>
    <s v="X"/>
    <n v="1208"/>
    <x v="0"/>
    <x v="0"/>
    <n v="2"/>
    <x v="1"/>
    <n v="56"/>
    <n v="590000"/>
    <n v="101"/>
    <x v="2"/>
    <s v="M"/>
    <n v="25"/>
    <n v="9000"/>
  </r>
  <r>
    <n v="1923"/>
    <x v="511"/>
    <n v="1410000"/>
    <n v="7500"/>
    <n v="30000"/>
    <n v="2.1000000000000001E-2"/>
    <n v="188"/>
    <n v="6"/>
    <s v="Yes"/>
    <n v="2"/>
    <n v="3"/>
    <x v="1"/>
    <x v="1"/>
    <s v="X"/>
    <n v="1773"/>
    <x v="0"/>
    <x v="0"/>
    <n v="4"/>
    <x v="0"/>
    <n v="47"/>
    <n v="620000"/>
    <n v="103"/>
    <x v="0"/>
    <s v="M"/>
    <n v="31"/>
    <n v="15000"/>
  </r>
  <r>
    <n v="1924"/>
    <x v="511"/>
    <n v="1500000"/>
    <n v="10060"/>
    <n v="27000"/>
    <n v="1.7999999999999999E-2"/>
    <n v="149"/>
    <n v="2"/>
    <s v="Yes"/>
    <n v="2"/>
    <n v="2"/>
    <x v="2"/>
    <x v="2"/>
    <s v="X"/>
    <n v="1839"/>
    <x v="0"/>
    <x v="1"/>
    <n v="0"/>
    <x v="1"/>
    <n v="35"/>
    <n v="590000"/>
    <n v="103"/>
    <x v="0"/>
    <s v="M"/>
    <n v="31"/>
    <n v="15000"/>
  </r>
  <r>
    <n v="1925"/>
    <x v="511"/>
    <n v="2950000"/>
    <n v="12440"/>
    <n v="35000"/>
    <n v="1.2E-2"/>
    <n v="237"/>
    <n v="5"/>
    <s v="No"/>
    <n v="4"/>
    <n v="4"/>
    <x v="2"/>
    <x v="0"/>
    <s v="X"/>
    <n v="1842"/>
    <x v="0"/>
    <x v="0"/>
    <n v="4"/>
    <x v="1"/>
    <n v="40"/>
    <n v="340000"/>
    <n v="101"/>
    <x v="2"/>
    <s v="M"/>
    <n v="25"/>
    <n v="9000"/>
  </r>
  <r>
    <n v="1926"/>
    <x v="511"/>
    <n v="1260000"/>
    <n v="6920"/>
    <n v="24000"/>
    <n v="1.9E-2"/>
    <n v="182"/>
    <n v="6"/>
    <s v="No"/>
    <n v="3"/>
    <n v="3"/>
    <x v="0"/>
    <x v="1"/>
    <s v="X"/>
    <n v="1855"/>
    <x v="0"/>
    <x v="0"/>
    <n v="3"/>
    <x v="1"/>
    <n v="62"/>
    <n v="340000"/>
    <n v="103"/>
    <x v="0"/>
    <s v="M"/>
    <n v="31"/>
    <n v="15000"/>
  </r>
  <r>
    <n v="1927"/>
    <x v="512"/>
    <n v="1720000"/>
    <n v="12110"/>
    <n v="34000"/>
    <n v="0.02"/>
    <n v="142"/>
    <n v="3"/>
    <s v="Yes"/>
    <n v="1"/>
    <n v="2"/>
    <x v="2"/>
    <x v="0"/>
    <s v="Y"/>
    <n v="1692"/>
    <x v="0"/>
    <x v="1"/>
    <n v="0"/>
    <x v="1"/>
    <n v="33"/>
    <n v="480000"/>
    <n v="103"/>
    <x v="0"/>
    <s v="M"/>
    <n v="31"/>
    <n v="15000"/>
  </r>
  <r>
    <n v="1928"/>
    <x v="513"/>
    <n v="1610000"/>
    <n v="6960"/>
    <n v="39000"/>
    <n v="2.4E-2"/>
    <n v="231"/>
    <n v="5"/>
    <s v="No"/>
    <n v="3"/>
    <n v="3"/>
    <x v="0"/>
    <x v="1"/>
    <s v="Y"/>
    <n v="1953"/>
    <x v="1"/>
    <x v="0"/>
    <n v="4"/>
    <x v="1"/>
    <n v="59"/>
    <n v="510000"/>
    <n v="103"/>
    <x v="0"/>
    <s v="M"/>
    <n v="31"/>
    <n v="15000"/>
  </r>
  <r>
    <n v="1929"/>
    <x v="514"/>
    <n v="1330000"/>
    <n v="6960"/>
    <n v="29000"/>
    <n v="2.1999999999999999E-2"/>
    <n v="191"/>
    <n v="2"/>
    <s v="No"/>
    <n v="3"/>
    <n v="2"/>
    <x v="0"/>
    <x v="1"/>
    <s v="Y"/>
    <n v="1884"/>
    <x v="0"/>
    <x v="2"/>
    <n v="0"/>
    <x v="1"/>
    <n v="31"/>
    <n v="350000"/>
    <n v="103"/>
    <x v="0"/>
    <s v="M"/>
    <n v="31"/>
    <n v="15000"/>
  </r>
  <r>
    <n v="1930"/>
    <x v="515"/>
    <n v="1700000"/>
    <n v="7320"/>
    <n v="32000"/>
    <n v="1.9E-2"/>
    <n v="232"/>
    <n v="5"/>
    <s v="No"/>
    <n v="4"/>
    <n v="3"/>
    <x v="0"/>
    <x v="1"/>
    <s v="X"/>
    <n v="1084"/>
    <x v="0"/>
    <x v="0"/>
    <n v="2"/>
    <x v="1"/>
    <n v="50"/>
    <n v="500000"/>
    <n v="103"/>
    <x v="0"/>
    <s v="M"/>
    <n v="31"/>
    <n v="15000"/>
  </r>
  <r>
    <n v="1931"/>
    <x v="515"/>
    <n v="1350000"/>
    <n v="6650"/>
    <n v="16000"/>
    <n v="1.2E-2"/>
    <n v="203"/>
    <n v="5"/>
    <s v="No"/>
    <n v="3"/>
    <n v="4"/>
    <x v="2"/>
    <x v="1"/>
    <s v="X"/>
    <n v="1319"/>
    <x v="0"/>
    <x v="0"/>
    <n v="3"/>
    <x v="1"/>
    <n v="43"/>
    <n v="550000"/>
    <n v="101"/>
    <x v="2"/>
    <s v="M"/>
    <n v="25"/>
    <n v="9000"/>
  </r>
  <r>
    <n v="1932"/>
    <x v="515"/>
    <n v="1830000"/>
    <n v="12440"/>
    <n v="33000"/>
    <n v="1.7999999999999999E-2"/>
    <n v="147"/>
    <n v="5"/>
    <s v="Yes"/>
    <n v="2"/>
    <n v="3"/>
    <x v="2"/>
    <x v="0"/>
    <s v="Y"/>
    <n v="1454"/>
    <x v="0"/>
    <x v="1"/>
    <n v="0"/>
    <x v="1"/>
    <n v="32"/>
    <n v="570000"/>
    <n v="102"/>
    <x v="1"/>
    <s v="M"/>
    <n v="23"/>
    <n v="7000"/>
  </r>
  <r>
    <n v="1933"/>
    <x v="515"/>
    <n v="1600000"/>
    <n v="10520"/>
    <n v="21000"/>
    <n v="1.2999999999999999E-2"/>
    <n v="152"/>
    <n v="6"/>
    <s v="Yes"/>
    <n v="2"/>
    <n v="2"/>
    <x v="0"/>
    <x v="2"/>
    <s v="X"/>
    <n v="1892"/>
    <x v="0"/>
    <x v="1"/>
    <n v="0"/>
    <x v="1"/>
    <n v="32"/>
    <n v="590000"/>
    <n v="101"/>
    <x v="2"/>
    <s v="M"/>
    <n v="25"/>
    <n v="9000"/>
  </r>
  <r>
    <n v="1934"/>
    <x v="515"/>
    <n v="1990000"/>
    <n v="10000"/>
    <n v="36000"/>
    <n v="1.7999999999999999E-2"/>
    <n v="199"/>
    <n v="5"/>
    <s v="Yes"/>
    <n v="3"/>
    <n v="2"/>
    <x v="2"/>
    <x v="2"/>
    <s v="Y"/>
    <n v="1975"/>
    <x v="0"/>
    <x v="1"/>
    <n v="0"/>
    <x v="1"/>
    <n v="31"/>
    <n v="950000"/>
    <n v="102"/>
    <x v="1"/>
    <s v="M"/>
    <n v="23"/>
    <n v="7000"/>
  </r>
  <r>
    <n v="1935"/>
    <x v="515"/>
    <n v="2610000"/>
    <n v="10270"/>
    <n v="39000"/>
    <n v="1.4999999999999999E-2"/>
    <n v="254"/>
    <n v="3"/>
    <s v="Yes"/>
    <n v="3"/>
    <n v="4"/>
    <x v="2"/>
    <x v="2"/>
    <s v="X"/>
    <n v="1983"/>
    <x v="0"/>
    <x v="0"/>
    <n v="3"/>
    <x v="0"/>
    <n v="57"/>
    <n v="1070000"/>
    <n v="102"/>
    <x v="1"/>
    <s v="M"/>
    <n v="23"/>
    <n v="7000"/>
  </r>
  <r>
    <n v="1936"/>
    <x v="516"/>
    <n v="1550000"/>
    <n v="11230"/>
    <n v="33000"/>
    <n v="2.1000000000000001E-2"/>
    <n v="138"/>
    <n v="2"/>
    <s v="Yes"/>
    <n v="1"/>
    <n v="3"/>
    <x v="0"/>
    <x v="2"/>
    <s v="X"/>
    <n v="1286"/>
    <x v="0"/>
    <x v="1"/>
    <n v="0"/>
    <x v="1"/>
    <n v="33"/>
    <n v="580000"/>
    <n v="103"/>
    <x v="0"/>
    <s v="M"/>
    <n v="31"/>
    <n v="15000"/>
  </r>
  <r>
    <n v="1937"/>
    <x v="517"/>
    <n v="2790000"/>
    <n v="11160"/>
    <n v="45000"/>
    <n v="1.6E-2"/>
    <n v="250"/>
    <n v="3"/>
    <s v="Yes"/>
    <n v="4"/>
    <n v="3"/>
    <x v="1"/>
    <x v="2"/>
    <s v="Y"/>
    <n v="1272"/>
    <x v="1"/>
    <x v="0"/>
    <n v="3"/>
    <x v="1"/>
    <n v="58"/>
    <n v="790000"/>
    <n v="102"/>
    <x v="1"/>
    <s v="M"/>
    <n v="23"/>
    <n v="7000"/>
  </r>
  <r>
    <n v="1938"/>
    <x v="517"/>
    <n v="2770000"/>
    <n v="13710"/>
    <n v="58000"/>
    <n v="2.1000000000000001E-2"/>
    <n v="202"/>
    <n v="4"/>
    <s v="No"/>
    <n v="3"/>
    <n v="4"/>
    <x v="1"/>
    <x v="0"/>
    <s v="X"/>
    <n v="1300"/>
    <x v="0"/>
    <x v="0"/>
    <n v="4"/>
    <x v="1"/>
    <n v="56"/>
    <n v="420000"/>
    <n v="103"/>
    <x v="0"/>
    <s v="M"/>
    <n v="31"/>
    <n v="15000"/>
  </r>
  <r>
    <n v="1939"/>
    <x v="517"/>
    <n v="3180000"/>
    <n v="12970"/>
    <n v="51000"/>
    <n v="1.6E-2"/>
    <n v="245"/>
    <n v="2"/>
    <s v="Yes"/>
    <n v="3"/>
    <n v="3"/>
    <x v="1"/>
    <x v="0"/>
    <s v="Y"/>
    <n v="1992"/>
    <x v="0"/>
    <x v="0"/>
    <n v="3"/>
    <x v="1"/>
    <n v="40"/>
    <n v="930000"/>
    <n v="102"/>
    <x v="1"/>
    <s v="M"/>
    <n v="23"/>
    <n v="7000"/>
  </r>
  <r>
    <n v="1940"/>
    <x v="518"/>
    <n v="2760000"/>
    <n v="14150"/>
    <n v="33000"/>
    <n v="1.2E-2"/>
    <n v="195"/>
    <n v="6"/>
    <s v="Yes"/>
    <n v="2"/>
    <n v="4"/>
    <x v="1"/>
    <x v="0"/>
    <s v="X"/>
    <n v="1222"/>
    <x v="0"/>
    <x v="0"/>
    <n v="4"/>
    <x v="1"/>
    <n v="41"/>
    <n v="390000"/>
    <n v="101"/>
    <x v="2"/>
    <s v="M"/>
    <n v="25"/>
    <n v="9000"/>
  </r>
  <r>
    <n v="1941"/>
    <x v="518"/>
    <n v="2630000"/>
    <n v="10270"/>
    <n v="39000"/>
    <n v="1.4999999999999999E-2"/>
    <n v="256"/>
    <n v="5"/>
    <s v="No"/>
    <n v="4"/>
    <n v="4"/>
    <x v="2"/>
    <x v="2"/>
    <s v="X"/>
    <n v="1423"/>
    <x v="0"/>
    <x v="0"/>
    <n v="2"/>
    <x v="1"/>
    <n v="51"/>
    <n v="490000"/>
    <n v="102"/>
    <x v="1"/>
    <s v="M"/>
    <n v="23"/>
    <n v="7000"/>
  </r>
  <r>
    <n v="1942"/>
    <x v="518"/>
    <n v="1500000"/>
    <n v="9670"/>
    <n v="15000"/>
    <n v="0.01"/>
    <n v="155"/>
    <n v="3"/>
    <s v="No"/>
    <n v="2"/>
    <n v="3"/>
    <x v="0"/>
    <x v="2"/>
    <s v="Y"/>
    <n v="1600"/>
    <x v="0"/>
    <x v="0"/>
    <n v="4"/>
    <x v="1"/>
    <n v="62"/>
    <n v="570000"/>
    <n v="101"/>
    <x v="2"/>
    <s v="M"/>
    <n v="25"/>
    <n v="9000"/>
  </r>
  <r>
    <n v="1943"/>
    <x v="518"/>
    <n v="2580000"/>
    <n v="9920"/>
    <n v="28000"/>
    <n v="1.0999999999999999E-2"/>
    <n v="260"/>
    <n v="5"/>
    <s v="Yes"/>
    <n v="3"/>
    <n v="3"/>
    <x v="0"/>
    <x v="2"/>
    <s v="Y"/>
    <n v="1939"/>
    <x v="0"/>
    <x v="0"/>
    <n v="4"/>
    <x v="1"/>
    <n v="48"/>
    <n v="450000"/>
    <n v="101"/>
    <x v="2"/>
    <s v="M"/>
    <n v="25"/>
    <n v="9000"/>
  </r>
  <r>
    <n v="1944"/>
    <x v="519"/>
    <n v="1550000"/>
    <n v="10610"/>
    <n v="22000"/>
    <n v="1.4E-2"/>
    <n v="146"/>
    <n v="2"/>
    <s v="Yes"/>
    <n v="1"/>
    <n v="2"/>
    <x v="0"/>
    <x v="2"/>
    <s v="Y"/>
    <n v="1982"/>
    <x v="0"/>
    <x v="1"/>
    <n v="0"/>
    <x v="0"/>
    <n v="38"/>
    <n v="490000"/>
    <n v="101"/>
    <x v="2"/>
    <s v="M"/>
    <n v="25"/>
    <n v="9000"/>
  </r>
  <r>
    <n v="1945"/>
    <x v="520"/>
    <n v="2120000"/>
    <n v="13500"/>
    <n v="34000"/>
    <n v="1.6E-2"/>
    <n v="157"/>
    <n v="6"/>
    <s v="No"/>
    <n v="2"/>
    <n v="2"/>
    <x v="0"/>
    <x v="0"/>
    <s v="X"/>
    <n v="1094"/>
    <x v="0"/>
    <x v="1"/>
    <n v="0"/>
    <x v="1"/>
    <n v="37"/>
    <n v="560000"/>
    <n v="102"/>
    <x v="1"/>
    <s v="M"/>
    <n v="23"/>
    <n v="7000"/>
  </r>
  <r>
    <n v="1946"/>
    <x v="520"/>
    <n v="1830000"/>
    <n v="11020"/>
    <n v="29000"/>
    <n v="1.6E-2"/>
    <n v="166"/>
    <n v="4"/>
    <s v="No"/>
    <n v="3"/>
    <n v="4"/>
    <x v="1"/>
    <x v="2"/>
    <s v="X"/>
    <n v="1343"/>
    <x v="1"/>
    <x v="0"/>
    <n v="4"/>
    <x v="0"/>
    <n v="51"/>
    <n v="640000"/>
    <n v="102"/>
    <x v="1"/>
    <s v="M"/>
    <n v="23"/>
    <n v="7000"/>
  </r>
  <r>
    <n v="1947"/>
    <x v="520"/>
    <n v="1800000"/>
    <n v="10050"/>
    <n v="20000"/>
    <n v="1.0999999999999999E-2"/>
    <n v="179"/>
    <n v="2"/>
    <s v="No"/>
    <n v="2"/>
    <n v="3"/>
    <x v="0"/>
    <x v="2"/>
    <s v="Y"/>
    <n v="1848"/>
    <x v="1"/>
    <x v="0"/>
    <n v="4"/>
    <x v="0"/>
    <n v="49"/>
    <n v="540000"/>
    <n v="101"/>
    <x v="2"/>
    <s v="M"/>
    <n v="25"/>
    <n v="9000"/>
  </r>
  <r>
    <n v="1948"/>
    <x v="520"/>
    <n v="2200000"/>
    <n v="12860"/>
    <n v="40000"/>
    <n v="1.7999999999999999E-2"/>
    <n v="171"/>
    <n v="2"/>
    <s v="Yes"/>
    <n v="3"/>
    <n v="2"/>
    <x v="2"/>
    <x v="0"/>
    <s v="X"/>
    <n v="1920"/>
    <x v="0"/>
    <x v="1"/>
    <n v="0"/>
    <x v="1"/>
    <n v="38"/>
    <n v="810000"/>
    <n v="102"/>
    <x v="1"/>
    <s v="M"/>
    <n v="23"/>
    <n v="7000"/>
  </r>
  <r>
    <n v="1949"/>
    <x v="520"/>
    <n v="1140000"/>
    <n v="7030"/>
    <n v="18000"/>
    <n v="1.6E-2"/>
    <n v="162"/>
    <n v="2"/>
    <s v="Yes"/>
    <n v="2"/>
    <n v="3"/>
    <x v="2"/>
    <x v="1"/>
    <s v="X"/>
    <n v="1973"/>
    <x v="0"/>
    <x v="0"/>
    <n v="3"/>
    <x v="1"/>
    <n v="55"/>
    <n v="310000"/>
    <n v="101"/>
    <x v="2"/>
    <s v="M"/>
    <n v="25"/>
    <n v="9000"/>
  </r>
  <r>
    <n v="1950"/>
    <x v="521"/>
    <n v="2180000"/>
    <n v="10330"/>
    <n v="41000"/>
    <n v="1.9E-2"/>
    <n v="211"/>
    <n v="6"/>
    <s v="No"/>
    <n v="3"/>
    <n v="4"/>
    <x v="0"/>
    <x v="2"/>
    <s v="Y"/>
    <n v="1716"/>
    <x v="0"/>
    <x v="0"/>
    <n v="2"/>
    <x v="0"/>
    <n v="60"/>
    <n v="470000"/>
    <n v="103"/>
    <x v="0"/>
    <s v="M"/>
    <n v="31"/>
    <n v="15000"/>
  </r>
  <r>
    <n v="1951"/>
    <x v="521"/>
    <n v="2840000"/>
    <n v="12730"/>
    <n v="40000"/>
    <n v="1.4E-2"/>
    <n v="223"/>
    <n v="3"/>
    <s v="Yes"/>
    <n v="4"/>
    <n v="4"/>
    <x v="0"/>
    <x v="0"/>
    <s v="Y"/>
    <n v="1777"/>
    <x v="0"/>
    <x v="0"/>
    <n v="3"/>
    <x v="1"/>
    <n v="44"/>
    <n v="460000"/>
    <n v="101"/>
    <x v="2"/>
    <s v="M"/>
    <n v="25"/>
    <n v="9000"/>
  </r>
  <r>
    <n v="1952"/>
    <x v="522"/>
    <n v="2480000"/>
    <n v="10590"/>
    <n v="27000"/>
    <n v="1.0999999999999999E-2"/>
    <n v="234"/>
    <n v="5"/>
    <s v="No"/>
    <n v="3"/>
    <n v="4"/>
    <x v="0"/>
    <x v="2"/>
    <s v="X"/>
    <n v="1267"/>
    <x v="0"/>
    <x v="0"/>
    <n v="4"/>
    <x v="1"/>
    <n v="52"/>
    <n v="550000"/>
    <n v="101"/>
    <x v="2"/>
    <s v="M"/>
    <n v="25"/>
    <n v="9000"/>
  </r>
  <r>
    <n v="1953"/>
    <x v="522"/>
    <n v="1800000"/>
    <n v="6640"/>
    <n v="25000"/>
    <n v="1.4E-2"/>
    <n v="271"/>
    <n v="1"/>
    <s v="Yes"/>
    <n v="4"/>
    <n v="4"/>
    <x v="0"/>
    <x v="1"/>
    <s v="Y"/>
    <n v="1711"/>
    <x v="0"/>
    <x v="0"/>
    <n v="2"/>
    <x v="1"/>
    <n v="62"/>
    <n v="500000"/>
    <n v="101"/>
    <x v="2"/>
    <s v="M"/>
    <n v="25"/>
    <n v="9000"/>
  </r>
  <r>
    <n v="1954"/>
    <x v="522"/>
    <n v="3220000"/>
    <n v="13300"/>
    <n v="64000"/>
    <n v="0.02"/>
    <n v="242"/>
    <n v="5"/>
    <s v="Yes"/>
    <n v="4"/>
    <n v="4"/>
    <x v="0"/>
    <x v="0"/>
    <s v="X"/>
    <n v="1918"/>
    <x v="1"/>
    <x v="0"/>
    <n v="3"/>
    <x v="1"/>
    <n v="51"/>
    <n v="410000"/>
    <n v="102"/>
    <x v="1"/>
    <s v="M"/>
    <n v="23"/>
    <n v="7000"/>
  </r>
  <r>
    <n v="1955"/>
    <x v="523"/>
    <n v="1260000"/>
    <n v="6460"/>
    <n v="26000"/>
    <n v="2.1000000000000001E-2"/>
    <n v="195"/>
    <n v="4"/>
    <s v="Yes"/>
    <n v="2"/>
    <n v="3"/>
    <x v="2"/>
    <x v="1"/>
    <s v="Y"/>
    <n v="1725"/>
    <x v="1"/>
    <x v="0"/>
    <n v="4"/>
    <x v="1"/>
    <n v="60"/>
    <n v="820000"/>
    <n v="102"/>
    <x v="1"/>
    <s v="M"/>
    <n v="23"/>
    <n v="7000"/>
  </r>
  <r>
    <n v="1956"/>
    <x v="524"/>
    <n v="1590000"/>
    <n v="11270"/>
    <n v="27000"/>
    <n v="1.7000000000000001E-2"/>
    <n v="141"/>
    <n v="1"/>
    <s v="No"/>
    <n v="2"/>
    <n v="2"/>
    <x v="1"/>
    <x v="2"/>
    <s v="X"/>
    <n v="1051"/>
    <x v="0"/>
    <x v="1"/>
    <n v="0"/>
    <x v="1"/>
    <n v="35"/>
    <n v="560000"/>
    <n v="102"/>
    <x v="1"/>
    <s v="M"/>
    <n v="23"/>
    <n v="7000"/>
  </r>
  <r>
    <n v="1957"/>
    <x v="524"/>
    <n v="3490000"/>
    <n v="13320"/>
    <n v="52000"/>
    <n v="1.4999999999999999E-2"/>
    <n v="262"/>
    <n v="3"/>
    <s v="Yes"/>
    <n v="3"/>
    <n v="3"/>
    <x v="1"/>
    <x v="0"/>
    <s v="X"/>
    <n v="1339"/>
    <x v="0"/>
    <x v="0"/>
    <n v="3"/>
    <x v="1"/>
    <n v="65"/>
    <n v="370000"/>
    <n v="101"/>
    <x v="2"/>
    <s v="M"/>
    <n v="25"/>
    <n v="9000"/>
  </r>
  <r>
    <n v="1958"/>
    <x v="525"/>
    <n v="1020000"/>
    <n v="7390"/>
    <n v="15000"/>
    <n v="1.4999999999999999E-2"/>
    <n v="138"/>
    <n v="3"/>
    <s v="Yes"/>
    <n v="1"/>
    <n v="3"/>
    <x v="1"/>
    <x v="1"/>
    <s v="Y"/>
    <n v="1960"/>
    <x v="0"/>
    <x v="1"/>
    <n v="0"/>
    <x v="0"/>
    <n v="33"/>
    <n v="810000"/>
    <n v="101"/>
    <x v="2"/>
    <s v="M"/>
    <n v="25"/>
    <n v="9000"/>
  </r>
  <r>
    <n v="1959"/>
    <x v="526"/>
    <n v="2850000"/>
    <n v="12120"/>
    <n v="66000"/>
    <n v="2.3E-2"/>
    <n v="235"/>
    <n v="6"/>
    <s v="Yes"/>
    <n v="4"/>
    <n v="4"/>
    <x v="2"/>
    <x v="0"/>
    <s v="Y"/>
    <n v="1144"/>
    <x v="1"/>
    <x v="0"/>
    <n v="2"/>
    <x v="1"/>
    <n v="59"/>
    <n v="460000"/>
    <n v="103"/>
    <x v="0"/>
    <s v="M"/>
    <n v="31"/>
    <n v="15000"/>
  </r>
  <r>
    <n v="1960"/>
    <x v="527"/>
    <n v="2060000"/>
    <n v="7510"/>
    <n v="41000"/>
    <n v="0.02"/>
    <n v="274"/>
    <n v="1"/>
    <s v="No"/>
    <n v="3"/>
    <n v="4"/>
    <x v="1"/>
    <x v="1"/>
    <s v="X"/>
    <n v="1016"/>
    <x v="1"/>
    <x v="0"/>
    <n v="4"/>
    <x v="1"/>
    <n v="53"/>
    <n v="350000"/>
    <n v="102"/>
    <x v="1"/>
    <s v="M"/>
    <n v="23"/>
    <n v="7000"/>
  </r>
  <r>
    <n v="1961"/>
    <x v="527"/>
    <n v="1890000"/>
    <n v="10270"/>
    <n v="23000"/>
    <n v="1.2E-2"/>
    <n v="184"/>
    <n v="1"/>
    <s v="No"/>
    <n v="2"/>
    <n v="2"/>
    <x v="2"/>
    <x v="2"/>
    <s v="X"/>
    <n v="1444"/>
    <x v="0"/>
    <x v="1"/>
    <n v="0"/>
    <x v="1"/>
    <n v="31"/>
    <n v="960000"/>
    <n v="101"/>
    <x v="2"/>
    <s v="M"/>
    <n v="25"/>
    <n v="9000"/>
  </r>
  <r>
    <n v="1962"/>
    <x v="527"/>
    <n v="2940000"/>
    <n v="13360"/>
    <n v="59000"/>
    <n v="0.02"/>
    <n v="220"/>
    <n v="2"/>
    <s v="Yes"/>
    <n v="4"/>
    <n v="3"/>
    <x v="0"/>
    <x v="0"/>
    <s v="X"/>
    <n v="1921"/>
    <x v="1"/>
    <x v="0"/>
    <n v="2"/>
    <x v="0"/>
    <n v="57"/>
    <n v="380000"/>
    <n v="102"/>
    <x v="1"/>
    <s v="M"/>
    <n v="23"/>
    <n v="7000"/>
  </r>
  <r>
    <n v="1963"/>
    <x v="528"/>
    <n v="2830000"/>
    <n v="12800"/>
    <n v="54000"/>
    <n v="1.9E-2"/>
    <n v="221"/>
    <n v="4"/>
    <s v="No"/>
    <n v="3"/>
    <n v="4"/>
    <x v="2"/>
    <x v="0"/>
    <s v="X"/>
    <n v="1240"/>
    <x v="0"/>
    <x v="0"/>
    <n v="3"/>
    <x v="1"/>
    <n v="46"/>
    <n v="450000"/>
    <n v="103"/>
    <x v="0"/>
    <s v="M"/>
    <n v="31"/>
    <n v="15000"/>
  </r>
  <r>
    <n v="1964"/>
    <x v="528"/>
    <n v="2600000"/>
    <n v="10920"/>
    <n v="52000"/>
    <n v="0.02"/>
    <n v="238"/>
    <n v="2"/>
    <s v="Yes"/>
    <n v="3"/>
    <n v="3"/>
    <x v="1"/>
    <x v="2"/>
    <s v="X"/>
    <n v="1458"/>
    <x v="0"/>
    <x v="0"/>
    <n v="4"/>
    <x v="1"/>
    <n v="44"/>
    <n v="780000"/>
    <n v="103"/>
    <x v="0"/>
    <s v="M"/>
    <n v="31"/>
    <n v="15000"/>
  </r>
  <r>
    <n v="1965"/>
    <x v="528"/>
    <n v="1650000"/>
    <n v="6990"/>
    <n v="23000"/>
    <n v="1.4E-2"/>
    <n v="236"/>
    <n v="4"/>
    <s v="Yes"/>
    <n v="3"/>
    <n v="3"/>
    <x v="2"/>
    <x v="1"/>
    <s v="X"/>
    <n v="1910"/>
    <x v="0"/>
    <x v="0"/>
    <n v="3"/>
    <x v="1"/>
    <n v="50"/>
    <n v="570000"/>
    <n v="101"/>
    <x v="2"/>
    <s v="M"/>
    <n v="25"/>
    <n v="9000"/>
  </r>
  <r>
    <n v="1966"/>
    <x v="529"/>
    <n v="1170000"/>
    <n v="8180"/>
    <n v="29000"/>
    <n v="2.5000000000000001E-2"/>
    <n v="143"/>
    <n v="5"/>
    <s v="Yes"/>
    <n v="1"/>
    <n v="3"/>
    <x v="1"/>
    <x v="1"/>
    <s v="X"/>
    <n v="1175"/>
    <x v="0"/>
    <x v="1"/>
    <n v="0"/>
    <x v="0"/>
    <n v="32"/>
    <n v="290000"/>
    <n v="103"/>
    <x v="0"/>
    <s v="M"/>
    <n v="31"/>
    <n v="15000"/>
  </r>
  <r>
    <n v="1967"/>
    <x v="529"/>
    <n v="1480000"/>
    <n v="7470"/>
    <n v="34000"/>
    <n v="2.3E-2"/>
    <n v="198"/>
    <n v="4"/>
    <s v="No"/>
    <n v="2"/>
    <n v="4"/>
    <x v="1"/>
    <x v="1"/>
    <s v="X"/>
    <n v="1413"/>
    <x v="0"/>
    <x v="0"/>
    <n v="3"/>
    <x v="0"/>
    <n v="58"/>
    <n v="490000"/>
    <n v="103"/>
    <x v="0"/>
    <s v="M"/>
    <n v="31"/>
    <n v="15000"/>
  </r>
  <r>
    <n v="1968"/>
    <x v="530"/>
    <n v="3450000"/>
    <n v="12920"/>
    <n v="72000"/>
    <n v="2.1000000000000001E-2"/>
    <n v="267"/>
    <n v="5"/>
    <s v="No"/>
    <n v="3"/>
    <n v="3"/>
    <x v="2"/>
    <x v="0"/>
    <s v="X"/>
    <n v="1551"/>
    <x v="0"/>
    <x v="0"/>
    <n v="2"/>
    <x v="0"/>
    <n v="53"/>
    <n v="900000"/>
    <n v="103"/>
    <x v="0"/>
    <s v="M"/>
    <n v="31"/>
    <n v="15000"/>
  </r>
  <r>
    <n v="1969"/>
    <x v="531"/>
    <n v="3090000"/>
    <n v="13490"/>
    <n v="53000"/>
    <n v="1.7000000000000001E-2"/>
    <n v="229"/>
    <n v="4"/>
    <s v="Yes"/>
    <n v="3"/>
    <n v="3"/>
    <x v="0"/>
    <x v="0"/>
    <s v="X"/>
    <n v="1681"/>
    <x v="1"/>
    <x v="0"/>
    <n v="4"/>
    <x v="1"/>
    <n v="64"/>
    <n v="420000"/>
    <n v="101"/>
    <x v="2"/>
    <s v="M"/>
    <n v="25"/>
    <n v="9000"/>
  </r>
  <r>
    <n v="1970"/>
    <x v="532"/>
    <n v="2290000"/>
    <n v="13550"/>
    <n v="44000"/>
    <n v="1.9E-2"/>
    <n v="169"/>
    <n v="2"/>
    <s v="No"/>
    <n v="2"/>
    <n v="4"/>
    <x v="1"/>
    <x v="0"/>
    <s v="X"/>
    <n v="1437"/>
    <x v="0"/>
    <x v="0"/>
    <n v="3"/>
    <x v="0"/>
    <n v="61"/>
    <n v="1090000"/>
    <n v="102"/>
    <x v="1"/>
    <s v="M"/>
    <n v="23"/>
    <n v="7000"/>
  </r>
  <r>
    <n v="1971"/>
    <x v="532"/>
    <n v="1080000"/>
    <n v="6960"/>
    <n v="21000"/>
    <n v="1.9E-2"/>
    <n v="155"/>
    <n v="1"/>
    <s v="Yes"/>
    <n v="3"/>
    <n v="3"/>
    <x v="2"/>
    <x v="1"/>
    <s v="Y"/>
    <n v="1604"/>
    <x v="0"/>
    <x v="0"/>
    <n v="2"/>
    <x v="1"/>
    <n v="53"/>
    <n v="270000"/>
    <n v="102"/>
    <x v="1"/>
    <s v="M"/>
    <n v="23"/>
    <n v="7000"/>
  </r>
  <r>
    <n v="1972"/>
    <x v="532"/>
    <n v="2270000"/>
    <n v="10750"/>
    <n v="34000"/>
    <n v="1.4999999999999999E-2"/>
    <n v="211"/>
    <n v="2"/>
    <s v="Yes"/>
    <n v="4"/>
    <n v="4"/>
    <x v="0"/>
    <x v="2"/>
    <s v="X"/>
    <n v="1609"/>
    <x v="1"/>
    <x v="0"/>
    <n v="2"/>
    <x v="1"/>
    <n v="58"/>
    <n v="380000"/>
    <n v="102"/>
    <x v="1"/>
    <s v="M"/>
    <n v="23"/>
    <n v="7000"/>
  </r>
  <r>
    <n v="1973"/>
    <x v="533"/>
    <n v="2610000"/>
    <n v="10310"/>
    <n v="29000"/>
    <n v="1.0999999999999999E-2"/>
    <n v="253"/>
    <n v="6"/>
    <s v="Yes"/>
    <n v="4"/>
    <n v="4"/>
    <x v="0"/>
    <x v="2"/>
    <s v="Y"/>
    <n v="1427"/>
    <x v="0"/>
    <x v="0"/>
    <n v="3"/>
    <x v="1"/>
    <n v="63"/>
    <n v="940000"/>
    <n v="101"/>
    <x v="2"/>
    <s v="M"/>
    <n v="25"/>
    <n v="9000"/>
  </r>
  <r>
    <n v="1974"/>
    <x v="534"/>
    <n v="3410000"/>
    <n v="12490"/>
    <n v="65000"/>
    <n v="1.9E-2"/>
    <n v="273"/>
    <n v="6"/>
    <s v="Yes"/>
    <n v="4"/>
    <n v="3"/>
    <x v="0"/>
    <x v="0"/>
    <s v="Y"/>
    <n v="1224"/>
    <x v="0"/>
    <x v="0"/>
    <n v="3"/>
    <x v="0"/>
    <n v="46"/>
    <n v="900000"/>
    <n v="103"/>
    <x v="0"/>
    <s v="M"/>
    <n v="31"/>
    <n v="15000"/>
  </r>
  <r>
    <n v="1975"/>
    <x v="534"/>
    <n v="1510000"/>
    <n v="7080"/>
    <n v="29000"/>
    <n v="1.9E-2"/>
    <n v="213"/>
    <n v="3"/>
    <s v="Yes"/>
    <n v="3"/>
    <n v="3"/>
    <x v="2"/>
    <x v="1"/>
    <s v="X"/>
    <n v="1550"/>
    <x v="1"/>
    <x v="0"/>
    <n v="2"/>
    <x v="1"/>
    <n v="54"/>
    <n v="620000"/>
    <n v="102"/>
    <x v="1"/>
    <s v="M"/>
    <n v="23"/>
    <n v="7000"/>
  </r>
  <r>
    <n v="1976"/>
    <x v="534"/>
    <n v="1620000"/>
    <n v="10800"/>
    <n v="23000"/>
    <n v="1.4E-2"/>
    <n v="150"/>
    <n v="1"/>
    <s v="Yes"/>
    <n v="2"/>
    <n v="2"/>
    <x v="0"/>
    <x v="2"/>
    <s v="X"/>
    <n v="1991"/>
    <x v="0"/>
    <x v="1"/>
    <n v="0"/>
    <x v="0"/>
    <n v="34"/>
    <n v="630000"/>
    <n v="102"/>
    <x v="1"/>
    <s v="M"/>
    <n v="23"/>
    <n v="7000"/>
  </r>
  <r>
    <n v="1977"/>
    <x v="535"/>
    <n v="1870000"/>
    <n v="6950"/>
    <n v="34000"/>
    <n v="1.7999999999999999E-2"/>
    <n v="269"/>
    <n v="3"/>
    <s v="Yes"/>
    <n v="4"/>
    <n v="3"/>
    <x v="0"/>
    <x v="1"/>
    <s v="Y"/>
    <n v="1150"/>
    <x v="0"/>
    <x v="0"/>
    <n v="2"/>
    <x v="1"/>
    <n v="54"/>
    <n v="700000"/>
    <n v="103"/>
    <x v="0"/>
    <s v="M"/>
    <n v="31"/>
    <n v="15000"/>
  </r>
  <r>
    <n v="1978"/>
    <x v="535"/>
    <n v="2500000"/>
    <n v="12430"/>
    <n v="35000"/>
    <n v="1.4E-2"/>
    <n v="201"/>
    <n v="4"/>
    <s v="No"/>
    <n v="3"/>
    <n v="3"/>
    <x v="2"/>
    <x v="0"/>
    <s v="Y"/>
    <n v="1959"/>
    <x v="0"/>
    <x v="0"/>
    <n v="4"/>
    <x v="1"/>
    <n v="49"/>
    <n v="760000"/>
    <n v="102"/>
    <x v="1"/>
    <s v="M"/>
    <n v="23"/>
    <n v="7000"/>
  </r>
  <r>
    <n v="1979"/>
    <x v="535"/>
    <n v="2590000"/>
    <n v="13770"/>
    <n v="39000"/>
    <n v="1.4999999999999999E-2"/>
    <n v="188"/>
    <n v="1"/>
    <s v="No"/>
    <n v="2"/>
    <n v="3"/>
    <x v="1"/>
    <x v="0"/>
    <s v="X"/>
    <n v="1967"/>
    <x v="0"/>
    <x v="0"/>
    <n v="4"/>
    <x v="1"/>
    <n v="47"/>
    <n v="800000"/>
    <n v="102"/>
    <x v="1"/>
    <s v="M"/>
    <n v="23"/>
    <n v="7000"/>
  </r>
  <r>
    <n v="1980"/>
    <x v="536"/>
    <n v="980000"/>
    <n v="6950"/>
    <n v="16000"/>
    <n v="1.6E-2"/>
    <n v="141"/>
    <n v="2"/>
    <s v="Yes"/>
    <n v="2"/>
    <n v="3"/>
    <x v="2"/>
    <x v="1"/>
    <s v="X"/>
    <n v="1297"/>
    <x v="0"/>
    <x v="1"/>
    <n v="0"/>
    <x v="0"/>
    <n v="39"/>
    <n v="270000"/>
    <n v="102"/>
    <x v="1"/>
    <s v="M"/>
    <n v="23"/>
    <n v="7000"/>
  </r>
  <r>
    <n v="1981"/>
    <x v="536"/>
    <n v="1410000"/>
    <n v="7380"/>
    <n v="14000"/>
    <n v="0.01"/>
    <n v="191"/>
    <n v="3"/>
    <s v="No"/>
    <n v="3"/>
    <n v="3"/>
    <x v="1"/>
    <x v="1"/>
    <s v="X"/>
    <n v="1486"/>
    <x v="0"/>
    <x v="0"/>
    <n v="3"/>
    <x v="1"/>
    <n v="51"/>
    <n v="640000"/>
    <n v="101"/>
    <x v="2"/>
    <s v="M"/>
    <n v="25"/>
    <n v="9000"/>
  </r>
  <r>
    <n v="1982"/>
    <x v="537"/>
    <n v="2420000"/>
    <n v="10850"/>
    <n v="39000"/>
    <n v="1.6E-2"/>
    <n v="223"/>
    <n v="5"/>
    <s v="Yes"/>
    <n v="3"/>
    <n v="4"/>
    <x v="0"/>
    <x v="2"/>
    <s v="X"/>
    <n v="1669"/>
    <x v="1"/>
    <x v="0"/>
    <n v="2"/>
    <x v="1"/>
    <n v="56"/>
    <n v="970000"/>
    <n v="102"/>
    <x v="1"/>
    <s v="M"/>
    <n v="23"/>
    <n v="7000"/>
  </r>
  <r>
    <n v="1983"/>
    <x v="537"/>
    <n v="3560000"/>
    <n v="12990"/>
    <n v="75000"/>
    <n v="2.1000000000000001E-2"/>
    <n v="274"/>
    <n v="6"/>
    <s v="No"/>
    <n v="3"/>
    <n v="4"/>
    <x v="1"/>
    <x v="0"/>
    <s v="Y"/>
    <n v="1679"/>
    <x v="0"/>
    <x v="0"/>
    <n v="3"/>
    <x v="1"/>
    <n v="42"/>
    <n v="820000"/>
    <n v="103"/>
    <x v="0"/>
    <s v="M"/>
    <n v="31"/>
    <n v="15000"/>
  </r>
  <r>
    <n v="1984"/>
    <x v="537"/>
    <n v="1510000"/>
    <n v="6620"/>
    <n v="29000"/>
    <n v="1.9E-2"/>
    <n v="228"/>
    <n v="1"/>
    <s v="No"/>
    <n v="4"/>
    <n v="4"/>
    <x v="2"/>
    <x v="1"/>
    <s v="Y"/>
    <n v="1682"/>
    <x v="0"/>
    <x v="0"/>
    <n v="2"/>
    <x v="1"/>
    <n v="62"/>
    <n v="580000"/>
    <n v="103"/>
    <x v="0"/>
    <s v="M"/>
    <n v="31"/>
    <n v="15000"/>
  </r>
  <r>
    <n v="1985"/>
    <x v="538"/>
    <n v="2340000"/>
    <n v="10120"/>
    <n v="54000"/>
    <n v="2.3E-2"/>
    <n v="231"/>
    <n v="4"/>
    <s v="Yes"/>
    <n v="3"/>
    <n v="3"/>
    <x v="2"/>
    <x v="2"/>
    <s v="Y"/>
    <n v="1607"/>
    <x v="1"/>
    <x v="0"/>
    <n v="4"/>
    <x v="1"/>
    <n v="63"/>
    <n v="480000"/>
    <n v="103"/>
    <x v="0"/>
    <s v="M"/>
    <n v="31"/>
    <n v="15000"/>
  </r>
  <r>
    <n v="1986"/>
    <x v="539"/>
    <n v="1770000"/>
    <n v="6570"/>
    <n v="34000"/>
    <n v="1.9E-2"/>
    <n v="269"/>
    <n v="3"/>
    <s v="No"/>
    <n v="3"/>
    <n v="4"/>
    <x v="0"/>
    <x v="1"/>
    <s v="Y"/>
    <n v="1525"/>
    <x v="1"/>
    <x v="0"/>
    <n v="2"/>
    <x v="1"/>
    <n v="56"/>
    <n v="540000"/>
    <n v="102"/>
    <x v="1"/>
    <s v="M"/>
    <n v="23"/>
    <n v="7000"/>
  </r>
  <r>
    <n v="1987"/>
    <x v="540"/>
    <n v="1950000"/>
    <n v="10890"/>
    <n v="23000"/>
    <n v="1.2E-2"/>
    <n v="179"/>
    <n v="2"/>
    <s v="Yes"/>
    <n v="3"/>
    <n v="4"/>
    <x v="0"/>
    <x v="2"/>
    <s v="Y"/>
    <n v="1122"/>
    <x v="1"/>
    <x v="0"/>
    <n v="4"/>
    <x v="1"/>
    <n v="51"/>
    <n v="980000"/>
    <n v="101"/>
    <x v="2"/>
    <s v="M"/>
    <n v="25"/>
    <n v="9000"/>
  </r>
  <r>
    <n v="1988"/>
    <x v="540"/>
    <n v="1260000"/>
    <n v="7030"/>
    <n v="30000"/>
    <n v="2.4E-2"/>
    <n v="179"/>
    <n v="3"/>
    <s v="No"/>
    <n v="3"/>
    <n v="2"/>
    <x v="1"/>
    <x v="1"/>
    <s v="Y"/>
    <n v="1497"/>
    <x v="0"/>
    <x v="1"/>
    <n v="0"/>
    <x v="1"/>
    <n v="33"/>
    <n v="890000"/>
    <n v="103"/>
    <x v="0"/>
    <s v="M"/>
    <n v="31"/>
    <n v="15000"/>
  </r>
  <r>
    <n v="1989"/>
    <x v="540"/>
    <n v="1010000"/>
    <n v="7370"/>
    <n v="19000"/>
    <n v="1.9E-2"/>
    <n v="137"/>
    <n v="2"/>
    <s v="Yes"/>
    <n v="2"/>
    <n v="3"/>
    <x v="1"/>
    <x v="1"/>
    <s v="Y"/>
    <n v="1789"/>
    <x v="0"/>
    <x v="1"/>
    <n v="0"/>
    <x v="1"/>
    <n v="36"/>
    <n v="470000"/>
    <n v="102"/>
    <x v="1"/>
    <s v="M"/>
    <n v="23"/>
    <n v="7000"/>
  </r>
  <r>
    <n v="1990"/>
    <x v="541"/>
    <n v="2320000"/>
    <n v="11650"/>
    <n v="42000"/>
    <n v="1.7999999999999999E-2"/>
    <n v="199"/>
    <n v="1"/>
    <s v="No"/>
    <n v="3"/>
    <n v="4"/>
    <x v="1"/>
    <x v="2"/>
    <s v="X"/>
    <n v="1628"/>
    <x v="1"/>
    <x v="0"/>
    <n v="3"/>
    <x v="1"/>
    <n v="41"/>
    <n v="780000"/>
    <n v="103"/>
    <x v="0"/>
    <s v="M"/>
    <n v="31"/>
    <n v="15000"/>
  </r>
  <r>
    <n v="1991"/>
    <x v="541"/>
    <n v="1500000"/>
    <n v="7810"/>
    <n v="32000"/>
    <n v="2.1000000000000001E-2"/>
    <n v="192"/>
    <n v="3"/>
    <s v="No"/>
    <n v="2"/>
    <n v="4"/>
    <x v="1"/>
    <x v="1"/>
    <s v="X"/>
    <n v="1649"/>
    <x v="0"/>
    <x v="0"/>
    <n v="2"/>
    <x v="1"/>
    <n v="61"/>
    <n v="560000"/>
    <n v="103"/>
    <x v="0"/>
    <s v="M"/>
    <n v="31"/>
    <n v="15000"/>
  </r>
  <r>
    <n v="1992"/>
    <x v="542"/>
    <n v="1810000"/>
    <n v="7240"/>
    <n v="33000"/>
    <n v="1.7999999999999999E-2"/>
    <n v="250"/>
    <n v="6"/>
    <s v="Yes"/>
    <n v="3"/>
    <n v="4"/>
    <x v="1"/>
    <x v="1"/>
    <s v="Y"/>
    <n v="1147"/>
    <x v="1"/>
    <x v="0"/>
    <n v="4"/>
    <x v="1"/>
    <n v="41"/>
    <n v="610000"/>
    <n v="103"/>
    <x v="0"/>
    <s v="M"/>
    <n v="31"/>
    <n v="15000"/>
  </r>
  <r>
    <n v="1993"/>
    <x v="542"/>
    <n v="2080000"/>
    <n v="13330"/>
    <n v="44000"/>
    <n v="2.1000000000000001E-2"/>
    <n v="156"/>
    <n v="5"/>
    <s v="No"/>
    <n v="3"/>
    <n v="3"/>
    <x v="1"/>
    <x v="0"/>
    <s v="Y"/>
    <n v="1348"/>
    <x v="0"/>
    <x v="0"/>
    <n v="2"/>
    <x v="0"/>
    <n v="50"/>
    <n v="680000"/>
    <n v="103"/>
    <x v="0"/>
    <s v="M"/>
    <n v="31"/>
    <n v="15000"/>
  </r>
  <r>
    <n v="1994"/>
    <x v="542"/>
    <n v="1910000"/>
    <n v="12480"/>
    <n v="44000"/>
    <n v="2.3E-2"/>
    <n v="153"/>
    <n v="3"/>
    <s v="Yes"/>
    <n v="2"/>
    <n v="3"/>
    <x v="0"/>
    <x v="0"/>
    <s v="Y"/>
    <n v="1404"/>
    <x v="0"/>
    <x v="0"/>
    <n v="2"/>
    <x v="1"/>
    <n v="46"/>
    <n v="820000"/>
    <n v="103"/>
    <x v="0"/>
    <s v="M"/>
    <n v="31"/>
    <n v="15000"/>
  </r>
  <r>
    <n v="1995"/>
    <x v="543"/>
    <n v="1710000"/>
    <n v="6780"/>
    <n v="29000"/>
    <n v="1.7000000000000001E-2"/>
    <n v="252"/>
    <n v="6"/>
    <s v="Yes"/>
    <n v="3"/>
    <n v="3"/>
    <x v="2"/>
    <x v="1"/>
    <s v="Y"/>
    <n v="1127"/>
    <x v="0"/>
    <x v="0"/>
    <n v="3"/>
    <x v="0"/>
    <n v="49"/>
    <n v="520000"/>
    <n v="101"/>
    <x v="2"/>
    <s v="M"/>
    <n v="25"/>
    <n v="9000"/>
  </r>
  <r>
    <n v="1996"/>
    <x v="543"/>
    <n v="1420000"/>
    <n v="7800"/>
    <n v="18000"/>
    <n v="1.2999999999999999E-2"/>
    <n v="182"/>
    <n v="5"/>
    <s v="Yes"/>
    <n v="2"/>
    <n v="3"/>
    <x v="1"/>
    <x v="1"/>
    <s v="X"/>
    <n v="1184"/>
    <x v="1"/>
    <x v="0"/>
    <n v="3"/>
    <x v="0"/>
    <n v="54"/>
    <n v="580000"/>
    <n v="101"/>
    <x v="2"/>
    <s v="M"/>
    <n v="25"/>
    <n v="9000"/>
  </r>
  <r>
    <n v="1997"/>
    <x v="543"/>
    <n v="2280000"/>
    <n v="10270"/>
    <n v="27000"/>
    <n v="1.2E-2"/>
    <n v="222"/>
    <n v="1"/>
    <s v="No"/>
    <n v="3"/>
    <n v="4"/>
    <x v="1"/>
    <x v="2"/>
    <s v="Y"/>
    <n v="1465"/>
    <x v="1"/>
    <x v="0"/>
    <n v="2"/>
    <x v="1"/>
    <n v="56"/>
    <n v="690000"/>
    <n v="101"/>
    <x v="2"/>
    <s v="M"/>
    <n v="25"/>
    <n v="9000"/>
  </r>
  <r>
    <n v="1998"/>
    <x v="543"/>
    <n v="2810000"/>
    <n v="12940"/>
    <n v="42000"/>
    <n v="1.4999999999999999E-2"/>
    <n v="217"/>
    <n v="5"/>
    <s v="Yes"/>
    <n v="3"/>
    <n v="4"/>
    <x v="2"/>
    <x v="0"/>
    <s v="X"/>
    <n v="1477"/>
    <x v="0"/>
    <x v="0"/>
    <n v="2"/>
    <x v="1"/>
    <n v="52"/>
    <n v="940000"/>
    <n v="101"/>
    <x v="2"/>
    <s v="M"/>
    <n v="25"/>
    <n v="9000"/>
  </r>
  <r>
    <n v="1999"/>
    <x v="543"/>
    <n v="1880000"/>
    <n v="6980"/>
    <n v="32000"/>
    <n v="1.7000000000000001E-2"/>
    <n v="269"/>
    <n v="2"/>
    <s v="Yes"/>
    <n v="3"/>
    <n v="3"/>
    <x v="0"/>
    <x v="1"/>
    <s v="Y"/>
    <n v="1768"/>
    <x v="1"/>
    <x v="0"/>
    <n v="4"/>
    <x v="1"/>
    <n v="64"/>
    <n v="1180000"/>
    <n v="102"/>
    <x v="1"/>
    <s v="M"/>
    <n v="23"/>
    <n v="7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6711A5-75FF-41B0-B659-70459C995C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Q49" firstHeaderRow="1" firstDataRow="4" firstDataCol="1"/>
  <pivotFields count="28">
    <pivotField numFmtId="1" showAll="0"/>
    <pivotField numFmtId="14" showAll="0">
      <items count="15">
        <item x="0"/>
        <item x="1"/>
        <item x="2"/>
        <item x="3"/>
        <item x="4"/>
        <item x="5"/>
        <item x="6"/>
        <item x="7"/>
        <item x="8"/>
        <item x="9"/>
        <item x="10"/>
        <item x="11"/>
        <item x="12"/>
        <item x="13"/>
        <item t="default"/>
      </items>
    </pivotField>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axis="axisCol"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defaultSubtotal="0">
      <items count="6">
        <item sd="0" x="0"/>
        <item x="1"/>
        <item x="2"/>
        <item x="3"/>
        <item sd="0" x="4"/>
        <item sd="0" x="5"/>
      </items>
    </pivotField>
    <pivotField axis="axisRow" showAll="0" defaultSubtotal="0">
      <items count="4">
        <item sd="0" x="0"/>
        <item x="1"/>
        <item x="2"/>
        <item sd="0" x="3"/>
      </items>
    </pivotField>
  </pivotFields>
  <rowFields count="1">
    <field x="27"/>
  </rowFields>
  <rowItems count="3">
    <i>
      <x v="1"/>
    </i>
    <i>
      <x v="2"/>
    </i>
    <i t="grand">
      <x/>
    </i>
  </rowItems>
  <colFields count="3">
    <field x="15"/>
    <field x="16"/>
    <field x="-2"/>
  </colFields>
  <colItems count="16">
    <i>
      <x/>
      <x/>
      <x/>
    </i>
    <i r="2" i="1">
      <x v="1"/>
    </i>
    <i r="1">
      <x v="1"/>
      <x/>
    </i>
    <i r="2" i="1">
      <x v="1"/>
    </i>
    <i t="default">
      <x/>
    </i>
    <i t="default" i="1">
      <x/>
    </i>
    <i>
      <x v="1"/>
      <x/>
      <x/>
    </i>
    <i r="2" i="1">
      <x v="1"/>
    </i>
    <i r="1">
      <x v="1"/>
      <x/>
    </i>
    <i r="2" i="1">
      <x v="1"/>
    </i>
    <i r="1">
      <x v="2"/>
      <x/>
    </i>
    <i r="2" i="1">
      <x v="1"/>
    </i>
    <i t="default">
      <x v="1"/>
    </i>
    <i t="default" i="1">
      <x v="1"/>
    </i>
    <i t="grand">
      <x/>
    </i>
    <i t="grand" i="1">
      <x/>
    </i>
  </colItems>
  <dataFields count="2">
    <dataField name="Count of marital status" fld="16" subtotal="count" baseField="0" baseItem="0"/>
    <dataField name="percentage of marital status" fld="16" subtotal="count" showDataAs="percentOfRow" baseField="27"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37E535-98C4-4DC6-A551-AA80A46535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39" firstHeaderRow="1" firstDataRow="2" firstDataCol="1"/>
  <pivotFields count="28">
    <pivotField numFmtId="1" showAll="0"/>
    <pivotField axis="axisRow" numFmtId="14" showAll="0">
      <items count="15">
        <item x="0"/>
        <item x="1"/>
        <item x="2"/>
        <item x="3"/>
        <item x="4"/>
        <item x="5"/>
        <item x="6"/>
        <item x="7"/>
        <item x="8"/>
        <item x="9"/>
        <item x="10"/>
        <item x="11"/>
        <item x="12"/>
        <item x="13"/>
        <item t="default"/>
      </items>
    </pivotField>
    <pivotField numFmtId="1" showAll="0"/>
    <pivotField dataField="1" numFmtId="1" showAll="0"/>
    <pivotField showAll="0"/>
    <pivotField showAll="0"/>
    <pivotField showAll="0"/>
    <pivotField showAll="0"/>
    <pivotField showAll="0"/>
    <pivotField showAll="0"/>
    <pivotField showAll="0"/>
    <pivotField showAll="0">
      <items count="4">
        <item x="1"/>
        <item x="0"/>
        <item x="2"/>
        <item t="default"/>
      </items>
    </pivotField>
    <pivotField axis="axisCol"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x="1"/>
        <item x="2"/>
        <item x="3"/>
        <item x="4"/>
        <item sd="0" x="5"/>
        <item t="default"/>
      </items>
    </pivotField>
    <pivotField axis="axisRow" showAll="0">
      <items count="5">
        <item sd="0" x="0"/>
        <item x="1"/>
        <item x="2"/>
        <item sd="0" x="3"/>
        <item t="default"/>
      </items>
    </pivotField>
  </pivotFields>
  <rowFields count="3">
    <field x="27"/>
    <field x="26"/>
    <field x="1"/>
  </rowFields>
  <rowItems count="35">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Fields count="1">
    <field x="12"/>
  </colFields>
  <colItems count="4">
    <i>
      <x/>
    </i>
    <i>
      <x v="1"/>
    </i>
    <i>
      <x v="2"/>
    </i>
    <i t="grand">
      <x/>
    </i>
  </colItems>
  <dataFields count="1">
    <dataField name="Average of Price (per M^2)" fld="3" subtotal="average"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DB8456-FE6F-4BA6-B05E-F935AB7E149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0:C70" firstHeaderRow="0" firstDataRow="1" firstDataCol="1"/>
  <pivotFields count="28">
    <pivotField numFmtId="1" showAll="0"/>
    <pivotField numFmtId="14" showAll="0">
      <items count="15">
        <item x="0"/>
        <item x="1"/>
        <item x="2"/>
        <item x="3"/>
        <item x="4"/>
        <item x="5"/>
        <item x="6"/>
        <item x="7"/>
        <item x="8"/>
        <item x="9"/>
        <item x="10"/>
        <item x="11"/>
        <item x="12"/>
        <item x="13"/>
        <item t="default"/>
      </items>
    </pivotField>
    <pivotField numFmtId="1" showAll="0"/>
    <pivotField numFmtI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2">
    <field x="22"/>
    <field x="27"/>
  </rowFields>
  <rowItems count="10">
    <i>
      <x/>
    </i>
    <i r="1">
      <x v="1"/>
    </i>
    <i r="1">
      <x v="2"/>
    </i>
    <i>
      <x v="1"/>
    </i>
    <i r="1">
      <x v="1"/>
    </i>
    <i r="1">
      <x v="2"/>
    </i>
    <i>
      <x v="2"/>
    </i>
    <i r="1">
      <x v="1"/>
    </i>
    <i r="1">
      <x v="2"/>
    </i>
    <i t="grand">
      <x/>
    </i>
  </rowItems>
  <colFields count="1">
    <field x="-2"/>
  </colFields>
  <colItems count="2">
    <i>
      <x/>
    </i>
    <i i="1">
      <x v="1"/>
    </i>
  </colItems>
  <dataFields count="2">
    <dataField name="Average of Profit %" fld="5" subtotal="average" baseField="22" baseItem="0"/>
    <dataField name="Sum of prof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80DB72-4754-438D-9841-4F21EF57CBB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J57" firstHeaderRow="1" firstDataRow="3" firstDataCol="1"/>
  <pivotFields count="28">
    <pivotField numFmtId="1" showAll="0"/>
    <pivotField numFmtId="14" showAll="0">
      <items count="15">
        <item x="0"/>
        <item x="1"/>
        <item x="2"/>
        <item x="3"/>
        <item x="4"/>
        <item x="5"/>
        <item x="6"/>
        <item x="7"/>
        <item x="8"/>
        <item x="9"/>
        <item x="10"/>
        <item x="11"/>
        <item x="12"/>
        <item x="13"/>
        <item t="default"/>
      </items>
    </pivotField>
    <pivotField numFmtId="1" showAll="0"/>
    <pivotField numFmtId="1"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Col" showAll="0">
      <items count="3">
        <item x="0"/>
        <item x="1"/>
        <item t="default"/>
      </items>
    </pivotField>
    <pivotField showAll="0"/>
    <pivotField dataField="1" showAll="0"/>
    <pivotField showAll="0"/>
    <pivotField showAll="0"/>
    <pivotField showAll="0"/>
    <pivotField showAll="0"/>
    <pivotField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1">
    <field x="27"/>
  </rowFields>
  <rowItems count="3">
    <i>
      <x v="1"/>
    </i>
    <i>
      <x v="2"/>
    </i>
    <i t="grand">
      <x/>
    </i>
  </rowItems>
  <colFields count="2">
    <field x="18"/>
    <field x="-2"/>
  </colFields>
  <colItems count="9">
    <i>
      <x/>
      <x/>
    </i>
    <i r="1" i="1">
      <x v="1"/>
    </i>
    <i r="1" i="2">
      <x v="2"/>
    </i>
    <i>
      <x v="1"/>
      <x/>
    </i>
    <i r="1" i="1">
      <x v="1"/>
    </i>
    <i r="1" i="2">
      <x v="2"/>
    </i>
    <i t="grand">
      <x/>
    </i>
    <i t="grand" i="1">
      <x/>
    </i>
    <i t="grand" i="2">
      <x/>
    </i>
  </colItems>
  <dataFields count="3">
    <dataField name="Average of annual income" fld="20" subtotal="average" baseField="27" baseItem="1"/>
    <dataField name="Count of customer id" fld="14" subtotal="count" baseField="27" baseItem="1"/>
    <dataField name="% of customer id" fld="14" subtotal="count" showDataAs="percentOfRow" baseField="27"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55D9-9402-463C-9043-6AF3142E7800}">
  <dimension ref="B1:AA1000"/>
  <sheetViews>
    <sheetView workbookViewId="0"/>
  </sheetViews>
  <sheetFormatPr defaultRowHeight="13.8" x14ac:dyDescent="0.25"/>
  <cols>
    <col min="1" max="1" width="2.44140625" style="1" customWidth="1"/>
    <col min="2" max="2" width="14.77734375" style="1" bestFit="1" customWidth="1"/>
    <col min="3" max="3" width="11" style="1" bestFit="1" customWidth="1"/>
    <col min="4" max="4" width="8.77734375" style="1" bestFit="1" customWidth="1"/>
    <col min="5" max="5" width="15.77734375" style="1" bestFit="1" customWidth="1"/>
    <col min="6" max="6" width="6.5546875" style="1" bestFit="1" customWidth="1"/>
    <col min="7" max="7" width="8.6640625" style="1" bestFit="1" customWidth="1"/>
    <col min="8" max="8" width="5.21875" style="1" bestFit="1" customWidth="1"/>
    <col min="9" max="9" width="5.44140625" style="1" bestFit="1" customWidth="1"/>
    <col min="10" max="10" width="9" style="1" bestFit="1" customWidth="1"/>
    <col min="11" max="11" width="11.44140625" style="1" bestFit="1" customWidth="1"/>
    <col min="12" max="12" width="10.88671875" style="1" bestFit="1" customWidth="1"/>
    <col min="13" max="13" width="12.6640625" style="1" bestFit="1" customWidth="1"/>
    <col min="14" max="14" width="17.77734375" style="1" bestFit="1" customWidth="1"/>
    <col min="15" max="15" width="10.44140625" style="1" bestFit="1" customWidth="1"/>
    <col min="16" max="16" width="12.5546875" style="1" bestFit="1" customWidth="1"/>
    <col min="17" max="17" width="18.21875" style="1" bestFit="1" customWidth="1"/>
    <col min="18" max="18" width="22.44140625" style="1" bestFit="1" customWidth="1"/>
    <col min="19" max="19" width="19.6640625" style="1" bestFit="1" customWidth="1"/>
    <col min="20" max="20" width="10.5546875" style="1" bestFit="1" customWidth="1"/>
    <col min="21" max="21" width="14.77734375" style="1" bestFit="1" customWidth="1"/>
    <col min="22" max="22" width="15.33203125" style="1" bestFit="1" customWidth="1"/>
    <col min="23" max="23" width="13.33203125" style="1" bestFit="1" customWidth="1"/>
    <col min="24" max="24" width="14.6640625" style="1" bestFit="1" customWidth="1"/>
    <col min="25" max="25" width="18.21875" style="1" bestFit="1" customWidth="1"/>
    <col min="26" max="26" width="14.77734375" style="1" bestFit="1" customWidth="1"/>
    <col min="27" max="27" width="6.88671875" style="1" bestFit="1" customWidth="1"/>
    <col min="28" max="28" width="16.6640625" style="1" bestFit="1" customWidth="1"/>
    <col min="29" max="16384" width="8.88671875" style="1"/>
  </cols>
  <sheetData>
    <row r="1" spans="2:27" x14ac:dyDescent="0.25">
      <c r="B1" s="4" t="s">
        <v>0</v>
      </c>
      <c r="C1" s="4" t="s">
        <v>1</v>
      </c>
      <c r="D1" s="4" t="s">
        <v>2</v>
      </c>
      <c r="E1" s="4" t="s">
        <v>98</v>
      </c>
      <c r="F1" s="4" t="s">
        <v>11</v>
      </c>
      <c r="G1" s="4" t="s">
        <v>103</v>
      </c>
      <c r="H1" s="4" t="s">
        <v>3</v>
      </c>
      <c r="I1" s="4" t="s">
        <v>4</v>
      </c>
      <c r="J1" s="4" t="s">
        <v>5</v>
      </c>
      <c r="K1" s="4" t="s">
        <v>6</v>
      </c>
      <c r="L1" s="4" t="s">
        <v>7</v>
      </c>
      <c r="M1" s="4" t="s">
        <v>8</v>
      </c>
      <c r="N1" s="4" t="s">
        <v>9</v>
      </c>
      <c r="O1" s="4" t="s">
        <v>10</v>
      </c>
      <c r="P1" s="4" t="s">
        <v>12</v>
      </c>
      <c r="Q1" s="26" t="s">
        <v>94</v>
      </c>
      <c r="R1" s="26" t="s">
        <v>26</v>
      </c>
      <c r="S1" s="26" t="s">
        <v>27</v>
      </c>
      <c r="T1" s="26" t="s">
        <v>28</v>
      </c>
      <c r="U1" s="26" t="s">
        <v>96</v>
      </c>
      <c r="V1" s="26" t="s">
        <v>30</v>
      </c>
      <c r="W1" s="26" t="s">
        <v>13</v>
      </c>
      <c r="X1" s="26" t="s">
        <v>35</v>
      </c>
      <c r="Y1" s="26" t="s">
        <v>95</v>
      </c>
      <c r="Z1" s="26" t="s">
        <v>97</v>
      </c>
      <c r="AA1" s="26" t="s">
        <v>36</v>
      </c>
    </row>
    <row r="2" spans="2:27" x14ac:dyDescent="0.25">
      <c r="B2" s="2">
        <v>1001</v>
      </c>
      <c r="C2" s="3">
        <v>44197</v>
      </c>
      <c r="D2" s="2">
        <v>1410000</v>
      </c>
      <c r="E2" s="2">
        <v>7740</v>
      </c>
      <c r="F2" s="1">
        <v>31000</v>
      </c>
      <c r="G2" s="1">
        <v>2.1999999999999999E-2</v>
      </c>
      <c r="H2" s="1">
        <v>182</v>
      </c>
      <c r="I2" s="1">
        <v>4</v>
      </c>
      <c r="J2" s="1" t="s">
        <v>14</v>
      </c>
      <c r="K2" s="1">
        <v>3</v>
      </c>
      <c r="L2" s="1">
        <v>3</v>
      </c>
      <c r="M2" s="1" t="s">
        <v>15</v>
      </c>
      <c r="N2" s="1" t="s">
        <v>16</v>
      </c>
      <c r="O2" s="1" t="s">
        <v>17</v>
      </c>
      <c r="P2" s="1">
        <v>1321</v>
      </c>
      <c r="Q2" s="1" t="s">
        <v>31</v>
      </c>
      <c r="R2" s="1" t="s">
        <v>65</v>
      </c>
      <c r="S2" s="1">
        <v>4</v>
      </c>
      <c r="T2" s="1" t="s">
        <v>32</v>
      </c>
      <c r="U2" s="1">
        <v>43</v>
      </c>
      <c r="V2" s="1">
        <v>530000</v>
      </c>
      <c r="W2" s="1">
        <v>103</v>
      </c>
      <c r="X2" s="1" t="s">
        <v>39</v>
      </c>
      <c r="Y2" s="1" t="s">
        <v>31</v>
      </c>
      <c r="Z2" s="1">
        <v>31</v>
      </c>
      <c r="AA2" s="1">
        <v>15000</v>
      </c>
    </row>
    <row r="3" spans="2:27" x14ac:dyDescent="0.25">
      <c r="B3" s="2">
        <v>1002</v>
      </c>
      <c r="C3" s="3">
        <v>44197</v>
      </c>
      <c r="D3" s="2">
        <v>1120000</v>
      </c>
      <c r="E3" s="2">
        <v>4210</v>
      </c>
      <c r="F3" s="1">
        <v>17000</v>
      </c>
      <c r="G3" s="1">
        <v>1.4999999999999999E-2</v>
      </c>
      <c r="H3" s="1">
        <v>266</v>
      </c>
      <c r="I3" s="1">
        <v>3</v>
      </c>
      <c r="J3" s="1" t="s">
        <v>18</v>
      </c>
      <c r="K3" s="1">
        <v>4</v>
      </c>
      <c r="L3" s="1">
        <v>4</v>
      </c>
      <c r="M3" s="1" t="s">
        <v>15</v>
      </c>
      <c r="N3" s="1" t="s">
        <v>19</v>
      </c>
      <c r="O3" s="1" t="s">
        <v>17</v>
      </c>
      <c r="P3" s="1">
        <v>1403</v>
      </c>
      <c r="Q3" s="1" t="s">
        <v>31</v>
      </c>
      <c r="R3" s="1" t="s">
        <v>65</v>
      </c>
      <c r="S3" s="1">
        <v>2</v>
      </c>
      <c r="T3" s="1" t="s">
        <v>33</v>
      </c>
      <c r="U3" s="1">
        <v>42</v>
      </c>
      <c r="V3" s="1">
        <v>710000</v>
      </c>
      <c r="W3" s="1">
        <v>102</v>
      </c>
      <c r="X3" s="1" t="s">
        <v>38</v>
      </c>
      <c r="Y3" s="1" t="s">
        <v>31</v>
      </c>
      <c r="Z3" s="1">
        <v>23</v>
      </c>
      <c r="AA3" s="1">
        <v>7000</v>
      </c>
    </row>
    <row r="4" spans="2:27" x14ac:dyDescent="0.25">
      <c r="B4" s="2">
        <v>1003</v>
      </c>
      <c r="C4" s="3">
        <v>44198</v>
      </c>
      <c r="D4" s="2">
        <v>1510000</v>
      </c>
      <c r="E4" s="2">
        <v>6800</v>
      </c>
      <c r="F4" s="1">
        <v>36000</v>
      </c>
      <c r="G4" s="1">
        <v>2.4E-2</v>
      </c>
      <c r="H4" s="1">
        <v>222</v>
      </c>
      <c r="I4" s="1">
        <v>3</v>
      </c>
      <c r="J4" s="1" t="s">
        <v>14</v>
      </c>
      <c r="K4" s="1">
        <v>3</v>
      </c>
      <c r="L4" s="1">
        <v>3</v>
      </c>
      <c r="M4" s="1" t="s">
        <v>15</v>
      </c>
      <c r="N4" s="1" t="s">
        <v>20</v>
      </c>
      <c r="O4" s="1" t="s">
        <v>21</v>
      </c>
      <c r="P4" s="1">
        <v>1843</v>
      </c>
      <c r="Q4" s="1" t="s">
        <v>31</v>
      </c>
      <c r="R4" s="1" t="s">
        <v>65</v>
      </c>
      <c r="S4" s="1">
        <v>2</v>
      </c>
      <c r="T4" s="1" t="s">
        <v>32</v>
      </c>
      <c r="U4" s="1">
        <v>57</v>
      </c>
      <c r="V4" s="1">
        <v>620000</v>
      </c>
      <c r="W4" s="1">
        <v>103</v>
      </c>
      <c r="X4" s="1" t="s">
        <v>39</v>
      </c>
      <c r="Y4" s="1" t="s">
        <v>31</v>
      </c>
      <c r="Z4" s="1">
        <v>31</v>
      </c>
      <c r="AA4" s="1">
        <v>15000</v>
      </c>
    </row>
    <row r="5" spans="2:27" x14ac:dyDescent="0.25">
      <c r="B5" s="2">
        <v>1004</v>
      </c>
      <c r="C5" s="3">
        <v>44199</v>
      </c>
      <c r="D5" s="2">
        <v>1220000</v>
      </c>
      <c r="E5" s="2">
        <v>8410</v>
      </c>
      <c r="F5" s="1">
        <v>18000</v>
      </c>
      <c r="G5" s="1">
        <v>1.4999999999999999E-2</v>
      </c>
      <c r="H5" s="1">
        <v>145</v>
      </c>
      <c r="I5" s="1">
        <v>3</v>
      </c>
      <c r="J5" s="1" t="s">
        <v>18</v>
      </c>
      <c r="K5" s="1">
        <v>2</v>
      </c>
      <c r="L5" s="1">
        <v>3</v>
      </c>
      <c r="M5" s="1" t="s">
        <v>15</v>
      </c>
      <c r="N5" s="1" t="s">
        <v>16</v>
      </c>
      <c r="O5" s="1" t="s">
        <v>21</v>
      </c>
      <c r="P5" s="1">
        <v>1261</v>
      </c>
      <c r="Q5" s="1" t="s">
        <v>31</v>
      </c>
      <c r="R5" s="1" t="s">
        <v>66</v>
      </c>
      <c r="S5" s="1">
        <v>0</v>
      </c>
      <c r="T5" s="1" t="s">
        <v>32</v>
      </c>
      <c r="U5" s="1">
        <v>32</v>
      </c>
      <c r="V5" s="1">
        <v>360000</v>
      </c>
      <c r="W5" s="1">
        <v>102</v>
      </c>
      <c r="X5" s="1" t="s">
        <v>38</v>
      </c>
      <c r="Y5" s="1" t="s">
        <v>31</v>
      </c>
      <c r="Z5" s="1">
        <v>23</v>
      </c>
      <c r="AA5" s="1">
        <v>7000</v>
      </c>
    </row>
    <row r="6" spans="2:27" x14ac:dyDescent="0.25">
      <c r="B6" s="2">
        <v>1005</v>
      </c>
      <c r="C6" s="3">
        <v>44200</v>
      </c>
      <c r="D6" s="2">
        <v>1390000</v>
      </c>
      <c r="E6" s="2">
        <v>8030</v>
      </c>
      <c r="F6" s="1">
        <v>26000</v>
      </c>
      <c r="G6" s="1">
        <v>1.9E-2</v>
      </c>
      <c r="H6" s="1">
        <v>173</v>
      </c>
      <c r="I6" s="1">
        <v>1</v>
      </c>
      <c r="J6" s="1" t="s">
        <v>18</v>
      </c>
      <c r="K6" s="1">
        <v>3</v>
      </c>
      <c r="L6" s="1">
        <v>3</v>
      </c>
      <c r="M6" s="1" t="s">
        <v>22</v>
      </c>
      <c r="N6" s="1" t="s">
        <v>16</v>
      </c>
      <c r="O6" s="1" t="s">
        <v>17</v>
      </c>
      <c r="P6" s="1">
        <v>1598</v>
      </c>
      <c r="Q6" s="1" t="s">
        <v>34</v>
      </c>
      <c r="R6" s="1" t="s">
        <v>65</v>
      </c>
      <c r="S6" s="1">
        <v>2</v>
      </c>
      <c r="T6" s="1" t="s">
        <v>33</v>
      </c>
      <c r="U6" s="1">
        <v>46</v>
      </c>
      <c r="V6" s="1">
        <v>610000</v>
      </c>
      <c r="W6" s="1">
        <v>103</v>
      </c>
      <c r="X6" s="1" t="s">
        <v>39</v>
      </c>
      <c r="Y6" s="1" t="s">
        <v>31</v>
      </c>
      <c r="Z6" s="1">
        <v>31</v>
      </c>
      <c r="AA6" s="1">
        <v>15000</v>
      </c>
    </row>
    <row r="7" spans="2:27" x14ac:dyDescent="0.25">
      <c r="B7" s="2">
        <v>1006</v>
      </c>
      <c r="C7" s="3">
        <v>44200</v>
      </c>
      <c r="D7" s="2">
        <v>1270000</v>
      </c>
      <c r="E7" s="2">
        <v>4680</v>
      </c>
      <c r="F7" s="1">
        <v>22000</v>
      </c>
      <c r="G7" s="1">
        <v>1.7000000000000001E-2</v>
      </c>
      <c r="H7" s="1">
        <v>271</v>
      </c>
      <c r="I7" s="1">
        <v>2</v>
      </c>
      <c r="J7" s="1" t="s">
        <v>14</v>
      </c>
      <c r="K7" s="1">
        <v>4</v>
      </c>
      <c r="L7" s="1">
        <v>3</v>
      </c>
      <c r="M7" s="1" t="s">
        <v>22</v>
      </c>
      <c r="N7" s="1" t="s">
        <v>19</v>
      </c>
      <c r="O7" s="1" t="s">
        <v>21</v>
      </c>
      <c r="P7" s="1">
        <v>1944</v>
      </c>
      <c r="Q7" s="1" t="s">
        <v>31</v>
      </c>
      <c r="R7" s="1" t="s">
        <v>65</v>
      </c>
      <c r="S7" s="1">
        <v>3</v>
      </c>
      <c r="T7" s="1" t="s">
        <v>33</v>
      </c>
      <c r="U7" s="1">
        <v>54</v>
      </c>
      <c r="V7" s="1">
        <v>640000</v>
      </c>
      <c r="W7" s="1">
        <v>102</v>
      </c>
      <c r="X7" s="1" t="s">
        <v>38</v>
      </c>
      <c r="Y7" s="1" t="s">
        <v>31</v>
      </c>
      <c r="Z7" s="1">
        <v>23</v>
      </c>
      <c r="AA7" s="1">
        <v>7000</v>
      </c>
    </row>
    <row r="8" spans="2:27" x14ac:dyDescent="0.25">
      <c r="B8" s="2">
        <v>1007</v>
      </c>
      <c r="C8" s="3">
        <v>44203</v>
      </c>
      <c r="D8" s="2">
        <v>1780000</v>
      </c>
      <c r="E8" s="2">
        <v>6520</v>
      </c>
      <c r="F8" s="1">
        <v>25000</v>
      </c>
      <c r="G8" s="1">
        <v>1.4E-2</v>
      </c>
      <c r="H8" s="1">
        <v>273</v>
      </c>
      <c r="I8" s="1">
        <v>4</v>
      </c>
      <c r="J8" s="1" t="s">
        <v>14</v>
      </c>
      <c r="K8" s="1">
        <v>4</v>
      </c>
      <c r="L8" s="1">
        <v>3</v>
      </c>
      <c r="M8" s="1" t="s">
        <v>22</v>
      </c>
      <c r="N8" s="1" t="s">
        <v>20</v>
      </c>
      <c r="O8" s="1" t="s">
        <v>17</v>
      </c>
      <c r="P8" s="1">
        <v>1361</v>
      </c>
      <c r="Q8" s="1" t="s">
        <v>34</v>
      </c>
      <c r="R8" s="1" t="s">
        <v>65</v>
      </c>
      <c r="S8" s="1">
        <v>4</v>
      </c>
      <c r="T8" s="1" t="s">
        <v>33</v>
      </c>
      <c r="U8" s="1">
        <v>41</v>
      </c>
      <c r="V8" s="1">
        <v>560000</v>
      </c>
      <c r="W8" s="1">
        <v>101</v>
      </c>
      <c r="X8" s="1" t="s">
        <v>37</v>
      </c>
      <c r="Y8" s="1" t="s">
        <v>31</v>
      </c>
      <c r="Z8" s="1">
        <v>25</v>
      </c>
      <c r="AA8" s="1">
        <v>9000</v>
      </c>
    </row>
    <row r="9" spans="2:27" x14ac:dyDescent="0.25">
      <c r="B9" s="2">
        <v>1008</v>
      </c>
      <c r="C9" s="3">
        <v>44204</v>
      </c>
      <c r="D9" s="2">
        <v>1630000</v>
      </c>
      <c r="E9" s="2">
        <v>6410</v>
      </c>
      <c r="F9" s="1">
        <v>20000</v>
      </c>
      <c r="G9" s="1">
        <v>1.2E-2</v>
      </c>
      <c r="H9" s="1">
        <v>254</v>
      </c>
      <c r="I9" s="1">
        <v>2</v>
      </c>
      <c r="J9" s="1" t="s">
        <v>18</v>
      </c>
      <c r="K9" s="1">
        <v>4</v>
      </c>
      <c r="L9" s="1">
        <v>3</v>
      </c>
      <c r="M9" s="1" t="s">
        <v>22</v>
      </c>
      <c r="N9" s="1" t="s">
        <v>20</v>
      </c>
      <c r="O9" s="1" t="s">
        <v>17</v>
      </c>
      <c r="P9" s="1">
        <v>1099</v>
      </c>
      <c r="Q9" s="1" t="s">
        <v>31</v>
      </c>
      <c r="R9" s="1" t="s">
        <v>65</v>
      </c>
      <c r="S9" s="1">
        <v>3</v>
      </c>
      <c r="T9" s="1" t="s">
        <v>33</v>
      </c>
      <c r="U9" s="1">
        <v>59</v>
      </c>
      <c r="V9" s="1">
        <v>540000</v>
      </c>
      <c r="W9" s="1">
        <v>101</v>
      </c>
      <c r="X9" s="1" t="s">
        <v>37</v>
      </c>
      <c r="Y9" s="1" t="s">
        <v>31</v>
      </c>
      <c r="Z9" s="1">
        <v>25</v>
      </c>
      <c r="AA9" s="1">
        <v>9000</v>
      </c>
    </row>
    <row r="10" spans="2:27" x14ac:dyDescent="0.25">
      <c r="B10" s="2">
        <v>1009</v>
      </c>
      <c r="C10" s="3">
        <v>44204</v>
      </c>
      <c r="D10" s="2">
        <v>1820000</v>
      </c>
      <c r="E10" s="2">
        <v>6860</v>
      </c>
      <c r="F10" s="1">
        <v>36000</v>
      </c>
      <c r="G10" s="1">
        <v>0.02</v>
      </c>
      <c r="H10" s="1">
        <v>265</v>
      </c>
      <c r="I10" s="1">
        <v>3</v>
      </c>
      <c r="J10" s="1" t="s">
        <v>14</v>
      </c>
      <c r="K10" s="1">
        <v>4</v>
      </c>
      <c r="L10" s="1">
        <v>3</v>
      </c>
      <c r="M10" s="1" t="s">
        <v>22</v>
      </c>
      <c r="N10" s="1" t="s">
        <v>20</v>
      </c>
      <c r="O10" s="1" t="s">
        <v>21</v>
      </c>
      <c r="P10" s="1">
        <v>1930</v>
      </c>
      <c r="Q10" s="1" t="s">
        <v>31</v>
      </c>
      <c r="R10" s="1" t="s">
        <v>65</v>
      </c>
      <c r="S10" s="1">
        <v>4</v>
      </c>
      <c r="T10" s="1" t="s">
        <v>33</v>
      </c>
      <c r="U10" s="1">
        <v>43</v>
      </c>
      <c r="V10" s="1">
        <v>460000</v>
      </c>
      <c r="W10" s="1">
        <v>102</v>
      </c>
      <c r="X10" s="1" t="s">
        <v>38</v>
      </c>
      <c r="Y10" s="1" t="s">
        <v>31</v>
      </c>
      <c r="Z10" s="1">
        <v>23</v>
      </c>
      <c r="AA10" s="1">
        <v>7000</v>
      </c>
    </row>
    <row r="11" spans="2:27" x14ac:dyDescent="0.25">
      <c r="B11" s="2">
        <v>1010</v>
      </c>
      <c r="C11" s="3">
        <v>44205</v>
      </c>
      <c r="D11" s="2">
        <v>1320000</v>
      </c>
      <c r="E11" s="2">
        <v>7670</v>
      </c>
      <c r="F11" s="1">
        <v>20000</v>
      </c>
      <c r="G11" s="1">
        <v>1.4999999999999999E-2</v>
      </c>
      <c r="H11" s="1">
        <v>172</v>
      </c>
      <c r="I11" s="1">
        <v>5</v>
      </c>
      <c r="J11" s="1" t="s">
        <v>18</v>
      </c>
      <c r="K11" s="1">
        <v>2</v>
      </c>
      <c r="L11" s="1">
        <v>3</v>
      </c>
      <c r="M11" s="1" t="s">
        <v>15</v>
      </c>
      <c r="N11" s="1" t="s">
        <v>16</v>
      </c>
      <c r="O11" s="1" t="s">
        <v>17</v>
      </c>
      <c r="P11" s="1">
        <v>1675</v>
      </c>
      <c r="Q11" s="1" t="s">
        <v>31</v>
      </c>
      <c r="R11" s="1" t="s">
        <v>65</v>
      </c>
      <c r="S11" s="1">
        <v>4</v>
      </c>
      <c r="T11" s="1" t="s">
        <v>33</v>
      </c>
      <c r="U11" s="1">
        <v>57</v>
      </c>
      <c r="V11" s="1">
        <v>360000</v>
      </c>
      <c r="W11" s="1">
        <v>102</v>
      </c>
      <c r="X11" s="1" t="s">
        <v>38</v>
      </c>
      <c r="Y11" s="1" t="s">
        <v>31</v>
      </c>
      <c r="Z11" s="1">
        <v>23</v>
      </c>
      <c r="AA11" s="1">
        <v>7000</v>
      </c>
    </row>
    <row r="12" spans="2:27" x14ac:dyDescent="0.25">
      <c r="B12" s="2">
        <v>1011</v>
      </c>
      <c r="C12" s="3">
        <v>44205</v>
      </c>
      <c r="D12" s="2">
        <v>1770000</v>
      </c>
      <c r="E12" s="2">
        <v>7660</v>
      </c>
      <c r="F12" s="1">
        <v>25000</v>
      </c>
      <c r="G12" s="1">
        <v>1.4E-2</v>
      </c>
      <c r="H12" s="1">
        <v>231</v>
      </c>
      <c r="I12" s="1">
        <v>1</v>
      </c>
      <c r="J12" s="1" t="s">
        <v>14</v>
      </c>
      <c r="K12" s="1">
        <v>4</v>
      </c>
      <c r="L12" s="1">
        <v>4</v>
      </c>
      <c r="M12" s="1" t="s">
        <v>15</v>
      </c>
      <c r="N12" s="1" t="s">
        <v>16</v>
      </c>
      <c r="O12" s="1" t="s">
        <v>17</v>
      </c>
      <c r="P12" s="1">
        <v>1874</v>
      </c>
      <c r="Q12" s="1" t="s">
        <v>31</v>
      </c>
      <c r="R12" s="1" t="s">
        <v>65</v>
      </c>
      <c r="S12" s="1">
        <v>2</v>
      </c>
      <c r="T12" s="1" t="s">
        <v>33</v>
      </c>
      <c r="U12" s="1">
        <v>40</v>
      </c>
      <c r="V12" s="1">
        <v>630000</v>
      </c>
      <c r="W12" s="1">
        <v>102</v>
      </c>
      <c r="X12" s="1" t="s">
        <v>38</v>
      </c>
      <c r="Y12" s="1" t="s">
        <v>31</v>
      </c>
      <c r="Z12" s="1">
        <v>23</v>
      </c>
      <c r="AA12" s="1">
        <v>7000</v>
      </c>
    </row>
    <row r="13" spans="2:27" x14ac:dyDescent="0.25">
      <c r="B13" s="2">
        <v>1012</v>
      </c>
      <c r="C13" s="3">
        <v>44205</v>
      </c>
      <c r="D13" s="2">
        <v>1970000</v>
      </c>
      <c r="E13" s="2">
        <v>8560</v>
      </c>
      <c r="F13" s="1">
        <v>41000</v>
      </c>
      <c r="G13" s="1">
        <v>2.1000000000000001E-2</v>
      </c>
      <c r="H13" s="1">
        <v>230</v>
      </c>
      <c r="I13" s="1">
        <v>3</v>
      </c>
      <c r="J13" s="1" t="s">
        <v>18</v>
      </c>
      <c r="K13" s="1">
        <v>4</v>
      </c>
      <c r="L13" s="1">
        <v>4</v>
      </c>
      <c r="M13" s="1" t="s">
        <v>22</v>
      </c>
      <c r="N13" s="1" t="s">
        <v>16</v>
      </c>
      <c r="O13" s="1" t="s">
        <v>21</v>
      </c>
      <c r="P13" s="1">
        <v>1883</v>
      </c>
      <c r="Q13" s="1" t="s">
        <v>31</v>
      </c>
      <c r="R13" s="1" t="s">
        <v>65</v>
      </c>
      <c r="S13" s="1">
        <v>3</v>
      </c>
      <c r="T13" s="1" t="s">
        <v>33</v>
      </c>
      <c r="U13" s="1">
        <v>56</v>
      </c>
      <c r="V13" s="1">
        <v>1010000</v>
      </c>
      <c r="W13" s="1">
        <v>103</v>
      </c>
      <c r="X13" s="1" t="s">
        <v>39</v>
      </c>
      <c r="Y13" s="1" t="s">
        <v>31</v>
      </c>
      <c r="Z13" s="1">
        <v>31</v>
      </c>
      <c r="AA13" s="1">
        <v>15000</v>
      </c>
    </row>
    <row r="14" spans="2:27" x14ac:dyDescent="0.25">
      <c r="B14" s="2">
        <v>1013</v>
      </c>
      <c r="C14" s="3">
        <v>44209</v>
      </c>
      <c r="D14" s="2">
        <v>1370000</v>
      </c>
      <c r="E14" s="2">
        <v>8100</v>
      </c>
      <c r="F14" s="1">
        <v>19000</v>
      </c>
      <c r="G14" s="1">
        <v>1.4E-2</v>
      </c>
      <c r="H14" s="1">
        <v>169</v>
      </c>
      <c r="I14" s="1">
        <v>1</v>
      </c>
      <c r="J14" s="1" t="s">
        <v>18</v>
      </c>
      <c r="K14" s="1">
        <v>2</v>
      </c>
      <c r="L14" s="1">
        <v>3</v>
      </c>
      <c r="M14" s="1" t="s">
        <v>15</v>
      </c>
      <c r="N14" s="1" t="s">
        <v>16</v>
      </c>
      <c r="O14" s="1" t="s">
        <v>21</v>
      </c>
      <c r="P14" s="1">
        <v>1790</v>
      </c>
      <c r="Q14" s="1" t="s">
        <v>34</v>
      </c>
      <c r="R14" s="1" t="s">
        <v>65</v>
      </c>
      <c r="S14" s="1">
        <v>2</v>
      </c>
      <c r="T14" s="1" t="s">
        <v>33</v>
      </c>
      <c r="U14" s="1">
        <v>62</v>
      </c>
      <c r="V14" s="1">
        <v>550000</v>
      </c>
      <c r="W14" s="1">
        <v>101</v>
      </c>
      <c r="X14" s="1" t="s">
        <v>37</v>
      </c>
      <c r="Y14" s="1" t="s">
        <v>31</v>
      </c>
      <c r="Z14" s="1">
        <v>25</v>
      </c>
      <c r="AA14" s="1">
        <v>9000</v>
      </c>
    </row>
    <row r="15" spans="2:27" x14ac:dyDescent="0.25">
      <c r="B15" s="2">
        <v>1014</v>
      </c>
      <c r="C15" s="3">
        <v>44209</v>
      </c>
      <c r="D15" s="2">
        <v>2100000</v>
      </c>
      <c r="E15" s="2">
        <v>8500</v>
      </c>
      <c r="F15" s="1">
        <v>38000</v>
      </c>
      <c r="G15" s="1">
        <v>1.7999999999999999E-2</v>
      </c>
      <c r="H15" s="1">
        <v>247</v>
      </c>
      <c r="I15" s="1">
        <v>4</v>
      </c>
      <c r="J15" s="1" t="s">
        <v>14</v>
      </c>
      <c r="K15" s="1">
        <v>4</v>
      </c>
      <c r="L15" s="1">
        <v>3</v>
      </c>
      <c r="M15" s="1" t="s">
        <v>22</v>
      </c>
      <c r="N15" s="1" t="s">
        <v>16</v>
      </c>
      <c r="O15" s="1" t="s">
        <v>21</v>
      </c>
      <c r="P15" s="1">
        <v>1827</v>
      </c>
      <c r="Q15" s="1" t="s">
        <v>31</v>
      </c>
      <c r="R15" s="1" t="s">
        <v>65</v>
      </c>
      <c r="S15" s="1">
        <v>3</v>
      </c>
      <c r="T15" s="1" t="s">
        <v>33</v>
      </c>
      <c r="U15" s="1">
        <v>40</v>
      </c>
      <c r="V15" s="1">
        <v>1110000</v>
      </c>
      <c r="W15" s="1">
        <v>102</v>
      </c>
      <c r="X15" s="1" t="s">
        <v>38</v>
      </c>
      <c r="Y15" s="1" t="s">
        <v>31</v>
      </c>
      <c r="Z15" s="1">
        <v>23</v>
      </c>
      <c r="AA15" s="1">
        <v>7000</v>
      </c>
    </row>
    <row r="16" spans="2:27" x14ac:dyDescent="0.25">
      <c r="B16" s="2">
        <v>1015</v>
      </c>
      <c r="C16" s="3">
        <v>44210</v>
      </c>
      <c r="D16" s="2">
        <v>2020000</v>
      </c>
      <c r="E16" s="2">
        <v>8700</v>
      </c>
      <c r="F16" s="1">
        <v>46000</v>
      </c>
      <c r="G16" s="1">
        <v>2.3E-2</v>
      </c>
      <c r="H16" s="1">
        <v>232</v>
      </c>
      <c r="I16" s="1">
        <v>3</v>
      </c>
      <c r="J16" s="1" t="s">
        <v>14</v>
      </c>
      <c r="K16" s="1">
        <v>3</v>
      </c>
      <c r="L16" s="1">
        <v>3</v>
      </c>
      <c r="M16" s="1" t="s">
        <v>22</v>
      </c>
      <c r="N16" s="1" t="s">
        <v>16</v>
      </c>
      <c r="O16" s="1" t="s">
        <v>21</v>
      </c>
      <c r="P16" s="1">
        <v>1266</v>
      </c>
      <c r="Q16" s="1" t="s">
        <v>34</v>
      </c>
      <c r="R16" s="1" t="s">
        <v>65</v>
      </c>
      <c r="S16" s="1">
        <v>2</v>
      </c>
      <c r="T16" s="1" t="s">
        <v>33</v>
      </c>
      <c r="U16" s="1">
        <v>55</v>
      </c>
      <c r="V16" s="1">
        <v>410000</v>
      </c>
      <c r="W16" s="1">
        <v>103</v>
      </c>
      <c r="X16" s="1" t="s">
        <v>39</v>
      </c>
      <c r="Y16" s="1" t="s">
        <v>31</v>
      </c>
      <c r="Z16" s="1">
        <v>31</v>
      </c>
      <c r="AA16" s="1">
        <v>15000</v>
      </c>
    </row>
    <row r="17" spans="2:27" x14ac:dyDescent="0.25">
      <c r="B17" s="2">
        <v>1016</v>
      </c>
      <c r="C17" s="3">
        <v>44211</v>
      </c>
      <c r="D17" s="2">
        <v>830000</v>
      </c>
      <c r="E17" s="2">
        <v>4480</v>
      </c>
      <c r="F17" s="1">
        <v>9000</v>
      </c>
      <c r="G17" s="1">
        <v>1.0999999999999999E-2</v>
      </c>
      <c r="H17" s="1">
        <v>185</v>
      </c>
      <c r="I17" s="1">
        <v>5</v>
      </c>
      <c r="J17" s="1" t="s">
        <v>18</v>
      </c>
      <c r="K17" s="1">
        <v>3</v>
      </c>
      <c r="L17" s="1">
        <v>4</v>
      </c>
      <c r="M17" s="1" t="s">
        <v>22</v>
      </c>
      <c r="N17" s="1" t="s">
        <v>19</v>
      </c>
      <c r="O17" s="1" t="s">
        <v>17</v>
      </c>
      <c r="P17" s="1">
        <v>1904</v>
      </c>
      <c r="Q17" s="1" t="s">
        <v>34</v>
      </c>
      <c r="R17" s="1" t="s">
        <v>65</v>
      </c>
      <c r="S17" s="1">
        <v>4</v>
      </c>
      <c r="T17" s="1" t="s">
        <v>33</v>
      </c>
      <c r="U17" s="1">
        <v>61</v>
      </c>
      <c r="V17" s="1">
        <v>740000</v>
      </c>
      <c r="W17" s="1">
        <v>101</v>
      </c>
      <c r="X17" s="1" t="s">
        <v>37</v>
      </c>
      <c r="Y17" s="1" t="s">
        <v>31</v>
      </c>
      <c r="Z17" s="1">
        <v>25</v>
      </c>
      <c r="AA17" s="1">
        <v>9000</v>
      </c>
    </row>
    <row r="18" spans="2:27" x14ac:dyDescent="0.25">
      <c r="B18" s="2">
        <v>1017</v>
      </c>
      <c r="C18" s="3">
        <v>44212</v>
      </c>
      <c r="D18" s="2">
        <v>1140000</v>
      </c>
      <c r="E18" s="2">
        <v>7120</v>
      </c>
      <c r="F18" s="1">
        <v>14000</v>
      </c>
      <c r="G18" s="1">
        <v>1.2E-2</v>
      </c>
      <c r="H18" s="1">
        <v>160</v>
      </c>
      <c r="I18" s="1">
        <v>1</v>
      </c>
      <c r="J18" s="1" t="s">
        <v>14</v>
      </c>
      <c r="K18" s="1">
        <v>3</v>
      </c>
      <c r="L18" s="1">
        <v>2</v>
      </c>
      <c r="M18" s="1" t="s">
        <v>15</v>
      </c>
      <c r="N18" s="1" t="s">
        <v>20</v>
      </c>
      <c r="O18" s="1" t="s">
        <v>21</v>
      </c>
      <c r="P18" s="1">
        <v>1852</v>
      </c>
      <c r="Q18" s="1" t="s">
        <v>31</v>
      </c>
      <c r="R18" s="1" t="s">
        <v>64</v>
      </c>
      <c r="S18" s="1">
        <v>0</v>
      </c>
      <c r="T18" s="1" t="s">
        <v>33</v>
      </c>
      <c r="U18" s="1">
        <v>40</v>
      </c>
      <c r="V18" s="1">
        <v>650000</v>
      </c>
      <c r="W18" s="1">
        <v>101</v>
      </c>
      <c r="X18" s="1" t="s">
        <v>37</v>
      </c>
      <c r="Y18" s="1" t="s">
        <v>31</v>
      </c>
      <c r="Z18" s="1">
        <v>25</v>
      </c>
      <c r="AA18" s="1">
        <v>9000</v>
      </c>
    </row>
    <row r="19" spans="2:27" x14ac:dyDescent="0.25">
      <c r="B19" s="2">
        <v>1018</v>
      </c>
      <c r="C19" s="3">
        <v>44216</v>
      </c>
      <c r="D19" s="2">
        <v>1960000</v>
      </c>
      <c r="E19" s="2">
        <v>7930</v>
      </c>
      <c r="F19" s="1">
        <v>29000</v>
      </c>
      <c r="G19" s="1">
        <v>1.4999999999999999E-2</v>
      </c>
      <c r="H19" s="1">
        <v>247</v>
      </c>
      <c r="I19" s="1">
        <v>1</v>
      </c>
      <c r="J19" s="1" t="s">
        <v>18</v>
      </c>
      <c r="K19" s="1">
        <v>3</v>
      </c>
      <c r="L19" s="1">
        <v>4</v>
      </c>
      <c r="M19" s="1" t="s">
        <v>15</v>
      </c>
      <c r="N19" s="1" t="s">
        <v>16</v>
      </c>
      <c r="O19" s="1" t="s">
        <v>17</v>
      </c>
      <c r="P19" s="1">
        <v>1861</v>
      </c>
      <c r="Q19" s="1" t="s">
        <v>31</v>
      </c>
      <c r="R19" s="1" t="s">
        <v>65</v>
      </c>
      <c r="S19" s="1">
        <v>3</v>
      </c>
      <c r="T19" s="1" t="s">
        <v>33</v>
      </c>
      <c r="U19" s="1">
        <v>42</v>
      </c>
      <c r="V19" s="1">
        <v>790000</v>
      </c>
      <c r="W19" s="1">
        <v>101</v>
      </c>
      <c r="X19" s="1" t="s">
        <v>37</v>
      </c>
      <c r="Y19" s="1" t="s">
        <v>31</v>
      </c>
      <c r="Z19" s="1">
        <v>25</v>
      </c>
      <c r="AA19" s="1">
        <v>9000</v>
      </c>
    </row>
    <row r="20" spans="2:27" x14ac:dyDescent="0.25">
      <c r="B20" s="2">
        <v>1019</v>
      </c>
      <c r="C20" s="3">
        <v>44217</v>
      </c>
      <c r="D20" s="2">
        <v>1340000</v>
      </c>
      <c r="E20" s="2">
        <v>8480</v>
      </c>
      <c r="F20" s="1">
        <v>16000</v>
      </c>
      <c r="G20" s="1">
        <v>1.2E-2</v>
      </c>
      <c r="H20" s="1">
        <v>158</v>
      </c>
      <c r="I20" s="1">
        <v>2</v>
      </c>
      <c r="J20" s="1" t="s">
        <v>18</v>
      </c>
      <c r="K20" s="1">
        <v>3</v>
      </c>
      <c r="L20" s="1">
        <v>2</v>
      </c>
      <c r="M20" s="1" t="s">
        <v>22</v>
      </c>
      <c r="N20" s="1" t="s">
        <v>16</v>
      </c>
      <c r="O20" s="1" t="s">
        <v>21</v>
      </c>
      <c r="P20" s="1">
        <v>1001</v>
      </c>
      <c r="Q20" s="1" t="s">
        <v>31</v>
      </c>
      <c r="R20" s="1" t="s">
        <v>64</v>
      </c>
      <c r="S20" s="1">
        <v>0</v>
      </c>
      <c r="T20" s="1" t="s">
        <v>33</v>
      </c>
      <c r="U20" s="1">
        <v>34</v>
      </c>
      <c r="V20" s="1">
        <v>530000</v>
      </c>
      <c r="W20" s="1">
        <v>101</v>
      </c>
      <c r="X20" s="1" t="s">
        <v>37</v>
      </c>
      <c r="Y20" s="1" t="s">
        <v>31</v>
      </c>
      <c r="Z20" s="1">
        <v>25</v>
      </c>
      <c r="AA20" s="1">
        <v>9000</v>
      </c>
    </row>
    <row r="21" spans="2:27" x14ac:dyDescent="0.25">
      <c r="B21" s="2">
        <v>1020</v>
      </c>
      <c r="C21" s="3">
        <v>44217</v>
      </c>
      <c r="D21" s="2">
        <v>1490000</v>
      </c>
      <c r="E21" s="2">
        <v>6960</v>
      </c>
      <c r="F21" s="1">
        <v>15000</v>
      </c>
      <c r="G21" s="1">
        <v>0.01</v>
      </c>
      <c r="H21" s="1">
        <v>214</v>
      </c>
      <c r="I21" s="1">
        <v>1</v>
      </c>
      <c r="J21" s="1" t="s">
        <v>18</v>
      </c>
      <c r="K21" s="1">
        <v>3</v>
      </c>
      <c r="L21" s="1">
        <v>4</v>
      </c>
      <c r="M21" s="1" t="s">
        <v>22</v>
      </c>
      <c r="N21" s="1" t="s">
        <v>20</v>
      </c>
      <c r="O21" s="1" t="s">
        <v>21</v>
      </c>
      <c r="P21" s="1">
        <v>1105</v>
      </c>
      <c r="Q21" s="1" t="s">
        <v>31</v>
      </c>
      <c r="R21" s="1" t="s">
        <v>65</v>
      </c>
      <c r="S21" s="1">
        <v>3</v>
      </c>
      <c r="T21" s="1" t="s">
        <v>32</v>
      </c>
      <c r="U21" s="1">
        <v>41</v>
      </c>
      <c r="V21" s="1">
        <v>570000</v>
      </c>
      <c r="W21" s="1">
        <v>101</v>
      </c>
      <c r="X21" s="1" t="s">
        <v>37</v>
      </c>
      <c r="Y21" s="1" t="s">
        <v>31</v>
      </c>
      <c r="Z21" s="1">
        <v>25</v>
      </c>
      <c r="AA21" s="1">
        <v>9000</v>
      </c>
    </row>
    <row r="22" spans="2:27" x14ac:dyDescent="0.25">
      <c r="B22" s="2">
        <v>1021</v>
      </c>
      <c r="C22" s="3">
        <v>44217</v>
      </c>
      <c r="D22" s="2">
        <v>1030000</v>
      </c>
      <c r="E22" s="2">
        <v>4030</v>
      </c>
      <c r="F22" s="1">
        <v>22000</v>
      </c>
      <c r="G22" s="1">
        <v>2.1000000000000001E-2</v>
      </c>
      <c r="H22" s="1">
        <v>255</v>
      </c>
      <c r="I22" s="1">
        <v>4</v>
      </c>
      <c r="J22" s="1" t="s">
        <v>18</v>
      </c>
      <c r="K22" s="1">
        <v>3</v>
      </c>
      <c r="L22" s="1">
        <v>3</v>
      </c>
      <c r="M22" s="1" t="s">
        <v>15</v>
      </c>
      <c r="N22" s="1" t="s">
        <v>19</v>
      </c>
      <c r="O22" s="1" t="s">
        <v>17</v>
      </c>
      <c r="P22" s="1">
        <v>1996</v>
      </c>
      <c r="Q22" s="1" t="s">
        <v>31</v>
      </c>
      <c r="R22" s="1" t="s">
        <v>65</v>
      </c>
      <c r="S22" s="1">
        <v>3</v>
      </c>
      <c r="T22" s="1" t="s">
        <v>32</v>
      </c>
      <c r="U22" s="1">
        <v>46</v>
      </c>
      <c r="V22" s="1">
        <v>400000</v>
      </c>
      <c r="W22" s="1">
        <v>102</v>
      </c>
      <c r="X22" s="1" t="s">
        <v>38</v>
      </c>
      <c r="Y22" s="1" t="s">
        <v>31</v>
      </c>
      <c r="Z22" s="1">
        <v>23</v>
      </c>
      <c r="AA22" s="1">
        <v>7000</v>
      </c>
    </row>
    <row r="23" spans="2:27" x14ac:dyDescent="0.25">
      <c r="B23" s="2">
        <v>1022</v>
      </c>
      <c r="C23" s="3">
        <v>44218</v>
      </c>
      <c r="D23" s="2">
        <v>1490000</v>
      </c>
      <c r="E23" s="2">
        <v>5980</v>
      </c>
      <c r="F23" s="1">
        <v>28000</v>
      </c>
      <c r="G23" s="1">
        <v>1.9E-2</v>
      </c>
      <c r="H23" s="1">
        <v>249</v>
      </c>
      <c r="I23" s="1">
        <v>3</v>
      </c>
      <c r="J23" s="1" t="s">
        <v>18</v>
      </c>
      <c r="K23" s="1">
        <v>4</v>
      </c>
      <c r="L23" s="1">
        <v>4</v>
      </c>
      <c r="M23" s="1" t="s">
        <v>23</v>
      </c>
      <c r="N23" s="1" t="s">
        <v>20</v>
      </c>
      <c r="O23" s="1" t="s">
        <v>17</v>
      </c>
      <c r="P23" s="1">
        <v>1759</v>
      </c>
      <c r="Q23" s="1" t="s">
        <v>31</v>
      </c>
      <c r="R23" s="1" t="s">
        <v>65</v>
      </c>
      <c r="S23" s="1">
        <v>4</v>
      </c>
      <c r="T23" s="1" t="s">
        <v>33</v>
      </c>
      <c r="U23" s="1">
        <v>50</v>
      </c>
      <c r="V23" s="1">
        <v>470000</v>
      </c>
      <c r="W23" s="1">
        <v>102</v>
      </c>
      <c r="X23" s="1" t="s">
        <v>38</v>
      </c>
      <c r="Y23" s="1" t="s">
        <v>31</v>
      </c>
      <c r="Z23" s="1">
        <v>23</v>
      </c>
      <c r="AA23" s="1">
        <v>7000</v>
      </c>
    </row>
    <row r="24" spans="2:27" x14ac:dyDescent="0.25">
      <c r="B24" s="2">
        <v>1023</v>
      </c>
      <c r="C24" s="3">
        <v>44219</v>
      </c>
      <c r="D24" s="2">
        <v>1460000</v>
      </c>
      <c r="E24" s="2">
        <v>8060</v>
      </c>
      <c r="F24" s="1">
        <v>22000</v>
      </c>
      <c r="G24" s="1">
        <v>1.4999999999999999E-2</v>
      </c>
      <c r="H24" s="1">
        <v>181</v>
      </c>
      <c r="I24" s="1">
        <v>1</v>
      </c>
      <c r="J24" s="1" t="s">
        <v>18</v>
      </c>
      <c r="K24" s="1">
        <v>3</v>
      </c>
      <c r="L24" s="1">
        <v>3</v>
      </c>
      <c r="M24" s="1" t="s">
        <v>22</v>
      </c>
      <c r="N24" s="1" t="s">
        <v>16</v>
      </c>
      <c r="O24" s="1" t="s">
        <v>17</v>
      </c>
      <c r="P24" s="1">
        <v>1988</v>
      </c>
      <c r="Q24" s="1" t="s">
        <v>34</v>
      </c>
      <c r="R24" s="1" t="s">
        <v>65</v>
      </c>
      <c r="S24" s="1">
        <v>4</v>
      </c>
      <c r="T24" s="1" t="s">
        <v>33</v>
      </c>
      <c r="U24" s="1">
        <v>62</v>
      </c>
      <c r="V24" s="1">
        <v>640000</v>
      </c>
      <c r="W24" s="1">
        <v>101</v>
      </c>
      <c r="X24" s="1" t="s">
        <v>37</v>
      </c>
      <c r="Y24" s="1" t="s">
        <v>31</v>
      </c>
      <c r="Z24" s="1">
        <v>25</v>
      </c>
      <c r="AA24" s="1">
        <v>9000</v>
      </c>
    </row>
    <row r="25" spans="2:27" x14ac:dyDescent="0.25">
      <c r="B25" s="2">
        <v>1024</v>
      </c>
      <c r="C25" s="3">
        <v>44222</v>
      </c>
      <c r="D25" s="2">
        <v>1120000</v>
      </c>
      <c r="E25" s="2">
        <v>6470</v>
      </c>
      <c r="F25" s="1">
        <v>24000</v>
      </c>
      <c r="G25" s="1">
        <v>2.1000000000000001E-2</v>
      </c>
      <c r="H25" s="1">
        <v>173</v>
      </c>
      <c r="I25" s="1">
        <v>6</v>
      </c>
      <c r="J25" s="1" t="s">
        <v>18</v>
      </c>
      <c r="K25" s="1">
        <v>3</v>
      </c>
      <c r="L25" s="1">
        <v>3</v>
      </c>
      <c r="M25" s="1" t="s">
        <v>23</v>
      </c>
      <c r="N25" s="1" t="s">
        <v>20</v>
      </c>
      <c r="O25" s="1" t="s">
        <v>21</v>
      </c>
      <c r="P25" s="1">
        <v>1577</v>
      </c>
      <c r="Q25" s="1" t="s">
        <v>31</v>
      </c>
      <c r="R25" s="1" t="s">
        <v>65</v>
      </c>
      <c r="S25" s="1">
        <v>2</v>
      </c>
      <c r="T25" s="1" t="s">
        <v>32</v>
      </c>
      <c r="U25" s="1">
        <v>61</v>
      </c>
      <c r="V25" s="1">
        <v>840000</v>
      </c>
      <c r="W25" s="1">
        <v>103</v>
      </c>
      <c r="X25" s="1" t="s">
        <v>39</v>
      </c>
      <c r="Y25" s="1" t="s">
        <v>31</v>
      </c>
      <c r="Z25" s="1">
        <v>31</v>
      </c>
      <c r="AA25" s="1">
        <v>15000</v>
      </c>
    </row>
    <row r="26" spans="2:27" x14ac:dyDescent="0.25">
      <c r="B26" s="2">
        <v>1025</v>
      </c>
      <c r="C26" s="3">
        <v>44222</v>
      </c>
      <c r="D26" s="2">
        <v>900000</v>
      </c>
      <c r="E26" s="2">
        <v>3930</v>
      </c>
      <c r="F26" s="1">
        <v>10000</v>
      </c>
      <c r="G26" s="1">
        <v>1.0999999999999999E-2</v>
      </c>
      <c r="H26" s="1">
        <v>229</v>
      </c>
      <c r="I26" s="1">
        <v>3</v>
      </c>
      <c r="J26" s="1" t="s">
        <v>14</v>
      </c>
      <c r="K26" s="1">
        <v>3</v>
      </c>
      <c r="L26" s="1">
        <v>4</v>
      </c>
      <c r="M26" s="1" t="s">
        <v>23</v>
      </c>
      <c r="N26" s="1" t="s">
        <v>19</v>
      </c>
      <c r="O26" s="1" t="s">
        <v>17</v>
      </c>
      <c r="P26" s="1">
        <v>1686</v>
      </c>
      <c r="Q26" s="1" t="s">
        <v>31</v>
      </c>
      <c r="R26" s="1" t="s">
        <v>65</v>
      </c>
      <c r="S26" s="1">
        <v>2</v>
      </c>
      <c r="T26" s="1" t="s">
        <v>32</v>
      </c>
      <c r="U26" s="1">
        <v>43</v>
      </c>
      <c r="V26" s="1">
        <v>270000</v>
      </c>
      <c r="W26" s="1">
        <v>101</v>
      </c>
      <c r="X26" s="1" t="s">
        <v>37</v>
      </c>
      <c r="Y26" s="1" t="s">
        <v>31</v>
      </c>
      <c r="Z26" s="1">
        <v>25</v>
      </c>
      <c r="AA26" s="1">
        <v>9000</v>
      </c>
    </row>
    <row r="27" spans="2:27" x14ac:dyDescent="0.25">
      <c r="B27" s="2">
        <v>1026</v>
      </c>
      <c r="C27" s="3">
        <v>44223</v>
      </c>
      <c r="D27" s="2">
        <v>1700000</v>
      </c>
      <c r="E27" s="2">
        <v>8010</v>
      </c>
      <c r="F27" s="1">
        <v>27000</v>
      </c>
      <c r="G27" s="1">
        <v>1.6E-2</v>
      </c>
      <c r="H27" s="1">
        <v>212</v>
      </c>
      <c r="I27" s="1">
        <v>6</v>
      </c>
      <c r="J27" s="1" t="s">
        <v>18</v>
      </c>
      <c r="K27" s="1">
        <v>3</v>
      </c>
      <c r="L27" s="1">
        <v>4</v>
      </c>
      <c r="M27" s="1" t="s">
        <v>23</v>
      </c>
      <c r="N27" s="1" t="s">
        <v>16</v>
      </c>
      <c r="O27" s="1" t="s">
        <v>21</v>
      </c>
      <c r="P27" s="1">
        <v>1585</v>
      </c>
      <c r="Q27" s="1" t="s">
        <v>31</v>
      </c>
      <c r="R27" s="1" t="s">
        <v>65</v>
      </c>
      <c r="S27" s="1">
        <v>2</v>
      </c>
      <c r="T27" s="1" t="s">
        <v>33</v>
      </c>
      <c r="U27" s="1">
        <v>65</v>
      </c>
      <c r="V27" s="1">
        <v>610000</v>
      </c>
      <c r="W27" s="1">
        <v>101</v>
      </c>
      <c r="X27" s="1" t="s">
        <v>37</v>
      </c>
      <c r="Y27" s="1" t="s">
        <v>31</v>
      </c>
      <c r="Z27" s="1">
        <v>25</v>
      </c>
      <c r="AA27" s="1">
        <v>9000</v>
      </c>
    </row>
    <row r="28" spans="2:27" x14ac:dyDescent="0.25">
      <c r="B28" s="2">
        <v>1027</v>
      </c>
      <c r="C28" s="3">
        <v>44223</v>
      </c>
      <c r="D28" s="2">
        <v>1090000</v>
      </c>
      <c r="E28" s="2">
        <v>7890</v>
      </c>
      <c r="F28" s="1">
        <v>13000</v>
      </c>
      <c r="G28" s="1">
        <v>1.2E-2</v>
      </c>
      <c r="H28" s="1">
        <v>138</v>
      </c>
      <c r="I28" s="1">
        <v>4</v>
      </c>
      <c r="J28" s="1" t="s">
        <v>18</v>
      </c>
      <c r="K28" s="1">
        <v>1</v>
      </c>
      <c r="L28" s="1">
        <v>3</v>
      </c>
      <c r="M28" s="1" t="s">
        <v>23</v>
      </c>
      <c r="N28" s="1" t="s">
        <v>16</v>
      </c>
      <c r="O28" s="1" t="s">
        <v>21</v>
      </c>
      <c r="P28" s="1">
        <v>1808</v>
      </c>
      <c r="Q28" s="1" t="s">
        <v>31</v>
      </c>
      <c r="R28" s="1" t="s">
        <v>66</v>
      </c>
      <c r="S28" s="1">
        <v>0</v>
      </c>
      <c r="T28" s="1" t="s">
        <v>32</v>
      </c>
      <c r="U28" s="1">
        <v>31</v>
      </c>
      <c r="V28" s="1">
        <v>440000</v>
      </c>
      <c r="W28" s="1">
        <v>101</v>
      </c>
      <c r="X28" s="1" t="s">
        <v>37</v>
      </c>
      <c r="Y28" s="1" t="s">
        <v>31</v>
      </c>
      <c r="Z28" s="1">
        <v>25</v>
      </c>
      <c r="AA28" s="1">
        <v>9000</v>
      </c>
    </row>
    <row r="29" spans="2:27" x14ac:dyDescent="0.25">
      <c r="B29" s="2">
        <v>1028</v>
      </c>
      <c r="C29" s="3">
        <v>44225</v>
      </c>
      <c r="D29" s="2">
        <v>790000</v>
      </c>
      <c r="E29" s="2">
        <v>4200</v>
      </c>
      <c r="F29" s="1">
        <v>14000</v>
      </c>
      <c r="G29" s="1">
        <v>1.7999999999999999E-2</v>
      </c>
      <c r="H29" s="1">
        <v>188</v>
      </c>
      <c r="I29" s="1">
        <v>1</v>
      </c>
      <c r="J29" s="1" t="s">
        <v>14</v>
      </c>
      <c r="K29" s="1">
        <v>3</v>
      </c>
      <c r="L29" s="1">
        <v>3</v>
      </c>
      <c r="M29" s="1" t="s">
        <v>23</v>
      </c>
      <c r="N29" s="1" t="s">
        <v>19</v>
      </c>
      <c r="O29" s="1" t="s">
        <v>17</v>
      </c>
      <c r="P29" s="1">
        <v>1019</v>
      </c>
      <c r="Q29" s="1" t="s">
        <v>31</v>
      </c>
      <c r="R29" s="1" t="s">
        <v>65</v>
      </c>
      <c r="S29" s="1">
        <v>2</v>
      </c>
      <c r="T29" s="1" t="s">
        <v>32</v>
      </c>
      <c r="U29" s="1">
        <v>43</v>
      </c>
      <c r="V29" s="1">
        <v>320000</v>
      </c>
      <c r="W29" s="1">
        <v>103</v>
      </c>
      <c r="X29" s="1" t="s">
        <v>39</v>
      </c>
      <c r="Y29" s="1" t="s">
        <v>31</v>
      </c>
      <c r="Z29" s="1">
        <v>31</v>
      </c>
      <c r="AA29" s="1">
        <v>15000</v>
      </c>
    </row>
    <row r="30" spans="2:27" x14ac:dyDescent="0.25">
      <c r="B30" s="2">
        <v>1029</v>
      </c>
      <c r="C30" s="3">
        <v>44225</v>
      </c>
      <c r="D30" s="2">
        <v>1120000</v>
      </c>
      <c r="E30" s="2">
        <v>6510</v>
      </c>
      <c r="F30" s="1">
        <v>13000</v>
      </c>
      <c r="G30" s="1">
        <v>1.2E-2</v>
      </c>
      <c r="H30" s="1">
        <v>172</v>
      </c>
      <c r="I30" s="1">
        <v>5</v>
      </c>
      <c r="J30" s="1" t="s">
        <v>18</v>
      </c>
      <c r="K30" s="1">
        <v>3</v>
      </c>
      <c r="L30" s="1">
        <v>3</v>
      </c>
      <c r="M30" s="1" t="s">
        <v>22</v>
      </c>
      <c r="N30" s="1" t="s">
        <v>20</v>
      </c>
      <c r="O30" s="1" t="s">
        <v>17</v>
      </c>
      <c r="P30" s="1">
        <v>1103</v>
      </c>
      <c r="Q30" s="1" t="s">
        <v>34</v>
      </c>
      <c r="R30" s="1" t="s">
        <v>65</v>
      </c>
      <c r="S30" s="1">
        <v>2</v>
      </c>
      <c r="T30" s="1" t="s">
        <v>32</v>
      </c>
      <c r="U30" s="1">
        <v>54</v>
      </c>
      <c r="V30" s="1">
        <v>800000</v>
      </c>
      <c r="W30" s="1">
        <v>101</v>
      </c>
      <c r="X30" s="1" t="s">
        <v>37</v>
      </c>
      <c r="Y30" s="1" t="s">
        <v>31</v>
      </c>
      <c r="Z30" s="1">
        <v>25</v>
      </c>
      <c r="AA30" s="1">
        <v>9000</v>
      </c>
    </row>
    <row r="31" spans="2:27" x14ac:dyDescent="0.25">
      <c r="B31" s="2">
        <v>1030</v>
      </c>
      <c r="C31" s="3">
        <v>44225</v>
      </c>
      <c r="D31" s="2">
        <v>1770000</v>
      </c>
      <c r="E31" s="2">
        <v>8630</v>
      </c>
      <c r="F31" s="1">
        <v>28000</v>
      </c>
      <c r="G31" s="1">
        <v>1.6E-2</v>
      </c>
      <c r="H31" s="1">
        <v>205</v>
      </c>
      <c r="I31" s="1">
        <v>3</v>
      </c>
      <c r="J31" s="1" t="s">
        <v>18</v>
      </c>
      <c r="K31" s="1">
        <v>4</v>
      </c>
      <c r="L31" s="1">
        <v>4</v>
      </c>
      <c r="M31" s="1" t="s">
        <v>22</v>
      </c>
      <c r="N31" s="1" t="s">
        <v>16</v>
      </c>
      <c r="O31" s="1" t="s">
        <v>21</v>
      </c>
      <c r="P31" s="1">
        <v>1940</v>
      </c>
      <c r="Q31" s="1" t="s">
        <v>31</v>
      </c>
      <c r="R31" s="1" t="s">
        <v>65</v>
      </c>
      <c r="S31" s="1">
        <v>2</v>
      </c>
      <c r="T31" s="1" t="s">
        <v>33</v>
      </c>
      <c r="U31" s="1">
        <v>44</v>
      </c>
      <c r="V31" s="1">
        <v>600000</v>
      </c>
      <c r="W31" s="1">
        <v>102</v>
      </c>
      <c r="X31" s="1" t="s">
        <v>38</v>
      </c>
      <c r="Y31" s="1" t="s">
        <v>31</v>
      </c>
      <c r="Z31" s="1">
        <v>23</v>
      </c>
      <c r="AA31" s="1">
        <v>7000</v>
      </c>
    </row>
    <row r="32" spans="2:27" x14ac:dyDescent="0.25">
      <c r="B32" s="2">
        <v>1031</v>
      </c>
      <c r="C32" s="3">
        <v>44227</v>
      </c>
      <c r="D32" s="2">
        <v>1950000</v>
      </c>
      <c r="E32" s="2">
        <v>8620</v>
      </c>
      <c r="F32" s="1">
        <v>33000</v>
      </c>
      <c r="G32" s="1">
        <v>1.7000000000000001E-2</v>
      </c>
      <c r="H32" s="1">
        <v>226</v>
      </c>
      <c r="I32" s="1">
        <v>3</v>
      </c>
      <c r="J32" s="1" t="s">
        <v>14</v>
      </c>
      <c r="K32" s="1">
        <v>4</v>
      </c>
      <c r="L32" s="1">
        <v>4</v>
      </c>
      <c r="M32" s="1" t="s">
        <v>22</v>
      </c>
      <c r="N32" s="1" t="s">
        <v>16</v>
      </c>
      <c r="O32" s="1" t="s">
        <v>21</v>
      </c>
      <c r="P32" s="1">
        <v>1033</v>
      </c>
      <c r="Q32" s="1" t="s">
        <v>34</v>
      </c>
      <c r="R32" s="1" t="s">
        <v>65</v>
      </c>
      <c r="S32" s="1">
        <v>4</v>
      </c>
      <c r="T32" s="1" t="s">
        <v>33</v>
      </c>
      <c r="U32" s="1">
        <v>49</v>
      </c>
      <c r="V32" s="1">
        <v>350000</v>
      </c>
      <c r="W32" s="1">
        <v>102</v>
      </c>
      <c r="X32" s="1" t="s">
        <v>38</v>
      </c>
      <c r="Y32" s="1" t="s">
        <v>31</v>
      </c>
      <c r="Z32" s="1">
        <v>23</v>
      </c>
      <c r="AA32" s="1">
        <v>7000</v>
      </c>
    </row>
    <row r="33" spans="2:27" x14ac:dyDescent="0.25">
      <c r="B33" s="2">
        <v>1032</v>
      </c>
      <c r="C33" s="3">
        <v>44227</v>
      </c>
      <c r="D33" s="2">
        <v>2050000</v>
      </c>
      <c r="E33" s="2">
        <v>8540</v>
      </c>
      <c r="F33" s="1">
        <v>33000</v>
      </c>
      <c r="G33" s="1">
        <v>1.6E-2</v>
      </c>
      <c r="H33" s="1">
        <v>240</v>
      </c>
      <c r="I33" s="1">
        <v>4</v>
      </c>
      <c r="J33" s="1" t="s">
        <v>18</v>
      </c>
      <c r="K33" s="1">
        <v>4</v>
      </c>
      <c r="L33" s="1">
        <v>3</v>
      </c>
      <c r="M33" s="1" t="s">
        <v>22</v>
      </c>
      <c r="N33" s="1" t="s">
        <v>16</v>
      </c>
      <c r="O33" s="1" t="s">
        <v>21</v>
      </c>
      <c r="P33" s="1">
        <v>1135</v>
      </c>
      <c r="Q33" s="1" t="s">
        <v>31</v>
      </c>
      <c r="R33" s="1" t="s">
        <v>65</v>
      </c>
      <c r="S33" s="1">
        <v>3</v>
      </c>
      <c r="T33" s="1" t="s">
        <v>33</v>
      </c>
      <c r="U33" s="1">
        <v>52</v>
      </c>
      <c r="V33" s="1">
        <v>440000</v>
      </c>
      <c r="W33" s="1">
        <v>102</v>
      </c>
      <c r="X33" s="1" t="s">
        <v>38</v>
      </c>
      <c r="Y33" s="1" t="s">
        <v>31</v>
      </c>
      <c r="Z33" s="1">
        <v>23</v>
      </c>
      <c r="AA33" s="1">
        <v>7000</v>
      </c>
    </row>
    <row r="34" spans="2:27" x14ac:dyDescent="0.25">
      <c r="B34" s="2">
        <v>1033</v>
      </c>
      <c r="C34" s="3">
        <v>44227</v>
      </c>
      <c r="D34" s="2">
        <v>870000</v>
      </c>
      <c r="E34" s="2">
        <v>4530</v>
      </c>
      <c r="F34" s="1">
        <v>17000</v>
      </c>
      <c r="G34" s="1">
        <v>0.02</v>
      </c>
      <c r="H34" s="1">
        <v>192</v>
      </c>
      <c r="I34" s="1">
        <v>5</v>
      </c>
      <c r="J34" s="1" t="s">
        <v>14</v>
      </c>
      <c r="K34" s="1">
        <v>3</v>
      </c>
      <c r="L34" s="1">
        <v>3</v>
      </c>
      <c r="M34" s="1" t="s">
        <v>22</v>
      </c>
      <c r="N34" s="1" t="s">
        <v>19</v>
      </c>
      <c r="O34" s="1" t="s">
        <v>17</v>
      </c>
      <c r="P34" s="1">
        <v>1532</v>
      </c>
      <c r="Q34" s="1" t="s">
        <v>31</v>
      </c>
      <c r="R34" s="1" t="s">
        <v>65</v>
      </c>
      <c r="S34" s="1">
        <v>3</v>
      </c>
      <c r="T34" s="1" t="s">
        <v>33</v>
      </c>
      <c r="U34" s="1">
        <v>60</v>
      </c>
      <c r="V34" s="1">
        <v>320000</v>
      </c>
      <c r="W34" s="1">
        <v>102</v>
      </c>
      <c r="X34" s="1" t="s">
        <v>38</v>
      </c>
      <c r="Y34" s="1" t="s">
        <v>31</v>
      </c>
      <c r="Z34" s="1">
        <v>23</v>
      </c>
      <c r="AA34" s="1">
        <v>7000</v>
      </c>
    </row>
    <row r="35" spans="2:27" x14ac:dyDescent="0.25">
      <c r="B35" s="2">
        <v>1034</v>
      </c>
      <c r="C35" s="3">
        <v>44228</v>
      </c>
      <c r="D35" s="2">
        <v>1670000</v>
      </c>
      <c r="E35" s="2">
        <v>8180</v>
      </c>
      <c r="F35" s="1">
        <v>23000</v>
      </c>
      <c r="G35" s="1">
        <v>1.4E-2</v>
      </c>
      <c r="H35" s="1">
        <v>204</v>
      </c>
      <c r="I35" s="1">
        <v>5</v>
      </c>
      <c r="J35" s="1" t="s">
        <v>14</v>
      </c>
      <c r="K35" s="1">
        <v>3</v>
      </c>
      <c r="L35" s="1">
        <v>3</v>
      </c>
      <c r="M35" s="1" t="s">
        <v>23</v>
      </c>
      <c r="N35" s="1" t="s">
        <v>16</v>
      </c>
      <c r="O35" s="1" t="s">
        <v>21</v>
      </c>
      <c r="P35" s="1">
        <v>1511</v>
      </c>
      <c r="Q35" s="1" t="s">
        <v>34</v>
      </c>
      <c r="R35" s="1" t="s">
        <v>65</v>
      </c>
      <c r="S35" s="1">
        <v>3</v>
      </c>
      <c r="T35" s="1" t="s">
        <v>33</v>
      </c>
      <c r="U35" s="1">
        <v>60</v>
      </c>
      <c r="V35" s="1">
        <v>600000</v>
      </c>
      <c r="W35" s="1">
        <v>101</v>
      </c>
      <c r="X35" s="1" t="s">
        <v>37</v>
      </c>
      <c r="Y35" s="1" t="s">
        <v>31</v>
      </c>
      <c r="Z35" s="1">
        <v>25</v>
      </c>
      <c r="AA35" s="1">
        <v>9000</v>
      </c>
    </row>
    <row r="36" spans="2:27" x14ac:dyDescent="0.25">
      <c r="B36" s="2">
        <v>1035</v>
      </c>
      <c r="C36" s="3">
        <v>44228</v>
      </c>
      <c r="D36" s="2">
        <v>770000</v>
      </c>
      <c r="E36" s="2">
        <v>4370</v>
      </c>
      <c r="F36" s="1">
        <v>12000</v>
      </c>
      <c r="G36" s="1">
        <v>1.6E-2</v>
      </c>
      <c r="H36" s="1">
        <v>176</v>
      </c>
      <c r="I36" s="1">
        <v>2</v>
      </c>
      <c r="J36" s="1" t="s">
        <v>14</v>
      </c>
      <c r="K36" s="1">
        <v>3</v>
      </c>
      <c r="L36" s="1">
        <v>4</v>
      </c>
      <c r="M36" s="1" t="s">
        <v>15</v>
      </c>
      <c r="N36" s="1" t="s">
        <v>19</v>
      </c>
      <c r="O36" s="1" t="s">
        <v>17</v>
      </c>
      <c r="P36" s="1">
        <v>1709</v>
      </c>
      <c r="Q36" s="1" t="s">
        <v>31</v>
      </c>
      <c r="R36" s="1" t="s">
        <v>65</v>
      </c>
      <c r="S36" s="1">
        <v>2</v>
      </c>
      <c r="T36" s="1" t="s">
        <v>33</v>
      </c>
      <c r="U36" s="1">
        <v>41</v>
      </c>
      <c r="V36" s="1">
        <v>410000</v>
      </c>
      <c r="W36" s="1">
        <v>102</v>
      </c>
      <c r="X36" s="1" t="s">
        <v>38</v>
      </c>
      <c r="Y36" s="1" t="s">
        <v>31</v>
      </c>
      <c r="Z36" s="1">
        <v>23</v>
      </c>
      <c r="AA36" s="1">
        <v>7000</v>
      </c>
    </row>
    <row r="37" spans="2:27" x14ac:dyDescent="0.25">
      <c r="B37" s="2">
        <v>1036</v>
      </c>
      <c r="C37" s="3">
        <v>44229</v>
      </c>
      <c r="D37" s="2">
        <v>760000</v>
      </c>
      <c r="E37" s="2">
        <v>4550</v>
      </c>
      <c r="F37" s="1">
        <v>17000</v>
      </c>
      <c r="G37" s="1">
        <v>2.1999999999999999E-2</v>
      </c>
      <c r="H37" s="1">
        <v>167</v>
      </c>
      <c r="I37" s="1">
        <v>2</v>
      </c>
      <c r="J37" s="1" t="s">
        <v>18</v>
      </c>
      <c r="K37" s="1">
        <v>2</v>
      </c>
      <c r="L37" s="1">
        <v>4</v>
      </c>
      <c r="M37" s="1" t="s">
        <v>23</v>
      </c>
      <c r="N37" s="1" t="s">
        <v>19</v>
      </c>
      <c r="O37" s="1" t="s">
        <v>21</v>
      </c>
      <c r="P37" s="1">
        <v>1130</v>
      </c>
      <c r="Q37" s="1" t="s">
        <v>31</v>
      </c>
      <c r="R37" s="1" t="s">
        <v>65</v>
      </c>
      <c r="S37" s="1">
        <v>2</v>
      </c>
      <c r="T37" s="1" t="s">
        <v>33</v>
      </c>
      <c r="U37" s="1">
        <v>61</v>
      </c>
      <c r="V37" s="1">
        <v>350000</v>
      </c>
      <c r="W37" s="1">
        <v>103</v>
      </c>
      <c r="X37" s="1" t="s">
        <v>39</v>
      </c>
      <c r="Y37" s="1" t="s">
        <v>31</v>
      </c>
      <c r="Z37" s="1">
        <v>31</v>
      </c>
      <c r="AA37" s="1">
        <v>15000</v>
      </c>
    </row>
    <row r="38" spans="2:27" x14ac:dyDescent="0.25">
      <c r="B38" s="2">
        <v>1037</v>
      </c>
      <c r="C38" s="3">
        <v>44229</v>
      </c>
      <c r="D38" s="2">
        <v>680000</v>
      </c>
      <c r="E38" s="2">
        <v>4590</v>
      </c>
      <c r="F38" s="1">
        <v>11000</v>
      </c>
      <c r="G38" s="1">
        <v>1.6E-2</v>
      </c>
      <c r="H38" s="1">
        <v>148</v>
      </c>
      <c r="I38" s="1">
        <v>3</v>
      </c>
      <c r="J38" s="1" t="s">
        <v>18</v>
      </c>
      <c r="K38" s="1">
        <v>2</v>
      </c>
      <c r="L38" s="1">
        <v>3</v>
      </c>
      <c r="M38" s="1" t="s">
        <v>15</v>
      </c>
      <c r="N38" s="1" t="s">
        <v>19</v>
      </c>
      <c r="O38" s="1" t="s">
        <v>21</v>
      </c>
      <c r="P38" s="1">
        <v>1906</v>
      </c>
      <c r="Q38" s="1" t="s">
        <v>31</v>
      </c>
      <c r="R38" s="1" t="s">
        <v>66</v>
      </c>
      <c r="S38" s="1">
        <v>0</v>
      </c>
      <c r="T38" s="1" t="s">
        <v>33</v>
      </c>
      <c r="U38" s="1">
        <v>37</v>
      </c>
      <c r="V38" s="1">
        <v>740000</v>
      </c>
      <c r="W38" s="1">
        <v>102</v>
      </c>
      <c r="X38" s="1" t="s">
        <v>38</v>
      </c>
      <c r="Y38" s="1" t="s">
        <v>31</v>
      </c>
      <c r="Z38" s="1">
        <v>23</v>
      </c>
      <c r="AA38" s="1">
        <v>7000</v>
      </c>
    </row>
    <row r="39" spans="2:27" x14ac:dyDescent="0.25">
      <c r="B39" s="2">
        <v>1038</v>
      </c>
      <c r="C39" s="3">
        <v>44231</v>
      </c>
      <c r="D39" s="2">
        <v>1210000</v>
      </c>
      <c r="E39" s="2">
        <v>6140</v>
      </c>
      <c r="F39" s="1">
        <v>23000</v>
      </c>
      <c r="G39" s="1">
        <v>1.9E-2</v>
      </c>
      <c r="H39" s="1">
        <v>197</v>
      </c>
      <c r="I39" s="1">
        <v>5</v>
      </c>
      <c r="J39" s="1" t="s">
        <v>18</v>
      </c>
      <c r="K39" s="1">
        <v>3</v>
      </c>
      <c r="L39" s="1">
        <v>3</v>
      </c>
      <c r="M39" s="1" t="s">
        <v>23</v>
      </c>
      <c r="N39" s="1" t="s">
        <v>20</v>
      </c>
      <c r="O39" s="1" t="s">
        <v>17</v>
      </c>
      <c r="P39" s="1">
        <v>1974</v>
      </c>
      <c r="Q39" s="1" t="s">
        <v>31</v>
      </c>
      <c r="R39" s="1" t="s">
        <v>65</v>
      </c>
      <c r="S39" s="1">
        <v>3</v>
      </c>
      <c r="T39" s="1" t="s">
        <v>33</v>
      </c>
      <c r="U39" s="1">
        <v>61</v>
      </c>
      <c r="V39" s="1">
        <v>780000</v>
      </c>
      <c r="W39" s="1">
        <v>103</v>
      </c>
      <c r="X39" s="1" t="s">
        <v>39</v>
      </c>
      <c r="Y39" s="1" t="s">
        <v>31</v>
      </c>
      <c r="Z39" s="1">
        <v>31</v>
      </c>
      <c r="AA39" s="1">
        <v>15000</v>
      </c>
    </row>
    <row r="40" spans="2:27" x14ac:dyDescent="0.25">
      <c r="B40" s="2">
        <v>1039</v>
      </c>
      <c r="C40" s="3">
        <v>44232</v>
      </c>
      <c r="D40" s="2">
        <v>1920000</v>
      </c>
      <c r="E40" s="2">
        <v>8450</v>
      </c>
      <c r="F40" s="1">
        <v>44000</v>
      </c>
      <c r="G40" s="1">
        <v>2.3E-2</v>
      </c>
      <c r="H40" s="1">
        <v>227</v>
      </c>
      <c r="I40" s="1">
        <v>5</v>
      </c>
      <c r="J40" s="1" t="s">
        <v>14</v>
      </c>
      <c r="K40" s="1">
        <v>4</v>
      </c>
      <c r="L40" s="1">
        <v>3</v>
      </c>
      <c r="M40" s="1" t="s">
        <v>23</v>
      </c>
      <c r="N40" s="1" t="s">
        <v>16</v>
      </c>
      <c r="O40" s="1" t="s">
        <v>21</v>
      </c>
      <c r="P40" s="1">
        <v>1036</v>
      </c>
      <c r="Q40" s="1" t="s">
        <v>31</v>
      </c>
      <c r="R40" s="1" t="s">
        <v>65</v>
      </c>
      <c r="S40" s="1">
        <v>3</v>
      </c>
      <c r="T40" s="1" t="s">
        <v>33</v>
      </c>
      <c r="U40" s="1">
        <v>43</v>
      </c>
      <c r="V40" s="1">
        <v>410000</v>
      </c>
      <c r="W40" s="1">
        <v>103</v>
      </c>
      <c r="X40" s="1" t="s">
        <v>39</v>
      </c>
      <c r="Y40" s="1" t="s">
        <v>31</v>
      </c>
      <c r="Z40" s="1">
        <v>31</v>
      </c>
      <c r="AA40" s="1">
        <v>15000</v>
      </c>
    </row>
    <row r="41" spans="2:27" x14ac:dyDescent="0.25">
      <c r="B41" s="2">
        <v>1040</v>
      </c>
      <c r="C41" s="3">
        <v>44234</v>
      </c>
      <c r="D41" s="2">
        <v>1500000</v>
      </c>
      <c r="E41" s="2">
        <v>7040</v>
      </c>
      <c r="F41" s="1">
        <v>15000</v>
      </c>
      <c r="G41" s="1">
        <v>0.01</v>
      </c>
      <c r="H41" s="1">
        <v>213</v>
      </c>
      <c r="I41" s="1">
        <v>2</v>
      </c>
      <c r="J41" s="1" t="s">
        <v>14</v>
      </c>
      <c r="K41" s="1">
        <v>3</v>
      </c>
      <c r="L41" s="1">
        <v>3</v>
      </c>
      <c r="M41" s="1" t="s">
        <v>22</v>
      </c>
      <c r="N41" s="1" t="s">
        <v>20</v>
      </c>
      <c r="O41" s="1" t="s">
        <v>21</v>
      </c>
      <c r="P41" s="1">
        <v>1783</v>
      </c>
      <c r="Q41" s="1" t="s">
        <v>31</v>
      </c>
      <c r="R41" s="1" t="s">
        <v>65</v>
      </c>
      <c r="S41" s="1">
        <v>4</v>
      </c>
      <c r="T41" s="1" t="s">
        <v>32</v>
      </c>
      <c r="U41" s="1">
        <v>57</v>
      </c>
      <c r="V41" s="1">
        <v>550000</v>
      </c>
      <c r="W41" s="1">
        <v>101</v>
      </c>
      <c r="X41" s="1" t="s">
        <v>37</v>
      </c>
      <c r="Y41" s="1" t="s">
        <v>31</v>
      </c>
      <c r="Z41" s="1">
        <v>25</v>
      </c>
      <c r="AA41" s="1">
        <v>9000</v>
      </c>
    </row>
    <row r="42" spans="2:27" x14ac:dyDescent="0.25">
      <c r="B42" s="2">
        <v>1041</v>
      </c>
      <c r="C42" s="3">
        <v>44236</v>
      </c>
      <c r="D42" s="2">
        <v>1370000</v>
      </c>
      <c r="E42" s="2">
        <v>6710</v>
      </c>
      <c r="F42" s="1">
        <v>29000</v>
      </c>
      <c r="G42" s="1">
        <v>2.1000000000000001E-2</v>
      </c>
      <c r="H42" s="1">
        <v>204</v>
      </c>
      <c r="I42" s="1">
        <v>3</v>
      </c>
      <c r="J42" s="1" t="s">
        <v>14</v>
      </c>
      <c r="K42" s="1">
        <v>4</v>
      </c>
      <c r="L42" s="1">
        <v>4</v>
      </c>
      <c r="M42" s="1" t="s">
        <v>23</v>
      </c>
      <c r="N42" s="1" t="s">
        <v>20</v>
      </c>
      <c r="O42" s="1" t="s">
        <v>21</v>
      </c>
      <c r="P42" s="1">
        <v>1151</v>
      </c>
      <c r="Q42" s="1" t="s">
        <v>31</v>
      </c>
      <c r="R42" s="1" t="s">
        <v>65</v>
      </c>
      <c r="S42" s="1">
        <v>4</v>
      </c>
      <c r="T42" s="1" t="s">
        <v>33</v>
      </c>
      <c r="U42" s="1">
        <v>46</v>
      </c>
      <c r="V42" s="1">
        <v>630000</v>
      </c>
      <c r="W42" s="1">
        <v>102</v>
      </c>
      <c r="X42" s="1" t="s">
        <v>38</v>
      </c>
      <c r="Y42" s="1" t="s">
        <v>31</v>
      </c>
      <c r="Z42" s="1">
        <v>23</v>
      </c>
      <c r="AA42" s="1">
        <v>7000</v>
      </c>
    </row>
    <row r="43" spans="2:27" x14ac:dyDescent="0.25">
      <c r="B43" s="2">
        <v>1042</v>
      </c>
      <c r="C43" s="3">
        <v>44236</v>
      </c>
      <c r="D43" s="2">
        <v>2120000</v>
      </c>
      <c r="E43" s="2">
        <v>8120</v>
      </c>
      <c r="F43" s="1">
        <v>42000</v>
      </c>
      <c r="G43" s="1">
        <v>0.02</v>
      </c>
      <c r="H43" s="1">
        <v>261</v>
      </c>
      <c r="I43" s="1">
        <v>4</v>
      </c>
      <c r="J43" s="1" t="s">
        <v>14</v>
      </c>
      <c r="K43" s="1">
        <v>4</v>
      </c>
      <c r="L43" s="1">
        <v>3</v>
      </c>
      <c r="M43" s="1" t="s">
        <v>23</v>
      </c>
      <c r="N43" s="1" t="s">
        <v>16</v>
      </c>
      <c r="O43" s="1" t="s">
        <v>21</v>
      </c>
      <c r="P43" s="1">
        <v>1702</v>
      </c>
      <c r="Q43" s="1" t="s">
        <v>31</v>
      </c>
      <c r="R43" s="1" t="s">
        <v>65</v>
      </c>
      <c r="S43" s="1">
        <v>4</v>
      </c>
      <c r="T43" s="1" t="s">
        <v>33</v>
      </c>
      <c r="U43" s="1">
        <v>52</v>
      </c>
      <c r="V43" s="1">
        <v>430000</v>
      </c>
      <c r="W43" s="1">
        <v>102</v>
      </c>
      <c r="X43" s="1" t="s">
        <v>38</v>
      </c>
      <c r="Y43" s="1" t="s">
        <v>31</v>
      </c>
      <c r="Z43" s="1">
        <v>23</v>
      </c>
      <c r="AA43" s="1">
        <v>7000</v>
      </c>
    </row>
    <row r="44" spans="2:27" x14ac:dyDescent="0.25">
      <c r="B44" s="2">
        <v>1043</v>
      </c>
      <c r="C44" s="3">
        <v>44237</v>
      </c>
      <c r="D44" s="2">
        <v>980000</v>
      </c>
      <c r="E44" s="2">
        <v>4350</v>
      </c>
      <c r="F44" s="1">
        <v>15000</v>
      </c>
      <c r="G44" s="1">
        <v>1.4999999999999999E-2</v>
      </c>
      <c r="H44" s="1">
        <v>225</v>
      </c>
      <c r="I44" s="1">
        <v>3</v>
      </c>
      <c r="J44" s="1" t="s">
        <v>18</v>
      </c>
      <c r="K44" s="1">
        <v>4</v>
      </c>
      <c r="L44" s="1">
        <v>4</v>
      </c>
      <c r="M44" s="1" t="s">
        <v>15</v>
      </c>
      <c r="N44" s="1" t="s">
        <v>19</v>
      </c>
      <c r="O44" s="1" t="s">
        <v>17</v>
      </c>
      <c r="P44" s="1">
        <v>1359</v>
      </c>
      <c r="Q44" s="1" t="s">
        <v>31</v>
      </c>
      <c r="R44" s="1" t="s">
        <v>65</v>
      </c>
      <c r="S44" s="1">
        <v>2</v>
      </c>
      <c r="T44" s="1" t="s">
        <v>33</v>
      </c>
      <c r="U44" s="1">
        <v>40</v>
      </c>
      <c r="V44" s="1">
        <v>670000</v>
      </c>
      <c r="W44" s="1">
        <v>101</v>
      </c>
      <c r="X44" s="1" t="s">
        <v>37</v>
      </c>
      <c r="Y44" s="1" t="s">
        <v>31</v>
      </c>
      <c r="Z44" s="1">
        <v>25</v>
      </c>
      <c r="AA44" s="1">
        <v>9000</v>
      </c>
    </row>
    <row r="45" spans="2:27" x14ac:dyDescent="0.25">
      <c r="B45" s="2">
        <v>1044</v>
      </c>
      <c r="C45" s="3">
        <v>44237</v>
      </c>
      <c r="D45" s="2">
        <v>910000</v>
      </c>
      <c r="E45" s="2">
        <v>4730</v>
      </c>
      <c r="F45" s="1">
        <v>18000</v>
      </c>
      <c r="G45" s="1">
        <v>0.02</v>
      </c>
      <c r="H45" s="1">
        <v>192</v>
      </c>
      <c r="I45" s="1">
        <v>2</v>
      </c>
      <c r="J45" s="1" t="s">
        <v>18</v>
      </c>
      <c r="K45" s="1">
        <v>2</v>
      </c>
      <c r="L45" s="1">
        <v>2</v>
      </c>
      <c r="M45" s="1" t="s">
        <v>22</v>
      </c>
      <c r="N45" s="1" t="s">
        <v>19</v>
      </c>
      <c r="O45" s="1" t="s">
        <v>21</v>
      </c>
      <c r="P45" s="1">
        <v>1820</v>
      </c>
      <c r="Q45" s="1" t="s">
        <v>31</v>
      </c>
      <c r="R45" s="1" t="s">
        <v>66</v>
      </c>
      <c r="S45" s="1">
        <v>0</v>
      </c>
      <c r="T45" s="1" t="s">
        <v>32</v>
      </c>
      <c r="U45" s="1">
        <v>31</v>
      </c>
      <c r="V45" s="1">
        <v>680000</v>
      </c>
      <c r="W45" s="1">
        <v>102</v>
      </c>
      <c r="X45" s="1" t="s">
        <v>38</v>
      </c>
      <c r="Y45" s="1" t="s">
        <v>31</v>
      </c>
      <c r="Z45" s="1">
        <v>23</v>
      </c>
      <c r="AA45" s="1">
        <v>7000</v>
      </c>
    </row>
    <row r="46" spans="2:27" x14ac:dyDescent="0.25">
      <c r="B46" s="2">
        <v>1045</v>
      </c>
      <c r="C46" s="3">
        <v>44238</v>
      </c>
      <c r="D46" s="2">
        <v>1110000</v>
      </c>
      <c r="E46" s="2">
        <v>6560</v>
      </c>
      <c r="F46" s="1">
        <v>22000</v>
      </c>
      <c r="G46" s="1">
        <v>0.02</v>
      </c>
      <c r="H46" s="1">
        <v>169</v>
      </c>
      <c r="I46" s="1">
        <v>2</v>
      </c>
      <c r="J46" s="1" t="s">
        <v>18</v>
      </c>
      <c r="K46" s="1">
        <v>2</v>
      </c>
      <c r="L46" s="1">
        <v>4</v>
      </c>
      <c r="M46" s="1" t="s">
        <v>15</v>
      </c>
      <c r="N46" s="1" t="s">
        <v>20</v>
      </c>
      <c r="O46" s="1" t="s">
        <v>21</v>
      </c>
      <c r="P46" s="1">
        <v>1206</v>
      </c>
      <c r="Q46" s="1" t="s">
        <v>31</v>
      </c>
      <c r="R46" s="1" t="s">
        <v>65</v>
      </c>
      <c r="S46" s="1">
        <v>4</v>
      </c>
      <c r="T46" s="1" t="s">
        <v>33</v>
      </c>
      <c r="U46" s="1">
        <v>65</v>
      </c>
      <c r="V46" s="1">
        <v>690000</v>
      </c>
      <c r="W46" s="1">
        <v>102</v>
      </c>
      <c r="X46" s="1" t="s">
        <v>38</v>
      </c>
      <c r="Y46" s="1" t="s">
        <v>31</v>
      </c>
      <c r="Z46" s="1">
        <v>23</v>
      </c>
      <c r="AA46" s="1">
        <v>7000</v>
      </c>
    </row>
    <row r="47" spans="2:27" x14ac:dyDescent="0.25">
      <c r="B47" s="2">
        <v>1046</v>
      </c>
      <c r="C47" s="3">
        <v>44238</v>
      </c>
      <c r="D47" s="2">
        <v>2290000</v>
      </c>
      <c r="E47" s="2">
        <v>8700</v>
      </c>
      <c r="F47" s="1">
        <v>32000</v>
      </c>
      <c r="G47" s="1">
        <v>1.4E-2</v>
      </c>
      <c r="H47" s="1">
        <v>263</v>
      </c>
      <c r="I47" s="1">
        <v>1</v>
      </c>
      <c r="J47" s="1" t="s">
        <v>14</v>
      </c>
      <c r="K47" s="1">
        <v>3</v>
      </c>
      <c r="L47" s="1">
        <v>4</v>
      </c>
      <c r="M47" s="1" t="s">
        <v>22</v>
      </c>
      <c r="N47" s="1" t="s">
        <v>16</v>
      </c>
      <c r="O47" s="1" t="s">
        <v>21</v>
      </c>
      <c r="P47" s="1">
        <v>1397</v>
      </c>
      <c r="Q47" s="1" t="s">
        <v>34</v>
      </c>
      <c r="R47" s="1" t="s">
        <v>65</v>
      </c>
      <c r="S47" s="1">
        <v>3</v>
      </c>
      <c r="T47" s="1" t="s">
        <v>32</v>
      </c>
      <c r="U47" s="1">
        <v>46</v>
      </c>
      <c r="V47" s="1">
        <v>460000</v>
      </c>
      <c r="W47" s="1">
        <v>102</v>
      </c>
      <c r="X47" s="1" t="s">
        <v>38</v>
      </c>
      <c r="Y47" s="1" t="s">
        <v>31</v>
      </c>
      <c r="Z47" s="1">
        <v>23</v>
      </c>
      <c r="AA47" s="1">
        <v>7000</v>
      </c>
    </row>
    <row r="48" spans="2:27" x14ac:dyDescent="0.25">
      <c r="B48" s="2">
        <v>1047</v>
      </c>
      <c r="C48" s="3">
        <v>44238</v>
      </c>
      <c r="D48" s="2">
        <v>1810000</v>
      </c>
      <c r="E48" s="2">
        <v>7010</v>
      </c>
      <c r="F48" s="1">
        <v>36000</v>
      </c>
      <c r="G48" s="1">
        <v>0.02</v>
      </c>
      <c r="H48" s="1">
        <v>258</v>
      </c>
      <c r="I48" s="1">
        <v>5</v>
      </c>
      <c r="J48" s="1" t="s">
        <v>14</v>
      </c>
      <c r="K48" s="1">
        <v>4</v>
      </c>
      <c r="L48" s="1">
        <v>3</v>
      </c>
      <c r="M48" s="1" t="s">
        <v>22</v>
      </c>
      <c r="N48" s="1" t="s">
        <v>20</v>
      </c>
      <c r="O48" s="1" t="s">
        <v>21</v>
      </c>
      <c r="P48" s="1">
        <v>1937</v>
      </c>
      <c r="Q48" s="1" t="s">
        <v>31</v>
      </c>
      <c r="R48" s="1" t="s">
        <v>65</v>
      </c>
      <c r="S48" s="1">
        <v>2</v>
      </c>
      <c r="T48" s="1" t="s">
        <v>33</v>
      </c>
      <c r="U48" s="1">
        <v>51</v>
      </c>
      <c r="V48" s="1">
        <v>570000</v>
      </c>
      <c r="W48" s="1">
        <v>103</v>
      </c>
      <c r="X48" s="1" t="s">
        <v>39</v>
      </c>
      <c r="Y48" s="1" t="s">
        <v>31</v>
      </c>
      <c r="Z48" s="1">
        <v>31</v>
      </c>
      <c r="AA48" s="1">
        <v>15000</v>
      </c>
    </row>
    <row r="49" spans="2:27" x14ac:dyDescent="0.25">
      <c r="B49" s="2">
        <v>1048</v>
      </c>
      <c r="C49" s="3">
        <v>44239</v>
      </c>
      <c r="D49" s="2">
        <v>2270000</v>
      </c>
      <c r="E49" s="2">
        <v>8250</v>
      </c>
      <c r="F49" s="1">
        <v>43000</v>
      </c>
      <c r="G49" s="1">
        <v>1.9E-2</v>
      </c>
      <c r="H49" s="1">
        <v>275</v>
      </c>
      <c r="I49" s="1">
        <v>4</v>
      </c>
      <c r="J49" s="1" t="s">
        <v>14</v>
      </c>
      <c r="K49" s="1">
        <v>3</v>
      </c>
      <c r="L49" s="1">
        <v>3</v>
      </c>
      <c r="M49" s="1" t="s">
        <v>23</v>
      </c>
      <c r="N49" s="1" t="s">
        <v>16</v>
      </c>
      <c r="O49" s="1" t="s">
        <v>21</v>
      </c>
      <c r="P49" s="1">
        <v>1327</v>
      </c>
      <c r="Q49" s="1" t="s">
        <v>34</v>
      </c>
      <c r="R49" s="1" t="s">
        <v>65</v>
      </c>
      <c r="S49" s="1">
        <v>3</v>
      </c>
      <c r="T49" s="1" t="s">
        <v>33</v>
      </c>
      <c r="U49" s="1">
        <v>56</v>
      </c>
      <c r="V49" s="1">
        <v>740000</v>
      </c>
      <c r="W49" s="1">
        <v>102</v>
      </c>
      <c r="X49" s="1" t="s">
        <v>38</v>
      </c>
      <c r="Y49" s="1" t="s">
        <v>31</v>
      </c>
      <c r="Z49" s="1">
        <v>23</v>
      </c>
      <c r="AA49" s="1">
        <v>7000</v>
      </c>
    </row>
    <row r="50" spans="2:27" x14ac:dyDescent="0.25">
      <c r="B50" s="2">
        <v>1049</v>
      </c>
      <c r="C50" s="3">
        <v>44239</v>
      </c>
      <c r="D50" s="2">
        <v>840000</v>
      </c>
      <c r="E50" s="2">
        <v>4490</v>
      </c>
      <c r="F50" s="1">
        <v>12000</v>
      </c>
      <c r="G50" s="1">
        <v>1.4E-2</v>
      </c>
      <c r="H50" s="1">
        <v>187</v>
      </c>
      <c r="I50" s="1">
        <v>2</v>
      </c>
      <c r="J50" s="1" t="s">
        <v>18</v>
      </c>
      <c r="K50" s="1">
        <v>3</v>
      </c>
      <c r="L50" s="1">
        <v>3</v>
      </c>
      <c r="M50" s="1" t="s">
        <v>22</v>
      </c>
      <c r="N50" s="1" t="s">
        <v>19</v>
      </c>
      <c r="O50" s="1" t="s">
        <v>17</v>
      </c>
      <c r="P50" s="1">
        <v>1382</v>
      </c>
      <c r="Q50" s="1" t="s">
        <v>31</v>
      </c>
      <c r="R50" s="1" t="s">
        <v>65</v>
      </c>
      <c r="S50" s="1">
        <v>4</v>
      </c>
      <c r="T50" s="1" t="s">
        <v>33</v>
      </c>
      <c r="U50" s="1">
        <v>40</v>
      </c>
      <c r="V50" s="1">
        <v>360000</v>
      </c>
      <c r="W50" s="1">
        <v>101</v>
      </c>
      <c r="X50" s="1" t="s">
        <v>37</v>
      </c>
      <c r="Y50" s="1" t="s">
        <v>31</v>
      </c>
      <c r="Z50" s="1">
        <v>25</v>
      </c>
      <c r="AA50" s="1">
        <v>9000</v>
      </c>
    </row>
    <row r="51" spans="2:27" x14ac:dyDescent="0.25">
      <c r="B51" s="2">
        <v>1050</v>
      </c>
      <c r="C51" s="3">
        <v>44239</v>
      </c>
      <c r="D51" s="2">
        <v>1750000</v>
      </c>
      <c r="E51" s="2">
        <v>6450</v>
      </c>
      <c r="F51" s="1">
        <v>30000</v>
      </c>
      <c r="G51" s="1">
        <v>1.7000000000000001E-2</v>
      </c>
      <c r="H51" s="1">
        <v>271</v>
      </c>
      <c r="I51" s="1">
        <v>2</v>
      </c>
      <c r="J51" s="1" t="s">
        <v>18</v>
      </c>
      <c r="K51" s="1">
        <v>4</v>
      </c>
      <c r="L51" s="1">
        <v>3</v>
      </c>
      <c r="M51" s="1" t="s">
        <v>15</v>
      </c>
      <c r="N51" s="1" t="s">
        <v>20</v>
      </c>
      <c r="O51" s="1" t="s">
        <v>21</v>
      </c>
      <c r="P51" s="1">
        <v>1701</v>
      </c>
      <c r="Q51" s="1" t="s">
        <v>31</v>
      </c>
      <c r="R51" s="1" t="s">
        <v>65</v>
      </c>
      <c r="S51" s="1">
        <v>2</v>
      </c>
      <c r="T51" s="1" t="s">
        <v>33</v>
      </c>
      <c r="U51" s="1">
        <v>64</v>
      </c>
      <c r="V51" s="1">
        <v>480000</v>
      </c>
      <c r="W51" s="1">
        <v>101</v>
      </c>
      <c r="X51" s="1" t="s">
        <v>37</v>
      </c>
      <c r="Y51" s="1" t="s">
        <v>31</v>
      </c>
      <c r="Z51" s="1">
        <v>25</v>
      </c>
      <c r="AA51" s="1">
        <v>9000</v>
      </c>
    </row>
    <row r="52" spans="2:27" x14ac:dyDescent="0.25">
      <c r="B52" s="2">
        <v>1051</v>
      </c>
      <c r="C52" s="3">
        <v>44241</v>
      </c>
      <c r="D52" s="2">
        <v>1890000</v>
      </c>
      <c r="E52" s="2">
        <v>6870</v>
      </c>
      <c r="F52" s="1">
        <v>25000</v>
      </c>
      <c r="G52" s="1">
        <v>1.2999999999999999E-2</v>
      </c>
      <c r="H52" s="1">
        <v>275</v>
      </c>
      <c r="I52" s="1">
        <v>1</v>
      </c>
      <c r="J52" s="1" t="s">
        <v>14</v>
      </c>
      <c r="K52" s="1">
        <v>4</v>
      </c>
      <c r="L52" s="1">
        <v>3</v>
      </c>
      <c r="M52" s="1" t="s">
        <v>15</v>
      </c>
      <c r="N52" s="1" t="s">
        <v>20</v>
      </c>
      <c r="O52" s="1" t="s">
        <v>21</v>
      </c>
      <c r="P52" s="1">
        <v>1548</v>
      </c>
      <c r="Q52" s="1" t="s">
        <v>31</v>
      </c>
      <c r="R52" s="1" t="s">
        <v>65</v>
      </c>
      <c r="S52" s="1">
        <v>4</v>
      </c>
      <c r="T52" s="1" t="s">
        <v>33</v>
      </c>
      <c r="U52" s="1">
        <v>43</v>
      </c>
      <c r="V52" s="1">
        <v>1090000</v>
      </c>
      <c r="W52" s="1">
        <v>101</v>
      </c>
      <c r="X52" s="1" t="s">
        <v>37</v>
      </c>
      <c r="Y52" s="1" t="s">
        <v>31</v>
      </c>
      <c r="Z52" s="1">
        <v>25</v>
      </c>
      <c r="AA52" s="1">
        <v>9000</v>
      </c>
    </row>
    <row r="53" spans="2:27" x14ac:dyDescent="0.25">
      <c r="B53" s="2">
        <v>1052</v>
      </c>
      <c r="C53" s="3">
        <v>44241</v>
      </c>
      <c r="D53" s="2">
        <v>1640000</v>
      </c>
      <c r="E53" s="2">
        <v>6530</v>
      </c>
      <c r="F53" s="1">
        <v>34000</v>
      </c>
      <c r="G53" s="1">
        <v>2.1000000000000001E-2</v>
      </c>
      <c r="H53" s="1">
        <v>251</v>
      </c>
      <c r="I53" s="1">
        <v>1</v>
      </c>
      <c r="J53" s="1" t="s">
        <v>14</v>
      </c>
      <c r="K53" s="1">
        <v>3</v>
      </c>
      <c r="L53" s="1">
        <v>4</v>
      </c>
      <c r="M53" s="1" t="s">
        <v>23</v>
      </c>
      <c r="N53" s="1" t="s">
        <v>20</v>
      </c>
      <c r="O53" s="1" t="s">
        <v>21</v>
      </c>
      <c r="P53" s="1">
        <v>1844</v>
      </c>
      <c r="Q53" s="1" t="s">
        <v>34</v>
      </c>
      <c r="R53" s="1" t="s">
        <v>65</v>
      </c>
      <c r="S53" s="1">
        <v>2</v>
      </c>
      <c r="T53" s="1" t="s">
        <v>33</v>
      </c>
      <c r="U53" s="1">
        <v>58</v>
      </c>
      <c r="V53" s="1">
        <v>650000</v>
      </c>
      <c r="W53" s="1">
        <v>103</v>
      </c>
      <c r="X53" s="1" t="s">
        <v>39</v>
      </c>
      <c r="Y53" s="1" t="s">
        <v>31</v>
      </c>
      <c r="Z53" s="1">
        <v>31</v>
      </c>
      <c r="AA53" s="1">
        <v>15000</v>
      </c>
    </row>
    <row r="54" spans="2:27" x14ac:dyDescent="0.25">
      <c r="B54" s="2">
        <v>1053</v>
      </c>
      <c r="C54" s="3">
        <v>44242</v>
      </c>
      <c r="D54" s="2">
        <v>2270000</v>
      </c>
      <c r="E54" s="2">
        <v>8530</v>
      </c>
      <c r="F54" s="1">
        <v>50000</v>
      </c>
      <c r="G54" s="1">
        <v>2.1999999999999999E-2</v>
      </c>
      <c r="H54" s="1">
        <v>266</v>
      </c>
      <c r="I54" s="1">
        <v>5</v>
      </c>
      <c r="J54" s="1" t="s">
        <v>14</v>
      </c>
      <c r="K54" s="1">
        <v>4</v>
      </c>
      <c r="L54" s="1">
        <v>3</v>
      </c>
      <c r="M54" s="1" t="s">
        <v>15</v>
      </c>
      <c r="N54" s="1" t="s">
        <v>16</v>
      </c>
      <c r="O54" s="1" t="s">
        <v>21</v>
      </c>
      <c r="P54" s="1">
        <v>1165</v>
      </c>
      <c r="Q54" s="1" t="s">
        <v>31</v>
      </c>
      <c r="R54" s="1" t="s">
        <v>65</v>
      </c>
      <c r="S54" s="1">
        <v>3</v>
      </c>
      <c r="T54" s="1" t="s">
        <v>33</v>
      </c>
      <c r="U54" s="1">
        <v>45</v>
      </c>
      <c r="V54" s="1">
        <v>560000</v>
      </c>
      <c r="W54" s="1">
        <v>103</v>
      </c>
      <c r="X54" s="1" t="s">
        <v>39</v>
      </c>
      <c r="Y54" s="1" t="s">
        <v>31</v>
      </c>
      <c r="Z54" s="1">
        <v>31</v>
      </c>
      <c r="AA54" s="1">
        <v>15000</v>
      </c>
    </row>
    <row r="55" spans="2:27" x14ac:dyDescent="0.25">
      <c r="B55" s="2">
        <v>1054</v>
      </c>
      <c r="C55" s="3">
        <v>44242</v>
      </c>
      <c r="D55" s="2">
        <v>1100000</v>
      </c>
      <c r="E55" s="2">
        <v>4280</v>
      </c>
      <c r="F55" s="1">
        <v>21000</v>
      </c>
      <c r="G55" s="1">
        <v>1.9E-2</v>
      </c>
      <c r="H55" s="1">
        <v>257</v>
      </c>
      <c r="I55" s="1">
        <v>2</v>
      </c>
      <c r="J55" s="1" t="s">
        <v>18</v>
      </c>
      <c r="K55" s="1">
        <v>3</v>
      </c>
      <c r="L55" s="1">
        <v>4</v>
      </c>
      <c r="M55" s="1" t="s">
        <v>23</v>
      </c>
      <c r="N55" s="1" t="s">
        <v>19</v>
      </c>
      <c r="O55" s="1" t="s">
        <v>21</v>
      </c>
      <c r="P55" s="1">
        <v>1954</v>
      </c>
      <c r="Q55" s="1" t="s">
        <v>31</v>
      </c>
      <c r="R55" s="1" t="s">
        <v>65</v>
      </c>
      <c r="S55" s="1">
        <v>4</v>
      </c>
      <c r="T55" s="1" t="s">
        <v>33</v>
      </c>
      <c r="U55" s="1">
        <v>62</v>
      </c>
      <c r="V55" s="1">
        <v>590000</v>
      </c>
      <c r="W55" s="1">
        <v>102</v>
      </c>
      <c r="X55" s="1" t="s">
        <v>38</v>
      </c>
      <c r="Y55" s="1" t="s">
        <v>31</v>
      </c>
      <c r="Z55" s="1">
        <v>23</v>
      </c>
      <c r="AA55" s="1">
        <v>7000</v>
      </c>
    </row>
    <row r="56" spans="2:27" x14ac:dyDescent="0.25">
      <c r="B56" s="2">
        <v>1055</v>
      </c>
      <c r="C56" s="3">
        <v>44243</v>
      </c>
      <c r="D56" s="2">
        <v>1080000</v>
      </c>
      <c r="E56" s="2">
        <v>4420</v>
      </c>
      <c r="F56" s="1">
        <v>13000</v>
      </c>
      <c r="G56" s="1">
        <v>1.2E-2</v>
      </c>
      <c r="H56" s="1">
        <v>244</v>
      </c>
      <c r="I56" s="1">
        <v>4</v>
      </c>
      <c r="J56" s="1" t="s">
        <v>18</v>
      </c>
      <c r="K56" s="1">
        <v>4</v>
      </c>
      <c r="L56" s="1">
        <v>4</v>
      </c>
      <c r="M56" s="1" t="s">
        <v>15</v>
      </c>
      <c r="N56" s="1" t="s">
        <v>19</v>
      </c>
      <c r="O56" s="1" t="s">
        <v>21</v>
      </c>
      <c r="P56" s="1">
        <v>1905</v>
      </c>
      <c r="Q56" s="1" t="s">
        <v>34</v>
      </c>
      <c r="R56" s="1" t="s">
        <v>65</v>
      </c>
      <c r="S56" s="1">
        <v>3</v>
      </c>
      <c r="T56" s="1" t="s">
        <v>33</v>
      </c>
      <c r="U56" s="1">
        <v>52</v>
      </c>
      <c r="V56" s="1">
        <v>350000</v>
      </c>
      <c r="W56" s="1">
        <v>101</v>
      </c>
      <c r="X56" s="1" t="s">
        <v>37</v>
      </c>
      <c r="Y56" s="1" t="s">
        <v>31</v>
      </c>
      <c r="Z56" s="1">
        <v>25</v>
      </c>
      <c r="AA56" s="1">
        <v>9000</v>
      </c>
    </row>
    <row r="57" spans="2:27" x14ac:dyDescent="0.25">
      <c r="B57" s="2">
        <v>1056</v>
      </c>
      <c r="C57" s="3">
        <v>44244</v>
      </c>
      <c r="D57" s="2">
        <v>1200000</v>
      </c>
      <c r="E57" s="2">
        <v>8270</v>
      </c>
      <c r="F57" s="1">
        <v>30000</v>
      </c>
      <c r="G57" s="1">
        <v>2.5000000000000001E-2</v>
      </c>
      <c r="H57" s="1">
        <v>145</v>
      </c>
      <c r="I57" s="1">
        <v>5</v>
      </c>
      <c r="J57" s="1" t="s">
        <v>18</v>
      </c>
      <c r="K57" s="1">
        <v>1</v>
      </c>
      <c r="L57" s="1">
        <v>3</v>
      </c>
      <c r="M57" s="1" t="s">
        <v>15</v>
      </c>
      <c r="N57" s="1" t="s">
        <v>16</v>
      </c>
      <c r="O57" s="1" t="s">
        <v>17</v>
      </c>
      <c r="P57" s="1">
        <v>1775</v>
      </c>
      <c r="Q57" s="1" t="s">
        <v>31</v>
      </c>
      <c r="R57" s="1" t="s">
        <v>66</v>
      </c>
      <c r="S57" s="1">
        <v>0</v>
      </c>
      <c r="T57" s="1" t="s">
        <v>33</v>
      </c>
      <c r="U57" s="1">
        <v>31</v>
      </c>
      <c r="V57" s="1">
        <v>670000</v>
      </c>
      <c r="W57" s="1">
        <v>103</v>
      </c>
      <c r="X57" s="1" t="s">
        <v>39</v>
      </c>
      <c r="Y57" s="1" t="s">
        <v>31</v>
      </c>
      <c r="Z57" s="1">
        <v>31</v>
      </c>
      <c r="AA57" s="1">
        <v>15000</v>
      </c>
    </row>
    <row r="58" spans="2:27" x14ac:dyDescent="0.25">
      <c r="B58" s="2">
        <v>1057</v>
      </c>
      <c r="C58" s="3">
        <v>44245</v>
      </c>
      <c r="D58" s="2">
        <v>1420000</v>
      </c>
      <c r="E58" s="2">
        <v>8060</v>
      </c>
      <c r="F58" s="1">
        <v>26000</v>
      </c>
      <c r="G58" s="1">
        <v>1.7999999999999999E-2</v>
      </c>
      <c r="H58" s="1">
        <v>176</v>
      </c>
      <c r="I58" s="1">
        <v>2</v>
      </c>
      <c r="J58" s="1" t="s">
        <v>14</v>
      </c>
      <c r="K58" s="1">
        <v>3</v>
      </c>
      <c r="L58" s="1">
        <v>2</v>
      </c>
      <c r="M58" s="1" t="s">
        <v>15</v>
      </c>
      <c r="N58" s="1" t="s">
        <v>16</v>
      </c>
      <c r="O58" s="1" t="s">
        <v>17</v>
      </c>
      <c r="P58" s="1">
        <v>1062</v>
      </c>
      <c r="Q58" s="1" t="s">
        <v>31</v>
      </c>
      <c r="R58" s="1" t="s">
        <v>64</v>
      </c>
      <c r="S58" s="1">
        <v>0</v>
      </c>
      <c r="T58" s="1" t="s">
        <v>33</v>
      </c>
      <c r="U58" s="1">
        <v>33</v>
      </c>
      <c r="V58" s="1">
        <v>660000</v>
      </c>
      <c r="W58" s="1">
        <v>102</v>
      </c>
      <c r="X58" s="1" t="s">
        <v>38</v>
      </c>
      <c r="Y58" s="1" t="s">
        <v>31</v>
      </c>
      <c r="Z58" s="1">
        <v>23</v>
      </c>
      <c r="AA58" s="1">
        <v>7000</v>
      </c>
    </row>
    <row r="59" spans="2:27" x14ac:dyDescent="0.25">
      <c r="B59" s="2">
        <v>1058</v>
      </c>
      <c r="C59" s="3">
        <v>44248</v>
      </c>
      <c r="D59" s="2">
        <v>1800000</v>
      </c>
      <c r="E59" s="2">
        <v>7750</v>
      </c>
      <c r="F59" s="1">
        <v>23000</v>
      </c>
      <c r="G59" s="1">
        <v>1.2999999999999999E-2</v>
      </c>
      <c r="H59" s="1">
        <v>232</v>
      </c>
      <c r="I59" s="1">
        <v>2</v>
      </c>
      <c r="J59" s="1" t="s">
        <v>14</v>
      </c>
      <c r="K59" s="1">
        <v>3</v>
      </c>
      <c r="L59" s="1">
        <v>4</v>
      </c>
      <c r="M59" s="1" t="s">
        <v>23</v>
      </c>
      <c r="N59" s="1" t="s">
        <v>16</v>
      </c>
      <c r="O59" s="1" t="s">
        <v>17</v>
      </c>
      <c r="P59" s="1">
        <v>1469</v>
      </c>
      <c r="Q59" s="1" t="s">
        <v>31</v>
      </c>
      <c r="R59" s="1" t="s">
        <v>65</v>
      </c>
      <c r="S59" s="1">
        <v>3</v>
      </c>
      <c r="T59" s="1" t="s">
        <v>32</v>
      </c>
      <c r="U59" s="1">
        <v>42</v>
      </c>
      <c r="V59" s="1">
        <v>680000</v>
      </c>
      <c r="W59" s="1">
        <v>101</v>
      </c>
      <c r="X59" s="1" t="s">
        <v>37</v>
      </c>
      <c r="Y59" s="1" t="s">
        <v>31</v>
      </c>
      <c r="Z59" s="1">
        <v>25</v>
      </c>
      <c r="AA59" s="1">
        <v>9000</v>
      </c>
    </row>
    <row r="60" spans="2:27" x14ac:dyDescent="0.25">
      <c r="B60" s="2">
        <v>1059</v>
      </c>
      <c r="C60" s="3">
        <v>44248</v>
      </c>
      <c r="D60" s="2">
        <v>2180000</v>
      </c>
      <c r="E60" s="2">
        <v>8040</v>
      </c>
      <c r="F60" s="1">
        <v>33000</v>
      </c>
      <c r="G60" s="1">
        <v>1.4999999999999999E-2</v>
      </c>
      <c r="H60" s="1">
        <v>271</v>
      </c>
      <c r="I60" s="1">
        <v>4</v>
      </c>
      <c r="J60" s="1" t="s">
        <v>18</v>
      </c>
      <c r="K60" s="1">
        <v>3</v>
      </c>
      <c r="L60" s="1">
        <v>3</v>
      </c>
      <c r="M60" s="1" t="s">
        <v>22</v>
      </c>
      <c r="N60" s="1" t="s">
        <v>16</v>
      </c>
      <c r="O60" s="1" t="s">
        <v>17</v>
      </c>
      <c r="P60" s="1">
        <v>1508</v>
      </c>
      <c r="Q60" s="1" t="s">
        <v>31</v>
      </c>
      <c r="R60" s="1" t="s">
        <v>65</v>
      </c>
      <c r="S60" s="1">
        <v>2</v>
      </c>
      <c r="T60" s="1" t="s">
        <v>33</v>
      </c>
      <c r="U60" s="1">
        <v>44</v>
      </c>
      <c r="V60" s="1">
        <v>1080000</v>
      </c>
      <c r="W60" s="1">
        <v>101</v>
      </c>
      <c r="X60" s="1" t="s">
        <v>37</v>
      </c>
      <c r="Y60" s="1" t="s">
        <v>31</v>
      </c>
      <c r="Z60" s="1">
        <v>25</v>
      </c>
      <c r="AA60" s="1">
        <v>9000</v>
      </c>
    </row>
    <row r="61" spans="2:27" x14ac:dyDescent="0.25">
      <c r="B61" s="2">
        <v>1060</v>
      </c>
      <c r="C61" s="3">
        <v>44248</v>
      </c>
      <c r="D61" s="2">
        <v>1550000</v>
      </c>
      <c r="E61" s="2">
        <v>6050</v>
      </c>
      <c r="F61" s="1">
        <v>22000</v>
      </c>
      <c r="G61" s="1">
        <v>1.4E-2</v>
      </c>
      <c r="H61" s="1">
        <v>256</v>
      </c>
      <c r="I61" s="1">
        <v>6</v>
      </c>
      <c r="J61" s="1" t="s">
        <v>18</v>
      </c>
      <c r="K61" s="1">
        <v>4</v>
      </c>
      <c r="L61" s="1">
        <v>3</v>
      </c>
      <c r="M61" s="1" t="s">
        <v>23</v>
      </c>
      <c r="N61" s="1" t="s">
        <v>20</v>
      </c>
      <c r="O61" s="1" t="s">
        <v>17</v>
      </c>
      <c r="P61" s="1">
        <v>1648</v>
      </c>
      <c r="Q61" s="1" t="s">
        <v>31</v>
      </c>
      <c r="R61" s="1" t="s">
        <v>65</v>
      </c>
      <c r="S61" s="1">
        <v>4</v>
      </c>
      <c r="T61" s="1" t="s">
        <v>32</v>
      </c>
      <c r="U61" s="1">
        <v>63</v>
      </c>
      <c r="V61" s="1">
        <v>650000</v>
      </c>
      <c r="W61" s="1">
        <v>102</v>
      </c>
      <c r="X61" s="1" t="s">
        <v>38</v>
      </c>
      <c r="Y61" s="1" t="s">
        <v>31</v>
      </c>
      <c r="Z61" s="1">
        <v>23</v>
      </c>
      <c r="AA61" s="1">
        <v>7000</v>
      </c>
    </row>
    <row r="62" spans="2:27" x14ac:dyDescent="0.25">
      <c r="B62" s="2">
        <v>1061</v>
      </c>
      <c r="C62" s="3">
        <v>44249</v>
      </c>
      <c r="D62" s="2">
        <v>1180000</v>
      </c>
      <c r="E62" s="2">
        <v>4730</v>
      </c>
      <c r="F62" s="1">
        <v>21000</v>
      </c>
      <c r="G62" s="1">
        <v>1.7999999999999999E-2</v>
      </c>
      <c r="H62" s="1">
        <v>249</v>
      </c>
      <c r="I62" s="1">
        <v>3</v>
      </c>
      <c r="J62" s="1" t="s">
        <v>14</v>
      </c>
      <c r="K62" s="1">
        <v>3</v>
      </c>
      <c r="L62" s="1">
        <v>4</v>
      </c>
      <c r="M62" s="1" t="s">
        <v>22</v>
      </c>
      <c r="N62" s="1" t="s">
        <v>19</v>
      </c>
      <c r="O62" s="1" t="s">
        <v>17</v>
      </c>
      <c r="P62" s="1">
        <v>1638</v>
      </c>
      <c r="Q62" s="1" t="s">
        <v>31</v>
      </c>
      <c r="R62" s="1" t="s">
        <v>65</v>
      </c>
      <c r="S62" s="1">
        <v>3</v>
      </c>
      <c r="T62" s="1" t="s">
        <v>32</v>
      </c>
      <c r="U62" s="1">
        <v>64</v>
      </c>
      <c r="V62" s="1">
        <v>910000</v>
      </c>
      <c r="W62" s="1">
        <v>103</v>
      </c>
      <c r="X62" s="1" t="s">
        <v>39</v>
      </c>
      <c r="Y62" s="1" t="s">
        <v>31</v>
      </c>
      <c r="Z62" s="1">
        <v>31</v>
      </c>
      <c r="AA62" s="1">
        <v>15000</v>
      </c>
    </row>
    <row r="63" spans="2:27" x14ac:dyDescent="0.25">
      <c r="B63" s="2">
        <v>1062</v>
      </c>
      <c r="C63" s="3">
        <v>44249</v>
      </c>
      <c r="D63" s="2">
        <v>980000</v>
      </c>
      <c r="E63" s="2">
        <v>4730</v>
      </c>
      <c r="F63" s="1">
        <v>22000</v>
      </c>
      <c r="G63" s="1">
        <v>2.1999999999999999E-2</v>
      </c>
      <c r="H63" s="1">
        <v>207</v>
      </c>
      <c r="I63" s="1">
        <v>3</v>
      </c>
      <c r="J63" s="1" t="s">
        <v>14</v>
      </c>
      <c r="K63" s="1">
        <v>4</v>
      </c>
      <c r="L63" s="1">
        <v>4</v>
      </c>
      <c r="M63" s="1" t="s">
        <v>22</v>
      </c>
      <c r="N63" s="1" t="s">
        <v>19</v>
      </c>
      <c r="O63" s="1" t="s">
        <v>17</v>
      </c>
      <c r="P63" s="1">
        <v>1646</v>
      </c>
      <c r="Q63" s="1" t="s">
        <v>34</v>
      </c>
      <c r="R63" s="1" t="s">
        <v>65</v>
      </c>
      <c r="S63" s="1">
        <v>3</v>
      </c>
      <c r="T63" s="1" t="s">
        <v>33</v>
      </c>
      <c r="U63" s="1">
        <v>46</v>
      </c>
      <c r="V63" s="1">
        <v>630000</v>
      </c>
      <c r="W63" s="1">
        <v>103</v>
      </c>
      <c r="X63" s="1" t="s">
        <v>39</v>
      </c>
      <c r="Y63" s="1" t="s">
        <v>31</v>
      </c>
      <c r="Z63" s="1">
        <v>31</v>
      </c>
      <c r="AA63" s="1">
        <v>15000</v>
      </c>
    </row>
    <row r="64" spans="2:27" x14ac:dyDescent="0.25">
      <c r="B64" s="2">
        <v>1063</v>
      </c>
      <c r="C64" s="3">
        <v>44251</v>
      </c>
      <c r="D64" s="2">
        <v>1180000</v>
      </c>
      <c r="E64" s="2">
        <v>7020</v>
      </c>
      <c r="F64" s="1">
        <v>19000</v>
      </c>
      <c r="G64" s="1">
        <v>1.6E-2</v>
      </c>
      <c r="H64" s="1">
        <v>168</v>
      </c>
      <c r="I64" s="1">
        <v>2</v>
      </c>
      <c r="J64" s="1" t="s">
        <v>18</v>
      </c>
      <c r="K64" s="1">
        <v>2</v>
      </c>
      <c r="L64" s="1">
        <v>2</v>
      </c>
      <c r="M64" s="1" t="s">
        <v>22</v>
      </c>
      <c r="N64" s="1" t="s">
        <v>20</v>
      </c>
      <c r="O64" s="1" t="s">
        <v>17</v>
      </c>
      <c r="P64" s="1">
        <v>1575</v>
      </c>
      <c r="Q64" s="1" t="s">
        <v>31</v>
      </c>
      <c r="R64" s="1" t="s">
        <v>66</v>
      </c>
      <c r="S64" s="1">
        <v>0</v>
      </c>
      <c r="T64" s="1" t="s">
        <v>32</v>
      </c>
      <c r="U64" s="1">
        <v>36</v>
      </c>
      <c r="V64" s="1">
        <v>640000</v>
      </c>
      <c r="W64" s="1">
        <v>101</v>
      </c>
      <c r="X64" s="1" t="s">
        <v>37</v>
      </c>
      <c r="Y64" s="1" t="s">
        <v>31</v>
      </c>
      <c r="Z64" s="1">
        <v>25</v>
      </c>
      <c r="AA64" s="1">
        <v>9000</v>
      </c>
    </row>
    <row r="65" spans="2:27" x14ac:dyDescent="0.25">
      <c r="B65" s="2">
        <v>1064</v>
      </c>
      <c r="C65" s="3">
        <v>44252</v>
      </c>
      <c r="D65" s="2">
        <v>1070000</v>
      </c>
      <c r="E65" s="2">
        <v>4330</v>
      </c>
      <c r="F65" s="1">
        <v>22000</v>
      </c>
      <c r="G65" s="1">
        <v>2.1000000000000001E-2</v>
      </c>
      <c r="H65" s="1">
        <v>247</v>
      </c>
      <c r="I65" s="1">
        <v>1</v>
      </c>
      <c r="J65" s="1" t="s">
        <v>14</v>
      </c>
      <c r="K65" s="1">
        <v>3</v>
      </c>
      <c r="L65" s="1">
        <v>4</v>
      </c>
      <c r="M65" s="1" t="s">
        <v>23</v>
      </c>
      <c r="N65" s="1" t="s">
        <v>19</v>
      </c>
      <c r="O65" s="1" t="s">
        <v>21</v>
      </c>
      <c r="P65" s="1">
        <v>1414</v>
      </c>
      <c r="Q65" s="1" t="s">
        <v>31</v>
      </c>
      <c r="R65" s="1" t="s">
        <v>65</v>
      </c>
      <c r="S65" s="1">
        <v>3</v>
      </c>
      <c r="T65" s="1" t="s">
        <v>33</v>
      </c>
      <c r="U65" s="1">
        <v>46</v>
      </c>
      <c r="V65" s="1">
        <v>660000</v>
      </c>
      <c r="W65" s="1">
        <v>103</v>
      </c>
      <c r="X65" s="1" t="s">
        <v>39</v>
      </c>
      <c r="Y65" s="1" t="s">
        <v>31</v>
      </c>
      <c r="Z65" s="1">
        <v>31</v>
      </c>
      <c r="AA65" s="1">
        <v>15000</v>
      </c>
    </row>
    <row r="66" spans="2:27" x14ac:dyDescent="0.25">
      <c r="B66" s="2">
        <v>1065</v>
      </c>
      <c r="C66" s="3">
        <v>44253</v>
      </c>
      <c r="D66" s="2">
        <v>2100000</v>
      </c>
      <c r="E66" s="2">
        <v>7890</v>
      </c>
      <c r="F66" s="1">
        <v>44000</v>
      </c>
      <c r="G66" s="1">
        <v>2.1000000000000001E-2</v>
      </c>
      <c r="H66" s="1">
        <v>266</v>
      </c>
      <c r="I66" s="1">
        <v>3</v>
      </c>
      <c r="J66" s="1" t="s">
        <v>18</v>
      </c>
      <c r="K66" s="1">
        <v>4</v>
      </c>
      <c r="L66" s="1">
        <v>4</v>
      </c>
      <c r="M66" s="1" t="s">
        <v>23</v>
      </c>
      <c r="N66" s="1" t="s">
        <v>16</v>
      </c>
      <c r="O66" s="1" t="s">
        <v>17</v>
      </c>
      <c r="P66" s="1">
        <v>1043</v>
      </c>
      <c r="Q66" s="1" t="s">
        <v>31</v>
      </c>
      <c r="R66" s="1" t="s">
        <v>65</v>
      </c>
      <c r="S66" s="1">
        <v>2</v>
      </c>
      <c r="T66" s="1" t="s">
        <v>33</v>
      </c>
      <c r="U66" s="1">
        <v>40</v>
      </c>
      <c r="V66" s="1">
        <v>1170000</v>
      </c>
      <c r="W66" s="1">
        <v>102</v>
      </c>
      <c r="X66" s="1" t="s">
        <v>38</v>
      </c>
      <c r="Y66" s="1" t="s">
        <v>31</v>
      </c>
      <c r="Z66" s="1">
        <v>23</v>
      </c>
      <c r="AA66" s="1">
        <v>7000</v>
      </c>
    </row>
    <row r="67" spans="2:27" x14ac:dyDescent="0.25">
      <c r="B67" s="2">
        <v>1066</v>
      </c>
      <c r="C67" s="3">
        <v>44253</v>
      </c>
      <c r="D67" s="2">
        <v>1900000</v>
      </c>
      <c r="E67" s="2">
        <v>8920</v>
      </c>
      <c r="F67" s="1">
        <v>32000</v>
      </c>
      <c r="G67" s="1">
        <v>1.7000000000000001E-2</v>
      </c>
      <c r="H67" s="1">
        <v>213</v>
      </c>
      <c r="I67" s="1">
        <v>2</v>
      </c>
      <c r="J67" s="1" t="s">
        <v>18</v>
      </c>
      <c r="K67" s="1">
        <v>4</v>
      </c>
      <c r="L67" s="1">
        <v>4</v>
      </c>
      <c r="M67" s="1" t="s">
        <v>22</v>
      </c>
      <c r="N67" s="1" t="s">
        <v>16</v>
      </c>
      <c r="O67" s="1" t="s">
        <v>21</v>
      </c>
      <c r="P67" s="1">
        <v>1463</v>
      </c>
      <c r="Q67" s="1" t="s">
        <v>31</v>
      </c>
      <c r="R67" s="1" t="s">
        <v>65</v>
      </c>
      <c r="S67" s="1">
        <v>2</v>
      </c>
      <c r="T67" s="1" t="s">
        <v>33</v>
      </c>
      <c r="U67" s="1">
        <v>53</v>
      </c>
      <c r="V67" s="1">
        <v>470000</v>
      </c>
      <c r="W67" s="1">
        <v>101</v>
      </c>
      <c r="X67" s="1" t="s">
        <v>37</v>
      </c>
      <c r="Y67" s="1" t="s">
        <v>31</v>
      </c>
      <c r="Z67" s="1">
        <v>25</v>
      </c>
      <c r="AA67" s="1">
        <v>9000</v>
      </c>
    </row>
    <row r="68" spans="2:27" x14ac:dyDescent="0.25">
      <c r="B68" s="2">
        <v>1067</v>
      </c>
      <c r="C68" s="3">
        <v>44253</v>
      </c>
      <c r="D68" s="2">
        <v>1050000</v>
      </c>
      <c r="E68" s="2">
        <v>7000</v>
      </c>
      <c r="F68" s="1">
        <v>19000</v>
      </c>
      <c r="G68" s="1">
        <v>1.7999999999999999E-2</v>
      </c>
      <c r="H68" s="1">
        <v>150</v>
      </c>
      <c r="I68" s="1">
        <v>2</v>
      </c>
      <c r="J68" s="1" t="s">
        <v>14</v>
      </c>
      <c r="K68" s="1">
        <v>2</v>
      </c>
      <c r="L68" s="1">
        <v>4</v>
      </c>
      <c r="M68" s="1" t="s">
        <v>23</v>
      </c>
      <c r="N68" s="1" t="s">
        <v>20</v>
      </c>
      <c r="O68" s="1" t="s">
        <v>21</v>
      </c>
      <c r="P68" s="1">
        <v>1901</v>
      </c>
      <c r="Q68" s="1" t="s">
        <v>34</v>
      </c>
      <c r="R68" s="1" t="s">
        <v>65</v>
      </c>
      <c r="S68" s="1">
        <v>2</v>
      </c>
      <c r="T68" s="1" t="s">
        <v>33</v>
      </c>
      <c r="U68" s="1">
        <v>48</v>
      </c>
      <c r="V68" s="1">
        <v>340000</v>
      </c>
      <c r="W68" s="1">
        <v>102</v>
      </c>
      <c r="X68" s="1" t="s">
        <v>38</v>
      </c>
      <c r="Y68" s="1" t="s">
        <v>31</v>
      </c>
      <c r="Z68" s="1">
        <v>23</v>
      </c>
      <c r="AA68" s="1">
        <v>7000</v>
      </c>
    </row>
    <row r="69" spans="2:27" x14ac:dyDescent="0.25">
      <c r="B69" s="2">
        <v>1068</v>
      </c>
      <c r="C69" s="3">
        <v>44254</v>
      </c>
      <c r="D69" s="2">
        <v>2150000</v>
      </c>
      <c r="E69" s="2">
        <v>8360</v>
      </c>
      <c r="F69" s="1">
        <v>32000</v>
      </c>
      <c r="G69" s="1">
        <v>1.4999999999999999E-2</v>
      </c>
      <c r="H69" s="1">
        <v>257</v>
      </c>
      <c r="I69" s="1">
        <v>3</v>
      </c>
      <c r="J69" s="1" t="s">
        <v>18</v>
      </c>
      <c r="K69" s="1">
        <v>4</v>
      </c>
      <c r="L69" s="1">
        <v>3</v>
      </c>
      <c r="M69" s="1" t="s">
        <v>23</v>
      </c>
      <c r="N69" s="1" t="s">
        <v>16</v>
      </c>
      <c r="O69" s="1" t="s">
        <v>21</v>
      </c>
      <c r="P69" s="1">
        <v>1282</v>
      </c>
      <c r="Q69" s="1" t="s">
        <v>31</v>
      </c>
      <c r="R69" s="1" t="s">
        <v>65</v>
      </c>
      <c r="S69" s="1">
        <v>2</v>
      </c>
      <c r="T69" s="1" t="s">
        <v>33</v>
      </c>
      <c r="U69" s="1">
        <v>63</v>
      </c>
      <c r="V69" s="1">
        <v>1020000</v>
      </c>
      <c r="W69" s="1">
        <v>101</v>
      </c>
      <c r="X69" s="1" t="s">
        <v>37</v>
      </c>
      <c r="Y69" s="1" t="s">
        <v>31</v>
      </c>
      <c r="Z69" s="1">
        <v>25</v>
      </c>
      <c r="AA69" s="1">
        <v>9000</v>
      </c>
    </row>
    <row r="70" spans="2:27" x14ac:dyDescent="0.25">
      <c r="B70" s="2">
        <v>1069</v>
      </c>
      <c r="C70" s="3">
        <v>44254</v>
      </c>
      <c r="D70" s="2">
        <v>820000</v>
      </c>
      <c r="E70" s="2">
        <v>4380</v>
      </c>
      <c r="F70" s="1">
        <v>19000</v>
      </c>
      <c r="G70" s="1">
        <v>2.3E-2</v>
      </c>
      <c r="H70" s="1">
        <v>187</v>
      </c>
      <c r="I70" s="1">
        <v>2</v>
      </c>
      <c r="J70" s="1" t="s">
        <v>14</v>
      </c>
      <c r="K70" s="1">
        <v>2</v>
      </c>
      <c r="L70" s="1">
        <v>4</v>
      </c>
      <c r="M70" s="1" t="s">
        <v>23</v>
      </c>
      <c r="N70" s="1" t="s">
        <v>19</v>
      </c>
      <c r="O70" s="1" t="s">
        <v>17</v>
      </c>
      <c r="P70" s="1">
        <v>1526</v>
      </c>
      <c r="Q70" s="1" t="s">
        <v>31</v>
      </c>
      <c r="R70" s="1" t="s">
        <v>65</v>
      </c>
      <c r="S70" s="1">
        <v>3</v>
      </c>
      <c r="T70" s="1" t="s">
        <v>33</v>
      </c>
      <c r="U70" s="1">
        <v>47</v>
      </c>
      <c r="V70" s="1">
        <v>350000</v>
      </c>
      <c r="W70" s="1">
        <v>103</v>
      </c>
      <c r="X70" s="1" t="s">
        <v>39</v>
      </c>
      <c r="Y70" s="1" t="s">
        <v>31</v>
      </c>
      <c r="Z70" s="1">
        <v>31</v>
      </c>
      <c r="AA70" s="1">
        <v>15000</v>
      </c>
    </row>
    <row r="71" spans="2:27" x14ac:dyDescent="0.25">
      <c r="B71" s="2">
        <v>1070</v>
      </c>
      <c r="C71" s="3">
        <v>44255</v>
      </c>
      <c r="D71" s="2">
        <v>1440000</v>
      </c>
      <c r="E71" s="2">
        <v>8520</v>
      </c>
      <c r="F71" s="1">
        <v>23000</v>
      </c>
      <c r="G71" s="1">
        <v>1.6E-2</v>
      </c>
      <c r="H71" s="1">
        <v>169</v>
      </c>
      <c r="I71" s="1">
        <v>2</v>
      </c>
      <c r="J71" s="1" t="s">
        <v>14</v>
      </c>
      <c r="K71" s="1">
        <v>2</v>
      </c>
      <c r="L71" s="1">
        <v>2</v>
      </c>
      <c r="M71" s="1" t="s">
        <v>15</v>
      </c>
      <c r="N71" s="1" t="s">
        <v>16</v>
      </c>
      <c r="O71" s="1" t="s">
        <v>21</v>
      </c>
      <c r="P71" s="1">
        <v>1871</v>
      </c>
      <c r="Q71" s="1" t="s">
        <v>31</v>
      </c>
      <c r="R71" s="1" t="s">
        <v>64</v>
      </c>
      <c r="S71" s="1">
        <v>0</v>
      </c>
      <c r="T71" s="1" t="s">
        <v>33</v>
      </c>
      <c r="U71" s="1">
        <v>38</v>
      </c>
      <c r="V71" s="1">
        <v>660000</v>
      </c>
      <c r="W71" s="1">
        <v>102</v>
      </c>
      <c r="X71" s="1" t="s">
        <v>38</v>
      </c>
      <c r="Y71" s="1" t="s">
        <v>31</v>
      </c>
      <c r="Z71" s="1">
        <v>23</v>
      </c>
      <c r="AA71" s="1">
        <v>7000</v>
      </c>
    </row>
    <row r="72" spans="2:27" x14ac:dyDescent="0.25">
      <c r="B72" s="2">
        <v>1071</v>
      </c>
      <c r="C72" s="3">
        <v>44256</v>
      </c>
      <c r="D72" s="2">
        <v>1130000</v>
      </c>
      <c r="E72" s="2">
        <v>7010</v>
      </c>
      <c r="F72" s="1">
        <v>16000</v>
      </c>
      <c r="G72" s="1">
        <v>1.4E-2</v>
      </c>
      <c r="H72" s="1">
        <v>161</v>
      </c>
      <c r="I72" s="1">
        <v>5</v>
      </c>
      <c r="J72" s="1" t="s">
        <v>14</v>
      </c>
      <c r="K72" s="1">
        <v>2</v>
      </c>
      <c r="L72" s="1">
        <v>3</v>
      </c>
      <c r="M72" s="1" t="s">
        <v>15</v>
      </c>
      <c r="N72" s="1" t="s">
        <v>20</v>
      </c>
      <c r="O72" s="1" t="s">
        <v>21</v>
      </c>
      <c r="P72" s="1">
        <v>1599</v>
      </c>
      <c r="Q72" s="1" t="s">
        <v>31</v>
      </c>
      <c r="R72" s="1" t="s">
        <v>65</v>
      </c>
      <c r="S72" s="1">
        <v>4</v>
      </c>
      <c r="T72" s="1" t="s">
        <v>33</v>
      </c>
      <c r="U72" s="1">
        <v>52</v>
      </c>
      <c r="V72" s="1">
        <v>290000</v>
      </c>
      <c r="W72" s="1">
        <v>102</v>
      </c>
      <c r="X72" s="1" t="s">
        <v>38</v>
      </c>
      <c r="Y72" s="1" t="s">
        <v>31</v>
      </c>
      <c r="Z72" s="1">
        <v>23</v>
      </c>
      <c r="AA72" s="1">
        <v>7000</v>
      </c>
    </row>
    <row r="73" spans="2:27" x14ac:dyDescent="0.25">
      <c r="B73" s="2">
        <v>1072</v>
      </c>
      <c r="C73" s="3">
        <v>44257</v>
      </c>
      <c r="D73" s="2">
        <v>1100000</v>
      </c>
      <c r="E73" s="2">
        <v>4740</v>
      </c>
      <c r="F73" s="1">
        <v>18000</v>
      </c>
      <c r="G73" s="1">
        <v>1.6E-2</v>
      </c>
      <c r="H73" s="1">
        <v>232</v>
      </c>
      <c r="I73" s="1">
        <v>4</v>
      </c>
      <c r="J73" s="1" t="s">
        <v>18</v>
      </c>
      <c r="K73" s="1">
        <v>4</v>
      </c>
      <c r="L73" s="1">
        <v>4</v>
      </c>
      <c r="M73" s="1" t="s">
        <v>22</v>
      </c>
      <c r="N73" s="1" t="s">
        <v>19</v>
      </c>
      <c r="O73" s="1" t="s">
        <v>17</v>
      </c>
      <c r="P73" s="1">
        <v>1167</v>
      </c>
      <c r="Q73" s="1" t="s">
        <v>31</v>
      </c>
      <c r="R73" s="1" t="s">
        <v>65</v>
      </c>
      <c r="S73" s="1">
        <v>3</v>
      </c>
      <c r="T73" s="1" t="s">
        <v>33</v>
      </c>
      <c r="U73" s="1">
        <v>51</v>
      </c>
      <c r="V73" s="1">
        <v>620000</v>
      </c>
      <c r="W73" s="1">
        <v>101</v>
      </c>
      <c r="X73" s="1" t="s">
        <v>37</v>
      </c>
      <c r="Y73" s="1" t="s">
        <v>31</v>
      </c>
      <c r="Z73" s="1">
        <v>25</v>
      </c>
      <c r="AA73" s="1">
        <v>9000</v>
      </c>
    </row>
    <row r="74" spans="2:27" x14ac:dyDescent="0.25">
      <c r="B74" s="2">
        <v>1073</v>
      </c>
      <c r="C74" s="3">
        <v>44261</v>
      </c>
      <c r="D74" s="2">
        <v>1290000</v>
      </c>
      <c r="E74" s="2">
        <v>7120</v>
      </c>
      <c r="F74" s="1">
        <v>19000</v>
      </c>
      <c r="G74" s="1">
        <v>1.4999999999999999E-2</v>
      </c>
      <c r="H74" s="1">
        <v>181</v>
      </c>
      <c r="I74" s="1">
        <v>1</v>
      </c>
      <c r="J74" s="1" t="s">
        <v>14</v>
      </c>
      <c r="K74" s="1">
        <v>3</v>
      </c>
      <c r="L74" s="1">
        <v>4</v>
      </c>
      <c r="M74" s="1" t="s">
        <v>15</v>
      </c>
      <c r="N74" s="1" t="s">
        <v>20</v>
      </c>
      <c r="O74" s="1" t="s">
        <v>21</v>
      </c>
      <c r="P74" s="1">
        <v>1042</v>
      </c>
      <c r="Q74" s="1" t="s">
        <v>34</v>
      </c>
      <c r="R74" s="1" t="s">
        <v>65</v>
      </c>
      <c r="S74" s="1">
        <v>2</v>
      </c>
      <c r="T74" s="1" t="s">
        <v>33</v>
      </c>
      <c r="U74" s="1">
        <v>55</v>
      </c>
      <c r="V74" s="1">
        <v>800000</v>
      </c>
      <c r="W74" s="1">
        <v>102</v>
      </c>
      <c r="X74" s="1" t="s">
        <v>38</v>
      </c>
      <c r="Y74" s="1" t="s">
        <v>31</v>
      </c>
      <c r="Z74" s="1">
        <v>23</v>
      </c>
      <c r="AA74" s="1">
        <v>7000</v>
      </c>
    </row>
    <row r="75" spans="2:27" x14ac:dyDescent="0.25">
      <c r="B75" s="2">
        <v>1074</v>
      </c>
      <c r="C75" s="3">
        <v>44261</v>
      </c>
      <c r="D75" s="2">
        <v>2110000</v>
      </c>
      <c r="E75" s="2">
        <v>8330</v>
      </c>
      <c r="F75" s="1">
        <v>51000</v>
      </c>
      <c r="G75" s="1">
        <v>2.4E-2</v>
      </c>
      <c r="H75" s="1">
        <v>253</v>
      </c>
      <c r="I75" s="1">
        <v>2</v>
      </c>
      <c r="J75" s="1" t="s">
        <v>14</v>
      </c>
      <c r="K75" s="1">
        <v>3</v>
      </c>
      <c r="L75" s="1">
        <v>3</v>
      </c>
      <c r="M75" s="1" t="s">
        <v>15</v>
      </c>
      <c r="N75" s="1" t="s">
        <v>16</v>
      </c>
      <c r="O75" s="1" t="s">
        <v>17</v>
      </c>
      <c r="P75" s="1">
        <v>1507</v>
      </c>
      <c r="Q75" s="1" t="s">
        <v>31</v>
      </c>
      <c r="R75" s="1" t="s">
        <v>65</v>
      </c>
      <c r="S75" s="1">
        <v>3</v>
      </c>
      <c r="T75" s="1" t="s">
        <v>33</v>
      </c>
      <c r="U75" s="1">
        <v>41</v>
      </c>
      <c r="V75" s="1">
        <v>840000</v>
      </c>
      <c r="W75" s="1">
        <v>103</v>
      </c>
      <c r="X75" s="1" t="s">
        <v>39</v>
      </c>
      <c r="Y75" s="1" t="s">
        <v>31</v>
      </c>
      <c r="Z75" s="1">
        <v>31</v>
      </c>
      <c r="AA75" s="1">
        <v>15000</v>
      </c>
    </row>
    <row r="76" spans="2:27" x14ac:dyDescent="0.25">
      <c r="B76" s="2">
        <v>1075</v>
      </c>
      <c r="C76" s="3">
        <v>44262</v>
      </c>
      <c r="D76" s="2">
        <v>1930000</v>
      </c>
      <c r="E76" s="2">
        <v>8210</v>
      </c>
      <c r="F76" s="1">
        <v>33000</v>
      </c>
      <c r="G76" s="1">
        <v>1.7000000000000001E-2</v>
      </c>
      <c r="H76" s="1">
        <v>235</v>
      </c>
      <c r="I76" s="1">
        <v>5</v>
      </c>
      <c r="J76" s="1" t="s">
        <v>18</v>
      </c>
      <c r="K76" s="1">
        <v>4</v>
      </c>
      <c r="L76" s="1">
        <v>3</v>
      </c>
      <c r="M76" s="1" t="s">
        <v>15</v>
      </c>
      <c r="N76" s="1" t="s">
        <v>16</v>
      </c>
      <c r="O76" s="1" t="s">
        <v>17</v>
      </c>
      <c r="P76" s="1">
        <v>1771</v>
      </c>
      <c r="Q76" s="1" t="s">
        <v>31</v>
      </c>
      <c r="R76" s="1" t="s">
        <v>65</v>
      </c>
      <c r="S76" s="1">
        <v>4</v>
      </c>
      <c r="T76" s="1" t="s">
        <v>33</v>
      </c>
      <c r="U76" s="1">
        <v>64</v>
      </c>
      <c r="V76" s="1">
        <v>850000</v>
      </c>
      <c r="W76" s="1">
        <v>101</v>
      </c>
      <c r="X76" s="1" t="s">
        <v>37</v>
      </c>
      <c r="Y76" s="1" t="s">
        <v>31</v>
      </c>
      <c r="Z76" s="1">
        <v>25</v>
      </c>
      <c r="AA76" s="1">
        <v>9000</v>
      </c>
    </row>
    <row r="77" spans="2:27" x14ac:dyDescent="0.25">
      <c r="B77" s="2">
        <v>1076</v>
      </c>
      <c r="C77" s="3">
        <v>44263</v>
      </c>
      <c r="D77" s="2">
        <v>1720000</v>
      </c>
      <c r="E77" s="2">
        <v>8600</v>
      </c>
      <c r="F77" s="1">
        <v>29000</v>
      </c>
      <c r="G77" s="1">
        <v>1.7000000000000001E-2</v>
      </c>
      <c r="H77" s="1">
        <v>200</v>
      </c>
      <c r="I77" s="1">
        <v>3</v>
      </c>
      <c r="J77" s="1" t="s">
        <v>18</v>
      </c>
      <c r="K77" s="1">
        <v>3</v>
      </c>
      <c r="L77" s="1">
        <v>3</v>
      </c>
      <c r="M77" s="1" t="s">
        <v>22</v>
      </c>
      <c r="N77" s="1" t="s">
        <v>16</v>
      </c>
      <c r="O77" s="1" t="s">
        <v>21</v>
      </c>
      <c r="P77" s="1">
        <v>1071</v>
      </c>
      <c r="Q77" s="1" t="s">
        <v>31</v>
      </c>
      <c r="R77" s="1" t="s">
        <v>65</v>
      </c>
      <c r="S77" s="1">
        <v>2</v>
      </c>
      <c r="T77" s="1" t="s">
        <v>33</v>
      </c>
      <c r="U77" s="1">
        <v>46</v>
      </c>
      <c r="V77" s="1">
        <v>510000</v>
      </c>
      <c r="W77" s="1">
        <v>101</v>
      </c>
      <c r="X77" s="1" t="s">
        <v>37</v>
      </c>
      <c r="Y77" s="1" t="s">
        <v>31</v>
      </c>
      <c r="Z77" s="1">
        <v>25</v>
      </c>
      <c r="AA77" s="1">
        <v>9000</v>
      </c>
    </row>
    <row r="78" spans="2:27" x14ac:dyDescent="0.25">
      <c r="B78" s="2">
        <v>1077</v>
      </c>
      <c r="C78" s="3">
        <v>44263</v>
      </c>
      <c r="D78" s="2">
        <v>980000</v>
      </c>
      <c r="E78" s="2">
        <v>5050</v>
      </c>
      <c r="F78" s="1">
        <v>17000</v>
      </c>
      <c r="G78" s="1">
        <v>1.7000000000000001E-2</v>
      </c>
      <c r="H78" s="1">
        <v>194</v>
      </c>
      <c r="I78" s="1">
        <v>5</v>
      </c>
      <c r="J78" s="1" t="s">
        <v>14</v>
      </c>
      <c r="K78" s="1">
        <v>2</v>
      </c>
      <c r="L78" s="1">
        <v>2</v>
      </c>
      <c r="M78" s="1" t="s">
        <v>22</v>
      </c>
      <c r="N78" s="1" t="s">
        <v>19</v>
      </c>
      <c r="O78" s="1" t="s">
        <v>21</v>
      </c>
      <c r="P78" s="1">
        <v>1732</v>
      </c>
      <c r="Q78" s="1" t="s">
        <v>31</v>
      </c>
      <c r="R78" s="1" t="s">
        <v>66</v>
      </c>
      <c r="S78" s="1">
        <v>0</v>
      </c>
      <c r="T78" s="1" t="s">
        <v>33</v>
      </c>
      <c r="U78" s="1">
        <v>37</v>
      </c>
      <c r="V78" s="1">
        <v>350000</v>
      </c>
      <c r="W78" s="1">
        <v>102</v>
      </c>
      <c r="X78" s="1" t="s">
        <v>38</v>
      </c>
      <c r="Y78" s="1" t="s">
        <v>31</v>
      </c>
      <c r="Z78" s="1">
        <v>23</v>
      </c>
      <c r="AA78" s="1">
        <v>7000</v>
      </c>
    </row>
    <row r="79" spans="2:27" x14ac:dyDescent="0.25">
      <c r="B79" s="2">
        <v>1078</v>
      </c>
      <c r="C79" s="3">
        <v>44263</v>
      </c>
      <c r="D79" s="2">
        <v>800000</v>
      </c>
      <c r="E79" s="2">
        <v>4810</v>
      </c>
      <c r="F79" s="1">
        <v>13000</v>
      </c>
      <c r="G79" s="1">
        <v>1.6E-2</v>
      </c>
      <c r="H79" s="1">
        <v>166</v>
      </c>
      <c r="I79" s="1">
        <v>5</v>
      </c>
      <c r="J79" s="1" t="s">
        <v>14</v>
      </c>
      <c r="K79" s="1">
        <v>3</v>
      </c>
      <c r="L79" s="1">
        <v>2</v>
      </c>
      <c r="M79" s="1" t="s">
        <v>15</v>
      </c>
      <c r="N79" s="1" t="s">
        <v>19</v>
      </c>
      <c r="O79" s="1" t="s">
        <v>21</v>
      </c>
      <c r="P79" s="1">
        <v>1830</v>
      </c>
      <c r="Q79" s="1" t="s">
        <v>31</v>
      </c>
      <c r="R79" s="1" t="s">
        <v>66</v>
      </c>
      <c r="S79" s="1">
        <v>0</v>
      </c>
      <c r="T79" s="1" t="s">
        <v>33</v>
      </c>
      <c r="U79" s="1">
        <v>37</v>
      </c>
      <c r="V79" s="1">
        <v>340000</v>
      </c>
      <c r="W79" s="1">
        <v>101</v>
      </c>
      <c r="X79" s="1" t="s">
        <v>37</v>
      </c>
      <c r="Y79" s="1" t="s">
        <v>31</v>
      </c>
      <c r="Z79" s="1">
        <v>25</v>
      </c>
      <c r="AA79" s="1">
        <v>9000</v>
      </c>
    </row>
    <row r="80" spans="2:27" x14ac:dyDescent="0.25">
      <c r="B80" s="2">
        <v>1079</v>
      </c>
      <c r="C80" s="3">
        <v>44264</v>
      </c>
      <c r="D80" s="2">
        <v>2100000</v>
      </c>
      <c r="E80" s="2">
        <v>8010</v>
      </c>
      <c r="F80" s="1">
        <v>36000</v>
      </c>
      <c r="G80" s="1">
        <v>1.7000000000000001E-2</v>
      </c>
      <c r="H80" s="1">
        <v>262</v>
      </c>
      <c r="I80" s="1">
        <v>6</v>
      </c>
      <c r="J80" s="1" t="s">
        <v>18</v>
      </c>
      <c r="K80" s="1">
        <v>3</v>
      </c>
      <c r="L80" s="1">
        <v>4</v>
      </c>
      <c r="M80" s="1" t="s">
        <v>23</v>
      </c>
      <c r="N80" s="1" t="s">
        <v>16</v>
      </c>
      <c r="O80" s="1" t="s">
        <v>17</v>
      </c>
      <c r="P80" s="1">
        <v>1634</v>
      </c>
      <c r="Q80" s="1" t="s">
        <v>31</v>
      </c>
      <c r="R80" s="1" t="s">
        <v>65</v>
      </c>
      <c r="S80" s="1">
        <v>3</v>
      </c>
      <c r="T80" s="1" t="s">
        <v>32</v>
      </c>
      <c r="U80" s="1">
        <v>50</v>
      </c>
      <c r="V80" s="1">
        <v>360000</v>
      </c>
      <c r="W80" s="1">
        <v>101</v>
      </c>
      <c r="X80" s="1" t="s">
        <v>37</v>
      </c>
      <c r="Y80" s="1" t="s">
        <v>31</v>
      </c>
      <c r="Z80" s="1">
        <v>25</v>
      </c>
      <c r="AA80" s="1">
        <v>9000</v>
      </c>
    </row>
    <row r="81" spans="2:27" x14ac:dyDescent="0.25">
      <c r="B81" s="2">
        <v>1080</v>
      </c>
      <c r="C81" s="3">
        <v>44265</v>
      </c>
      <c r="D81" s="2">
        <v>1530000</v>
      </c>
      <c r="E81" s="2">
        <v>8220</v>
      </c>
      <c r="F81" s="1">
        <v>31000</v>
      </c>
      <c r="G81" s="1">
        <v>0.02</v>
      </c>
      <c r="H81" s="1">
        <v>186</v>
      </c>
      <c r="I81" s="1">
        <v>1</v>
      </c>
      <c r="J81" s="1" t="s">
        <v>18</v>
      </c>
      <c r="K81" s="1">
        <v>3</v>
      </c>
      <c r="L81" s="1">
        <v>3</v>
      </c>
      <c r="M81" s="1" t="s">
        <v>22</v>
      </c>
      <c r="N81" s="1" t="s">
        <v>16</v>
      </c>
      <c r="O81" s="1" t="s">
        <v>17</v>
      </c>
      <c r="P81" s="1">
        <v>1524</v>
      </c>
      <c r="Q81" s="1" t="s">
        <v>34</v>
      </c>
      <c r="R81" s="1" t="s">
        <v>65</v>
      </c>
      <c r="S81" s="1">
        <v>4</v>
      </c>
      <c r="T81" s="1" t="s">
        <v>33</v>
      </c>
      <c r="U81" s="1">
        <v>42</v>
      </c>
      <c r="V81" s="1">
        <v>570000</v>
      </c>
      <c r="W81" s="1">
        <v>103</v>
      </c>
      <c r="X81" s="1" t="s">
        <v>39</v>
      </c>
      <c r="Y81" s="1" t="s">
        <v>31</v>
      </c>
      <c r="Z81" s="1">
        <v>31</v>
      </c>
      <c r="AA81" s="1">
        <v>15000</v>
      </c>
    </row>
    <row r="82" spans="2:27" x14ac:dyDescent="0.25">
      <c r="B82" s="2">
        <v>1081</v>
      </c>
      <c r="C82" s="3">
        <v>44265</v>
      </c>
      <c r="D82" s="2">
        <v>950000</v>
      </c>
      <c r="E82" s="2">
        <v>6590</v>
      </c>
      <c r="F82" s="1">
        <v>20000</v>
      </c>
      <c r="G82" s="1">
        <v>2.1000000000000001E-2</v>
      </c>
      <c r="H82" s="1">
        <v>144</v>
      </c>
      <c r="I82" s="1">
        <v>2</v>
      </c>
      <c r="J82" s="1" t="s">
        <v>18</v>
      </c>
      <c r="K82" s="1">
        <v>1</v>
      </c>
      <c r="L82" s="1">
        <v>3</v>
      </c>
      <c r="M82" s="1" t="s">
        <v>22</v>
      </c>
      <c r="N82" s="1" t="s">
        <v>20</v>
      </c>
      <c r="O82" s="1" t="s">
        <v>17</v>
      </c>
      <c r="P82" s="1">
        <v>1552</v>
      </c>
      <c r="Q82" s="1" t="s">
        <v>31</v>
      </c>
      <c r="R82" s="1" t="s">
        <v>66</v>
      </c>
      <c r="S82" s="1">
        <v>0</v>
      </c>
      <c r="T82" s="1" t="s">
        <v>33</v>
      </c>
      <c r="U82" s="1">
        <v>35</v>
      </c>
      <c r="V82" s="1">
        <v>280000</v>
      </c>
      <c r="W82" s="1">
        <v>103</v>
      </c>
      <c r="X82" s="1" t="s">
        <v>39</v>
      </c>
      <c r="Y82" s="1" t="s">
        <v>31</v>
      </c>
      <c r="Z82" s="1">
        <v>31</v>
      </c>
      <c r="AA82" s="1">
        <v>15000</v>
      </c>
    </row>
    <row r="83" spans="2:27" x14ac:dyDescent="0.25">
      <c r="B83" s="2">
        <v>1082</v>
      </c>
      <c r="C83" s="3">
        <v>44265</v>
      </c>
      <c r="D83" s="2">
        <v>980000</v>
      </c>
      <c r="E83" s="2">
        <v>4820</v>
      </c>
      <c r="F83" s="1">
        <v>19000</v>
      </c>
      <c r="G83" s="1">
        <v>1.9E-2</v>
      </c>
      <c r="H83" s="1">
        <v>203</v>
      </c>
      <c r="I83" s="1">
        <v>3</v>
      </c>
      <c r="J83" s="1" t="s">
        <v>18</v>
      </c>
      <c r="K83" s="1">
        <v>3</v>
      </c>
      <c r="L83" s="1">
        <v>4</v>
      </c>
      <c r="M83" s="1" t="s">
        <v>22</v>
      </c>
      <c r="N83" s="1" t="s">
        <v>19</v>
      </c>
      <c r="O83" s="1" t="s">
        <v>17</v>
      </c>
      <c r="P83" s="1">
        <v>1672</v>
      </c>
      <c r="Q83" s="1" t="s">
        <v>31</v>
      </c>
      <c r="R83" s="1" t="s">
        <v>65</v>
      </c>
      <c r="S83" s="1">
        <v>4</v>
      </c>
      <c r="T83" s="1" t="s">
        <v>32</v>
      </c>
      <c r="U83" s="1">
        <v>63</v>
      </c>
      <c r="V83" s="1">
        <v>820000</v>
      </c>
      <c r="W83" s="1">
        <v>102</v>
      </c>
      <c r="X83" s="1" t="s">
        <v>38</v>
      </c>
      <c r="Y83" s="1" t="s">
        <v>31</v>
      </c>
      <c r="Z83" s="1">
        <v>23</v>
      </c>
      <c r="AA83" s="1">
        <v>7000</v>
      </c>
    </row>
    <row r="84" spans="2:27" x14ac:dyDescent="0.25">
      <c r="B84" s="2">
        <v>1083</v>
      </c>
      <c r="C84" s="3">
        <v>44266</v>
      </c>
      <c r="D84" s="2">
        <v>2340000</v>
      </c>
      <c r="E84" s="2">
        <v>8500</v>
      </c>
      <c r="F84" s="1">
        <v>42000</v>
      </c>
      <c r="G84" s="1">
        <v>1.7999999999999999E-2</v>
      </c>
      <c r="H84" s="1">
        <v>275</v>
      </c>
      <c r="I84" s="1">
        <v>3</v>
      </c>
      <c r="J84" s="1" t="s">
        <v>18</v>
      </c>
      <c r="K84" s="1">
        <v>4</v>
      </c>
      <c r="L84" s="1">
        <v>4</v>
      </c>
      <c r="M84" s="1" t="s">
        <v>15</v>
      </c>
      <c r="N84" s="1" t="s">
        <v>16</v>
      </c>
      <c r="O84" s="1" t="s">
        <v>21</v>
      </c>
      <c r="P84" s="1">
        <v>1302</v>
      </c>
      <c r="Q84" s="1" t="s">
        <v>31</v>
      </c>
      <c r="R84" s="1" t="s">
        <v>65</v>
      </c>
      <c r="S84" s="1">
        <v>2</v>
      </c>
      <c r="T84" s="1" t="s">
        <v>33</v>
      </c>
      <c r="U84" s="1">
        <v>57</v>
      </c>
      <c r="V84" s="1">
        <v>430000</v>
      </c>
      <c r="W84" s="1">
        <v>103</v>
      </c>
      <c r="X84" s="1" t="s">
        <v>39</v>
      </c>
      <c r="Y84" s="1" t="s">
        <v>31</v>
      </c>
      <c r="Z84" s="1">
        <v>31</v>
      </c>
      <c r="AA84" s="1">
        <v>15000</v>
      </c>
    </row>
    <row r="85" spans="2:27" x14ac:dyDescent="0.25">
      <c r="B85" s="2">
        <v>1084</v>
      </c>
      <c r="C85" s="3">
        <v>44267</v>
      </c>
      <c r="D85" s="2">
        <v>710000</v>
      </c>
      <c r="E85" s="2">
        <v>4640</v>
      </c>
      <c r="F85" s="1">
        <v>9000</v>
      </c>
      <c r="G85" s="1">
        <v>1.2999999999999999E-2</v>
      </c>
      <c r="H85" s="1">
        <v>153</v>
      </c>
      <c r="I85" s="1">
        <v>6</v>
      </c>
      <c r="J85" s="1" t="s">
        <v>18</v>
      </c>
      <c r="K85" s="1">
        <v>2</v>
      </c>
      <c r="L85" s="1">
        <v>3</v>
      </c>
      <c r="M85" s="1" t="s">
        <v>15</v>
      </c>
      <c r="N85" s="1" t="s">
        <v>19</v>
      </c>
      <c r="O85" s="1" t="s">
        <v>21</v>
      </c>
      <c r="P85" s="1">
        <v>1534</v>
      </c>
      <c r="Q85" s="1" t="s">
        <v>31</v>
      </c>
      <c r="R85" s="1" t="s">
        <v>65</v>
      </c>
      <c r="S85" s="1">
        <v>3</v>
      </c>
      <c r="T85" s="1" t="s">
        <v>32</v>
      </c>
      <c r="U85" s="1">
        <v>42</v>
      </c>
      <c r="V85" s="1">
        <v>290000</v>
      </c>
      <c r="W85" s="1">
        <v>101</v>
      </c>
      <c r="X85" s="1" t="s">
        <v>37</v>
      </c>
      <c r="Y85" s="1" t="s">
        <v>31</v>
      </c>
      <c r="Z85" s="1">
        <v>25</v>
      </c>
      <c r="AA85" s="1">
        <v>9000</v>
      </c>
    </row>
    <row r="86" spans="2:27" x14ac:dyDescent="0.25">
      <c r="B86" s="2">
        <v>1085</v>
      </c>
      <c r="C86" s="3">
        <v>44268</v>
      </c>
      <c r="D86" s="2">
        <v>710000</v>
      </c>
      <c r="E86" s="2">
        <v>4580</v>
      </c>
      <c r="F86" s="1">
        <v>14000</v>
      </c>
      <c r="G86" s="1">
        <v>0.02</v>
      </c>
      <c r="H86" s="1">
        <v>155</v>
      </c>
      <c r="I86" s="1">
        <v>5</v>
      </c>
      <c r="J86" s="1" t="s">
        <v>14</v>
      </c>
      <c r="K86" s="1">
        <v>2</v>
      </c>
      <c r="L86" s="1">
        <v>3</v>
      </c>
      <c r="M86" s="1" t="s">
        <v>15</v>
      </c>
      <c r="N86" s="1" t="s">
        <v>19</v>
      </c>
      <c r="O86" s="1" t="s">
        <v>17</v>
      </c>
      <c r="P86" s="1">
        <v>1155</v>
      </c>
      <c r="Q86" s="1" t="s">
        <v>31</v>
      </c>
      <c r="R86" s="1" t="s">
        <v>65</v>
      </c>
      <c r="S86" s="1">
        <v>3</v>
      </c>
      <c r="T86" s="1" t="s">
        <v>33</v>
      </c>
      <c r="U86" s="1">
        <v>56</v>
      </c>
      <c r="V86" s="1">
        <v>400000</v>
      </c>
      <c r="W86" s="1">
        <v>102</v>
      </c>
      <c r="X86" s="1" t="s">
        <v>38</v>
      </c>
      <c r="Y86" s="1" t="s">
        <v>31</v>
      </c>
      <c r="Z86" s="1">
        <v>23</v>
      </c>
      <c r="AA86" s="1">
        <v>7000</v>
      </c>
    </row>
    <row r="87" spans="2:27" x14ac:dyDescent="0.25">
      <c r="B87" s="2">
        <v>1086</v>
      </c>
      <c r="C87" s="3">
        <v>44269</v>
      </c>
      <c r="D87" s="2">
        <v>970000</v>
      </c>
      <c r="E87" s="2">
        <v>6920</v>
      </c>
      <c r="F87" s="1">
        <v>12000</v>
      </c>
      <c r="G87" s="1">
        <v>1.2E-2</v>
      </c>
      <c r="H87" s="1">
        <v>140</v>
      </c>
      <c r="I87" s="1">
        <v>6</v>
      </c>
      <c r="J87" s="1" t="s">
        <v>14</v>
      </c>
      <c r="K87" s="1">
        <v>1</v>
      </c>
      <c r="L87" s="1">
        <v>3</v>
      </c>
      <c r="M87" s="1" t="s">
        <v>15</v>
      </c>
      <c r="N87" s="1" t="s">
        <v>20</v>
      </c>
      <c r="O87" s="1" t="s">
        <v>17</v>
      </c>
      <c r="P87" s="1">
        <v>1821</v>
      </c>
      <c r="Q87" s="1" t="s">
        <v>31</v>
      </c>
      <c r="R87" s="1" t="s">
        <v>66</v>
      </c>
      <c r="S87" s="1">
        <v>0</v>
      </c>
      <c r="T87" s="1" t="s">
        <v>33</v>
      </c>
      <c r="U87" s="1">
        <v>37</v>
      </c>
      <c r="V87" s="1">
        <v>660000</v>
      </c>
      <c r="W87" s="1">
        <v>101</v>
      </c>
      <c r="X87" s="1" t="s">
        <v>37</v>
      </c>
      <c r="Y87" s="1" t="s">
        <v>31</v>
      </c>
      <c r="Z87" s="1">
        <v>25</v>
      </c>
      <c r="AA87" s="1">
        <v>9000</v>
      </c>
    </row>
    <row r="88" spans="2:27" x14ac:dyDescent="0.25">
      <c r="B88" s="2">
        <v>1087</v>
      </c>
      <c r="C88" s="3">
        <v>44269</v>
      </c>
      <c r="D88" s="2">
        <v>1210000</v>
      </c>
      <c r="E88" s="2">
        <v>6950</v>
      </c>
      <c r="F88" s="1">
        <v>23000</v>
      </c>
      <c r="G88" s="1">
        <v>1.9E-2</v>
      </c>
      <c r="H88" s="1">
        <v>174</v>
      </c>
      <c r="I88" s="1">
        <v>4</v>
      </c>
      <c r="J88" s="1" t="s">
        <v>18</v>
      </c>
      <c r="K88" s="1">
        <v>2</v>
      </c>
      <c r="L88" s="1">
        <v>4</v>
      </c>
      <c r="M88" s="1" t="s">
        <v>15</v>
      </c>
      <c r="N88" s="1" t="s">
        <v>20</v>
      </c>
      <c r="O88" s="1" t="s">
        <v>21</v>
      </c>
      <c r="P88" s="1">
        <v>1840</v>
      </c>
      <c r="Q88" s="1" t="s">
        <v>31</v>
      </c>
      <c r="R88" s="1" t="s">
        <v>65</v>
      </c>
      <c r="S88" s="1">
        <v>2</v>
      </c>
      <c r="T88" s="1" t="s">
        <v>33</v>
      </c>
      <c r="U88" s="1">
        <v>49</v>
      </c>
      <c r="V88" s="1">
        <v>290000</v>
      </c>
      <c r="W88" s="1">
        <v>102</v>
      </c>
      <c r="X88" s="1" t="s">
        <v>38</v>
      </c>
      <c r="Y88" s="1" t="s">
        <v>31</v>
      </c>
      <c r="Z88" s="1">
        <v>23</v>
      </c>
      <c r="AA88" s="1">
        <v>7000</v>
      </c>
    </row>
    <row r="89" spans="2:27" x14ac:dyDescent="0.25">
      <c r="B89" s="2">
        <v>1088</v>
      </c>
      <c r="C89" s="3">
        <v>44270</v>
      </c>
      <c r="D89" s="2">
        <v>1700000</v>
      </c>
      <c r="E89" s="2">
        <v>6430</v>
      </c>
      <c r="F89" s="1">
        <v>29000</v>
      </c>
      <c r="G89" s="1">
        <v>1.7000000000000001E-2</v>
      </c>
      <c r="H89" s="1">
        <v>264</v>
      </c>
      <c r="I89" s="1">
        <v>5</v>
      </c>
      <c r="J89" s="1" t="s">
        <v>14</v>
      </c>
      <c r="K89" s="1">
        <v>3</v>
      </c>
      <c r="L89" s="1">
        <v>4</v>
      </c>
      <c r="M89" s="1" t="s">
        <v>23</v>
      </c>
      <c r="N89" s="1" t="s">
        <v>20</v>
      </c>
      <c r="O89" s="1" t="s">
        <v>17</v>
      </c>
      <c r="P89" s="1">
        <v>1053</v>
      </c>
      <c r="Q89" s="1" t="s">
        <v>31</v>
      </c>
      <c r="R89" s="1" t="s">
        <v>65</v>
      </c>
      <c r="S89" s="1">
        <v>2</v>
      </c>
      <c r="T89" s="1" t="s">
        <v>32</v>
      </c>
      <c r="U89" s="1">
        <v>65</v>
      </c>
      <c r="V89" s="1">
        <v>520000</v>
      </c>
      <c r="W89" s="1">
        <v>102</v>
      </c>
      <c r="X89" s="1" t="s">
        <v>38</v>
      </c>
      <c r="Y89" s="1" t="s">
        <v>31</v>
      </c>
      <c r="Z89" s="1">
        <v>23</v>
      </c>
      <c r="AA89" s="1">
        <v>7000</v>
      </c>
    </row>
    <row r="90" spans="2:27" x14ac:dyDescent="0.25">
      <c r="B90" s="2">
        <v>1089</v>
      </c>
      <c r="C90" s="3">
        <v>44272</v>
      </c>
      <c r="D90" s="2">
        <v>1910000</v>
      </c>
      <c r="E90" s="2">
        <v>8020</v>
      </c>
      <c r="F90" s="1">
        <v>36000</v>
      </c>
      <c r="G90" s="1">
        <v>1.9E-2</v>
      </c>
      <c r="H90" s="1">
        <v>238</v>
      </c>
      <c r="I90" s="1">
        <v>4</v>
      </c>
      <c r="J90" s="1" t="s">
        <v>14</v>
      </c>
      <c r="K90" s="1">
        <v>4</v>
      </c>
      <c r="L90" s="1">
        <v>4</v>
      </c>
      <c r="M90" s="1" t="s">
        <v>23</v>
      </c>
      <c r="N90" s="1" t="s">
        <v>16</v>
      </c>
      <c r="O90" s="1" t="s">
        <v>17</v>
      </c>
      <c r="P90" s="1">
        <v>1455</v>
      </c>
      <c r="Q90" s="1" t="s">
        <v>31</v>
      </c>
      <c r="R90" s="1" t="s">
        <v>65</v>
      </c>
      <c r="S90" s="1">
        <v>4</v>
      </c>
      <c r="T90" s="1" t="s">
        <v>33</v>
      </c>
      <c r="U90" s="1">
        <v>54</v>
      </c>
      <c r="V90" s="1">
        <v>370000</v>
      </c>
      <c r="W90" s="1">
        <v>103</v>
      </c>
      <c r="X90" s="1" t="s">
        <v>39</v>
      </c>
      <c r="Y90" s="1" t="s">
        <v>31</v>
      </c>
      <c r="Z90" s="1">
        <v>31</v>
      </c>
      <c r="AA90" s="1">
        <v>15000</v>
      </c>
    </row>
    <row r="91" spans="2:27" x14ac:dyDescent="0.25">
      <c r="B91" s="2">
        <v>1090</v>
      </c>
      <c r="C91" s="3">
        <v>44272</v>
      </c>
      <c r="D91" s="2">
        <v>610000</v>
      </c>
      <c r="E91" s="2">
        <v>4480</v>
      </c>
      <c r="F91" s="1">
        <v>13000</v>
      </c>
      <c r="G91" s="1">
        <v>2.1000000000000001E-2</v>
      </c>
      <c r="H91" s="1">
        <v>136</v>
      </c>
      <c r="I91" s="1">
        <v>1</v>
      </c>
      <c r="J91" s="1" t="s">
        <v>18</v>
      </c>
      <c r="K91" s="1">
        <v>1</v>
      </c>
      <c r="L91" s="1">
        <v>2</v>
      </c>
      <c r="M91" s="1" t="s">
        <v>23</v>
      </c>
      <c r="N91" s="1" t="s">
        <v>19</v>
      </c>
      <c r="O91" s="1" t="s">
        <v>21</v>
      </c>
      <c r="P91" s="1">
        <v>1737</v>
      </c>
      <c r="Q91" s="1" t="s">
        <v>31</v>
      </c>
      <c r="R91" s="1" t="s">
        <v>66</v>
      </c>
      <c r="S91" s="1">
        <v>0</v>
      </c>
      <c r="T91" s="1" t="s">
        <v>33</v>
      </c>
      <c r="U91" s="1">
        <v>34</v>
      </c>
      <c r="V91" s="1">
        <v>410000</v>
      </c>
      <c r="W91" s="1">
        <v>102</v>
      </c>
      <c r="X91" s="1" t="s">
        <v>38</v>
      </c>
      <c r="Y91" s="1" t="s">
        <v>31</v>
      </c>
      <c r="Z91" s="1">
        <v>23</v>
      </c>
      <c r="AA91" s="1">
        <v>7000</v>
      </c>
    </row>
    <row r="92" spans="2:27" x14ac:dyDescent="0.25">
      <c r="B92" s="2">
        <v>1091</v>
      </c>
      <c r="C92" s="3">
        <v>44273</v>
      </c>
      <c r="D92" s="2">
        <v>900000</v>
      </c>
      <c r="E92" s="2">
        <v>4160</v>
      </c>
      <c r="F92" s="1">
        <v>16000</v>
      </c>
      <c r="G92" s="1">
        <v>1.7999999999999999E-2</v>
      </c>
      <c r="H92" s="1">
        <v>216</v>
      </c>
      <c r="I92" s="1">
        <v>3</v>
      </c>
      <c r="J92" s="1" t="s">
        <v>18</v>
      </c>
      <c r="K92" s="1">
        <v>4</v>
      </c>
      <c r="L92" s="1">
        <v>4</v>
      </c>
      <c r="M92" s="1" t="s">
        <v>23</v>
      </c>
      <c r="N92" s="1" t="s">
        <v>19</v>
      </c>
      <c r="O92" s="1" t="s">
        <v>17</v>
      </c>
      <c r="P92" s="1">
        <v>1762</v>
      </c>
      <c r="Q92" s="1" t="s">
        <v>31</v>
      </c>
      <c r="R92" s="1" t="s">
        <v>65</v>
      </c>
      <c r="S92" s="1">
        <v>2</v>
      </c>
      <c r="T92" s="1" t="s">
        <v>33</v>
      </c>
      <c r="U92" s="1">
        <v>55</v>
      </c>
      <c r="V92" s="1">
        <v>380000</v>
      </c>
      <c r="W92" s="1">
        <v>103</v>
      </c>
      <c r="X92" s="1" t="s">
        <v>39</v>
      </c>
      <c r="Y92" s="1" t="s">
        <v>31</v>
      </c>
      <c r="Z92" s="1">
        <v>31</v>
      </c>
      <c r="AA92" s="1">
        <v>15000</v>
      </c>
    </row>
    <row r="93" spans="2:27" x14ac:dyDescent="0.25">
      <c r="B93" s="2">
        <v>1092</v>
      </c>
      <c r="C93" s="3">
        <v>44274</v>
      </c>
      <c r="D93" s="2">
        <v>750000</v>
      </c>
      <c r="E93" s="2">
        <v>4510</v>
      </c>
      <c r="F93" s="1">
        <v>14000</v>
      </c>
      <c r="G93" s="1">
        <v>1.9E-2</v>
      </c>
      <c r="H93" s="1">
        <v>166</v>
      </c>
      <c r="I93" s="1">
        <v>6</v>
      </c>
      <c r="J93" s="1" t="s">
        <v>14</v>
      </c>
      <c r="K93" s="1">
        <v>2</v>
      </c>
      <c r="L93" s="1">
        <v>2</v>
      </c>
      <c r="M93" s="1" t="s">
        <v>23</v>
      </c>
      <c r="N93" s="1" t="s">
        <v>19</v>
      </c>
      <c r="O93" s="1" t="s">
        <v>21</v>
      </c>
      <c r="P93" s="1">
        <v>1164</v>
      </c>
      <c r="Q93" s="1" t="s">
        <v>31</v>
      </c>
      <c r="R93" s="1" t="s">
        <v>66</v>
      </c>
      <c r="S93" s="1">
        <v>0</v>
      </c>
      <c r="T93" s="1" t="s">
        <v>33</v>
      </c>
      <c r="U93" s="1">
        <v>37</v>
      </c>
      <c r="V93" s="1">
        <v>810000</v>
      </c>
      <c r="W93" s="1">
        <v>103</v>
      </c>
      <c r="X93" s="1" t="s">
        <v>39</v>
      </c>
      <c r="Y93" s="1" t="s">
        <v>31</v>
      </c>
      <c r="Z93" s="1">
        <v>31</v>
      </c>
      <c r="AA93" s="1">
        <v>15000</v>
      </c>
    </row>
    <row r="94" spans="2:27" x14ac:dyDescent="0.25">
      <c r="B94" s="2">
        <v>1093</v>
      </c>
      <c r="C94" s="3">
        <v>44274</v>
      </c>
      <c r="D94" s="2">
        <v>1270000</v>
      </c>
      <c r="E94" s="2">
        <v>6540</v>
      </c>
      <c r="F94" s="1">
        <v>14000</v>
      </c>
      <c r="G94" s="1">
        <v>1.0999999999999999E-2</v>
      </c>
      <c r="H94" s="1">
        <v>194</v>
      </c>
      <c r="I94" s="1">
        <v>5</v>
      </c>
      <c r="J94" s="1" t="s">
        <v>14</v>
      </c>
      <c r="K94" s="1">
        <v>2</v>
      </c>
      <c r="L94" s="1">
        <v>4</v>
      </c>
      <c r="M94" s="1" t="s">
        <v>23</v>
      </c>
      <c r="N94" s="1" t="s">
        <v>20</v>
      </c>
      <c r="O94" s="1" t="s">
        <v>17</v>
      </c>
      <c r="P94" s="1">
        <v>1866</v>
      </c>
      <c r="Q94" s="1" t="s">
        <v>31</v>
      </c>
      <c r="R94" s="1" t="s">
        <v>65</v>
      </c>
      <c r="S94" s="1">
        <v>4</v>
      </c>
      <c r="T94" s="1" t="s">
        <v>33</v>
      </c>
      <c r="U94" s="1">
        <v>60</v>
      </c>
      <c r="V94" s="1">
        <v>360000</v>
      </c>
      <c r="W94" s="1">
        <v>101</v>
      </c>
      <c r="X94" s="1" t="s">
        <v>37</v>
      </c>
      <c r="Y94" s="1" t="s">
        <v>31</v>
      </c>
      <c r="Z94" s="1">
        <v>25</v>
      </c>
      <c r="AA94" s="1">
        <v>9000</v>
      </c>
    </row>
    <row r="95" spans="2:27" x14ac:dyDescent="0.25">
      <c r="B95" s="2">
        <v>1094</v>
      </c>
      <c r="C95" s="3">
        <v>44275</v>
      </c>
      <c r="D95" s="2">
        <v>650000</v>
      </c>
      <c r="E95" s="2">
        <v>4600</v>
      </c>
      <c r="F95" s="1">
        <v>8000</v>
      </c>
      <c r="G95" s="1">
        <v>1.2E-2</v>
      </c>
      <c r="H95" s="1">
        <v>141</v>
      </c>
      <c r="I95" s="1">
        <v>4</v>
      </c>
      <c r="J95" s="1" t="s">
        <v>18</v>
      </c>
      <c r="K95" s="1">
        <v>2</v>
      </c>
      <c r="L95" s="1">
        <v>3</v>
      </c>
      <c r="M95" s="1" t="s">
        <v>22</v>
      </c>
      <c r="N95" s="1" t="s">
        <v>19</v>
      </c>
      <c r="O95" s="1" t="s">
        <v>17</v>
      </c>
      <c r="P95" s="1">
        <v>1767</v>
      </c>
      <c r="Q95" s="1" t="s">
        <v>31</v>
      </c>
      <c r="R95" s="1" t="s">
        <v>66</v>
      </c>
      <c r="S95" s="1">
        <v>0</v>
      </c>
      <c r="T95" s="1" t="s">
        <v>33</v>
      </c>
      <c r="U95" s="1">
        <v>34</v>
      </c>
      <c r="V95" s="1">
        <v>800000</v>
      </c>
      <c r="W95" s="1">
        <v>101</v>
      </c>
      <c r="X95" s="1" t="s">
        <v>37</v>
      </c>
      <c r="Y95" s="1" t="s">
        <v>31</v>
      </c>
      <c r="Z95" s="1">
        <v>25</v>
      </c>
      <c r="AA95" s="1">
        <v>9000</v>
      </c>
    </row>
    <row r="96" spans="2:27" x14ac:dyDescent="0.25">
      <c r="B96" s="2">
        <v>1095</v>
      </c>
      <c r="C96" s="3">
        <v>44278</v>
      </c>
      <c r="D96" s="2">
        <v>1270000</v>
      </c>
      <c r="E96" s="2">
        <v>4750</v>
      </c>
      <c r="F96" s="1">
        <v>20000</v>
      </c>
      <c r="G96" s="1">
        <v>1.6E-2</v>
      </c>
      <c r="H96" s="1">
        <v>267</v>
      </c>
      <c r="I96" s="1">
        <v>3</v>
      </c>
      <c r="J96" s="1" t="s">
        <v>18</v>
      </c>
      <c r="K96" s="1">
        <v>4</v>
      </c>
      <c r="L96" s="1">
        <v>4</v>
      </c>
      <c r="M96" s="1" t="s">
        <v>15</v>
      </c>
      <c r="N96" s="1" t="s">
        <v>19</v>
      </c>
      <c r="O96" s="1" t="s">
        <v>21</v>
      </c>
      <c r="P96" s="1">
        <v>1332</v>
      </c>
      <c r="Q96" s="1" t="s">
        <v>34</v>
      </c>
      <c r="R96" s="1" t="s">
        <v>65</v>
      </c>
      <c r="S96" s="1">
        <v>2</v>
      </c>
      <c r="T96" s="1" t="s">
        <v>33</v>
      </c>
      <c r="U96" s="1">
        <v>60</v>
      </c>
      <c r="V96" s="1">
        <v>370000</v>
      </c>
      <c r="W96" s="1">
        <v>102</v>
      </c>
      <c r="X96" s="1" t="s">
        <v>38</v>
      </c>
      <c r="Y96" s="1" t="s">
        <v>31</v>
      </c>
      <c r="Z96" s="1">
        <v>23</v>
      </c>
      <c r="AA96" s="1">
        <v>7000</v>
      </c>
    </row>
    <row r="97" spans="2:27" x14ac:dyDescent="0.25">
      <c r="B97" s="2">
        <v>1096</v>
      </c>
      <c r="C97" s="3">
        <v>44278</v>
      </c>
      <c r="D97" s="2">
        <v>1530000</v>
      </c>
      <c r="E97" s="2">
        <v>6860</v>
      </c>
      <c r="F97" s="1">
        <v>29000</v>
      </c>
      <c r="G97" s="1">
        <v>1.9E-2</v>
      </c>
      <c r="H97" s="1">
        <v>223</v>
      </c>
      <c r="I97" s="1">
        <v>2</v>
      </c>
      <c r="J97" s="1" t="s">
        <v>18</v>
      </c>
      <c r="K97" s="1">
        <v>4</v>
      </c>
      <c r="L97" s="1">
        <v>4</v>
      </c>
      <c r="M97" s="1" t="s">
        <v>15</v>
      </c>
      <c r="N97" s="1" t="s">
        <v>20</v>
      </c>
      <c r="O97" s="1" t="s">
        <v>21</v>
      </c>
      <c r="P97" s="1">
        <v>1919</v>
      </c>
      <c r="Q97" s="1" t="s">
        <v>34</v>
      </c>
      <c r="R97" s="1" t="s">
        <v>65</v>
      </c>
      <c r="S97" s="1">
        <v>3</v>
      </c>
      <c r="T97" s="1" t="s">
        <v>33</v>
      </c>
      <c r="U97" s="1">
        <v>47</v>
      </c>
      <c r="V97" s="1">
        <v>570000</v>
      </c>
      <c r="W97" s="1">
        <v>102</v>
      </c>
      <c r="X97" s="1" t="s">
        <v>38</v>
      </c>
      <c r="Y97" s="1" t="s">
        <v>31</v>
      </c>
      <c r="Z97" s="1">
        <v>23</v>
      </c>
      <c r="AA97" s="1">
        <v>7000</v>
      </c>
    </row>
    <row r="98" spans="2:27" x14ac:dyDescent="0.25">
      <c r="B98" s="2">
        <v>1097</v>
      </c>
      <c r="C98" s="3">
        <v>44279</v>
      </c>
      <c r="D98" s="2">
        <v>1580000</v>
      </c>
      <c r="E98" s="2">
        <v>6660</v>
      </c>
      <c r="F98" s="1">
        <v>22000</v>
      </c>
      <c r="G98" s="1">
        <v>1.4E-2</v>
      </c>
      <c r="H98" s="1">
        <v>237</v>
      </c>
      <c r="I98" s="1">
        <v>5</v>
      </c>
      <c r="J98" s="1" t="s">
        <v>18</v>
      </c>
      <c r="K98" s="1">
        <v>4</v>
      </c>
      <c r="L98" s="1">
        <v>3</v>
      </c>
      <c r="M98" s="1" t="s">
        <v>23</v>
      </c>
      <c r="N98" s="1" t="s">
        <v>20</v>
      </c>
      <c r="O98" s="1" t="s">
        <v>21</v>
      </c>
      <c r="P98" s="1">
        <v>1594</v>
      </c>
      <c r="Q98" s="1" t="s">
        <v>31</v>
      </c>
      <c r="R98" s="1" t="s">
        <v>65</v>
      </c>
      <c r="S98" s="1">
        <v>2</v>
      </c>
      <c r="T98" s="1" t="s">
        <v>33</v>
      </c>
      <c r="U98" s="1">
        <v>60</v>
      </c>
      <c r="V98" s="1">
        <v>590000</v>
      </c>
      <c r="W98" s="1">
        <v>101</v>
      </c>
      <c r="X98" s="1" t="s">
        <v>37</v>
      </c>
      <c r="Y98" s="1" t="s">
        <v>31</v>
      </c>
      <c r="Z98" s="1">
        <v>25</v>
      </c>
      <c r="AA98" s="1">
        <v>9000</v>
      </c>
    </row>
    <row r="99" spans="2:27" x14ac:dyDescent="0.25">
      <c r="B99" s="2">
        <v>1098</v>
      </c>
      <c r="C99" s="3">
        <v>44280</v>
      </c>
      <c r="D99" s="2">
        <v>1190000</v>
      </c>
      <c r="E99" s="2">
        <v>4400</v>
      </c>
      <c r="F99" s="1">
        <v>21000</v>
      </c>
      <c r="G99" s="1">
        <v>1.7999999999999999E-2</v>
      </c>
      <c r="H99" s="1">
        <v>270</v>
      </c>
      <c r="I99" s="1">
        <v>6</v>
      </c>
      <c r="J99" s="1" t="s">
        <v>18</v>
      </c>
      <c r="K99" s="1">
        <v>4</v>
      </c>
      <c r="L99" s="1">
        <v>4</v>
      </c>
      <c r="M99" s="1" t="s">
        <v>23</v>
      </c>
      <c r="N99" s="1" t="s">
        <v>19</v>
      </c>
      <c r="O99" s="1" t="s">
        <v>21</v>
      </c>
      <c r="P99" s="1">
        <v>1111</v>
      </c>
      <c r="Q99" s="1" t="s">
        <v>31</v>
      </c>
      <c r="R99" s="1" t="s">
        <v>65</v>
      </c>
      <c r="S99" s="1">
        <v>3</v>
      </c>
      <c r="T99" s="1" t="s">
        <v>32</v>
      </c>
      <c r="U99" s="1">
        <v>44</v>
      </c>
      <c r="V99" s="1">
        <v>870000</v>
      </c>
      <c r="W99" s="1">
        <v>103</v>
      </c>
      <c r="X99" s="1" t="s">
        <v>39</v>
      </c>
      <c r="Y99" s="1" t="s">
        <v>31</v>
      </c>
      <c r="Z99" s="1">
        <v>31</v>
      </c>
      <c r="AA99" s="1">
        <v>15000</v>
      </c>
    </row>
    <row r="100" spans="2:27" x14ac:dyDescent="0.25">
      <c r="B100" s="2">
        <v>1099</v>
      </c>
      <c r="C100" s="3">
        <v>44280</v>
      </c>
      <c r="D100" s="2">
        <v>1520000</v>
      </c>
      <c r="E100" s="2">
        <v>8170</v>
      </c>
      <c r="F100" s="1">
        <v>30000</v>
      </c>
      <c r="G100" s="1">
        <v>0.02</v>
      </c>
      <c r="H100" s="1">
        <v>186</v>
      </c>
      <c r="I100" s="1">
        <v>3</v>
      </c>
      <c r="J100" s="1" t="s">
        <v>18</v>
      </c>
      <c r="K100" s="1">
        <v>2</v>
      </c>
      <c r="L100" s="1">
        <v>2</v>
      </c>
      <c r="M100" s="1" t="s">
        <v>23</v>
      </c>
      <c r="N100" s="1" t="s">
        <v>16</v>
      </c>
      <c r="O100" s="1" t="s">
        <v>21</v>
      </c>
      <c r="P100" s="1">
        <v>1445</v>
      </c>
      <c r="Q100" s="1" t="s">
        <v>31</v>
      </c>
      <c r="R100" s="1" t="s">
        <v>66</v>
      </c>
      <c r="S100" s="1">
        <v>0</v>
      </c>
      <c r="T100" s="1" t="s">
        <v>32</v>
      </c>
      <c r="U100" s="1">
        <v>34</v>
      </c>
      <c r="V100" s="1">
        <v>500000</v>
      </c>
      <c r="W100" s="1">
        <v>103</v>
      </c>
      <c r="X100" s="1" t="s">
        <v>39</v>
      </c>
      <c r="Y100" s="1" t="s">
        <v>31</v>
      </c>
      <c r="Z100" s="1">
        <v>31</v>
      </c>
      <c r="AA100" s="1">
        <v>15000</v>
      </c>
    </row>
    <row r="101" spans="2:27" x14ac:dyDescent="0.25">
      <c r="B101" s="2">
        <v>1100</v>
      </c>
      <c r="C101" s="3">
        <v>44282</v>
      </c>
      <c r="D101" s="2">
        <v>1540000</v>
      </c>
      <c r="E101" s="2">
        <v>6660</v>
      </c>
      <c r="F101" s="1">
        <v>26000</v>
      </c>
      <c r="G101" s="1">
        <v>1.7000000000000001E-2</v>
      </c>
      <c r="H101" s="1">
        <v>231</v>
      </c>
      <c r="I101" s="1">
        <v>2</v>
      </c>
      <c r="J101" s="1" t="s">
        <v>18</v>
      </c>
      <c r="K101" s="1">
        <v>4</v>
      </c>
      <c r="L101" s="1">
        <v>4</v>
      </c>
      <c r="M101" s="1" t="s">
        <v>22</v>
      </c>
      <c r="N101" s="1" t="s">
        <v>20</v>
      </c>
      <c r="O101" s="1" t="s">
        <v>17</v>
      </c>
      <c r="P101" s="1">
        <v>1024</v>
      </c>
      <c r="Q101" s="1" t="s">
        <v>31</v>
      </c>
      <c r="R101" s="1" t="s">
        <v>65</v>
      </c>
      <c r="S101" s="1">
        <v>4</v>
      </c>
      <c r="T101" s="1" t="s">
        <v>32</v>
      </c>
      <c r="U101" s="1">
        <v>62</v>
      </c>
      <c r="V101" s="1">
        <v>640000</v>
      </c>
      <c r="W101" s="1">
        <v>102</v>
      </c>
      <c r="X101" s="1" t="s">
        <v>38</v>
      </c>
      <c r="Y101" s="1" t="s">
        <v>31</v>
      </c>
      <c r="Z101" s="1">
        <v>23</v>
      </c>
      <c r="AA101" s="1">
        <v>7000</v>
      </c>
    </row>
    <row r="102" spans="2:27" x14ac:dyDescent="0.25">
      <c r="B102" s="2">
        <v>1101</v>
      </c>
      <c r="C102" s="3">
        <v>44283</v>
      </c>
      <c r="D102" s="2">
        <v>1020000</v>
      </c>
      <c r="E102" s="2">
        <v>4970</v>
      </c>
      <c r="F102" s="1">
        <v>21000</v>
      </c>
      <c r="G102" s="1">
        <v>2.1000000000000001E-2</v>
      </c>
      <c r="H102" s="1">
        <v>205</v>
      </c>
      <c r="I102" s="1">
        <v>5</v>
      </c>
      <c r="J102" s="1" t="s">
        <v>18</v>
      </c>
      <c r="K102" s="1">
        <v>3</v>
      </c>
      <c r="L102" s="1">
        <v>4</v>
      </c>
      <c r="M102" s="1" t="s">
        <v>22</v>
      </c>
      <c r="N102" s="1" t="s">
        <v>19</v>
      </c>
      <c r="O102" s="1" t="s">
        <v>17</v>
      </c>
      <c r="P102" s="1">
        <v>1316</v>
      </c>
      <c r="Q102" s="1" t="s">
        <v>31</v>
      </c>
      <c r="R102" s="1" t="s">
        <v>65</v>
      </c>
      <c r="S102" s="1">
        <v>2</v>
      </c>
      <c r="T102" s="1" t="s">
        <v>33</v>
      </c>
      <c r="U102" s="1">
        <v>55</v>
      </c>
      <c r="V102" s="1">
        <v>400000</v>
      </c>
      <c r="W102" s="1">
        <v>103</v>
      </c>
      <c r="X102" s="1" t="s">
        <v>39</v>
      </c>
      <c r="Y102" s="1" t="s">
        <v>31</v>
      </c>
      <c r="Z102" s="1">
        <v>31</v>
      </c>
      <c r="AA102" s="1">
        <v>15000</v>
      </c>
    </row>
    <row r="103" spans="2:27" x14ac:dyDescent="0.25">
      <c r="B103" s="2">
        <v>1102</v>
      </c>
      <c r="C103" s="3">
        <v>44283</v>
      </c>
      <c r="D103" s="2">
        <v>1340000</v>
      </c>
      <c r="E103" s="2">
        <v>6700</v>
      </c>
      <c r="F103" s="1">
        <v>20000</v>
      </c>
      <c r="G103" s="1">
        <v>1.4999999999999999E-2</v>
      </c>
      <c r="H103" s="1">
        <v>200</v>
      </c>
      <c r="I103" s="1">
        <v>1</v>
      </c>
      <c r="J103" s="1" t="s">
        <v>14</v>
      </c>
      <c r="K103" s="1">
        <v>2</v>
      </c>
      <c r="L103" s="1">
        <v>4</v>
      </c>
      <c r="M103" s="1" t="s">
        <v>23</v>
      </c>
      <c r="N103" s="1" t="s">
        <v>20</v>
      </c>
      <c r="O103" s="1" t="s">
        <v>21</v>
      </c>
      <c r="P103" s="1">
        <v>1779</v>
      </c>
      <c r="Q103" s="1" t="s">
        <v>31</v>
      </c>
      <c r="R103" s="1" t="s">
        <v>65</v>
      </c>
      <c r="S103" s="1">
        <v>4</v>
      </c>
      <c r="T103" s="1" t="s">
        <v>33</v>
      </c>
      <c r="U103" s="1">
        <v>59</v>
      </c>
      <c r="V103" s="1">
        <v>740000</v>
      </c>
      <c r="W103" s="1">
        <v>101</v>
      </c>
      <c r="X103" s="1" t="s">
        <v>37</v>
      </c>
      <c r="Y103" s="1" t="s">
        <v>31</v>
      </c>
      <c r="Z103" s="1">
        <v>25</v>
      </c>
      <c r="AA103" s="1">
        <v>9000</v>
      </c>
    </row>
    <row r="104" spans="2:27" x14ac:dyDescent="0.25">
      <c r="B104" s="2">
        <v>1103</v>
      </c>
      <c r="C104" s="3">
        <v>44284</v>
      </c>
      <c r="D104" s="2">
        <v>1190000</v>
      </c>
      <c r="E104" s="2">
        <v>6800</v>
      </c>
      <c r="F104" s="1">
        <v>24000</v>
      </c>
      <c r="G104" s="1">
        <v>0.02</v>
      </c>
      <c r="H104" s="1">
        <v>175</v>
      </c>
      <c r="I104" s="1">
        <v>6</v>
      </c>
      <c r="J104" s="1" t="s">
        <v>18</v>
      </c>
      <c r="K104" s="1">
        <v>2</v>
      </c>
      <c r="L104" s="1">
        <v>3</v>
      </c>
      <c r="M104" s="1" t="s">
        <v>23</v>
      </c>
      <c r="N104" s="1" t="s">
        <v>20</v>
      </c>
      <c r="O104" s="1" t="s">
        <v>21</v>
      </c>
      <c r="P104" s="1">
        <v>1264</v>
      </c>
      <c r="Q104" s="1" t="s">
        <v>34</v>
      </c>
      <c r="R104" s="1" t="s">
        <v>65</v>
      </c>
      <c r="S104" s="1">
        <v>3</v>
      </c>
      <c r="T104" s="1" t="s">
        <v>33</v>
      </c>
      <c r="U104" s="1">
        <v>56</v>
      </c>
      <c r="V104" s="1">
        <v>740000</v>
      </c>
      <c r="W104" s="1">
        <v>103</v>
      </c>
      <c r="X104" s="1" t="s">
        <v>39</v>
      </c>
      <c r="Y104" s="1" t="s">
        <v>31</v>
      </c>
      <c r="Z104" s="1">
        <v>31</v>
      </c>
      <c r="AA104" s="1">
        <v>15000</v>
      </c>
    </row>
    <row r="105" spans="2:27" x14ac:dyDescent="0.25">
      <c r="B105" s="2">
        <v>1104</v>
      </c>
      <c r="C105" s="3">
        <v>44284</v>
      </c>
      <c r="D105" s="2">
        <v>1580000</v>
      </c>
      <c r="E105" s="2">
        <v>7020</v>
      </c>
      <c r="F105" s="1">
        <v>35000</v>
      </c>
      <c r="G105" s="1">
        <v>2.1999999999999999E-2</v>
      </c>
      <c r="H105" s="1">
        <v>225</v>
      </c>
      <c r="I105" s="1">
        <v>3</v>
      </c>
      <c r="J105" s="1" t="s">
        <v>14</v>
      </c>
      <c r="K105" s="1">
        <v>4</v>
      </c>
      <c r="L105" s="1">
        <v>4</v>
      </c>
      <c r="M105" s="1" t="s">
        <v>15</v>
      </c>
      <c r="N105" s="1" t="s">
        <v>20</v>
      </c>
      <c r="O105" s="1" t="s">
        <v>17</v>
      </c>
      <c r="P105" s="1">
        <v>1388</v>
      </c>
      <c r="Q105" s="1" t="s">
        <v>31</v>
      </c>
      <c r="R105" s="1" t="s">
        <v>65</v>
      </c>
      <c r="S105" s="1">
        <v>3</v>
      </c>
      <c r="T105" s="1" t="s">
        <v>33</v>
      </c>
      <c r="U105" s="1">
        <v>63</v>
      </c>
      <c r="V105" s="1">
        <v>610000</v>
      </c>
      <c r="W105" s="1">
        <v>103</v>
      </c>
      <c r="X105" s="1" t="s">
        <v>39</v>
      </c>
      <c r="Y105" s="1" t="s">
        <v>31</v>
      </c>
      <c r="Z105" s="1">
        <v>31</v>
      </c>
      <c r="AA105" s="1">
        <v>15000</v>
      </c>
    </row>
    <row r="106" spans="2:27" x14ac:dyDescent="0.25">
      <c r="B106" s="2">
        <v>1105</v>
      </c>
      <c r="C106" s="3">
        <v>44285</v>
      </c>
      <c r="D106" s="2">
        <v>1640000</v>
      </c>
      <c r="E106" s="2">
        <v>7060</v>
      </c>
      <c r="F106" s="1">
        <v>28000</v>
      </c>
      <c r="G106" s="1">
        <v>1.7000000000000001E-2</v>
      </c>
      <c r="H106" s="1">
        <v>232</v>
      </c>
      <c r="I106" s="1">
        <v>1</v>
      </c>
      <c r="J106" s="1" t="s">
        <v>18</v>
      </c>
      <c r="K106" s="1">
        <v>3</v>
      </c>
      <c r="L106" s="1">
        <v>3</v>
      </c>
      <c r="M106" s="1" t="s">
        <v>15</v>
      </c>
      <c r="N106" s="1" t="s">
        <v>20</v>
      </c>
      <c r="O106" s="1" t="s">
        <v>21</v>
      </c>
      <c r="P106" s="1">
        <v>1573</v>
      </c>
      <c r="Q106" s="1" t="s">
        <v>31</v>
      </c>
      <c r="R106" s="1" t="s">
        <v>65</v>
      </c>
      <c r="S106" s="1">
        <v>2</v>
      </c>
      <c r="T106" s="1" t="s">
        <v>32</v>
      </c>
      <c r="U106" s="1">
        <v>65</v>
      </c>
      <c r="V106" s="1">
        <v>650000</v>
      </c>
      <c r="W106" s="1">
        <v>101</v>
      </c>
      <c r="X106" s="1" t="s">
        <v>37</v>
      </c>
      <c r="Y106" s="1" t="s">
        <v>31</v>
      </c>
      <c r="Z106" s="1">
        <v>25</v>
      </c>
      <c r="AA106" s="1">
        <v>9000</v>
      </c>
    </row>
    <row r="107" spans="2:27" x14ac:dyDescent="0.25">
      <c r="B107" s="2">
        <v>1106</v>
      </c>
      <c r="C107" s="3">
        <v>44286</v>
      </c>
      <c r="D107" s="2">
        <v>1250000</v>
      </c>
      <c r="E107" s="2">
        <v>7300</v>
      </c>
      <c r="F107" s="1">
        <v>26000</v>
      </c>
      <c r="G107" s="1">
        <v>2.1000000000000001E-2</v>
      </c>
      <c r="H107" s="1">
        <v>171</v>
      </c>
      <c r="I107" s="1">
        <v>5</v>
      </c>
      <c r="J107" s="1" t="s">
        <v>14</v>
      </c>
      <c r="K107" s="1">
        <v>3</v>
      </c>
      <c r="L107" s="1">
        <v>3</v>
      </c>
      <c r="M107" s="1" t="s">
        <v>22</v>
      </c>
      <c r="N107" s="1" t="s">
        <v>20</v>
      </c>
      <c r="O107" s="1" t="s">
        <v>17</v>
      </c>
      <c r="P107" s="1">
        <v>1101</v>
      </c>
      <c r="Q107" s="1" t="s">
        <v>31</v>
      </c>
      <c r="R107" s="1" t="s">
        <v>65</v>
      </c>
      <c r="S107" s="1">
        <v>3</v>
      </c>
      <c r="T107" s="1" t="s">
        <v>32</v>
      </c>
      <c r="U107" s="1">
        <v>44</v>
      </c>
      <c r="V107" s="1">
        <v>380000</v>
      </c>
      <c r="W107" s="1">
        <v>102</v>
      </c>
      <c r="X107" s="1" t="s">
        <v>38</v>
      </c>
      <c r="Y107" s="1" t="s">
        <v>31</v>
      </c>
      <c r="Z107" s="1">
        <v>23</v>
      </c>
      <c r="AA107" s="1">
        <v>7000</v>
      </c>
    </row>
    <row r="108" spans="2:27" x14ac:dyDescent="0.25">
      <c r="B108" s="2">
        <v>1107</v>
      </c>
      <c r="C108" s="3">
        <v>44286</v>
      </c>
      <c r="D108" s="2">
        <v>1800000</v>
      </c>
      <c r="E108" s="2">
        <v>6760</v>
      </c>
      <c r="F108" s="1">
        <v>34000</v>
      </c>
      <c r="G108" s="1">
        <v>1.9E-2</v>
      </c>
      <c r="H108" s="1">
        <v>266</v>
      </c>
      <c r="I108" s="1">
        <v>4</v>
      </c>
      <c r="J108" s="1" t="s">
        <v>18</v>
      </c>
      <c r="K108" s="1">
        <v>3</v>
      </c>
      <c r="L108" s="1">
        <v>4</v>
      </c>
      <c r="M108" s="1" t="s">
        <v>23</v>
      </c>
      <c r="N108" s="1" t="s">
        <v>20</v>
      </c>
      <c r="O108" s="1" t="s">
        <v>21</v>
      </c>
      <c r="P108" s="1">
        <v>1845</v>
      </c>
      <c r="Q108" s="1" t="s">
        <v>31</v>
      </c>
      <c r="R108" s="1" t="s">
        <v>65</v>
      </c>
      <c r="S108" s="1">
        <v>2</v>
      </c>
      <c r="T108" s="1" t="s">
        <v>32</v>
      </c>
      <c r="U108" s="1">
        <v>59</v>
      </c>
      <c r="V108" s="1">
        <v>560000</v>
      </c>
      <c r="W108" s="1">
        <v>103</v>
      </c>
      <c r="X108" s="1" t="s">
        <v>39</v>
      </c>
      <c r="Y108" s="1" t="s">
        <v>31</v>
      </c>
      <c r="Z108" s="1">
        <v>31</v>
      </c>
      <c r="AA108" s="1">
        <v>15000</v>
      </c>
    </row>
    <row r="109" spans="2:27" x14ac:dyDescent="0.25">
      <c r="B109" s="2">
        <v>1108</v>
      </c>
      <c r="C109" s="3">
        <v>44287</v>
      </c>
      <c r="D109" s="2">
        <v>940000</v>
      </c>
      <c r="E109" s="2">
        <v>4840</v>
      </c>
      <c r="F109" s="1">
        <v>21000</v>
      </c>
      <c r="G109" s="1">
        <v>2.1999999999999999E-2</v>
      </c>
      <c r="H109" s="1">
        <v>194</v>
      </c>
      <c r="I109" s="1">
        <v>2</v>
      </c>
      <c r="J109" s="1" t="s">
        <v>18</v>
      </c>
      <c r="K109" s="1">
        <v>3</v>
      </c>
      <c r="L109" s="1">
        <v>2</v>
      </c>
      <c r="M109" s="1" t="s">
        <v>22</v>
      </c>
      <c r="N109" s="1" t="s">
        <v>19</v>
      </c>
      <c r="O109" s="1" t="s">
        <v>17</v>
      </c>
      <c r="P109" s="1">
        <v>1859</v>
      </c>
      <c r="Q109" s="1" t="s">
        <v>31</v>
      </c>
      <c r="R109" s="1" t="s">
        <v>66</v>
      </c>
      <c r="S109" s="1">
        <v>0</v>
      </c>
      <c r="T109" s="1" t="s">
        <v>32</v>
      </c>
      <c r="U109" s="1">
        <v>30</v>
      </c>
      <c r="V109" s="1">
        <v>730000</v>
      </c>
      <c r="W109" s="1">
        <v>103</v>
      </c>
      <c r="X109" s="1" t="s">
        <v>39</v>
      </c>
      <c r="Y109" s="1" t="s">
        <v>31</v>
      </c>
      <c r="Z109" s="1">
        <v>31</v>
      </c>
      <c r="AA109" s="1">
        <v>15000</v>
      </c>
    </row>
    <row r="110" spans="2:27" x14ac:dyDescent="0.25">
      <c r="B110" s="2">
        <v>1109</v>
      </c>
      <c r="C110" s="3">
        <v>44287</v>
      </c>
      <c r="D110" s="2">
        <v>800000</v>
      </c>
      <c r="E110" s="2">
        <v>4620</v>
      </c>
      <c r="F110" s="1">
        <v>15000</v>
      </c>
      <c r="G110" s="1">
        <v>1.9E-2</v>
      </c>
      <c r="H110" s="1">
        <v>173</v>
      </c>
      <c r="I110" s="1">
        <v>6</v>
      </c>
      <c r="J110" s="1" t="s">
        <v>14</v>
      </c>
      <c r="K110" s="1">
        <v>2</v>
      </c>
      <c r="L110" s="1">
        <v>3</v>
      </c>
      <c r="M110" s="1" t="s">
        <v>23</v>
      </c>
      <c r="N110" s="1" t="s">
        <v>19</v>
      </c>
      <c r="O110" s="1" t="s">
        <v>21</v>
      </c>
      <c r="P110" s="1">
        <v>1964</v>
      </c>
      <c r="Q110" s="1" t="s">
        <v>34</v>
      </c>
      <c r="R110" s="1" t="s">
        <v>65</v>
      </c>
      <c r="S110" s="1">
        <v>3</v>
      </c>
      <c r="T110" s="1" t="s">
        <v>32</v>
      </c>
      <c r="U110" s="1">
        <v>47</v>
      </c>
      <c r="V110" s="1">
        <v>890000</v>
      </c>
      <c r="W110" s="1">
        <v>102</v>
      </c>
      <c r="X110" s="1" t="s">
        <v>38</v>
      </c>
      <c r="Y110" s="1" t="s">
        <v>31</v>
      </c>
      <c r="Z110" s="1">
        <v>23</v>
      </c>
      <c r="AA110" s="1">
        <v>7000</v>
      </c>
    </row>
    <row r="111" spans="2:27" x14ac:dyDescent="0.25">
      <c r="B111" s="2">
        <v>1110</v>
      </c>
      <c r="C111" s="3">
        <v>44288</v>
      </c>
      <c r="D111" s="2">
        <v>1540000</v>
      </c>
      <c r="E111" s="2">
        <v>6520</v>
      </c>
      <c r="F111" s="1">
        <v>18000</v>
      </c>
      <c r="G111" s="1">
        <v>1.2E-2</v>
      </c>
      <c r="H111" s="1">
        <v>236</v>
      </c>
      <c r="I111" s="1">
        <v>1</v>
      </c>
      <c r="J111" s="1" t="s">
        <v>14</v>
      </c>
      <c r="K111" s="1">
        <v>3</v>
      </c>
      <c r="L111" s="1">
        <v>3</v>
      </c>
      <c r="M111" s="1" t="s">
        <v>23</v>
      </c>
      <c r="N111" s="1" t="s">
        <v>20</v>
      </c>
      <c r="O111" s="1" t="s">
        <v>17</v>
      </c>
      <c r="P111" s="1">
        <v>1739</v>
      </c>
      <c r="Q111" s="1" t="s">
        <v>34</v>
      </c>
      <c r="R111" s="1" t="s">
        <v>65</v>
      </c>
      <c r="S111" s="1">
        <v>3</v>
      </c>
      <c r="T111" s="1" t="s">
        <v>32</v>
      </c>
      <c r="U111" s="1">
        <v>52</v>
      </c>
      <c r="V111" s="1">
        <v>460000</v>
      </c>
      <c r="W111" s="1">
        <v>101</v>
      </c>
      <c r="X111" s="1" t="s">
        <v>37</v>
      </c>
      <c r="Y111" s="1" t="s">
        <v>31</v>
      </c>
      <c r="Z111" s="1">
        <v>25</v>
      </c>
      <c r="AA111" s="1">
        <v>9000</v>
      </c>
    </row>
    <row r="112" spans="2:27" x14ac:dyDescent="0.25">
      <c r="B112" s="2">
        <v>1111</v>
      </c>
      <c r="C112" s="3">
        <v>44288</v>
      </c>
      <c r="D112" s="2">
        <v>1330000</v>
      </c>
      <c r="E112" s="2">
        <v>7150</v>
      </c>
      <c r="F112" s="1">
        <v>27000</v>
      </c>
      <c r="G112" s="1">
        <v>0.02</v>
      </c>
      <c r="H112" s="1">
        <v>186</v>
      </c>
      <c r="I112" s="1">
        <v>6</v>
      </c>
      <c r="J112" s="1" t="s">
        <v>18</v>
      </c>
      <c r="K112" s="1">
        <v>3</v>
      </c>
      <c r="L112" s="1">
        <v>4</v>
      </c>
      <c r="M112" s="1" t="s">
        <v>22</v>
      </c>
      <c r="N112" s="1" t="s">
        <v>20</v>
      </c>
      <c r="O112" s="1" t="s">
        <v>17</v>
      </c>
      <c r="P112" s="1">
        <v>1741</v>
      </c>
      <c r="Q112" s="1" t="s">
        <v>31</v>
      </c>
      <c r="R112" s="1" t="s">
        <v>65</v>
      </c>
      <c r="S112" s="1">
        <v>2</v>
      </c>
      <c r="T112" s="1" t="s">
        <v>33</v>
      </c>
      <c r="U112" s="1">
        <v>48</v>
      </c>
      <c r="V112" s="1">
        <v>370000</v>
      </c>
      <c r="W112" s="1">
        <v>102</v>
      </c>
      <c r="X112" s="1" t="s">
        <v>38</v>
      </c>
      <c r="Y112" s="1" t="s">
        <v>31</v>
      </c>
      <c r="Z112" s="1">
        <v>23</v>
      </c>
      <c r="AA112" s="1">
        <v>7000</v>
      </c>
    </row>
    <row r="113" spans="2:27" x14ac:dyDescent="0.25">
      <c r="B113" s="2">
        <v>1112</v>
      </c>
      <c r="C113" s="3">
        <v>44289</v>
      </c>
      <c r="D113" s="2">
        <v>1600000</v>
      </c>
      <c r="E113" s="2">
        <v>6720</v>
      </c>
      <c r="F113" s="1">
        <v>27000</v>
      </c>
      <c r="G113" s="1">
        <v>1.7000000000000001E-2</v>
      </c>
      <c r="H113" s="1">
        <v>238</v>
      </c>
      <c r="I113" s="1">
        <v>3</v>
      </c>
      <c r="J113" s="1" t="s">
        <v>14</v>
      </c>
      <c r="K113" s="1">
        <v>4</v>
      </c>
      <c r="L113" s="1">
        <v>4</v>
      </c>
      <c r="M113" s="1" t="s">
        <v>23</v>
      </c>
      <c r="N113" s="1" t="s">
        <v>20</v>
      </c>
      <c r="O113" s="1" t="s">
        <v>21</v>
      </c>
      <c r="P113" s="1">
        <v>1168</v>
      </c>
      <c r="Q113" s="1" t="s">
        <v>31</v>
      </c>
      <c r="R113" s="1" t="s">
        <v>65</v>
      </c>
      <c r="S113" s="1">
        <v>3</v>
      </c>
      <c r="T113" s="1" t="s">
        <v>32</v>
      </c>
      <c r="U113" s="1">
        <v>55</v>
      </c>
      <c r="V113" s="1">
        <v>530000</v>
      </c>
      <c r="W113" s="1">
        <v>101</v>
      </c>
      <c r="X113" s="1" t="s">
        <v>37</v>
      </c>
      <c r="Y113" s="1" t="s">
        <v>31</v>
      </c>
      <c r="Z113" s="1">
        <v>25</v>
      </c>
      <c r="AA113" s="1">
        <v>9000</v>
      </c>
    </row>
    <row r="114" spans="2:27" x14ac:dyDescent="0.25">
      <c r="B114" s="2">
        <v>1113</v>
      </c>
      <c r="C114" s="3">
        <v>44289</v>
      </c>
      <c r="D114" s="2">
        <v>1040000</v>
      </c>
      <c r="E114" s="2">
        <v>6750</v>
      </c>
      <c r="F114" s="1">
        <v>16000</v>
      </c>
      <c r="G114" s="1">
        <v>1.4999999999999999E-2</v>
      </c>
      <c r="H114" s="1">
        <v>154</v>
      </c>
      <c r="I114" s="1">
        <v>5</v>
      </c>
      <c r="J114" s="1" t="s">
        <v>14</v>
      </c>
      <c r="K114" s="1">
        <v>2</v>
      </c>
      <c r="L114" s="1">
        <v>3</v>
      </c>
      <c r="M114" s="1" t="s">
        <v>23</v>
      </c>
      <c r="N114" s="1" t="s">
        <v>20</v>
      </c>
      <c r="O114" s="1" t="s">
        <v>17</v>
      </c>
      <c r="P114" s="1">
        <v>1420</v>
      </c>
      <c r="Q114" s="1" t="s">
        <v>31</v>
      </c>
      <c r="R114" s="1" t="s">
        <v>65</v>
      </c>
      <c r="S114" s="1">
        <v>2</v>
      </c>
      <c r="T114" s="1" t="s">
        <v>33</v>
      </c>
      <c r="U114" s="1">
        <v>44</v>
      </c>
      <c r="V114" s="1">
        <v>630000</v>
      </c>
      <c r="W114" s="1">
        <v>101</v>
      </c>
      <c r="X114" s="1" t="s">
        <v>37</v>
      </c>
      <c r="Y114" s="1" t="s">
        <v>31</v>
      </c>
      <c r="Z114" s="1">
        <v>25</v>
      </c>
      <c r="AA114" s="1">
        <v>9000</v>
      </c>
    </row>
    <row r="115" spans="2:27" x14ac:dyDescent="0.25">
      <c r="B115" s="2">
        <v>1114</v>
      </c>
      <c r="C115" s="3">
        <v>44290</v>
      </c>
      <c r="D115" s="2">
        <v>1480000</v>
      </c>
      <c r="E115" s="2">
        <v>7950</v>
      </c>
      <c r="F115" s="1">
        <v>19000</v>
      </c>
      <c r="G115" s="1">
        <v>1.2999999999999999E-2</v>
      </c>
      <c r="H115" s="1">
        <v>186</v>
      </c>
      <c r="I115" s="1">
        <v>4</v>
      </c>
      <c r="J115" s="1" t="s">
        <v>14</v>
      </c>
      <c r="K115" s="1">
        <v>3</v>
      </c>
      <c r="L115" s="1">
        <v>2</v>
      </c>
      <c r="M115" s="1" t="s">
        <v>23</v>
      </c>
      <c r="N115" s="1" t="s">
        <v>16</v>
      </c>
      <c r="O115" s="1" t="s">
        <v>17</v>
      </c>
      <c r="P115" s="1">
        <v>1505</v>
      </c>
      <c r="Q115" s="1" t="s">
        <v>34</v>
      </c>
      <c r="R115" s="1" t="s">
        <v>64</v>
      </c>
      <c r="S115" s="1">
        <v>0</v>
      </c>
      <c r="T115" s="1" t="s">
        <v>33</v>
      </c>
      <c r="U115" s="1">
        <v>41</v>
      </c>
      <c r="V115" s="1">
        <v>520000</v>
      </c>
      <c r="W115" s="1">
        <v>101</v>
      </c>
      <c r="X115" s="1" t="s">
        <v>37</v>
      </c>
      <c r="Y115" s="1" t="s">
        <v>31</v>
      </c>
      <c r="Z115" s="1">
        <v>25</v>
      </c>
      <c r="AA115" s="1">
        <v>9000</v>
      </c>
    </row>
    <row r="116" spans="2:27" x14ac:dyDescent="0.25">
      <c r="B116" s="2">
        <v>1115</v>
      </c>
      <c r="C116" s="3">
        <v>44291</v>
      </c>
      <c r="D116" s="2">
        <v>1610000</v>
      </c>
      <c r="E116" s="2">
        <v>8510</v>
      </c>
      <c r="F116" s="1">
        <v>23000</v>
      </c>
      <c r="G116" s="1">
        <v>1.4E-2</v>
      </c>
      <c r="H116" s="1">
        <v>189</v>
      </c>
      <c r="I116" s="1">
        <v>3</v>
      </c>
      <c r="J116" s="1" t="s">
        <v>18</v>
      </c>
      <c r="K116" s="1">
        <v>3</v>
      </c>
      <c r="L116" s="1">
        <v>2</v>
      </c>
      <c r="M116" s="1" t="s">
        <v>22</v>
      </c>
      <c r="N116" s="1" t="s">
        <v>16</v>
      </c>
      <c r="O116" s="1" t="s">
        <v>17</v>
      </c>
      <c r="P116" s="1">
        <v>1040</v>
      </c>
      <c r="Q116" s="1" t="s">
        <v>31</v>
      </c>
      <c r="R116" s="1" t="s">
        <v>66</v>
      </c>
      <c r="S116" s="1">
        <v>0</v>
      </c>
      <c r="T116" s="1" t="s">
        <v>32</v>
      </c>
      <c r="U116" s="1">
        <v>36</v>
      </c>
      <c r="V116" s="1">
        <v>490000</v>
      </c>
      <c r="W116" s="1">
        <v>102</v>
      </c>
      <c r="X116" s="1" t="s">
        <v>38</v>
      </c>
      <c r="Y116" s="1" t="s">
        <v>31</v>
      </c>
      <c r="Z116" s="1">
        <v>23</v>
      </c>
      <c r="AA116" s="1">
        <v>7000</v>
      </c>
    </row>
    <row r="117" spans="2:27" x14ac:dyDescent="0.25">
      <c r="B117" s="2">
        <v>1116</v>
      </c>
      <c r="C117" s="3">
        <v>44291</v>
      </c>
      <c r="D117" s="2">
        <v>1210000</v>
      </c>
      <c r="E117" s="2">
        <v>4510</v>
      </c>
      <c r="F117" s="1">
        <v>24000</v>
      </c>
      <c r="G117" s="1">
        <v>0.02</v>
      </c>
      <c r="H117" s="1">
        <v>268</v>
      </c>
      <c r="I117" s="1">
        <v>5</v>
      </c>
      <c r="J117" s="1" t="s">
        <v>18</v>
      </c>
      <c r="K117" s="1">
        <v>4</v>
      </c>
      <c r="L117" s="1">
        <v>4</v>
      </c>
      <c r="M117" s="1" t="s">
        <v>15</v>
      </c>
      <c r="N117" s="1" t="s">
        <v>19</v>
      </c>
      <c r="O117" s="1" t="s">
        <v>17</v>
      </c>
      <c r="P117" s="1">
        <v>1740</v>
      </c>
      <c r="Q117" s="1" t="s">
        <v>31</v>
      </c>
      <c r="R117" s="1" t="s">
        <v>65</v>
      </c>
      <c r="S117" s="1">
        <v>2</v>
      </c>
      <c r="T117" s="1" t="s">
        <v>32</v>
      </c>
      <c r="U117" s="1">
        <v>57</v>
      </c>
      <c r="V117" s="1">
        <v>330000</v>
      </c>
      <c r="W117" s="1">
        <v>102</v>
      </c>
      <c r="X117" s="1" t="s">
        <v>38</v>
      </c>
      <c r="Y117" s="1" t="s">
        <v>31</v>
      </c>
      <c r="Z117" s="1">
        <v>23</v>
      </c>
      <c r="AA117" s="1">
        <v>7000</v>
      </c>
    </row>
    <row r="118" spans="2:27" x14ac:dyDescent="0.25">
      <c r="B118" s="2">
        <v>1117</v>
      </c>
      <c r="C118" s="3">
        <v>44292</v>
      </c>
      <c r="D118" s="2">
        <v>1120000</v>
      </c>
      <c r="E118" s="2">
        <v>4860</v>
      </c>
      <c r="F118" s="1">
        <v>12000</v>
      </c>
      <c r="G118" s="1">
        <v>1.0999999999999999E-2</v>
      </c>
      <c r="H118" s="1">
        <v>230</v>
      </c>
      <c r="I118" s="1">
        <v>6</v>
      </c>
      <c r="J118" s="1" t="s">
        <v>14</v>
      </c>
      <c r="K118" s="1">
        <v>3</v>
      </c>
      <c r="L118" s="1">
        <v>4</v>
      </c>
      <c r="M118" s="1" t="s">
        <v>22</v>
      </c>
      <c r="N118" s="1" t="s">
        <v>19</v>
      </c>
      <c r="O118" s="1" t="s">
        <v>17</v>
      </c>
      <c r="P118" s="1">
        <v>1870</v>
      </c>
      <c r="Q118" s="1" t="s">
        <v>34</v>
      </c>
      <c r="R118" s="1" t="s">
        <v>65</v>
      </c>
      <c r="S118" s="1">
        <v>3</v>
      </c>
      <c r="T118" s="1" t="s">
        <v>32</v>
      </c>
      <c r="U118" s="1">
        <v>49</v>
      </c>
      <c r="V118" s="1">
        <v>440000</v>
      </c>
      <c r="W118" s="1">
        <v>101</v>
      </c>
      <c r="X118" s="1" t="s">
        <v>37</v>
      </c>
      <c r="Y118" s="1" t="s">
        <v>31</v>
      </c>
      <c r="Z118" s="1">
        <v>25</v>
      </c>
      <c r="AA118" s="1">
        <v>9000</v>
      </c>
    </row>
    <row r="119" spans="2:27" x14ac:dyDescent="0.25">
      <c r="B119" s="2">
        <v>1118</v>
      </c>
      <c r="C119" s="3">
        <v>44293</v>
      </c>
      <c r="D119" s="2">
        <v>1380000</v>
      </c>
      <c r="E119" s="2">
        <v>8840</v>
      </c>
      <c r="F119" s="1">
        <v>33000</v>
      </c>
      <c r="G119" s="1">
        <v>2.4E-2</v>
      </c>
      <c r="H119" s="1">
        <v>156</v>
      </c>
      <c r="I119" s="1">
        <v>3</v>
      </c>
      <c r="J119" s="1" t="s">
        <v>18</v>
      </c>
      <c r="K119" s="1">
        <v>2</v>
      </c>
      <c r="L119" s="1">
        <v>2</v>
      </c>
      <c r="M119" s="1" t="s">
        <v>22</v>
      </c>
      <c r="N119" s="1" t="s">
        <v>16</v>
      </c>
      <c r="O119" s="1" t="s">
        <v>21</v>
      </c>
      <c r="P119" s="1">
        <v>1041</v>
      </c>
      <c r="Q119" s="1" t="s">
        <v>31</v>
      </c>
      <c r="R119" s="1" t="s">
        <v>66</v>
      </c>
      <c r="S119" s="1">
        <v>0</v>
      </c>
      <c r="T119" s="1" t="s">
        <v>33</v>
      </c>
      <c r="U119" s="1">
        <v>30</v>
      </c>
      <c r="V119" s="1">
        <v>580000</v>
      </c>
      <c r="W119" s="1">
        <v>103</v>
      </c>
      <c r="X119" s="1" t="s">
        <v>39</v>
      </c>
      <c r="Y119" s="1" t="s">
        <v>31</v>
      </c>
      <c r="Z119" s="1">
        <v>31</v>
      </c>
      <c r="AA119" s="1">
        <v>15000</v>
      </c>
    </row>
    <row r="120" spans="2:27" x14ac:dyDescent="0.25">
      <c r="B120" s="2">
        <v>1119</v>
      </c>
      <c r="C120" s="3">
        <v>44293</v>
      </c>
      <c r="D120" s="2">
        <v>1600000</v>
      </c>
      <c r="E120" s="2">
        <v>6920</v>
      </c>
      <c r="F120" s="1">
        <v>22000</v>
      </c>
      <c r="G120" s="1">
        <v>1.4E-2</v>
      </c>
      <c r="H120" s="1">
        <v>231</v>
      </c>
      <c r="I120" s="1">
        <v>5</v>
      </c>
      <c r="J120" s="1" t="s">
        <v>14</v>
      </c>
      <c r="K120" s="1">
        <v>3</v>
      </c>
      <c r="L120" s="1">
        <v>3</v>
      </c>
      <c r="M120" s="1" t="s">
        <v>15</v>
      </c>
      <c r="N120" s="1" t="s">
        <v>20</v>
      </c>
      <c r="O120" s="1" t="s">
        <v>17</v>
      </c>
      <c r="P120" s="1">
        <v>1317</v>
      </c>
      <c r="Q120" s="1" t="s">
        <v>31</v>
      </c>
      <c r="R120" s="1" t="s">
        <v>65</v>
      </c>
      <c r="S120" s="1">
        <v>4</v>
      </c>
      <c r="T120" s="1" t="s">
        <v>33</v>
      </c>
      <c r="U120" s="1">
        <v>56</v>
      </c>
      <c r="V120" s="1">
        <v>690000</v>
      </c>
      <c r="W120" s="1">
        <v>101</v>
      </c>
      <c r="X120" s="1" t="s">
        <v>37</v>
      </c>
      <c r="Y120" s="1" t="s">
        <v>31</v>
      </c>
      <c r="Z120" s="1">
        <v>25</v>
      </c>
      <c r="AA120" s="1">
        <v>9000</v>
      </c>
    </row>
    <row r="121" spans="2:27" x14ac:dyDescent="0.25">
      <c r="B121" s="2">
        <v>1120</v>
      </c>
      <c r="C121" s="3">
        <v>44293</v>
      </c>
      <c r="D121" s="2">
        <v>1550000</v>
      </c>
      <c r="E121" s="2">
        <v>6680</v>
      </c>
      <c r="F121" s="1">
        <v>28000</v>
      </c>
      <c r="G121" s="1">
        <v>1.7999999999999999E-2</v>
      </c>
      <c r="H121" s="1">
        <v>232</v>
      </c>
      <c r="I121" s="1">
        <v>3</v>
      </c>
      <c r="J121" s="1" t="s">
        <v>14</v>
      </c>
      <c r="K121" s="1">
        <v>4</v>
      </c>
      <c r="L121" s="1">
        <v>4</v>
      </c>
      <c r="M121" s="1" t="s">
        <v>23</v>
      </c>
      <c r="N121" s="1" t="s">
        <v>20</v>
      </c>
      <c r="O121" s="1" t="s">
        <v>17</v>
      </c>
      <c r="P121" s="1">
        <v>1417</v>
      </c>
      <c r="Q121" s="1" t="s">
        <v>31</v>
      </c>
      <c r="R121" s="1" t="s">
        <v>65</v>
      </c>
      <c r="S121" s="1">
        <v>2</v>
      </c>
      <c r="T121" s="1" t="s">
        <v>32</v>
      </c>
      <c r="U121" s="1">
        <v>54</v>
      </c>
      <c r="V121" s="1">
        <v>630000</v>
      </c>
      <c r="W121" s="1">
        <v>102</v>
      </c>
      <c r="X121" s="1" t="s">
        <v>38</v>
      </c>
      <c r="Y121" s="1" t="s">
        <v>31</v>
      </c>
      <c r="Z121" s="1">
        <v>23</v>
      </c>
      <c r="AA121" s="1">
        <v>7000</v>
      </c>
    </row>
    <row r="122" spans="2:27" x14ac:dyDescent="0.25">
      <c r="B122" s="2">
        <v>1121</v>
      </c>
      <c r="C122" s="3">
        <v>44293</v>
      </c>
      <c r="D122" s="2">
        <v>760000</v>
      </c>
      <c r="E122" s="2">
        <v>4630</v>
      </c>
      <c r="F122" s="1">
        <v>17000</v>
      </c>
      <c r="G122" s="1">
        <v>2.1999999999999999E-2</v>
      </c>
      <c r="H122" s="1">
        <v>164</v>
      </c>
      <c r="I122" s="1">
        <v>2</v>
      </c>
      <c r="J122" s="1" t="s">
        <v>18</v>
      </c>
      <c r="K122" s="1">
        <v>2</v>
      </c>
      <c r="L122" s="1">
        <v>3</v>
      </c>
      <c r="M122" s="1" t="s">
        <v>15</v>
      </c>
      <c r="N122" s="1" t="s">
        <v>19</v>
      </c>
      <c r="O122" s="1" t="s">
        <v>21</v>
      </c>
      <c r="P122" s="1">
        <v>1456</v>
      </c>
      <c r="Q122" s="1" t="s">
        <v>34</v>
      </c>
      <c r="R122" s="1" t="s">
        <v>65</v>
      </c>
      <c r="S122" s="1">
        <v>3</v>
      </c>
      <c r="T122" s="1" t="s">
        <v>32</v>
      </c>
      <c r="U122" s="1">
        <v>64</v>
      </c>
      <c r="V122" s="1">
        <v>750000</v>
      </c>
      <c r="W122" s="1">
        <v>103</v>
      </c>
      <c r="X122" s="1" t="s">
        <v>39</v>
      </c>
      <c r="Y122" s="1" t="s">
        <v>31</v>
      </c>
      <c r="Z122" s="1">
        <v>31</v>
      </c>
      <c r="AA122" s="1">
        <v>15000</v>
      </c>
    </row>
    <row r="123" spans="2:27" x14ac:dyDescent="0.25">
      <c r="B123" s="2">
        <v>1122</v>
      </c>
      <c r="C123" s="3">
        <v>44295</v>
      </c>
      <c r="D123" s="2">
        <v>1910000</v>
      </c>
      <c r="E123" s="2">
        <v>8680</v>
      </c>
      <c r="F123" s="1">
        <v>27000</v>
      </c>
      <c r="G123" s="1">
        <v>1.4E-2</v>
      </c>
      <c r="H123" s="1">
        <v>220</v>
      </c>
      <c r="I123" s="1">
        <v>3</v>
      </c>
      <c r="J123" s="1" t="s">
        <v>14</v>
      </c>
      <c r="K123" s="1">
        <v>4</v>
      </c>
      <c r="L123" s="1">
        <v>3</v>
      </c>
      <c r="M123" s="1" t="s">
        <v>15</v>
      </c>
      <c r="N123" s="1" t="s">
        <v>16</v>
      </c>
      <c r="O123" s="1" t="s">
        <v>17</v>
      </c>
      <c r="P123" s="1">
        <v>1835</v>
      </c>
      <c r="Q123" s="1" t="s">
        <v>34</v>
      </c>
      <c r="R123" s="1" t="s">
        <v>65</v>
      </c>
      <c r="S123" s="1">
        <v>3</v>
      </c>
      <c r="T123" s="1" t="s">
        <v>32</v>
      </c>
      <c r="U123" s="1">
        <v>61</v>
      </c>
      <c r="V123" s="1">
        <v>400000</v>
      </c>
      <c r="W123" s="1">
        <v>101</v>
      </c>
      <c r="X123" s="1" t="s">
        <v>37</v>
      </c>
      <c r="Y123" s="1" t="s">
        <v>31</v>
      </c>
      <c r="Z123" s="1">
        <v>25</v>
      </c>
      <c r="AA123" s="1">
        <v>9000</v>
      </c>
    </row>
    <row r="124" spans="2:27" x14ac:dyDescent="0.25">
      <c r="B124" s="2">
        <v>1123</v>
      </c>
      <c r="C124" s="3">
        <v>44296</v>
      </c>
      <c r="D124" s="2">
        <v>1500000</v>
      </c>
      <c r="E124" s="2">
        <v>6880</v>
      </c>
      <c r="F124" s="1">
        <v>20000</v>
      </c>
      <c r="G124" s="1">
        <v>1.2999999999999999E-2</v>
      </c>
      <c r="H124" s="1">
        <v>218</v>
      </c>
      <c r="I124" s="1">
        <v>3</v>
      </c>
      <c r="J124" s="1" t="s">
        <v>14</v>
      </c>
      <c r="K124" s="1">
        <v>4</v>
      </c>
      <c r="L124" s="1">
        <v>3</v>
      </c>
      <c r="M124" s="1" t="s">
        <v>23</v>
      </c>
      <c r="N124" s="1" t="s">
        <v>20</v>
      </c>
      <c r="O124" s="1" t="s">
        <v>21</v>
      </c>
      <c r="P124" s="1">
        <v>1207</v>
      </c>
      <c r="Q124" s="1" t="s">
        <v>31</v>
      </c>
      <c r="R124" s="1" t="s">
        <v>65</v>
      </c>
      <c r="S124" s="1">
        <v>3</v>
      </c>
      <c r="T124" s="1" t="s">
        <v>33</v>
      </c>
      <c r="U124" s="1">
        <v>47</v>
      </c>
      <c r="V124" s="1">
        <v>600000</v>
      </c>
      <c r="W124" s="1">
        <v>101</v>
      </c>
      <c r="X124" s="1" t="s">
        <v>37</v>
      </c>
      <c r="Y124" s="1" t="s">
        <v>31</v>
      </c>
      <c r="Z124" s="1">
        <v>25</v>
      </c>
      <c r="AA124" s="1">
        <v>9000</v>
      </c>
    </row>
    <row r="125" spans="2:27" x14ac:dyDescent="0.25">
      <c r="B125" s="2">
        <v>1124</v>
      </c>
      <c r="C125" s="3">
        <v>44297</v>
      </c>
      <c r="D125" s="2">
        <v>2090000</v>
      </c>
      <c r="E125" s="2">
        <v>8890</v>
      </c>
      <c r="F125" s="1">
        <v>29000</v>
      </c>
      <c r="G125" s="1">
        <v>1.4E-2</v>
      </c>
      <c r="H125" s="1">
        <v>235</v>
      </c>
      <c r="I125" s="1">
        <v>2</v>
      </c>
      <c r="J125" s="1" t="s">
        <v>14</v>
      </c>
      <c r="K125" s="1">
        <v>4</v>
      </c>
      <c r="L125" s="1">
        <v>4</v>
      </c>
      <c r="M125" s="1" t="s">
        <v>22</v>
      </c>
      <c r="N125" s="1" t="s">
        <v>16</v>
      </c>
      <c r="O125" s="1" t="s">
        <v>17</v>
      </c>
      <c r="P125" s="1">
        <v>1689</v>
      </c>
      <c r="Q125" s="1" t="s">
        <v>31</v>
      </c>
      <c r="R125" s="1" t="s">
        <v>65</v>
      </c>
      <c r="S125" s="1">
        <v>3</v>
      </c>
      <c r="T125" s="1" t="s">
        <v>33</v>
      </c>
      <c r="U125" s="1">
        <v>51</v>
      </c>
      <c r="V125" s="1">
        <v>480000</v>
      </c>
      <c r="W125" s="1">
        <v>101</v>
      </c>
      <c r="X125" s="1" t="s">
        <v>37</v>
      </c>
      <c r="Y125" s="1" t="s">
        <v>31</v>
      </c>
      <c r="Z125" s="1">
        <v>25</v>
      </c>
      <c r="AA125" s="1">
        <v>9000</v>
      </c>
    </row>
    <row r="126" spans="2:27" x14ac:dyDescent="0.25">
      <c r="B126" s="2">
        <v>1125</v>
      </c>
      <c r="C126" s="3">
        <v>44298</v>
      </c>
      <c r="D126" s="2">
        <v>1400000</v>
      </c>
      <c r="E126" s="2">
        <v>8690</v>
      </c>
      <c r="F126" s="1">
        <v>20000</v>
      </c>
      <c r="G126" s="1">
        <v>1.4E-2</v>
      </c>
      <c r="H126" s="1">
        <v>161</v>
      </c>
      <c r="I126" s="1">
        <v>5</v>
      </c>
      <c r="J126" s="1" t="s">
        <v>18</v>
      </c>
      <c r="K126" s="1">
        <v>3</v>
      </c>
      <c r="L126" s="1">
        <v>2</v>
      </c>
      <c r="M126" s="1" t="s">
        <v>15</v>
      </c>
      <c r="N126" s="1" t="s">
        <v>16</v>
      </c>
      <c r="O126" s="1" t="s">
        <v>21</v>
      </c>
      <c r="P126" s="1">
        <v>1831</v>
      </c>
      <c r="Q126" s="1" t="s">
        <v>31</v>
      </c>
      <c r="R126" s="1" t="s">
        <v>66</v>
      </c>
      <c r="S126" s="1">
        <v>0</v>
      </c>
      <c r="T126" s="1" t="s">
        <v>32</v>
      </c>
      <c r="U126" s="1">
        <v>38</v>
      </c>
      <c r="V126" s="1">
        <v>540000</v>
      </c>
      <c r="W126" s="1">
        <v>102</v>
      </c>
      <c r="X126" s="1" t="s">
        <v>38</v>
      </c>
      <c r="Y126" s="1" t="s">
        <v>31</v>
      </c>
      <c r="Z126" s="1">
        <v>23</v>
      </c>
      <c r="AA126" s="1">
        <v>7000</v>
      </c>
    </row>
    <row r="127" spans="2:27" x14ac:dyDescent="0.25">
      <c r="B127" s="2">
        <v>1126</v>
      </c>
      <c r="C127" s="3">
        <v>44299</v>
      </c>
      <c r="D127" s="2">
        <v>900000</v>
      </c>
      <c r="E127" s="2">
        <v>4220</v>
      </c>
      <c r="F127" s="1">
        <v>18000</v>
      </c>
      <c r="G127" s="1">
        <v>0.02</v>
      </c>
      <c r="H127" s="1">
        <v>213</v>
      </c>
      <c r="I127" s="1">
        <v>1</v>
      </c>
      <c r="J127" s="1" t="s">
        <v>18</v>
      </c>
      <c r="K127" s="1">
        <v>4</v>
      </c>
      <c r="L127" s="1">
        <v>3</v>
      </c>
      <c r="M127" s="1" t="s">
        <v>23</v>
      </c>
      <c r="N127" s="1" t="s">
        <v>19</v>
      </c>
      <c r="O127" s="1" t="s">
        <v>17</v>
      </c>
      <c r="P127" s="1">
        <v>1998</v>
      </c>
      <c r="Q127" s="1" t="s">
        <v>31</v>
      </c>
      <c r="R127" s="1" t="s">
        <v>65</v>
      </c>
      <c r="S127" s="1">
        <v>3</v>
      </c>
      <c r="T127" s="1" t="s">
        <v>33</v>
      </c>
      <c r="U127" s="1">
        <v>59</v>
      </c>
      <c r="V127" s="1">
        <v>270000</v>
      </c>
      <c r="W127" s="1">
        <v>103</v>
      </c>
      <c r="X127" s="1" t="s">
        <v>39</v>
      </c>
      <c r="Y127" s="1" t="s">
        <v>31</v>
      </c>
      <c r="Z127" s="1">
        <v>31</v>
      </c>
      <c r="AA127" s="1">
        <v>15000</v>
      </c>
    </row>
    <row r="128" spans="2:27" x14ac:dyDescent="0.25">
      <c r="B128" s="2">
        <v>1127</v>
      </c>
      <c r="C128" s="3">
        <v>44300</v>
      </c>
      <c r="D128" s="2">
        <v>1160000</v>
      </c>
      <c r="E128" s="2">
        <v>4830</v>
      </c>
      <c r="F128" s="1">
        <v>23000</v>
      </c>
      <c r="G128" s="1">
        <v>0.02</v>
      </c>
      <c r="H128" s="1">
        <v>240</v>
      </c>
      <c r="I128" s="1">
        <v>1</v>
      </c>
      <c r="J128" s="1" t="s">
        <v>18</v>
      </c>
      <c r="K128" s="1">
        <v>4</v>
      </c>
      <c r="L128" s="1">
        <v>4</v>
      </c>
      <c r="M128" s="1" t="s">
        <v>22</v>
      </c>
      <c r="N128" s="1" t="s">
        <v>19</v>
      </c>
      <c r="O128" s="1" t="s">
        <v>17</v>
      </c>
      <c r="P128" s="1">
        <v>1115</v>
      </c>
      <c r="Q128" s="1" t="s">
        <v>31</v>
      </c>
      <c r="R128" s="1" t="s">
        <v>65</v>
      </c>
      <c r="S128" s="1">
        <v>4</v>
      </c>
      <c r="T128" s="1" t="s">
        <v>32</v>
      </c>
      <c r="U128" s="1">
        <v>55</v>
      </c>
      <c r="V128" s="1">
        <v>610000</v>
      </c>
      <c r="W128" s="1">
        <v>102</v>
      </c>
      <c r="X128" s="1" t="s">
        <v>38</v>
      </c>
      <c r="Y128" s="1" t="s">
        <v>31</v>
      </c>
      <c r="Z128" s="1">
        <v>23</v>
      </c>
      <c r="AA128" s="1">
        <v>7000</v>
      </c>
    </row>
    <row r="129" spans="2:27" x14ac:dyDescent="0.25">
      <c r="B129" s="2">
        <v>1128</v>
      </c>
      <c r="C129" s="3">
        <v>44302</v>
      </c>
      <c r="D129" s="2">
        <v>700000</v>
      </c>
      <c r="E129" s="2">
        <v>5180</v>
      </c>
      <c r="F129" s="1">
        <v>13000</v>
      </c>
      <c r="G129" s="1">
        <v>1.9E-2</v>
      </c>
      <c r="H129" s="1">
        <v>135</v>
      </c>
      <c r="I129" s="1">
        <v>6</v>
      </c>
      <c r="J129" s="1" t="s">
        <v>14</v>
      </c>
      <c r="K129" s="1">
        <v>1</v>
      </c>
      <c r="L129" s="1">
        <v>2</v>
      </c>
      <c r="M129" s="1" t="s">
        <v>22</v>
      </c>
      <c r="N129" s="1" t="s">
        <v>19</v>
      </c>
      <c r="O129" s="1" t="s">
        <v>17</v>
      </c>
      <c r="P129" s="1">
        <v>1389</v>
      </c>
      <c r="Q129" s="1" t="s">
        <v>31</v>
      </c>
      <c r="R129" s="1" t="s">
        <v>66</v>
      </c>
      <c r="S129" s="1">
        <v>0</v>
      </c>
      <c r="T129" s="1" t="s">
        <v>32</v>
      </c>
      <c r="U129" s="1">
        <v>32</v>
      </c>
      <c r="V129" s="1">
        <v>830000</v>
      </c>
      <c r="W129" s="1">
        <v>102</v>
      </c>
      <c r="X129" s="1" t="s">
        <v>38</v>
      </c>
      <c r="Y129" s="1" t="s">
        <v>31</v>
      </c>
      <c r="Z129" s="1">
        <v>23</v>
      </c>
      <c r="AA129" s="1">
        <v>7000</v>
      </c>
    </row>
    <row r="130" spans="2:27" x14ac:dyDescent="0.25">
      <c r="B130" s="2">
        <v>1129</v>
      </c>
      <c r="C130" s="3">
        <v>44302</v>
      </c>
      <c r="D130" s="2">
        <v>1730000</v>
      </c>
      <c r="E130" s="2">
        <v>8600</v>
      </c>
      <c r="F130" s="1">
        <v>29000</v>
      </c>
      <c r="G130" s="1">
        <v>1.7000000000000001E-2</v>
      </c>
      <c r="H130" s="1">
        <v>201</v>
      </c>
      <c r="I130" s="1">
        <v>2</v>
      </c>
      <c r="J130" s="1" t="s">
        <v>18</v>
      </c>
      <c r="K130" s="1">
        <v>4</v>
      </c>
      <c r="L130" s="1">
        <v>3</v>
      </c>
      <c r="M130" s="1" t="s">
        <v>23</v>
      </c>
      <c r="N130" s="1" t="s">
        <v>16</v>
      </c>
      <c r="O130" s="1" t="s">
        <v>21</v>
      </c>
      <c r="P130" s="1">
        <v>1537</v>
      </c>
      <c r="Q130" s="1" t="s">
        <v>31</v>
      </c>
      <c r="R130" s="1" t="s">
        <v>65</v>
      </c>
      <c r="S130" s="1">
        <v>4</v>
      </c>
      <c r="T130" s="1" t="s">
        <v>32</v>
      </c>
      <c r="U130" s="1">
        <v>51</v>
      </c>
      <c r="V130" s="1">
        <v>620000</v>
      </c>
      <c r="W130" s="1">
        <v>101</v>
      </c>
      <c r="X130" s="1" t="s">
        <v>37</v>
      </c>
      <c r="Y130" s="1" t="s">
        <v>31</v>
      </c>
      <c r="Z130" s="1">
        <v>25</v>
      </c>
      <c r="AA130" s="1">
        <v>9000</v>
      </c>
    </row>
    <row r="131" spans="2:27" x14ac:dyDescent="0.25">
      <c r="B131" s="2">
        <v>1130</v>
      </c>
      <c r="C131" s="3">
        <v>44302</v>
      </c>
      <c r="D131" s="2">
        <v>1310000</v>
      </c>
      <c r="E131" s="2">
        <v>7040</v>
      </c>
      <c r="F131" s="1">
        <v>13000</v>
      </c>
      <c r="G131" s="1">
        <v>0.01</v>
      </c>
      <c r="H131" s="1">
        <v>186</v>
      </c>
      <c r="I131" s="1">
        <v>1</v>
      </c>
      <c r="J131" s="1" t="s">
        <v>18</v>
      </c>
      <c r="K131" s="1">
        <v>2</v>
      </c>
      <c r="L131" s="1">
        <v>2</v>
      </c>
      <c r="M131" s="1" t="s">
        <v>22</v>
      </c>
      <c r="N131" s="1" t="s">
        <v>20</v>
      </c>
      <c r="O131" s="1" t="s">
        <v>17</v>
      </c>
      <c r="P131" s="1">
        <v>1932</v>
      </c>
      <c r="Q131" s="1" t="s">
        <v>31</v>
      </c>
      <c r="R131" s="1" t="s">
        <v>64</v>
      </c>
      <c r="S131" s="1">
        <v>0</v>
      </c>
      <c r="T131" s="1" t="s">
        <v>32</v>
      </c>
      <c r="U131" s="1">
        <v>45</v>
      </c>
      <c r="V131" s="1">
        <v>350000</v>
      </c>
      <c r="W131" s="1">
        <v>101</v>
      </c>
      <c r="X131" s="1" t="s">
        <v>37</v>
      </c>
      <c r="Y131" s="1" t="s">
        <v>31</v>
      </c>
      <c r="Z131" s="1">
        <v>25</v>
      </c>
      <c r="AA131" s="1">
        <v>9000</v>
      </c>
    </row>
    <row r="132" spans="2:27" x14ac:dyDescent="0.25">
      <c r="B132" s="2">
        <v>1131</v>
      </c>
      <c r="C132" s="3">
        <v>44303</v>
      </c>
      <c r="D132" s="2">
        <v>960000</v>
      </c>
      <c r="E132" s="2">
        <v>4660</v>
      </c>
      <c r="F132" s="1">
        <v>13000</v>
      </c>
      <c r="G132" s="1">
        <v>1.4E-2</v>
      </c>
      <c r="H132" s="1">
        <v>206</v>
      </c>
      <c r="I132" s="1">
        <v>6</v>
      </c>
      <c r="J132" s="1" t="s">
        <v>18</v>
      </c>
      <c r="K132" s="1">
        <v>4</v>
      </c>
      <c r="L132" s="1">
        <v>3</v>
      </c>
      <c r="M132" s="1" t="s">
        <v>15</v>
      </c>
      <c r="N132" s="1" t="s">
        <v>19</v>
      </c>
      <c r="O132" s="1" t="s">
        <v>21</v>
      </c>
      <c r="P132" s="1">
        <v>1787</v>
      </c>
      <c r="Q132" s="1" t="s">
        <v>34</v>
      </c>
      <c r="R132" s="1" t="s">
        <v>65</v>
      </c>
      <c r="S132" s="1">
        <v>3</v>
      </c>
      <c r="T132" s="1" t="s">
        <v>33</v>
      </c>
      <c r="U132" s="1">
        <v>65</v>
      </c>
      <c r="V132" s="1">
        <v>310000</v>
      </c>
      <c r="W132" s="1">
        <v>101</v>
      </c>
      <c r="X132" s="1" t="s">
        <v>37</v>
      </c>
      <c r="Y132" s="1" t="s">
        <v>31</v>
      </c>
      <c r="Z132" s="1">
        <v>25</v>
      </c>
      <c r="AA132" s="1">
        <v>9000</v>
      </c>
    </row>
    <row r="133" spans="2:27" x14ac:dyDescent="0.25">
      <c r="B133" s="2">
        <v>1132</v>
      </c>
      <c r="C133" s="3">
        <v>44304</v>
      </c>
      <c r="D133" s="2">
        <v>1500000</v>
      </c>
      <c r="E133" s="2">
        <v>9250</v>
      </c>
      <c r="F133" s="1">
        <v>26000</v>
      </c>
      <c r="G133" s="1">
        <v>1.7000000000000001E-2</v>
      </c>
      <c r="H133" s="1">
        <v>162</v>
      </c>
      <c r="I133" s="1">
        <v>2</v>
      </c>
      <c r="J133" s="1" t="s">
        <v>18</v>
      </c>
      <c r="K133" s="1">
        <v>2</v>
      </c>
      <c r="L133" s="1">
        <v>3</v>
      </c>
      <c r="M133" s="1" t="s">
        <v>22</v>
      </c>
      <c r="N133" s="1" t="s">
        <v>16</v>
      </c>
      <c r="O133" s="1" t="s">
        <v>21</v>
      </c>
      <c r="P133" s="1">
        <v>1057</v>
      </c>
      <c r="Q133" s="1" t="s">
        <v>31</v>
      </c>
      <c r="R133" s="1" t="s">
        <v>65</v>
      </c>
      <c r="S133" s="1">
        <v>3</v>
      </c>
      <c r="T133" s="1" t="s">
        <v>33</v>
      </c>
      <c r="U133" s="1">
        <v>62</v>
      </c>
      <c r="V133" s="1">
        <v>610000</v>
      </c>
      <c r="W133" s="1">
        <v>101</v>
      </c>
      <c r="X133" s="1" t="s">
        <v>37</v>
      </c>
      <c r="Y133" s="1" t="s">
        <v>31</v>
      </c>
      <c r="Z133" s="1">
        <v>25</v>
      </c>
      <c r="AA133" s="1">
        <v>9000</v>
      </c>
    </row>
    <row r="134" spans="2:27" x14ac:dyDescent="0.25">
      <c r="B134" s="2">
        <v>1133</v>
      </c>
      <c r="C134" s="3">
        <v>44304</v>
      </c>
      <c r="D134" s="2">
        <v>1960000</v>
      </c>
      <c r="E134" s="2">
        <v>8860</v>
      </c>
      <c r="F134" s="1">
        <v>45000</v>
      </c>
      <c r="G134" s="1">
        <v>2.3E-2</v>
      </c>
      <c r="H134" s="1">
        <v>221</v>
      </c>
      <c r="I134" s="1">
        <v>6</v>
      </c>
      <c r="J134" s="1" t="s">
        <v>18</v>
      </c>
      <c r="K134" s="1">
        <v>3</v>
      </c>
      <c r="L134" s="1">
        <v>3</v>
      </c>
      <c r="M134" s="1" t="s">
        <v>15</v>
      </c>
      <c r="N134" s="1" t="s">
        <v>16</v>
      </c>
      <c r="O134" s="1" t="s">
        <v>21</v>
      </c>
      <c r="P134" s="1">
        <v>1531</v>
      </c>
      <c r="Q134" s="1" t="s">
        <v>31</v>
      </c>
      <c r="R134" s="1" t="s">
        <v>65</v>
      </c>
      <c r="S134" s="1">
        <v>4</v>
      </c>
      <c r="T134" s="1" t="s">
        <v>33</v>
      </c>
      <c r="U134" s="1">
        <v>65</v>
      </c>
      <c r="V134" s="1">
        <v>400000</v>
      </c>
      <c r="W134" s="1">
        <v>103</v>
      </c>
      <c r="X134" s="1" t="s">
        <v>39</v>
      </c>
      <c r="Y134" s="1" t="s">
        <v>31</v>
      </c>
      <c r="Z134" s="1">
        <v>31</v>
      </c>
      <c r="AA134" s="1">
        <v>15000</v>
      </c>
    </row>
    <row r="135" spans="2:27" x14ac:dyDescent="0.25">
      <c r="B135" s="2">
        <v>1134</v>
      </c>
      <c r="C135" s="3">
        <v>44305</v>
      </c>
      <c r="D135" s="2">
        <v>1550000</v>
      </c>
      <c r="E135" s="2">
        <v>8560</v>
      </c>
      <c r="F135" s="1">
        <v>26000</v>
      </c>
      <c r="G135" s="1">
        <v>1.7000000000000001E-2</v>
      </c>
      <c r="H135" s="1">
        <v>181</v>
      </c>
      <c r="I135" s="1">
        <v>2</v>
      </c>
      <c r="J135" s="1" t="s">
        <v>18</v>
      </c>
      <c r="K135" s="1">
        <v>3</v>
      </c>
      <c r="L135" s="1">
        <v>3</v>
      </c>
      <c r="M135" s="1" t="s">
        <v>23</v>
      </c>
      <c r="N135" s="1" t="s">
        <v>16</v>
      </c>
      <c r="O135" s="1" t="s">
        <v>21</v>
      </c>
      <c r="P135" s="1">
        <v>1011</v>
      </c>
      <c r="Q135" s="1" t="s">
        <v>31</v>
      </c>
      <c r="R135" s="1" t="s">
        <v>65</v>
      </c>
      <c r="S135" s="1">
        <v>2</v>
      </c>
      <c r="T135" s="1" t="s">
        <v>33</v>
      </c>
      <c r="U135" s="1">
        <v>40</v>
      </c>
      <c r="V135" s="1">
        <v>530000</v>
      </c>
      <c r="W135" s="1">
        <v>102</v>
      </c>
      <c r="X135" s="1" t="s">
        <v>38</v>
      </c>
      <c r="Y135" s="1" t="s">
        <v>31</v>
      </c>
      <c r="Z135" s="1">
        <v>23</v>
      </c>
      <c r="AA135" s="1">
        <v>7000</v>
      </c>
    </row>
    <row r="136" spans="2:27" x14ac:dyDescent="0.25">
      <c r="B136" s="2">
        <v>1135</v>
      </c>
      <c r="C136" s="3">
        <v>44305</v>
      </c>
      <c r="D136" s="2">
        <v>1800000</v>
      </c>
      <c r="E136" s="2">
        <v>8030</v>
      </c>
      <c r="F136" s="1">
        <v>20000</v>
      </c>
      <c r="G136" s="1">
        <v>1.0999999999999999E-2</v>
      </c>
      <c r="H136" s="1">
        <v>224</v>
      </c>
      <c r="I136" s="1">
        <v>6</v>
      </c>
      <c r="J136" s="1" t="s">
        <v>18</v>
      </c>
      <c r="K136" s="1">
        <v>3</v>
      </c>
      <c r="L136" s="1">
        <v>3</v>
      </c>
      <c r="M136" s="1" t="s">
        <v>23</v>
      </c>
      <c r="N136" s="1" t="s">
        <v>16</v>
      </c>
      <c r="O136" s="1" t="s">
        <v>17</v>
      </c>
      <c r="P136" s="1">
        <v>1189</v>
      </c>
      <c r="Q136" s="1" t="s">
        <v>31</v>
      </c>
      <c r="R136" s="1" t="s">
        <v>65</v>
      </c>
      <c r="S136" s="1">
        <v>3</v>
      </c>
      <c r="T136" s="1" t="s">
        <v>33</v>
      </c>
      <c r="U136" s="1">
        <v>63</v>
      </c>
      <c r="V136" s="1">
        <v>560000</v>
      </c>
      <c r="W136" s="1">
        <v>101</v>
      </c>
      <c r="X136" s="1" t="s">
        <v>37</v>
      </c>
      <c r="Y136" s="1" t="s">
        <v>31</v>
      </c>
      <c r="Z136" s="1">
        <v>25</v>
      </c>
      <c r="AA136" s="1">
        <v>9000</v>
      </c>
    </row>
    <row r="137" spans="2:27" x14ac:dyDescent="0.25">
      <c r="B137" s="2">
        <v>1136</v>
      </c>
      <c r="C137" s="3">
        <v>44306</v>
      </c>
      <c r="D137" s="2">
        <v>1140000</v>
      </c>
      <c r="E137" s="2">
        <v>8140</v>
      </c>
      <c r="F137" s="1">
        <v>17000</v>
      </c>
      <c r="G137" s="1">
        <v>1.4999999999999999E-2</v>
      </c>
      <c r="H137" s="1">
        <v>140</v>
      </c>
      <c r="I137" s="1">
        <v>5</v>
      </c>
      <c r="J137" s="1" t="s">
        <v>18</v>
      </c>
      <c r="K137" s="1">
        <v>1</v>
      </c>
      <c r="L137" s="1">
        <v>3</v>
      </c>
      <c r="M137" s="1" t="s">
        <v>15</v>
      </c>
      <c r="N137" s="1" t="s">
        <v>16</v>
      </c>
      <c r="O137" s="1" t="s">
        <v>17</v>
      </c>
      <c r="P137" s="1">
        <v>1245</v>
      </c>
      <c r="Q137" s="1" t="s">
        <v>31</v>
      </c>
      <c r="R137" s="1" t="s">
        <v>66</v>
      </c>
      <c r="S137" s="1">
        <v>0</v>
      </c>
      <c r="T137" s="1" t="s">
        <v>32</v>
      </c>
      <c r="U137" s="1">
        <v>34</v>
      </c>
      <c r="V137" s="1">
        <v>920000</v>
      </c>
      <c r="W137" s="1">
        <v>102</v>
      </c>
      <c r="X137" s="1" t="s">
        <v>38</v>
      </c>
      <c r="Y137" s="1" t="s">
        <v>31</v>
      </c>
      <c r="Z137" s="1">
        <v>23</v>
      </c>
      <c r="AA137" s="1">
        <v>7000</v>
      </c>
    </row>
    <row r="138" spans="2:27" x14ac:dyDescent="0.25">
      <c r="B138" s="2">
        <v>1137</v>
      </c>
      <c r="C138" s="3">
        <v>44306</v>
      </c>
      <c r="D138" s="2">
        <v>730000</v>
      </c>
      <c r="E138" s="2">
        <v>4860</v>
      </c>
      <c r="F138" s="1">
        <v>9000</v>
      </c>
      <c r="G138" s="1">
        <v>1.2E-2</v>
      </c>
      <c r="H138" s="1">
        <v>150</v>
      </c>
      <c r="I138" s="1">
        <v>4</v>
      </c>
      <c r="J138" s="1" t="s">
        <v>14</v>
      </c>
      <c r="K138" s="1">
        <v>2</v>
      </c>
      <c r="L138" s="1">
        <v>4</v>
      </c>
      <c r="M138" s="1" t="s">
        <v>23</v>
      </c>
      <c r="N138" s="1" t="s">
        <v>19</v>
      </c>
      <c r="O138" s="1" t="s">
        <v>21</v>
      </c>
      <c r="P138" s="1">
        <v>1800</v>
      </c>
      <c r="Q138" s="1" t="s">
        <v>31</v>
      </c>
      <c r="R138" s="1" t="s">
        <v>65</v>
      </c>
      <c r="S138" s="1">
        <v>3</v>
      </c>
      <c r="T138" s="1" t="s">
        <v>32</v>
      </c>
      <c r="U138" s="1">
        <v>65</v>
      </c>
      <c r="V138" s="1">
        <v>950000</v>
      </c>
      <c r="W138" s="1">
        <v>101</v>
      </c>
      <c r="X138" s="1" t="s">
        <v>37</v>
      </c>
      <c r="Y138" s="1" t="s">
        <v>31</v>
      </c>
      <c r="Z138" s="1">
        <v>25</v>
      </c>
      <c r="AA138" s="1">
        <v>9000</v>
      </c>
    </row>
    <row r="139" spans="2:27" x14ac:dyDescent="0.25">
      <c r="B139" s="2">
        <v>1138</v>
      </c>
      <c r="C139" s="3">
        <v>44307</v>
      </c>
      <c r="D139" s="2">
        <v>1200000</v>
      </c>
      <c r="E139" s="2">
        <v>7450</v>
      </c>
      <c r="F139" s="1">
        <v>17000</v>
      </c>
      <c r="G139" s="1">
        <v>1.4E-2</v>
      </c>
      <c r="H139" s="1">
        <v>161</v>
      </c>
      <c r="I139" s="1">
        <v>3</v>
      </c>
      <c r="J139" s="1" t="s">
        <v>14</v>
      </c>
      <c r="K139" s="1">
        <v>3</v>
      </c>
      <c r="L139" s="1">
        <v>2</v>
      </c>
      <c r="M139" s="1" t="s">
        <v>22</v>
      </c>
      <c r="N139" s="1" t="s">
        <v>20</v>
      </c>
      <c r="O139" s="1" t="s">
        <v>21</v>
      </c>
      <c r="P139" s="1">
        <v>1192</v>
      </c>
      <c r="Q139" s="1" t="s">
        <v>31</v>
      </c>
      <c r="R139" s="1" t="s">
        <v>64</v>
      </c>
      <c r="S139" s="1">
        <v>0</v>
      </c>
      <c r="T139" s="1" t="s">
        <v>32</v>
      </c>
      <c r="U139" s="1">
        <v>38</v>
      </c>
      <c r="V139" s="1">
        <v>540000</v>
      </c>
      <c r="W139" s="1">
        <v>102</v>
      </c>
      <c r="X139" s="1" t="s">
        <v>38</v>
      </c>
      <c r="Y139" s="1" t="s">
        <v>31</v>
      </c>
      <c r="Z139" s="1">
        <v>23</v>
      </c>
      <c r="AA139" s="1">
        <v>7000</v>
      </c>
    </row>
    <row r="140" spans="2:27" x14ac:dyDescent="0.25">
      <c r="B140" s="2">
        <v>1139</v>
      </c>
      <c r="C140" s="3">
        <v>44307</v>
      </c>
      <c r="D140" s="2">
        <v>1150000</v>
      </c>
      <c r="E140" s="2">
        <v>6530</v>
      </c>
      <c r="F140" s="1">
        <v>23000</v>
      </c>
      <c r="G140" s="1">
        <v>0.02</v>
      </c>
      <c r="H140" s="1">
        <v>176</v>
      </c>
      <c r="I140" s="1">
        <v>5</v>
      </c>
      <c r="J140" s="1" t="s">
        <v>14</v>
      </c>
      <c r="K140" s="1">
        <v>3</v>
      </c>
      <c r="L140" s="1">
        <v>3</v>
      </c>
      <c r="M140" s="1" t="s">
        <v>23</v>
      </c>
      <c r="N140" s="1" t="s">
        <v>20</v>
      </c>
      <c r="O140" s="1" t="s">
        <v>17</v>
      </c>
      <c r="P140" s="1">
        <v>1407</v>
      </c>
      <c r="Q140" s="1" t="s">
        <v>31</v>
      </c>
      <c r="R140" s="1" t="s">
        <v>65</v>
      </c>
      <c r="S140" s="1">
        <v>2</v>
      </c>
      <c r="T140" s="1" t="s">
        <v>32</v>
      </c>
      <c r="U140" s="1">
        <v>56</v>
      </c>
      <c r="V140" s="1">
        <v>670000</v>
      </c>
      <c r="W140" s="1">
        <v>102</v>
      </c>
      <c r="X140" s="1" t="s">
        <v>38</v>
      </c>
      <c r="Y140" s="1" t="s">
        <v>31</v>
      </c>
      <c r="Z140" s="1">
        <v>23</v>
      </c>
      <c r="AA140" s="1">
        <v>7000</v>
      </c>
    </row>
    <row r="141" spans="2:27" x14ac:dyDescent="0.25">
      <c r="B141" s="2">
        <v>1140</v>
      </c>
      <c r="C141" s="3">
        <v>44307</v>
      </c>
      <c r="D141" s="2">
        <v>1500000</v>
      </c>
      <c r="E141" s="2">
        <v>6780</v>
      </c>
      <c r="F141" s="1">
        <v>36000</v>
      </c>
      <c r="G141" s="1">
        <v>2.4E-2</v>
      </c>
      <c r="H141" s="1">
        <v>221</v>
      </c>
      <c r="I141" s="1">
        <v>6</v>
      </c>
      <c r="J141" s="1" t="s">
        <v>14</v>
      </c>
      <c r="K141" s="1">
        <v>3</v>
      </c>
      <c r="L141" s="1">
        <v>4</v>
      </c>
      <c r="M141" s="1" t="s">
        <v>23</v>
      </c>
      <c r="N141" s="1" t="s">
        <v>20</v>
      </c>
      <c r="O141" s="1" t="s">
        <v>17</v>
      </c>
      <c r="P141" s="1">
        <v>1435</v>
      </c>
      <c r="Q141" s="1" t="s">
        <v>31</v>
      </c>
      <c r="R141" s="1" t="s">
        <v>65</v>
      </c>
      <c r="S141" s="1">
        <v>4</v>
      </c>
      <c r="T141" s="1" t="s">
        <v>32</v>
      </c>
      <c r="U141" s="1">
        <v>45</v>
      </c>
      <c r="V141" s="1">
        <v>580000</v>
      </c>
      <c r="W141" s="1">
        <v>103</v>
      </c>
      <c r="X141" s="1" t="s">
        <v>39</v>
      </c>
      <c r="Y141" s="1" t="s">
        <v>31</v>
      </c>
      <c r="Z141" s="1">
        <v>31</v>
      </c>
      <c r="AA141" s="1">
        <v>15000</v>
      </c>
    </row>
    <row r="142" spans="2:27" x14ac:dyDescent="0.25">
      <c r="B142" s="2">
        <v>1141</v>
      </c>
      <c r="C142" s="3">
        <v>44308</v>
      </c>
      <c r="D142" s="2">
        <v>1140000</v>
      </c>
      <c r="E142" s="2">
        <v>4930</v>
      </c>
      <c r="F142" s="1">
        <v>18000</v>
      </c>
      <c r="G142" s="1">
        <v>1.6E-2</v>
      </c>
      <c r="H142" s="1">
        <v>231</v>
      </c>
      <c r="I142" s="1">
        <v>6</v>
      </c>
      <c r="J142" s="1" t="s">
        <v>14</v>
      </c>
      <c r="K142" s="1">
        <v>4</v>
      </c>
      <c r="L142" s="1">
        <v>3</v>
      </c>
      <c r="M142" s="1" t="s">
        <v>22</v>
      </c>
      <c r="N142" s="1" t="s">
        <v>19</v>
      </c>
      <c r="O142" s="1" t="s">
        <v>17</v>
      </c>
      <c r="P142" s="1">
        <v>1243</v>
      </c>
      <c r="Q142" s="1" t="s">
        <v>31</v>
      </c>
      <c r="R142" s="1" t="s">
        <v>65</v>
      </c>
      <c r="S142" s="1">
        <v>3</v>
      </c>
      <c r="T142" s="1" t="s">
        <v>33</v>
      </c>
      <c r="U142" s="1">
        <v>57</v>
      </c>
      <c r="V142" s="1">
        <v>300000</v>
      </c>
      <c r="W142" s="1">
        <v>101</v>
      </c>
      <c r="X142" s="1" t="s">
        <v>37</v>
      </c>
      <c r="Y142" s="1" t="s">
        <v>31</v>
      </c>
      <c r="Z142" s="1">
        <v>25</v>
      </c>
      <c r="AA142" s="1">
        <v>9000</v>
      </c>
    </row>
    <row r="143" spans="2:27" x14ac:dyDescent="0.25">
      <c r="B143" s="2">
        <v>1142</v>
      </c>
      <c r="C143" s="3">
        <v>44309</v>
      </c>
      <c r="D143" s="2">
        <v>2210000</v>
      </c>
      <c r="E143" s="2">
        <v>8530</v>
      </c>
      <c r="F143" s="1">
        <v>42000</v>
      </c>
      <c r="G143" s="1">
        <v>1.9E-2</v>
      </c>
      <c r="H143" s="1">
        <v>259</v>
      </c>
      <c r="I143" s="1">
        <v>3</v>
      </c>
      <c r="J143" s="1" t="s">
        <v>18</v>
      </c>
      <c r="K143" s="1">
        <v>4</v>
      </c>
      <c r="L143" s="1">
        <v>4</v>
      </c>
      <c r="M143" s="1" t="s">
        <v>15</v>
      </c>
      <c r="N143" s="1" t="s">
        <v>16</v>
      </c>
      <c r="O143" s="1" t="s">
        <v>17</v>
      </c>
      <c r="P143" s="1">
        <v>1293</v>
      </c>
      <c r="Q143" s="1" t="s">
        <v>31</v>
      </c>
      <c r="R143" s="1" t="s">
        <v>65</v>
      </c>
      <c r="S143" s="1">
        <v>4</v>
      </c>
      <c r="T143" s="1" t="s">
        <v>32</v>
      </c>
      <c r="U143" s="1">
        <v>61</v>
      </c>
      <c r="V143" s="1">
        <v>710000</v>
      </c>
      <c r="W143" s="1">
        <v>103</v>
      </c>
      <c r="X143" s="1" t="s">
        <v>39</v>
      </c>
      <c r="Y143" s="1" t="s">
        <v>31</v>
      </c>
      <c r="Z143" s="1">
        <v>31</v>
      </c>
      <c r="AA143" s="1">
        <v>15000</v>
      </c>
    </row>
    <row r="144" spans="2:27" x14ac:dyDescent="0.25">
      <c r="B144" s="2">
        <v>1143</v>
      </c>
      <c r="C144" s="3">
        <v>44309</v>
      </c>
      <c r="D144" s="2">
        <v>840000</v>
      </c>
      <c r="E144" s="2">
        <v>4850</v>
      </c>
      <c r="F144" s="1">
        <v>12000</v>
      </c>
      <c r="G144" s="1">
        <v>1.4E-2</v>
      </c>
      <c r="H144" s="1">
        <v>173</v>
      </c>
      <c r="I144" s="1">
        <v>1</v>
      </c>
      <c r="J144" s="1" t="s">
        <v>14</v>
      </c>
      <c r="K144" s="1">
        <v>3</v>
      </c>
      <c r="L144" s="1">
        <v>4</v>
      </c>
      <c r="M144" s="1" t="s">
        <v>15</v>
      </c>
      <c r="N144" s="1" t="s">
        <v>19</v>
      </c>
      <c r="O144" s="1" t="s">
        <v>17</v>
      </c>
      <c r="P144" s="1">
        <v>1770</v>
      </c>
      <c r="Q144" s="1" t="s">
        <v>31</v>
      </c>
      <c r="R144" s="1" t="s">
        <v>65</v>
      </c>
      <c r="S144" s="1">
        <v>4</v>
      </c>
      <c r="T144" s="1" t="s">
        <v>32</v>
      </c>
      <c r="U144" s="1">
        <v>40</v>
      </c>
      <c r="V144" s="1">
        <v>630000</v>
      </c>
      <c r="W144" s="1">
        <v>101</v>
      </c>
      <c r="X144" s="1" t="s">
        <v>37</v>
      </c>
      <c r="Y144" s="1" t="s">
        <v>31</v>
      </c>
      <c r="Z144" s="1">
        <v>25</v>
      </c>
      <c r="AA144" s="1">
        <v>9000</v>
      </c>
    </row>
    <row r="145" spans="2:27" x14ac:dyDescent="0.25">
      <c r="B145" s="2">
        <v>1144</v>
      </c>
      <c r="C145" s="3">
        <v>44309</v>
      </c>
      <c r="D145" s="2">
        <v>1270000</v>
      </c>
      <c r="E145" s="2">
        <v>4880</v>
      </c>
      <c r="F145" s="1">
        <v>28000</v>
      </c>
      <c r="G145" s="1">
        <v>2.1999999999999999E-2</v>
      </c>
      <c r="H145" s="1">
        <v>260</v>
      </c>
      <c r="I145" s="1">
        <v>4</v>
      </c>
      <c r="J145" s="1" t="s">
        <v>18</v>
      </c>
      <c r="K145" s="1">
        <v>3</v>
      </c>
      <c r="L145" s="1">
        <v>3</v>
      </c>
      <c r="M145" s="1" t="s">
        <v>22</v>
      </c>
      <c r="N145" s="1" t="s">
        <v>19</v>
      </c>
      <c r="O145" s="1" t="s">
        <v>21</v>
      </c>
      <c r="P145" s="1">
        <v>1819</v>
      </c>
      <c r="Q145" s="1" t="s">
        <v>34</v>
      </c>
      <c r="R145" s="1" t="s">
        <v>65</v>
      </c>
      <c r="S145" s="1">
        <v>4</v>
      </c>
      <c r="T145" s="1" t="s">
        <v>33</v>
      </c>
      <c r="U145" s="1">
        <v>57</v>
      </c>
      <c r="V145" s="1">
        <v>430000</v>
      </c>
      <c r="W145" s="1">
        <v>103</v>
      </c>
      <c r="X145" s="1" t="s">
        <v>39</v>
      </c>
      <c r="Y145" s="1" t="s">
        <v>31</v>
      </c>
      <c r="Z145" s="1">
        <v>31</v>
      </c>
      <c r="AA145" s="1">
        <v>15000</v>
      </c>
    </row>
    <row r="146" spans="2:27" x14ac:dyDescent="0.25">
      <c r="B146" s="2">
        <v>1145</v>
      </c>
      <c r="C146" s="3">
        <v>44310</v>
      </c>
      <c r="D146" s="2">
        <v>1960000</v>
      </c>
      <c r="E146" s="2">
        <v>8060</v>
      </c>
      <c r="F146" s="1">
        <v>31000</v>
      </c>
      <c r="G146" s="1">
        <v>1.6E-2</v>
      </c>
      <c r="H146" s="1">
        <v>243</v>
      </c>
      <c r="I146" s="1">
        <v>6</v>
      </c>
      <c r="J146" s="1" t="s">
        <v>18</v>
      </c>
      <c r="K146" s="1">
        <v>3</v>
      </c>
      <c r="L146" s="1">
        <v>4</v>
      </c>
      <c r="M146" s="1" t="s">
        <v>23</v>
      </c>
      <c r="N146" s="1" t="s">
        <v>16</v>
      </c>
      <c r="O146" s="1" t="s">
        <v>17</v>
      </c>
      <c r="P146" s="1">
        <v>1227</v>
      </c>
      <c r="Q146" s="1" t="s">
        <v>31</v>
      </c>
      <c r="R146" s="1" t="s">
        <v>65</v>
      </c>
      <c r="S146" s="1">
        <v>2</v>
      </c>
      <c r="T146" s="1" t="s">
        <v>33</v>
      </c>
      <c r="U146" s="1">
        <v>58</v>
      </c>
      <c r="V146" s="1">
        <v>750000</v>
      </c>
      <c r="W146" s="1">
        <v>101</v>
      </c>
      <c r="X146" s="1" t="s">
        <v>37</v>
      </c>
      <c r="Y146" s="1" t="s">
        <v>31</v>
      </c>
      <c r="Z146" s="1">
        <v>25</v>
      </c>
      <c r="AA146" s="1">
        <v>9000</v>
      </c>
    </row>
    <row r="147" spans="2:27" x14ac:dyDescent="0.25">
      <c r="B147" s="2">
        <v>1146</v>
      </c>
      <c r="C147" s="3">
        <v>44310</v>
      </c>
      <c r="D147" s="2">
        <v>830000</v>
      </c>
      <c r="E147" s="2">
        <v>5320</v>
      </c>
      <c r="F147" s="1">
        <v>13000</v>
      </c>
      <c r="G147" s="1">
        <v>1.6E-2</v>
      </c>
      <c r="H147" s="1">
        <v>156</v>
      </c>
      <c r="I147" s="1">
        <v>5</v>
      </c>
      <c r="J147" s="1" t="s">
        <v>14</v>
      </c>
      <c r="K147" s="1">
        <v>3</v>
      </c>
      <c r="L147" s="1">
        <v>4</v>
      </c>
      <c r="M147" s="1" t="s">
        <v>22</v>
      </c>
      <c r="N147" s="1" t="s">
        <v>19</v>
      </c>
      <c r="O147" s="1" t="s">
        <v>21</v>
      </c>
      <c r="P147" s="1">
        <v>1275</v>
      </c>
      <c r="Q147" s="1" t="s">
        <v>31</v>
      </c>
      <c r="R147" s="1" t="s">
        <v>65</v>
      </c>
      <c r="S147" s="1">
        <v>3</v>
      </c>
      <c r="T147" s="1" t="s">
        <v>33</v>
      </c>
      <c r="U147" s="1">
        <v>64</v>
      </c>
      <c r="V147" s="1">
        <v>680000</v>
      </c>
      <c r="W147" s="1">
        <v>101</v>
      </c>
      <c r="X147" s="1" t="s">
        <v>37</v>
      </c>
      <c r="Y147" s="1" t="s">
        <v>31</v>
      </c>
      <c r="Z147" s="1">
        <v>25</v>
      </c>
      <c r="AA147" s="1">
        <v>9000</v>
      </c>
    </row>
    <row r="148" spans="2:27" x14ac:dyDescent="0.25">
      <c r="B148" s="2">
        <v>1147</v>
      </c>
      <c r="C148" s="3">
        <v>44312</v>
      </c>
      <c r="D148" s="2">
        <v>1220000</v>
      </c>
      <c r="E148" s="2">
        <v>8410</v>
      </c>
      <c r="F148" s="1">
        <v>21000</v>
      </c>
      <c r="G148" s="1">
        <v>1.7000000000000001E-2</v>
      </c>
      <c r="H148" s="1">
        <v>145</v>
      </c>
      <c r="I148" s="1">
        <v>2</v>
      </c>
      <c r="J148" s="1" t="s">
        <v>18</v>
      </c>
      <c r="K148" s="1">
        <v>1</v>
      </c>
      <c r="L148" s="1">
        <v>3</v>
      </c>
      <c r="M148" s="1" t="s">
        <v>23</v>
      </c>
      <c r="N148" s="1" t="s">
        <v>16</v>
      </c>
      <c r="O148" s="1" t="s">
        <v>17</v>
      </c>
      <c r="P148" s="1">
        <v>1146</v>
      </c>
      <c r="Q148" s="1" t="s">
        <v>31</v>
      </c>
      <c r="R148" s="1" t="s">
        <v>66</v>
      </c>
      <c r="S148" s="1">
        <v>0</v>
      </c>
      <c r="T148" s="1" t="s">
        <v>32</v>
      </c>
      <c r="U148" s="1">
        <v>32</v>
      </c>
      <c r="V148" s="1">
        <v>330000</v>
      </c>
      <c r="W148" s="1">
        <v>102</v>
      </c>
      <c r="X148" s="1" t="s">
        <v>38</v>
      </c>
      <c r="Y148" s="1" t="s">
        <v>31</v>
      </c>
      <c r="Z148" s="1">
        <v>23</v>
      </c>
      <c r="AA148" s="1">
        <v>7000</v>
      </c>
    </row>
    <row r="149" spans="2:27" x14ac:dyDescent="0.25">
      <c r="B149" s="2">
        <v>1148</v>
      </c>
      <c r="C149" s="3">
        <v>44313</v>
      </c>
      <c r="D149" s="2">
        <v>1280000</v>
      </c>
      <c r="E149" s="2">
        <v>6990</v>
      </c>
      <c r="F149" s="1">
        <v>22000</v>
      </c>
      <c r="G149" s="1">
        <v>1.7000000000000001E-2</v>
      </c>
      <c r="H149" s="1">
        <v>183</v>
      </c>
      <c r="I149" s="1">
        <v>5</v>
      </c>
      <c r="J149" s="1" t="s">
        <v>14</v>
      </c>
      <c r="K149" s="1">
        <v>2</v>
      </c>
      <c r="L149" s="1">
        <v>2</v>
      </c>
      <c r="M149" s="1" t="s">
        <v>15</v>
      </c>
      <c r="N149" s="1" t="s">
        <v>20</v>
      </c>
      <c r="O149" s="1" t="s">
        <v>17</v>
      </c>
      <c r="P149" s="1">
        <v>1410</v>
      </c>
      <c r="Q149" s="1" t="s">
        <v>31</v>
      </c>
      <c r="R149" s="1" t="s">
        <v>64</v>
      </c>
      <c r="S149" s="1">
        <v>0</v>
      </c>
      <c r="T149" s="1" t="s">
        <v>33</v>
      </c>
      <c r="U149" s="1">
        <v>37</v>
      </c>
      <c r="V149" s="1">
        <v>850000</v>
      </c>
      <c r="W149" s="1">
        <v>101</v>
      </c>
      <c r="X149" s="1" t="s">
        <v>37</v>
      </c>
      <c r="Y149" s="1" t="s">
        <v>31</v>
      </c>
      <c r="Z149" s="1">
        <v>25</v>
      </c>
      <c r="AA149" s="1">
        <v>9000</v>
      </c>
    </row>
    <row r="150" spans="2:27" x14ac:dyDescent="0.25">
      <c r="B150" s="2">
        <v>1149</v>
      </c>
      <c r="C150" s="3">
        <v>44313</v>
      </c>
      <c r="D150" s="2">
        <v>1500000</v>
      </c>
      <c r="E150" s="2">
        <v>7350</v>
      </c>
      <c r="F150" s="1">
        <v>30000</v>
      </c>
      <c r="G150" s="1">
        <v>0.02</v>
      </c>
      <c r="H150" s="1">
        <v>204</v>
      </c>
      <c r="I150" s="1">
        <v>4</v>
      </c>
      <c r="J150" s="1" t="s">
        <v>14</v>
      </c>
      <c r="K150" s="1">
        <v>3</v>
      </c>
      <c r="L150" s="1">
        <v>3</v>
      </c>
      <c r="M150" s="1" t="s">
        <v>15</v>
      </c>
      <c r="N150" s="1" t="s">
        <v>20</v>
      </c>
      <c r="O150" s="1" t="s">
        <v>21</v>
      </c>
      <c r="P150" s="1">
        <v>1896</v>
      </c>
      <c r="Q150" s="1" t="s">
        <v>31</v>
      </c>
      <c r="R150" s="1" t="s">
        <v>65</v>
      </c>
      <c r="S150" s="1">
        <v>3</v>
      </c>
      <c r="T150" s="1" t="s">
        <v>32</v>
      </c>
      <c r="U150" s="1">
        <v>40</v>
      </c>
      <c r="V150" s="1">
        <v>500000</v>
      </c>
      <c r="W150" s="1">
        <v>103</v>
      </c>
      <c r="X150" s="1" t="s">
        <v>39</v>
      </c>
      <c r="Y150" s="1" t="s">
        <v>31</v>
      </c>
      <c r="Z150" s="1">
        <v>31</v>
      </c>
      <c r="AA150" s="1">
        <v>15000</v>
      </c>
    </row>
    <row r="151" spans="2:27" x14ac:dyDescent="0.25">
      <c r="B151" s="2">
        <v>1150</v>
      </c>
      <c r="C151" s="3">
        <v>44314</v>
      </c>
      <c r="D151" s="2">
        <v>1790000</v>
      </c>
      <c r="E151" s="2">
        <v>8130</v>
      </c>
      <c r="F151" s="1">
        <v>38000</v>
      </c>
      <c r="G151" s="1">
        <v>2.1000000000000001E-2</v>
      </c>
      <c r="H151" s="1">
        <v>220</v>
      </c>
      <c r="I151" s="1">
        <v>4</v>
      </c>
      <c r="J151" s="1" t="s">
        <v>14</v>
      </c>
      <c r="K151" s="1">
        <v>4</v>
      </c>
      <c r="L151" s="1">
        <v>3</v>
      </c>
      <c r="M151" s="1" t="s">
        <v>23</v>
      </c>
      <c r="N151" s="1" t="s">
        <v>16</v>
      </c>
      <c r="O151" s="1" t="s">
        <v>17</v>
      </c>
      <c r="P151" s="1">
        <v>1748</v>
      </c>
      <c r="Q151" s="1" t="s">
        <v>34</v>
      </c>
      <c r="R151" s="1" t="s">
        <v>65</v>
      </c>
      <c r="S151" s="1">
        <v>3</v>
      </c>
      <c r="T151" s="1" t="s">
        <v>32</v>
      </c>
      <c r="U151" s="1">
        <v>56</v>
      </c>
      <c r="V151" s="1">
        <v>500000</v>
      </c>
      <c r="W151" s="1">
        <v>103</v>
      </c>
      <c r="X151" s="1" t="s">
        <v>39</v>
      </c>
      <c r="Y151" s="1" t="s">
        <v>31</v>
      </c>
      <c r="Z151" s="1">
        <v>31</v>
      </c>
      <c r="AA151" s="1">
        <v>15000</v>
      </c>
    </row>
    <row r="152" spans="2:27" x14ac:dyDescent="0.25">
      <c r="B152" s="2">
        <v>1151</v>
      </c>
      <c r="C152" s="3">
        <v>44314</v>
      </c>
      <c r="D152" s="2">
        <v>1120000</v>
      </c>
      <c r="E152" s="2">
        <v>4910</v>
      </c>
      <c r="F152" s="1">
        <v>21000</v>
      </c>
      <c r="G152" s="1">
        <v>1.9E-2</v>
      </c>
      <c r="H152" s="1">
        <v>228</v>
      </c>
      <c r="I152" s="1">
        <v>3</v>
      </c>
      <c r="J152" s="1" t="s">
        <v>14</v>
      </c>
      <c r="K152" s="1">
        <v>4</v>
      </c>
      <c r="L152" s="1">
        <v>4</v>
      </c>
      <c r="M152" s="1" t="s">
        <v>15</v>
      </c>
      <c r="N152" s="1" t="s">
        <v>19</v>
      </c>
      <c r="O152" s="1" t="s">
        <v>17</v>
      </c>
      <c r="P152" s="1">
        <v>1979</v>
      </c>
      <c r="Q152" s="1" t="s">
        <v>34</v>
      </c>
      <c r="R152" s="1" t="s">
        <v>65</v>
      </c>
      <c r="S152" s="1">
        <v>3</v>
      </c>
      <c r="T152" s="1" t="s">
        <v>33</v>
      </c>
      <c r="U152" s="1">
        <v>65</v>
      </c>
      <c r="V152" s="1">
        <v>840000</v>
      </c>
      <c r="W152" s="1">
        <v>103</v>
      </c>
      <c r="X152" s="1" t="s">
        <v>39</v>
      </c>
      <c r="Y152" s="1" t="s">
        <v>31</v>
      </c>
      <c r="Z152" s="1">
        <v>31</v>
      </c>
      <c r="AA152" s="1">
        <v>15000</v>
      </c>
    </row>
    <row r="153" spans="2:27" x14ac:dyDescent="0.25">
      <c r="B153" s="2">
        <v>1152</v>
      </c>
      <c r="C153" s="3">
        <v>44315</v>
      </c>
      <c r="D153" s="2">
        <v>920000</v>
      </c>
      <c r="E153" s="2">
        <v>4670</v>
      </c>
      <c r="F153" s="1">
        <v>21000</v>
      </c>
      <c r="G153" s="1">
        <v>2.3E-2</v>
      </c>
      <c r="H153" s="1">
        <v>197</v>
      </c>
      <c r="I153" s="1">
        <v>4</v>
      </c>
      <c r="J153" s="1" t="s">
        <v>14</v>
      </c>
      <c r="K153" s="1">
        <v>2</v>
      </c>
      <c r="L153" s="1">
        <v>2</v>
      </c>
      <c r="M153" s="1" t="s">
        <v>23</v>
      </c>
      <c r="N153" s="1" t="s">
        <v>19</v>
      </c>
      <c r="O153" s="1" t="s">
        <v>21</v>
      </c>
      <c r="P153" s="1">
        <v>1172</v>
      </c>
      <c r="Q153" s="1" t="s">
        <v>31</v>
      </c>
      <c r="R153" s="1" t="s">
        <v>66</v>
      </c>
      <c r="S153" s="1">
        <v>0</v>
      </c>
      <c r="T153" s="1" t="s">
        <v>33</v>
      </c>
      <c r="U153" s="1">
        <v>38</v>
      </c>
      <c r="V153" s="1">
        <v>710000</v>
      </c>
      <c r="W153" s="1">
        <v>103</v>
      </c>
      <c r="X153" s="1" t="s">
        <v>39</v>
      </c>
      <c r="Y153" s="1" t="s">
        <v>31</v>
      </c>
      <c r="Z153" s="1">
        <v>31</v>
      </c>
      <c r="AA153" s="1">
        <v>15000</v>
      </c>
    </row>
    <row r="154" spans="2:27" x14ac:dyDescent="0.25">
      <c r="B154" s="2">
        <v>1153</v>
      </c>
      <c r="C154" s="3">
        <v>44316</v>
      </c>
      <c r="D154" s="2">
        <v>1470000</v>
      </c>
      <c r="E154" s="2">
        <v>7100</v>
      </c>
      <c r="F154" s="1">
        <v>21000</v>
      </c>
      <c r="G154" s="1">
        <v>1.4E-2</v>
      </c>
      <c r="H154" s="1">
        <v>207</v>
      </c>
      <c r="I154" s="1">
        <v>6</v>
      </c>
      <c r="J154" s="1" t="s">
        <v>18</v>
      </c>
      <c r="K154" s="1">
        <v>3</v>
      </c>
      <c r="L154" s="1">
        <v>4</v>
      </c>
      <c r="M154" s="1" t="s">
        <v>15</v>
      </c>
      <c r="N154" s="1" t="s">
        <v>20</v>
      </c>
      <c r="O154" s="1" t="s">
        <v>21</v>
      </c>
      <c r="P154" s="1">
        <v>1072</v>
      </c>
      <c r="Q154" s="1" t="s">
        <v>31</v>
      </c>
      <c r="R154" s="1" t="s">
        <v>65</v>
      </c>
      <c r="S154" s="1">
        <v>2</v>
      </c>
      <c r="T154" s="1" t="s">
        <v>33</v>
      </c>
      <c r="U154" s="1">
        <v>55</v>
      </c>
      <c r="V154" s="1">
        <v>550000</v>
      </c>
      <c r="W154" s="1">
        <v>101</v>
      </c>
      <c r="X154" s="1" t="s">
        <v>37</v>
      </c>
      <c r="Y154" s="1" t="s">
        <v>31</v>
      </c>
      <c r="Z154" s="1">
        <v>25</v>
      </c>
      <c r="AA154" s="1">
        <v>9000</v>
      </c>
    </row>
    <row r="155" spans="2:27" x14ac:dyDescent="0.25">
      <c r="B155" s="2">
        <v>1154</v>
      </c>
      <c r="C155" s="3">
        <v>44317</v>
      </c>
      <c r="D155" s="2">
        <v>990000</v>
      </c>
      <c r="E155" s="2">
        <v>4400</v>
      </c>
      <c r="F155" s="1">
        <v>20000</v>
      </c>
      <c r="G155" s="1">
        <v>0.02</v>
      </c>
      <c r="H155" s="1">
        <v>225</v>
      </c>
      <c r="I155" s="1">
        <v>4</v>
      </c>
      <c r="J155" s="1" t="s">
        <v>18</v>
      </c>
      <c r="K155" s="1">
        <v>3</v>
      </c>
      <c r="L155" s="1">
        <v>3</v>
      </c>
      <c r="M155" s="1" t="s">
        <v>23</v>
      </c>
      <c r="N155" s="1" t="s">
        <v>19</v>
      </c>
      <c r="O155" s="1" t="s">
        <v>17</v>
      </c>
      <c r="P155" s="1">
        <v>1288</v>
      </c>
      <c r="Q155" s="1" t="s">
        <v>31</v>
      </c>
      <c r="R155" s="1" t="s">
        <v>65</v>
      </c>
      <c r="S155" s="1">
        <v>3</v>
      </c>
      <c r="T155" s="1" t="s">
        <v>32</v>
      </c>
      <c r="U155" s="1">
        <v>56</v>
      </c>
      <c r="V155" s="1">
        <v>690000</v>
      </c>
      <c r="W155" s="1">
        <v>103</v>
      </c>
      <c r="X155" s="1" t="s">
        <v>39</v>
      </c>
      <c r="Y155" s="1" t="s">
        <v>31</v>
      </c>
      <c r="Z155" s="1">
        <v>31</v>
      </c>
      <c r="AA155" s="1">
        <v>15000</v>
      </c>
    </row>
    <row r="156" spans="2:27" x14ac:dyDescent="0.25">
      <c r="B156" s="2">
        <v>1155</v>
      </c>
      <c r="C156" s="3">
        <v>44317</v>
      </c>
      <c r="D156" s="2">
        <v>1210000</v>
      </c>
      <c r="E156" s="2">
        <v>7750</v>
      </c>
      <c r="F156" s="1">
        <v>24000</v>
      </c>
      <c r="G156" s="1">
        <v>0.02</v>
      </c>
      <c r="H156" s="1">
        <v>156</v>
      </c>
      <c r="I156" s="1">
        <v>1</v>
      </c>
      <c r="J156" s="1" t="s">
        <v>18</v>
      </c>
      <c r="K156" s="1">
        <v>2</v>
      </c>
      <c r="L156" s="1">
        <v>4</v>
      </c>
      <c r="M156" s="1" t="s">
        <v>22</v>
      </c>
      <c r="N156" s="1" t="s">
        <v>20</v>
      </c>
      <c r="O156" s="1" t="s">
        <v>21</v>
      </c>
      <c r="P156" s="1">
        <v>1513</v>
      </c>
      <c r="Q156" s="1" t="s">
        <v>31</v>
      </c>
      <c r="R156" s="1" t="s">
        <v>65</v>
      </c>
      <c r="S156" s="1">
        <v>3</v>
      </c>
      <c r="T156" s="1" t="s">
        <v>33</v>
      </c>
      <c r="U156" s="1">
        <v>42</v>
      </c>
      <c r="V156" s="1">
        <v>580000</v>
      </c>
      <c r="W156" s="1">
        <v>102</v>
      </c>
      <c r="X156" s="1" t="s">
        <v>38</v>
      </c>
      <c r="Y156" s="1" t="s">
        <v>31</v>
      </c>
      <c r="Z156" s="1">
        <v>23</v>
      </c>
      <c r="AA156" s="1">
        <v>7000</v>
      </c>
    </row>
    <row r="157" spans="2:27" x14ac:dyDescent="0.25">
      <c r="B157" s="2">
        <v>1156</v>
      </c>
      <c r="C157" s="3">
        <v>44317</v>
      </c>
      <c r="D157" s="2">
        <v>1600000</v>
      </c>
      <c r="E157" s="2">
        <v>8830</v>
      </c>
      <c r="F157" s="1">
        <v>16000</v>
      </c>
      <c r="G157" s="1">
        <v>0.01</v>
      </c>
      <c r="H157" s="1">
        <v>181</v>
      </c>
      <c r="I157" s="1">
        <v>6</v>
      </c>
      <c r="J157" s="1" t="s">
        <v>14</v>
      </c>
      <c r="K157" s="1">
        <v>3</v>
      </c>
      <c r="L157" s="1">
        <v>3</v>
      </c>
      <c r="M157" s="1" t="s">
        <v>22</v>
      </c>
      <c r="N157" s="1" t="s">
        <v>16</v>
      </c>
      <c r="O157" s="1" t="s">
        <v>17</v>
      </c>
      <c r="P157" s="1">
        <v>1530</v>
      </c>
      <c r="Q157" s="1" t="s">
        <v>31</v>
      </c>
      <c r="R157" s="1" t="s">
        <v>65</v>
      </c>
      <c r="S157" s="1">
        <v>3</v>
      </c>
      <c r="T157" s="1" t="s">
        <v>32</v>
      </c>
      <c r="U157" s="1">
        <v>41</v>
      </c>
      <c r="V157" s="1">
        <v>630000</v>
      </c>
      <c r="W157" s="1">
        <v>101</v>
      </c>
      <c r="X157" s="1" t="s">
        <v>37</v>
      </c>
      <c r="Y157" s="1" t="s">
        <v>31</v>
      </c>
      <c r="Z157" s="1">
        <v>25</v>
      </c>
      <c r="AA157" s="1">
        <v>9000</v>
      </c>
    </row>
    <row r="158" spans="2:27" x14ac:dyDescent="0.25">
      <c r="B158" s="2">
        <v>1157</v>
      </c>
      <c r="C158" s="3">
        <v>44317</v>
      </c>
      <c r="D158" s="2">
        <v>940000</v>
      </c>
      <c r="E158" s="2">
        <v>5020</v>
      </c>
      <c r="F158" s="1">
        <v>11000</v>
      </c>
      <c r="G158" s="1">
        <v>1.2E-2</v>
      </c>
      <c r="H158" s="1">
        <v>187</v>
      </c>
      <c r="I158" s="1">
        <v>2</v>
      </c>
      <c r="J158" s="1" t="s">
        <v>14</v>
      </c>
      <c r="K158" s="1">
        <v>3</v>
      </c>
      <c r="L158" s="1">
        <v>2</v>
      </c>
      <c r="M158" s="1" t="s">
        <v>15</v>
      </c>
      <c r="N158" s="1" t="s">
        <v>19</v>
      </c>
      <c r="O158" s="1" t="s">
        <v>21</v>
      </c>
      <c r="P158" s="1">
        <v>1916</v>
      </c>
      <c r="Q158" s="1" t="s">
        <v>31</v>
      </c>
      <c r="R158" s="1" t="s">
        <v>66</v>
      </c>
      <c r="S158" s="1">
        <v>0</v>
      </c>
      <c r="T158" s="1" t="s">
        <v>33</v>
      </c>
      <c r="U158" s="1">
        <v>39</v>
      </c>
      <c r="V158" s="1">
        <v>340000</v>
      </c>
      <c r="W158" s="1">
        <v>101</v>
      </c>
      <c r="X158" s="1" t="s">
        <v>37</v>
      </c>
      <c r="Y158" s="1" t="s">
        <v>31</v>
      </c>
      <c r="Z158" s="1">
        <v>25</v>
      </c>
      <c r="AA158" s="1">
        <v>9000</v>
      </c>
    </row>
    <row r="159" spans="2:27" x14ac:dyDescent="0.25">
      <c r="B159" s="2">
        <v>1158</v>
      </c>
      <c r="C159" s="3">
        <v>44318</v>
      </c>
      <c r="D159" s="2">
        <v>1600000</v>
      </c>
      <c r="E159" s="2">
        <v>8330</v>
      </c>
      <c r="F159" s="1">
        <v>32000</v>
      </c>
      <c r="G159" s="1">
        <v>0.02</v>
      </c>
      <c r="H159" s="1">
        <v>192</v>
      </c>
      <c r="I159" s="1">
        <v>2</v>
      </c>
      <c r="J159" s="1" t="s">
        <v>18</v>
      </c>
      <c r="K159" s="1">
        <v>2</v>
      </c>
      <c r="L159" s="1">
        <v>3</v>
      </c>
      <c r="M159" s="1" t="s">
        <v>23</v>
      </c>
      <c r="N159" s="1" t="s">
        <v>16</v>
      </c>
      <c r="O159" s="1" t="s">
        <v>17</v>
      </c>
      <c r="P159" s="1">
        <v>1308</v>
      </c>
      <c r="Q159" s="1" t="s">
        <v>31</v>
      </c>
      <c r="R159" s="1" t="s">
        <v>65</v>
      </c>
      <c r="S159" s="1">
        <v>3</v>
      </c>
      <c r="T159" s="1" t="s">
        <v>33</v>
      </c>
      <c r="U159" s="1">
        <v>50</v>
      </c>
      <c r="V159" s="1">
        <v>530000</v>
      </c>
      <c r="W159" s="1">
        <v>103</v>
      </c>
      <c r="X159" s="1" t="s">
        <v>39</v>
      </c>
      <c r="Y159" s="1" t="s">
        <v>31</v>
      </c>
      <c r="Z159" s="1">
        <v>31</v>
      </c>
      <c r="AA159" s="1">
        <v>15000</v>
      </c>
    </row>
    <row r="160" spans="2:27" x14ac:dyDescent="0.25">
      <c r="B160" s="2">
        <v>1159</v>
      </c>
      <c r="C160" s="3">
        <v>44318</v>
      </c>
      <c r="D160" s="2">
        <v>2180000</v>
      </c>
      <c r="E160" s="2">
        <v>9190</v>
      </c>
      <c r="F160" s="1">
        <v>26000</v>
      </c>
      <c r="G160" s="1">
        <v>1.2E-2</v>
      </c>
      <c r="H160" s="1">
        <v>237</v>
      </c>
      <c r="I160" s="1">
        <v>6</v>
      </c>
      <c r="J160" s="1" t="s">
        <v>14</v>
      </c>
      <c r="K160" s="1">
        <v>3</v>
      </c>
      <c r="L160" s="1">
        <v>3</v>
      </c>
      <c r="M160" s="1" t="s">
        <v>22</v>
      </c>
      <c r="N160" s="1" t="s">
        <v>16</v>
      </c>
      <c r="O160" s="1" t="s">
        <v>21</v>
      </c>
      <c r="P160" s="1">
        <v>1742</v>
      </c>
      <c r="Q160" s="1" t="s">
        <v>31</v>
      </c>
      <c r="R160" s="1" t="s">
        <v>65</v>
      </c>
      <c r="S160" s="1">
        <v>2</v>
      </c>
      <c r="T160" s="1" t="s">
        <v>33</v>
      </c>
      <c r="U160" s="1">
        <v>44</v>
      </c>
      <c r="V160" s="1">
        <v>700000</v>
      </c>
      <c r="W160" s="1">
        <v>101</v>
      </c>
      <c r="X160" s="1" t="s">
        <v>37</v>
      </c>
      <c r="Y160" s="1" t="s">
        <v>31</v>
      </c>
      <c r="Z160" s="1">
        <v>25</v>
      </c>
      <c r="AA160" s="1">
        <v>9000</v>
      </c>
    </row>
    <row r="161" spans="2:27" x14ac:dyDescent="0.25">
      <c r="B161" s="2">
        <v>1160</v>
      </c>
      <c r="C161" s="3">
        <v>44319</v>
      </c>
      <c r="D161" s="2">
        <v>1850000</v>
      </c>
      <c r="E161" s="2">
        <v>9110</v>
      </c>
      <c r="F161" s="1">
        <v>28000</v>
      </c>
      <c r="G161" s="1">
        <v>1.4999999999999999E-2</v>
      </c>
      <c r="H161" s="1">
        <v>203</v>
      </c>
      <c r="I161" s="1">
        <v>6</v>
      </c>
      <c r="J161" s="1" t="s">
        <v>18</v>
      </c>
      <c r="K161" s="1">
        <v>4</v>
      </c>
      <c r="L161" s="1">
        <v>4</v>
      </c>
      <c r="M161" s="1" t="s">
        <v>15</v>
      </c>
      <c r="N161" s="1" t="s">
        <v>16</v>
      </c>
      <c r="O161" s="1" t="s">
        <v>21</v>
      </c>
      <c r="P161" s="1">
        <v>1061</v>
      </c>
      <c r="Q161" s="1" t="s">
        <v>31</v>
      </c>
      <c r="R161" s="1" t="s">
        <v>65</v>
      </c>
      <c r="S161" s="1">
        <v>4</v>
      </c>
      <c r="T161" s="1" t="s">
        <v>33</v>
      </c>
      <c r="U161" s="1">
        <v>61</v>
      </c>
      <c r="V161" s="1">
        <v>950000</v>
      </c>
      <c r="W161" s="1">
        <v>101</v>
      </c>
      <c r="X161" s="1" t="s">
        <v>37</v>
      </c>
      <c r="Y161" s="1" t="s">
        <v>31</v>
      </c>
      <c r="Z161" s="1">
        <v>25</v>
      </c>
      <c r="AA161" s="1">
        <v>9000</v>
      </c>
    </row>
    <row r="162" spans="2:27" x14ac:dyDescent="0.25">
      <c r="B162" s="2">
        <v>1161</v>
      </c>
      <c r="C162" s="3">
        <v>44320</v>
      </c>
      <c r="D162" s="2">
        <v>1220000</v>
      </c>
      <c r="E162" s="2">
        <v>7050</v>
      </c>
      <c r="F162" s="1">
        <v>24000</v>
      </c>
      <c r="G162" s="1">
        <v>0.02</v>
      </c>
      <c r="H162" s="1">
        <v>173</v>
      </c>
      <c r="I162" s="1">
        <v>3</v>
      </c>
      <c r="J162" s="1" t="s">
        <v>18</v>
      </c>
      <c r="K162" s="1">
        <v>2</v>
      </c>
      <c r="L162" s="1">
        <v>4</v>
      </c>
      <c r="M162" s="1" t="s">
        <v>23</v>
      </c>
      <c r="N162" s="1" t="s">
        <v>20</v>
      </c>
      <c r="O162" s="1" t="s">
        <v>21</v>
      </c>
      <c r="P162" s="1">
        <v>1597</v>
      </c>
      <c r="Q162" s="1" t="s">
        <v>31</v>
      </c>
      <c r="R162" s="1" t="s">
        <v>65</v>
      </c>
      <c r="S162" s="1">
        <v>2</v>
      </c>
      <c r="T162" s="1" t="s">
        <v>33</v>
      </c>
      <c r="U162" s="1">
        <v>41</v>
      </c>
      <c r="V162" s="1">
        <v>590000</v>
      </c>
      <c r="W162" s="1">
        <v>103</v>
      </c>
      <c r="X162" s="1" t="s">
        <v>39</v>
      </c>
      <c r="Y162" s="1" t="s">
        <v>31</v>
      </c>
      <c r="Z162" s="1">
        <v>31</v>
      </c>
      <c r="AA162" s="1">
        <v>15000</v>
      </c>
    </row>
    <row r="163" spans="2:27" x14ac:dyDescent="0.25">
      <c r="B163" s="2">
        <v>1162</v>
      </c>
      <c r="C163" s="3">
        <v>44320</v>
      </c>
      <c r="D163" s="2">
        <v>1130000</v>
      </c>
      <c r="E163" s="2">
        <v>6600</v>
      </c>
      <c r="F163" s="1">
        <v>18000</v>
      </c>
      <c r="G163" s="1">
        <v>1.6E-2</v>
      </c>
      <c r="H163" s="1">
        <v>171</v>
      </c>
      <c r="I163" s="1">
        <v>5</v>
      </c>
      <c r="J163" s="1" t="s">
        <v>14</v>
      </c>
      <c r="K163" s="1">
        <v>2</v>
      </c>
      <c r="L163" s="1">
        <v>2</v>
      </c>
      <c r="M163" s="1" t="s">
        <v>23</v>
      </c>
      <c r="N163" s="1" t="s">
        <v>20</v>
      </c>
      <c r="O163" s="1" t="s">
        <v>17</v>
      </c>
      <c r="P163" s="1">
        <v>1666</v>
      </c>
      <c r="Q163" s="1" t="s">
        <v>31</v>
      </c>
      <c r="R163" s="1" t="s">
        <v>64</v>
      </c>
      <c r="S163" s="1">
        <v>0</v>
      </c>
      <c r="T163" s="1" t="s">
        <v>33</v>
      </c>
      <c r="U163" s="1">
        <v>30</v>
      </c>
      <c r="V163" s="1">
        <v>410000</v>
      </c>
      <c r="W163" s="1">
        <v>102</v>
      </c>
      <c r="X163" s="1" t="s">
        <v>38</v>
      </c>
      <c r="Y163" s="1" t="s">
        <v>31</v>
      </c>
      <c r="Z163" s="1">
        <v>23</v>
      </c>
      <c r="AA163" s="1">
        <v>7000</v>
      </c>
    </row>
    <row r="164" spans="2:27" x14ac:dyDescent="0.25">
      <c r="B164" s="2">
        <v>1163</v>
      </c>
      <c r="C164" s="3">
        <v>44320</v>
      </c>
      <c r="D164" s="2">
        <v>2240000</v>
      </c>
      <c r="E164" s="2">
        <v>8960</v>
      </c>
      <c r="F164" s="1">
        <v>31000</v>
      </c>
      <c r="G164" s="1">
        <v>1.4E-2</v>
      </c>
      <c r="H164" s="1">
        <v>250</v>
      </c>
      <c r="I164" s="1">
        <v>6</v>
      </c>
      <c r="J164" s="1" t="s">
        <v>18</v>
      </c>
      <c r="K164" s="1">
        <v>3</v>
      </c>
      <c r="L164" s="1">
        <v>3</v>
      </c>
      <c r="M164" s="1" t="s">
        <v>15</v>
      </c>
      <c r="N164" s="1" t="s">
        <v>16</v>
      </c>
      <c r="O164" s="1" t="s">
        <v>21</v>
      </c>
      <c r="P164" s="1">
        <v>1886</v>
      </c>
      <c r="Q164" s="1" t="s">
        <v>34</v>
      </c>
      <c r="R164" s="1" t="s">
        <v>65</v>
      </c>
      <c r="S164" s="1">
        <v>2</v>
      </c>
      <c r="T164" s="1" t="s">
        <v>33</v>
      </c>
      <c r="U164" s="1">
        <v>60</v>
      </c>
      <c r="V164" s="1">
        <v>990000</v>
      </c>
      <c r="W164" s="1">
        <v>102</v>
      </c>
      <c r="X164" s="1" t="s">
        <v>38</v>
      </c>
      <c r="Y164" s="1" t="s">
        <v>31</v>
      </c>
      <c r="Z164" s="1">
        <v>23</v>
      </c>
      <c r="AA164" s="1">
        <v>7000</v>
      </c>
    </row>
    <row r="165" spans="2:27" x14ac:dyDescent="0.25">
      <c r="B165" s="2">
        <v>1164</v>
      </c>
      <c r="C165" s="3">
        <v>44321</v>
      </c>
      <c r="D165" s="2">
        <v>1630000</v>
      </c>
      <c r="E165" s="2">
        <v>8900</v>
      </c>
      <c r="F165" s="1">
        <v>33000</v>
      </c>
      <c r="G165" s="1">
        <v>0.02</v>
      </c>
      <c r="H165" s="1">
        <v>183</v>
      </c>
      <c r="I165" s="1">
        <v>2</v>
      </c>
      <c r="J165" s="1" t="s">
        <v>14</v>
      </c>
      <c r="K165" s="1">
        <v>2</v>
      </c>
      <c r="L165" s="1">
        <v>4</v>
      </c>
      <c r="M165" s="1" t="s">
        <v>23</v>
      </c>
      <c r="N165" s="1" t="s">
        <v>16</v>
      </c>
      <c r="O165" s="1" t="s">
        <v>21</v>
      </c>
      <c r="P165" s="1">
        <v>1095</v>
      </c>
      <c r="Q165" s="1" t="s">
        <v>31</v>
      </c>
      <c r="R165" s="1" t="s">
        <v>65</v>
      </c>
      <c r="S165" s="1">
        <v>4</v>
      </c>
      <c r="T165" s="1" t="s">
        <v>33</v>
      </c>
      <c r="U165" s="1">
        <v>43</v>
      </c>
      <c r="V165" s="1">
        <v>600000</v>
      </c>
      <c r="W165" s="1">
        <v>103</v>
      </c>
      <c r="X165" s="1" t="s">
        <v>39</v>
      </c>
      <c r="Y165" s="1" t="s">
        <v>31</v>
      </c>
      <c r="Z165" s="1">
        <v>31</v>
      </c>
      <c r="AA165" s="1">
        <v>15000</v>
      </c>
    </row>
    <row r="166" spans="2:27" x14ac:dyDescent="0.25">
      <c r="B166" s="2">
        <v>1165</v>
      </c>
      <c r="C166" s="3">
        <v>44321</v>
      </c>
      <c r="D166" s="2">
        <v>1340000</v>
      </c>
      <c r="E166" s="2">
        <v>7050</v>
      </c>
      <c r="F166" s="1">
        <v>20000</v>
      </c>
      <c r="G166" s="1">
        <v>1.4999999999999999E-2</v>
      </c>
      <c r="H166" s="1">
        <v>190</v>
      </c>
      <c r="I166" s="1">
        <v>5</v>
      </c>
      <c r="J166" s="1" t="s">
        <v>18</v>
      </c>
      <c r="K166" s="1">
        <v>3</v>
      </c>
      <c r="L166" s="1">
        <v>3</v>
      </c>
      <c r="M166" s="1" t="s">
        <v>15</v>
      </c>
      <c r="N166" s="1" t="s">
        <v>20</v>
      </c>
      <c r="O166" s="1" t="s">
        <v>17</v>
      </c>
      <c r="P166" s="1">
        <v>1156</v>
      </c>
      <c r="Q166" s="1" t="s">
        <v>31</v>
      </c>
      <c r="R166" s="1" t="s">
        <v>65</v>
      </c>
      <c r="S166" s="1">
        <v>4</v>
      </c>
      <c r="T166" s="1" t="s">
        <v>32</v>
      </c>
      <c r="U166" s="1">
        <v>46</v>
      </c>
      <c r="V166" s="1">
        <v>760000</v>
      </c>
      <c r="W166" s="1">
        <v>102</v>
      </c>
      <c r="X166" s="1" t="s">
        <v>38</v>
      </c>
      <c r="Y166" s="1" t="s">
        <v>31</v>
      </c>
      <c r="Z166" s="1">
        <v>23</v>
      </c>
      <c r="AA166" s="1">
        <v>7000</v>
      </c>
    </row>
    <row r="167" spans="2:27" x14ac:dyDescent="0.25">
      <c r="B167" s="2">
        <v>1166</v>
      </c>
      <c r="C167" s="3">
        <v>44321</v>
      </c>
      <c r="D167" s="2">
        <v>1460000</v>
      </c>
      <c r="E167" s="2">
        <v>7720</v>
      </c>
      <c r="F167" s="1">
        <v>26000</v>
      </c>
      <c r="G167" s="1">
        <v>1.7999999999999999E-2</v>
      </c>
      <c r="H167" s="1">
        <v>189</v>
      </c>
      <c r="I167" s="1">
        <v>6</v>
      </c>
      <c r="J167" s="1" t="s">
        <v>14</v>
      </c>
      <c r="K167" s="1">
        <v>2</v>
      </c>
      <c r="L167" s="1">
        <v>4</v>
      </c>
      <c r="M167" s="1" t="s">
        <v>22</v>
      </c>
      <c r="N167" s="1" t="s">
        <v>20</v>
      </c>
      <c r="O167" s="1" t="s">
        <v>17</v>
      </c>
      <c r="P167" s="1">
        <v>1999</v>
      </c>
      <c r="Q167" s="1" t="s">
        <v>31</v>
      </c>
      <c r="R167" s="1" t="s">
        <v>65</v>
      </c>
      <c r="S167" s="1">
        <v>4</v>
      </c>
      <c r="T167" s="1" t="s">
        <v>33</v>
      </c>
      <c r="U167" s="1">
        <v>52</v>
      </c>
      <c r="V167" s="1">
        <v>550000</v>
      </c>
      <c r="W167" s="1">
        <v>102</v>
      </c>
      <c r="X167" s="1" t="s">
        <v>38</v>
      </c>
      <c r="Y167" s="1" t="s">
        <v>31</v>
      </c>
      <c r="Z167" s="1">
        <v>23</v>
      </c>
      <c r="AA167" s="1">
        <v>7000</v>
      </c>
    </row>
    <row r="168" spans="2:27" x14ac:dyDescent="0.25">
      <c r="B168" s="2">
        <v>1167</v>
      </c>
      <c r="C168" s="3">
        <v>44322</v>
      </c>
      <c r="D168" s="2">
        <v>1470000</v>
      </c>
      <c r="E168" s="2">
        <v>7350</v>
      </c>
      <c r="F168" s="1">
        <v>21000</v>
      </c>
      <c r="G168" s="1">
        <v>1.4E-2</v>
      </c>
      <c r="H168" s="1">
        <v>200</v>
      </c>
      <c r="I168" s="1">
        <v>2</v>
      </c>
      <c r="J168" s="1" t="s">
        <v>18</v>
      </c>
      <c r="K168" s="1">
        <v>3</v>
      </c>
      <c r="L168" s="1">
        <v>2</v>
      </c>
      <c r="M168" s="1" t="s">
        <v>22</v>
      </c>
      <c r="N168" s="1" t="s">
        <v>20</v>
      </c>
      <c r="O168" s="1" t="s">
        <v>21</v>
      </c>
      <c r="P168" s="1">
        <v>1466</v>
      </c>
      <c r="Q168" s="1" t="s">
        <v>31</v>
      </c>
      <c r="R168" s="1" t="s">
        <v>66</v>
      </c>
      <c r="S168" s="1">
        <v>0</v>
      </c>
      <c r="T168" s="1" t="s">
        <v>33</v>
      </c>
      <c r="U168" s="1">
        <v>32</v>
      </c>
      <c r="V168" s="1">
        <v>560000</v>
      </c>
      <c r="W168" s="1">
        <v>101</v>
      </c>
      <c r="X168" s="1" t="s">
        <v>37</v>
      </c>
      <c r="Y168" s="1" t="s">
        <v>31</v>
      </c>
      <c r="Z168" s="1">
        <v>25</v>
      </c>
      <c r="AA168" s="1">
        <v>9000</v>
      </c>
    </row>
    <row r="169" spans="2:27" x14ac:dyDescent="0.25">
      <c r="B169" s="2">
        <v>1168</v>
      </c>
      <c r="C169" s="3">
        <v>44322</v>
      </c>
      <c r="D169" s="2">
        <v>1290000</v>
      </c>
      <c r="E169" s="2">
        <v>8890</v>
      </c>
      <c r="F169" s="1">
        <v>27000</v>
      </c>
      <c r="G169" s="1">
        <v>2.1000000000000001E-2</v>
      </c>
      <c r="H169" s="1">
        <v>145</v>
      </c>
      <c r="I169" s="1">
        <v>3</v>
      </c>
      <c r="J169" s="1" t="s">
        <v>18</v>
      </c>
      <c r="K169" s="1">
        <v>1</v>
      </c>
      <c r="L169" s="1">
        <v>3</v>
      </c>
      <c r="M169" s="1" t="s">
        <v>22</v>
      </c>
      <c r="N169" s="1" t="s">
        <v>16</v>
      </c>
      <c r="O169" s="1" t="s">
        <v>17</v>
      </c>
      <c r="P169" s="1">
        <v>1485</v>
      </c>
      <c r="Q169" s="1" t="s">
        <v>31</v>
      </c>
      <c r="R169" s="1" t="s">
        <v>66</v>
      </c>
      <c r="S169" s="1">
        <v>0</v>
      </c>
      <c r="T169" s="1" t="s">
        <v>33</v>
      </c>
      <c r="U169" s="1">
        <v>38</v>
      </c>
      <c r="V169" s="1">
        <v>810000</v>
      </c>
      <c r="W169" s="1">
        <v>103</v>
      </c>
      <c r="X169" s="1" t="s">
        <v>39</v>
      </c>
      <c r="Y169" s="1" t="s">
        <v>31</v>
      </c>
      <c r="Z169" s="1">
        <v>31</v>
      </c>
      <c r="AA169" s="1">
        <v>15000</v>
      </c>
    </row>
    <row r="170" spans="2:27" x14ac:dyDescent="0.25">
      <c r="B170" s="2">
        <v>1169</v>
      </c>
      <c r="C170" s="3">
        <v>44322</v>
      </c>
      <c r="D170" s="2">
        <v>1120000</v>
      </c>
      <c r="E170" s="2">
        <v>4320</v>
      </c>
      <c r="F170" s="1">
        <v>15000</v>
      </c>
      <c r="G170" s="1">
        <v>1.2999999999999999E-2</v>
      </c>
      <c r="H170" s="1">
        <v>259</v>
      </c>
      <c r="I170" s="1">
        <v>6</v>
      </c>
      <c r="J170" s="1" t="s">
        <v>18</v>
      </c>
      <c r="K170" s="1">
        <v>3</v>
      </c>
      <c r="L170" s="1">
        <v>3</v>
      </c>
      <c r="M170" s="1" t="s">
        <v>23</v>
      </c>
      <c r="N170" s="1" t="s">
        <v>19</v>
      </c>
      <c r="O170" s="1" t="s">
        <v>17</v>
      </c>
      <c r="P170" s="1">
        <v>1798</v>
      </c>
      <c r="Q170" s="1" t="s">
        <v>31</v>
      </c>
      <c r="R170" s="1" t="s">
        <v>65</v>
      </c>
      <c r="S170" s="1">
        <v>3</v>
      </c>
      <c r="T170" s="1" t="s">
        <v>33</v>
      </c>
      <c r="U170" s="1">
        <v>44</v>
      </c>
      <c r="V170" s="1">
        <v>730000</v>
      </c>
      <c r="W170" s="1">
        <v>101</v>
      </c>
      <c r="X170" s="1" t="s">
        <v>37</v>
      </c>
      <c r="Y170" s="1" t="s">
        <v>31</v>
      </c>
      <c r="Z170" s="1">
        <v>25</v>
      </c>
      <c r="AA170" s="1">
        <v>9000</v>
      </c>
    </row>
    <row r="171" spans="2:27" x14ac:dyDescent="0.25">
      <c r="B171" s="2">
        <v>1170</v>
      </c>
      <c r="C171" s="3">
        <v>44325</v>
      </c>
      <c r="D171" s="2">
        <v>2020000</v>
      </c>
      <c r="E171" s="2">
        <v>8210</v>
      </c>
      <c r="F171" s="1">
        <v>24000</v>
      </c>
      <c r="G171" s="1">
        <v>1.2E-2</v>
      </c>
      <c r="H171" s="1">
        <v>246</v>
      </c>
      <c r="I171" s="1">
        <v>2</v>
      </c>
      <c r="J171" s="1" t="s">
        <v>18</v>
      </c>
      <c r="K171" s="1">
        <v>3</v>
      </c>
      <c r="L171" s="1">
        <v>3</v>
      </c>
      <c r="M171" s="1" t="s">
        <v>15</v>
      </c>
      <c r="N171" s="1" t="s">
        <v>16</v>
      </c>
      <c r="O171" s="1" t="s">
        <v>17</v>
      </c>
      <c r="P171" s="1">
        <v>1201</v>
      </c>
      <c r="Q171" s="1" t="s">
        <v>31</v>
      </c>
      <c r="R171" s="1" t="s">
        <v>65</v>
      </c>
      <c r="S171" s="1">
        <v>2</v>
      </c>
      <c r="T171" s="1" t="s">
        <v>33</v>
      </c>
      <c r="U171" s="1">
        <v>46</v>
      </c>
      <c r="V171" s="1">
        <v>460000</v>
      </c>
      <c r="W171" s="1">
        <v>101</v>
      </c>
      <c r="X171" s="1" t="s">
        <v>37</v>
      </c>
      <c r="Y171" s="1" t="s">
        <v>31</v>
      </c>
      <c r="Z171" s="1">
        <v>25</v>
      </c>
      <c r="AA171" s="1">
        <v>9000</v>
      </c>
    </row>
    <row r="172" spans="2:27" x14ac:dyDescent="0.25">
      <c r="B172" s="2">
        <v>1171</v>
      </c>
      <c r="C172" s="3">
        <v>44325</v>
      </c>
      <c r="D172" s="2">
        <v>1770000</v>
      </c>
      <c r="E172" s="2">
        <v>7400</v>
      </c>
      <c r="F172" s="1">
        <v>44000</v>
      </c>
      <c r="G172" s="1">
        <v>2.5000000000000001E-2</v>
      </c>
      <c r="H172" s="1">
        <v>239</v>
      </c>
      <c r="I172" s="1">
        <v>1</v>
      </c>
      <c r="J172" s="1" t="s">
        <v>14</v>
      </c>
      <c r="K172" s="1">
        <v>3</v>
      </c>
      <c r="L172" s="1">
        <v>4</v>
      </c>
      <c r="M172" s="1" t="s">
        <v>15</v>
      </c>
      <c r="N172" s="1" t="s">
        <v>20</v>
      </c>
      <c r="O172" s="1" t="s">
        <v>21</v>
      </c>
      <c r="P172" s="1">
        <v>1608</v>
      </c>
      <c r="Q172" s="1" t="s">
        <v>31</v>
      </c>
      <c r="R172" s="1" t="s">
        <v>65</v>
      </c>
      <c r="S172" s="1">
        <v>3</v>
      </c>
      <c r="T172" s="1" t="s">
        <v>32</v>
      </c>
      <c r="U172" s="1">
        <v>63</v>
      </c>
      <c r="V172" s="1">
        <v>510000</v>
      </c>
      <c r="W172" s="1">
        <v>103</v>
      </c>
      <c r="X172" s="1" t="s">
        <v>39</v>
      </c>
      <c r="Y172" s="1" t="s">
        <v>31</v>
      </c>
      <c r="Z172" s="1">
        <v>31</v>
      </c>
      <c r="AA172" s="1">
        <v>15000</v>
      </c>
    </row>
    <row r="173" spans="2:27" x14ac:dyDescent="0.25">
      <c r="B173" s="2">
        <v>1172</v>
      </c>
      <c r="C173" s="3">
        <v>44327</v>
      </c>
      <c r="D173" s="2">
        <v>1150000</v>
      </c>
      <c r="E173" s="2">
        <v>5450</v>
      </c>
      <c r="F173" s="1">
        <v>23000</v>
      </c>
      <c r="G173" s="1">
        <v>0.02</v>
      </c>
      <c r="H173" s="1">
        <v>211</v>
      </c>
      <c r="I173" s="1">
        <v>6</v>
      </c>
      <c r="J173" s="1" t="s">
        <v>14</v>
      </c>
      <c r="K173" s="1">
        <v>3</v>
      </c>
      <c r="L173" s="1">
        <v>3</v>
      </c>
      <c r="M173" s="1" t="s">
        <v>22</v>
      </c>
      <c r="N173" s="1" t="s">
        <v>19</v>
      </c>
      <c r="O173" s="1" t="s">
        <v>21</v>
      </c>
      <c r="P173" s="1">
        <v>1644</v>
      </c>
      <c r="Q173" s="1" t="s">
        <v>31</v>
      </c>
      <c r="R173" s="1" t="s">
        <v>65</v>
      </c>
      <c r="S173" s="1">
        <v>2</v>
      </c>
      <c r="T173" s="1" t="s">
        <v>32</v>
      </c>
      <c r="U173" s="1">
        <v>64</v>
      </c>
      <c r="V173" s="1">
        <v>680000</v>
      </c>
      <c r="W173" s="1">
        <v>102</v>
      </c>
      <c r="X173" s="1" t="s">
        <v>38</v>
      </c>
      <c r="Y173" s="1" t="s">
        <v>31</v>
      </c>
      <c r="Z173" s="1">
        <v>23</v>
      </c>
      <c r="AA173" s="1">
        <v>7000</v>
      </c>
    </row>
    <row r="174" spans="2:27" x14ac:dyDescent="0.25">
      <c r="B174" s="2">
        <v>1173</v>
      </c>
      <c r="C174" s="3">
        <v>44328</v>
      </c>
      <c r="D174" s="2">
        <v>1380000</v>
      </c>
      <c r="E174" s="2">
        <v>8780</v>
      </c>
      <c r="F174" s="1">
        <v>29000</v>
      </c>
      <c r="G174" s="1">
        <v>2.1000000000000001E-2</v>
      </c>
      <c r="H174" s="1">
        <v>157</v>
      </c>
      <c r="I174" s="1">
        <v>5</v>
      </c>
      <c r="J174" s="1" t="s">
        <v>14</v>
      </c>
      <c r="K174" s="1">
        <v>2</v>
      </c>
      <c r="L174" s="1">
        <v>3</v>
      </c>
      <c r="M174" s="1" t="s">
        <v>15</v>
      </c>
      <c r="N174" s="1" t="s">
        <v>16</v>
      </c>
      <c r="O174" s="1" t="s">
        <v>17</v>
      </c>
      <c r="P174" s="1">
        <v>1415</v>
      </c>
      <c r="Q174" s="1" t="s">
        <v>31</v>
      </c>
      <c r="R174" s="1" t="s">
        <v>65</v>
      </c>
      <c r="S174" s="1">
        <v>4</v>
      </c>
      <c r="T174" s="1" t="s">
        <v>32</v>
      </c>
      <c r="U174" s="1">
        <v>62</v>
      </c>
      <c r="V174" s="1">
        <v>590000</v>
      </c>
      <c r="W174" s="1">
        <v>102</v>
      </c>
      <c r="X174" s="1" t="s">
        <v>38</v>
      </c>
      <c r="Y174" s="1" t="s">
        <v>31</v>
      </c>
      <c r="Z174" s="1">
        <v>23</v>
      </c>
      <c r="AA174" s="1">
        <v>7000</v>
      </c>
    </row>
    <row r="175" spans="2:27" x14ac:dyDescent="0.25">
      <c r="B175" s="2">
        <v>1174</v>
      </c>
      <c r="C175" s="3">
        <v>44328</v>
      </c>
      <c r="D175" s="2">
        <v>1940000</v>
      </c>
      <c r="E175" s="2">
        <v>9410</v>
      </c>
      <c r="F175" s="1">
        <v>33000</v>
      </c>
      <c r="G175" s="1">
        <v>1.7000000000000001E-2</v>
      </c>
      <c r="H175" s="1">
        <v>206</v>
      </c>
      <c r="I175" s="1">
        <v>6</v>
      </c>
      <c r="J175" s="1" t="s">
        <v>18</v>
      </c>
      <c r="K175" s="1">
        <v>4</v>
      </c>
      <c r="L175" s="1">
        <v>4</v>
      </c>
      <c r="M175" s="1" t="s">
        <v>22</v>
      </c>
      <c r="N175" s="1" t="s">
        <v>16</v>
      </c>
      <c r="O175" s="1" t="s">
        <v>21</v>
      </c>
      <c r="P175" s="1">
        <v>1479</v>
      </c>
      <c r="Q175" s="1" t="s">
        <v>31</v>
      </c>
      <c r="R175" s="1" t="s">
        <v>65</v>
      </c>
      <c r="S175" s="1">
        <v>2</v>
      </c>
      <c r="T175" s="1" t="s">
        <v>32</v>
      </c>
      <c r="U175" s="1">
        <v>45</v>
      </c>
      <c r="V175" s="1">
        <v>990000</v>
      </c>
      <c r="W175" s="1">
        <v>101</v>
      </c>
      <c r="X175" s="1" t="s">
        <v>37</v>
      </c>
      <c r="Y175" s="1" t="s">
        <v>31</v>
      </c>
      <c r="Z175" s="1">
        <v>25</v>
      </c>
      <c r="AA175" s="1">
        <v>9000</v>
      </c>
    </row>
    <row r="176" spans="2:27" x14ac:dyDescent="0.25">
      <c r="B176" s="2">
        <v>1175</v>
      </c>
      <c r="C176" s="3">
        <v>44328</v>
      </c>
      <c r="D176" s="2">
        <v>1340000</v>
      </c>
      <c r="E176" s="2">
        <v>4940</v>
      </c>
      <c r="F176" s="1">
        <v>32000</v>
      </c>
      <c r="G176" s="1">
        <v>2.4E-2</v>
      </c>
      <c r="H176" s="1">
        <v>271</v>
      </c>
      <c r="I176" s="1">
        <v>5</v>
      </c>
      <c r="J176" s="1" t="s">
        <v>14</v>
      </c>
      <c r="K176" s="1">
        <v>4</v>
      </c>
      <c r="L176" s="1">
        <v>4</v>
      </c>
      <c r="M176" s="1" t="s">
        <v>22</v>
      </c>
      <c r="N176" s="1" t="s">
        <v>19</v>
      </c>
      <c r="O176" s="1" t="s">
        <v>17</v>
      </c>
      <c r="P176" s="1">
        <v>1670</v>
      </c>
      <c r="Q176" s="1" t="s">
        <v>34</v>
      </c>
      <c r="R176" s="1" t="s">
        <v>65</v>
      </c>
      <c r="S176" s="1">
        <v>2</v>
      </c>
      <c r="T176" s="1" t="s">
        <v>33</v>
      </c>
      <c r="U176" s="1">
        <v>53</v>
      </c>
      <c r="V176" s="1">
        <v>300000</v>
      </c>
      <c r="W176" s="1">
        <v>103</v>
      </c>
      <c r="X176" s="1" t="s">
        <v>39</v>
      </c>
      <c r="Y176" s="1" t="s">
        <v>31</v>
      </c>
      <c r="Z176" s="1">
        <v>31</v>
      </c>
      <c r="AA176" s="1">
        <v>15000</v>
      </c>
    </row>
    <row r="177" spans="2:27" x14ac:dyDescent="0.25">
      <c r="B177" s="2">
        <v>1176</v>
      </c>
      <c r="C177" s="3">
        <v>44328</v>
      </c>
      <c r="D177" s="2">
        <v>2130000</v>
      </c>
      <c r="E177" s="2">
        <v>8410</v>
      </c>
      <c r="F177" s="1">
        <v>38000</v>
      </c>
      <c r="G177" s="1">
        <v>1.7999999999999999E-2</v>
      </c>
      <c r="H177" s="1">
        <v>253</v>
      </c>
      <c r="I177" s="1">
        <v>4</v>
      </c>
      <c r="J177" s="1" t="s">
        <v>14</v>
      </c>
      <c r="K177" s="1">
        <v>3</v>
      </c>
      <c r="L177" s="1">
        <v>3</v>
      </c>
      <c r="M177" s="1" t="s">
        <v>23</v>
      </c>
      <c r="N177" s="1" t="s">
        <v>16</v>
      </c>
      <c r="O177" s="1" t="s">
        <v>17</v>
      </c>
      <c r="P177" s="1">
        <v>1915</v>
      </c>
      <c r="Q177" s="1" t="s">
        <v>31</v>
      </c>
      <c r="R177" s="1" t="s">
        <v>65</v>
      </c>
      <c r="S177" s="1">
        <v>2</v>
      </c>
      <c r="T177" s="1" t="s">
        <v>33</v>
      </c>
      <c r="U177" s="1">
        <v>47</v>
      </c>
      <c r="V177" s="1">
        <v>1100000</v>
      </c>
      <c r="W177" s="1">
        <v>102</v>
      </c>
      <c r="X177" s="1" t="s">
        <v>38</v>
      </c>
      <c r="Y177" s="1" t="s">
        <v>31</v>
      </c>
      <c r="Z177" s="1">
        <v>23</v>
      </c>
      <c r="AA177" s="1">
        <v>7000</v>
      </c>
    </row>
    <row r="178" spans="2:27" x14ac:dyDescent="0.25">
      <c r="B178" s="2">
        <v>1177</v>
      </c>
      <c r="C178" s="3">
        <v>44329</v>
      </c>
      <c r="D178" s="2">
        <v>1340000</v>
      </c>
      <c r="E178" s="2">
        <v>9050</v>
      </c>
      <c r="F178" s="1">
        <v>25000</v>
      </c>
      <c r="G178" s="1">
        <v>1.9E-2</v>
      </c>
      <c r="H178" s="1">
        <v>148</v>
      </c>
      <c r="I178" s="1">
        <v>5</v>
      </c>
      <c r="J178" s="1" t="s">
        <v>18</v>
      </c>
      <c r="K178" s="1">
        <v>1</v>
      </c>
      <c r="L178" s="1">
        <v>3</v>
      </c>
      <c r="M178" s="1" t="s">
        <v>15</v>
      </c>
      <c r="N178" s="1" t="s">
        <v>16</v>
      </c>
      <c r="O178" s="1" t="s">
        <v>21</v>
      </c>
      <c r="P178" s="1">
        <v>1671</v>
      </c>
      <c r="Q178" s="1" t="s">
        <v>31</v>
      </c>
      <c r="R178" s="1" t="s">
        <v>66</v>
      </c>
      <c r="S178" s="1">
        <v>0</v>
      </c>
      <c r="T178" s="1" t="s">
        <v>32</v>
      </c>
      <c r="U178" s="1">
        <v>30</v>
      </c>
      <c r="V178" s="1">
        <v>930000</v>
      </c>
      <c r="W178" s="1">
        <v>103</v>
      </c>
      <c r="X178" s="1" t="s">
        <v>39</v>
      </c>
      <c r="Y178" s="1" t="s">
        <v>31</v>
      </c>
      <c r="Z178" s="1">
        <v>31</v>
      </c>
      <c r="AA178" s="1">
        <v>15000</v>
      </c>
    </row>
    <row r="179" spans="2:27" x14ac:dyDescent="0.25">
      <c r="B179" s="2">
        <v>1178</v>
      </c>
      <c r="C179" s="3">
        <v>44332</v>
      </c>
      <c r="D179" s="2">
        <v>1900000</v>
      </c>
      <c r="E179" s="2">
        <v>7720</v>
      </c>
      <c r="F179" s="1">
        <v>27000</v>
      </c>
      <c r="G179" s="1">
        <v>1.4E-2</v>
      </c>
      <c r="H179" s="1">
        <v>246</v>
      </c>
      <c r="I179" s="1">
        <v>1</v>
      </c>
      <c r="J179" s="1" t="s">
        <v>14</v>
      </c>
      <c r="K179" s="1">
        <v>4</v>
      </c>
      <c r="L179" s="1">
        <v>3</v>
      </c>
      <c r="M179" s="1" t="s">
        <v>22</v>
      </c>
      <c r="N179" s="1" t="s">
        <v>20</v>
      </c>
      <c r="O179" s="1" t="s">
        <v>21</v>
      </c>
      <c r="P179" s="1">
        <v>1611</v>
      </c>
      <c r="Q179" s="1" t="s">
        <v>31</v>
      </c>
      <c r="R179" s="1" t="s">
        <v>65</v>
      </c>
      <c r="S179" s="1">
        <v>3</v>
      </c>
      <c r="T179" s="1" t="s">
        <v>32</v>
      </c>
      <c r="U179" s="1">
        <v>53</v>
      </c>
      <c r="V179" s="1">
        <v>850000</v>
      </c>
      <c r="W179" s="1">
        <v>101</v>
      </c>
      <c r="X179" s="1" t="s">
        <v>37</v>
      </c>
      <c r="Y179" s="1" t="s">
        <v>31</v>
      </c>
      <c r="Z179" s="1">
        <v>25</v>
      </c>
      <c r="AA179" s="1">
        <v>9000</v>
      </c>
    </row>
    <row r="180" spans="2:27" x14ac:dyDescent="0.25">
      <c r="B180" s="2">
        <v>1179</v>
      </c>
      <c r="C180" s="3">
        <v>44332</v>
      </c>
      <c r="D180" s="2">
        <v>940000</v>
      </c>
      <c r="E180" s="2">
        <v>5190</v>
      </c>
      <c r="F180" s="1">
        <v>13000</v>
      </c>
      <c r="G180" s="1">
        <v>1.4E-2</v>
      </c>
      <c r="H180" s="1">
        <v>181</v>
      </c>
      <c r="I180" s="1">
        <v>2</v>
      </c>
      <c r="J180" s="1" t="s">
        <v>14</v>
      </c>
      <c r="K180" s="1">
        <v>2</v>
      </c>
      <c r="L180" s="1">
        <v>2</v>
      </c>
      <c r="M180" s="1" t="s">
        <v>22</v>
      </c>
      <c r="N180" s="1" t="s">
        <v>19</v>
      </c>
      <c r="O180" s="1" t="s">
        <v>21</v>
      </c>
      <c r="P180" s="1">
        <v>1989</v>
      </c>
      <c r="Q180" s="1" t="s">
        <v>34</v>
      </c>
      <c r="R180" s="1" t="s">
        <v>64</v>
      </c>
      <c r="S180" s="1">
        <v>0</v>
      </c>
      <c r="T180" s="1" t="s">
        <v>33</v>
      </c>
      <c r="U180" s="1">
        <v>44</v>
      </c>
      <c r="V180" s="1">
        <v>350000</v>
      </c>
      <c r="W180" s="1">
        <v>101</v>
      </c>
      <c r="X180" s="1" t="s">
        <v>37</v>
      </c>
      <c r="Y180" s="1" t="s">
        <v>31</v>
      </c>
      <c r="Z180" s="1">
        <v>25</v>
      </c>
      <c r="AA180" s="1">
        <v>9000</v>
      </c>
    </row>
    <row r="181" spans="2:27" x14ac:dyDescent="0.25">
      <c r="B181" s="2">
        <v>1180</v>
      </c>
      <c r="C181" s="3">
        <v>44335</v>
      </c>
      <c r="D181" s="2">
        <v>1890000</v>
      </c>
      <c r="E181" s="2">
        <v>9210</v>
      </c>
      <c r="F181" s="1">
        <v>36000</v>
      </c>
      <c r="G181" s="1">
        <v>1.9E-2</v>
      </c>
      <c r="H181" s="1">
        <v>205</v>
      </c>
      <c r="I181" s="1">
        <v>4</v>
      </c>
      <c r="J181" s="1" t="s">
        <v>14</v>
      </c>
      <c r="K181" s="1">
        <v>4</v>
      </c>
      <c r="L181" s="1">
        <v>3</v>
      </c>
      <c r="M181" s="1" t="s">
        <v>22</v>
      </c>
      <c r="N181" s="1" t="s">
        <v>16</v>
      </c>
      <c r="O181" s="1" t="s">
        <v>17</v>
      </c>
      <c r="P181" s="1">
        <v>1450</v>
      </c>
      <c r="Q181" s="1" t="s">
        <v>34</v>
      </c>
      <c r="R181" s="1" t="s">
        <v>65</v>
      </c>
      <c r="S181" s="1">
        <v>3</v>
      </c>
      <c r="T181" s="1" t="s">
        <v>33</v>
      </c>
      <c r="U181" s="1">
        <v>44</v>
      </c>
      <c r="V181" s="1">
        <v>420000</v>
      </c>
      <c r="W181" s="1">
        <v>103</v>
      </c>
      <c r="X181" s="1" t="s">
        <v>39</v>
      </c>
      <c r="Y181" s="1" t="s">
        <v>31</v>
      </c>
      <c r="Z181" s="1">
        <v>31</v>
      </c>
      <c r="AA181" s="1">
        <v>15000</v>
      </c>
    </row>
    <row r="182" spans="2:27" x14ac:dyDescent="0.25">
      <c r="B182" s="2">
        <v>1181</v>
      </c>
      <c r="C182" s="3">
        <v>44338</v>
      </c>
      <c r="D182" s="2">
        <v>760000</v>
      </c>
      <c r="E182" s="2">
        <v>5100</v>
      </c>
      <c r="F182" s="1">
        <v>11000</v>
      </c>
      <c r="G182" s="1">
        <v>1.4E-2</v>
      </c>
      <c r="H182" s="1">
        <v>149</v>
      </c>
      <c r="I182" s="1">
        <v>5</v>
      </c>
      <c r="J182" s="1" t="s">
        <v>18</v>
      </c>
      <c r="K182" s="1">
        <v>1</v>
      </c>
      <c r="L182" s="1">
        <v>3</v>
      </c>
      <c r="M182" s="1" t="s">
        <v>15</v>
      </c>
      <c r="N182" s="1" t="s">
        <v>19</v>
      </c>
      <c r="O182" s="1" t="s">
        <v>21</v>
      </c>
      <c r="P182" s="1">
        <v>1902</v>
      </c>
      <c r="Q182" s="1" t="s">
        <v>31</v>
      </c>
      <c r="R182" s="1" t="s">
        <v>66</v>
      </c>
      <c r="S182" s="1">
        <v>0</v>
      </c>
      <c r="T182" s="1" t="s">
        <v>32</v>
      </c>
      <c r="U182" s="1">
        <v>32</v>
      </c>
      <c r="V182" s="1">
        <v>800000</v>
      </c>
      <c r="W182" s="1">
        <v>101</v>
      </c>
      <c r="X182" s="1" t="s">
        <v>37</v>
      </c>
      <c r="Y182" s="1" t="s">
        <v>31</v>
      </c>
      <c r="Z182" s="1">
        <v>25</v>
      </c>
      <c r="AA182" s="1">
        <v>9000</v>
      </c>
    </row>
    <row r="183" spans="2:27" x14ac:dyDescent="0.25">
      <c r="B183" s="2">
        <v>1182</v>
      </c>
      <c r="C183" s="3">
        <v>44339</v>
      </c>
      <c r="D183" s="2">
        <v>1280000</v>
      </c>
      <c r="E183" s="2">
        <v>4960</v>
      </c>
      <c r="F183" s="1">
        <v>22000</v>
      </c>
      <c r="G183" s="1">
        <v>1.7000000000000001E-2</v>
      </c>
      <c r="H183" s="1">
        <v>258</v>
      </c>
      <c r="I183" s="1">
        <v>1</v>
      </c>
      <c r="J183" s="1" t="s">
        <v>18</v>
      </c>
      <c r="K183" s="1">
        <v>4</v>
      </c>
      <c r="L183" s="1">
        <v>3</v>
      </c>
      <c r="M183" s="1" t="s">
        <v>22</v>
      </c>
      <c r="N183" s="1" t="s">
        <v>19</v>
      </c>
      <c r="O183" s="1" t="s">
        <v>17</v>
      </c>
      <c r="P183" s="1">
        <v>1223</v>
      </c>
      <c r="Q183" s="1" t="s">
        <v>31</v>
      </c>
      <c r="R183" s="1" t="s">
        <v>65</v>
      </c>
      <c r="S183" s="1">
        <v>3</v>
      </c>
      <c r="T183" s="1" t="s">
        <v>33</v>
      </c>
      <c r="U183" s="1">
        <v>65</v>
      </c>
      <c r="V183" s="1">
        <v>300000</v>
      </c>
      <c r="W183" s="1">
        <v>101</v>
      </c>
      <c r="X183" s="1" t="s">
        <v>37</v>
      </c>
      <c r="Y183" s="1" t="s">
        <v>31</v>
      </c>
      <c r="Z183" s="1">
        <v>25</v>
      </c>
      <c r="AA183" s="1">
        <v>9000</v>
      </c>
    </row>
    <row r="184" spans="2:27" x14ac:dyDescent="0.25">
      <c r="B184" s="2">
        <v>1183</v>
      </c>
      <c r="C184" s="3">
        <v>44339</v>
      </c>
      <c r="D184" s="2">
        <v>1240000</v>
      </c>
      <c r="E184" s="2">
        <v>9050</v>
      </c>
      <c r="F184" s="1">
        <v>21000</v>
      </c>
      <c r="G184" s="1">
        <v>1.7000000000000001E-2</v>
      </c>
      <c r="H184" s="1">
        <v>137</v>
      </c>
      <c r="I184" s="1">
        <v>3</v>
      </c>
      <c r="J184" s="1" t="s">
        <v>14</v>
      </c>
      <c r="K184" s="1">
        <v>1</v>
      </c>
      <c r="L184" s="1">
        <v>2</v>
      </c>
      <c r="M184" s="1" t="s">
        <v>23</v>
      </c>
      <c r="N184" s="1" t="s">
        <v>16</v>
      </c>
      <c r="O184" s="1" t="s">
        <v>21</v>
      </c>
      <c r="P184" s="1">
        <v>1990</v>
      </c>
      <c r="Q184" s="1" t="s">
        <v>31</v>
      </c>
      <c r="R184" s="1" t="s">
        <v>66</v>
      </c>
      <c r="S184" s="1">
        <v>0</v>
      </c>
      <c r="T184" s="1" t="s">
        <v>33</v>
      </c>
      <c r="U184" s="1">
        <v>33</v>
      </c>
      <c r="V184" s="1">
        <v>420000</v>
      </c>
      <c r="W184" s="1">
        <v>101</v>
      </c>
      <c r="X184" s="1" t="s">
        <v>37</v>
      </c>
      <c r="Y184" s="1" t="s">
        <v>31</v>
      </c>
      <c r="Z184" s="1">
        <v>25</v>
      </c>
      <c r="AA184" s="1">
        <v>9000</v>
      </c>
    </row>
    <row r="185" spans="2:27" x14ac:dyDescent="0.25">
      <c r="B185" s="2">
        <v>1184</v>
      </c>
      <c r="C185" s="3">
        <v>44340</v>
      </c>
      <c r="D185" s="2">
        <v>1360000</v>
      </c>
      <c r="E185" s="2">
        <v>9510</v>
      </c>
      <c r="F185" s="1">
        <v>22000</v>
      </c>
      <c r="G185" s="1">
        <v>1.6E-2</v>
      </c>
      <c r="H185" s="1">
        <v>143</v>
      </c>
      <c r="I185" s="1">
        <v>6</v>
      </c>
      <c r="J185" s="1" t="s">
        <v>18</v>
      </c>
      <c r="K185" s="1">
        <v>2</v>
      </c>
      <c r="L185" s="1">
        <v>2</v>
      </c>
      <c r="M185" s="1" t="s">
        <v>22</v>
      </c>
      <c r="N185" s="1" t="s">
        <v>16</v>
      </c>
      <c r="O185" s="1" t="s">
        <v>21</v>
      </c>
      <c r="P185" s="1">
        <v>1366</v>
      </c>
      <c r="Q185" s="1" t="s">
        <v>31</v>
      </c>
      <c r="R185" s="1" t="s">
        <v>66</v>
      </c>
      <c r="S185" s="1">
        <v>0</v>
      </c>
      <c r="T185" s="1" t="s">
        <v>33</v>
      </c>
      <c r="U185" s="1">
        <v>30</v>
      </c>
      <c r="V185" s="1">
        <v>490000</v>
      </c>
      <c r="W185" s="1">
        <v>102</v>
      </c>
      <c r="X185" s="1" t="s">
        <v>38</v>
      </c>
      <c r="Y185" s="1" t="s">
        <v>31</v>
      </c>
      <c r="Z185" s="1">
        <v>23</v>
      </c>
      <c r="AA185" s="1">
        <v>7000</v>
      </c>
    </row>
    <row r="186" spans="2:27" x14ac:dyDescent="0.25">
      <c r="B186" s="2">
        <v>1185</v>
      </c>
      <c r="C186" s="3">
        <v>44341</v>
      </c>
      <c r="D186" s="2">
        <v>1240000</v>
      </c>
      <c r="E186" s="2">
        <v>4670</v>
      </c>
      <c r="F186" s="1">
        <v>17000</v>
      </c>
      <c r="G186" s="1">
        <v>1.4E-2</v>
      </c>
      <c r="H186" s="1">
        <v>265</v>
      </c>
      <c r="I186" s="1">
        <v>2</v>
      </c>
      <c r="J186" s="1" t="s">
        <v>18</v>
      </c>
      <c r="K186" s="1">
        <v>3</v>
      </c>
      <c r="L186" s="1">
        <v>4</v>
      </c>
      <c r="M186" s="1" t="s">
        <v>23</v>
      </c>
      <c r="N186" s="1" t="s">
        <v>19</v>
      </c>
      <c r="O186" s="1" t="s">
        <v>21</v>
      </c>
      <c r="P186" s="1">
        <v>1002</v>
      </c>
      <c r="Q186" s="1" t="s">
        <v>31</v>
      </c>
      <c r="R186" s="1" t="s">
        <v>65</v>
      </c>
      <c r="S186" s="1">
        <v>4</v>
      </c>
      <c r="T186" s="1" t="s">
        <v>33</v>
      </c>
      <c r="U186" s="1">
        <v>50</v>
      </c>
      <c r="V186" s="1">
        <v>720000</v>
      </c>
      <c r="W186" s="1">
        <v>102</v>
      </c>
      <c r="X186" s="1" t="s">
        <v>38</v>
      </c>
      <c r="Y186" s="1" t="s">
        <v>31</v>
      </c>
      <c r="Z186" s="1">
        <v>23</v>
      </c>
      <c r="AA186" s="1">
        <v>7000</v>
      </c>
    </row>
    <row r="187" spans="2:27" x14ac:dyDescent="0.25">
      <c r="B187" s="2">
        <v>1186</v>
      </c>
      <c r="C187" s="3">
        <v>44341</v>
      </c>
      <c r="D187" s="2">
        <v>1750000</v>
      </c>
      <c r="E187" s="2">
        <v>9060</v>
      </c>
      <c r="F187" s="1">
        <v>26000</v>
      </c>
      <c r="G187" s="1">
        <v>1.4999999999999999E-2</v>
      </c>
      <c r="H187" s="1">
        <v>193</v>
      </c>
      <c r="I187" s="1">
        <v>1</v>
      </c>
      <c r="J187" s="1" t="s">
        <v>18</v>
      </c>
      <c r="K187" s="1">
        <v>3</v>
      </c>
      <c r="L187" s="1">
        <v>4</v>
      </c>
      <c r="M187" s="1" t="s">
        <v>22</v>
      </c>
      <c r="N187" s="1" t="s">
        <v>16</v>
      </c>
      <c r="O187" s="1" t="s">
        <v>17</v>
      </c>
      <c r="P187" s="1">
        <v>1451</v>
      </c>
      <c r="Q187" s="1" t="s">
        <v>31</v>
      </c>
      <c r="R187" s="1" t="s">
        <v>65</v>
      </c>
      <c r="S187" s="1">
        <v>2</v>
      </c>
      <c r="T187" s="1" t="s">
        <v>33</v>
      </c>
      <c r="U187" s="1">
        <v>40</v>
      </c>
      <c r="V187" s="1">
        <v>540000</v>
      </c>
      <c r="W187" s="1">
        <v>101</v>
      </c>
      <c r="X187" s="1" t="s">
        <v>37</v>
      </c>
      <c r="Y187" s="1" t="s">
        <v>31</v>
      </c>
      <c r="Z187" s="1">
        <v>25</v>
      </c>
      <c r="AA187" s="1">
        <v>9000</v>
      </c>
    </row>
    <row r="188" spans="2:27" x14ac:dyDescent="0.25">
      <c r="B188" s="2">
        <v>1187</v>
      </c>
      <c r="C188" s="3">
        <v>44342</v>
      </c>
      <c r="D188" s="2">
        <v>1030000</v>
      </c>
      <c r="E188" s="2">
        <v>7150</v>
      </c>
      <c r="F188" s="1">
        <v>19000</v>
      </c>
      <c r="G188" s="1">
        <v>1.7999999999999999E-2</v>
      </c>
      <c r="H188" s="1">
        <v>144</v>
      </c>
      <c r="I188" s="1">
        <v>2</v>
      </c>
      <c r="J188" s="1" t="s">
        <v>18</v>
      </c>
      <c r="K188" s="1">
        <v>2</v>
      </c>
      <c r="L188" s="1">
        <v>3</v>
      </c>
      <c r="M188" s="1" t="s">
        <v>23</v>
      </c>
      <c r="N188" s="1" t="s">
        <v>20</v>
      </c>
      <c r="O188" s="1" t="s">
        <v>21</v>
      </c>
      <c r="P188" s="1">
        <v>1037</v>
      </c>
      <c r="Q188" s="1" t="s">
        <v>31</v>
      </c>
      <c r="R188" s="1" t="s">
        <v>66</v>
      </c>
      <c r="S188" s="1">
        <v>0</v>
      </c>
      <c r="T188" s="1" t="s">
        <v>33</v>
      </c>
      <c r="U188" s="1">
        <v>31</v>
      </c>
      <c r="V188" s="1">
        <v>700000</v>
      </c>
      <c r="W188" s="1">
        <v>103</v>
      </c>
      <c r="X188" s="1" t="s">
        <v>39</v>
      </c>
      <c r="Y188" s="1" t="s">
        <v>31</v>
      </c>
      <c r="Z188" s="1">
        <v>31</v>
      </c>
      <c r="AA188" s="1">
        <v>15000</v>
      </c>
    </row>
    <row r="189" spans="2:27" x14ac:dyDescent="0.25">
      <c r="B189" s="2">
        <v>1188</v>
      </c>
      <c r="C189" s="3">
        <v>44342</v>
      </c>
      <c r="D189" s="2">
        <v>710000</v>
      </c>
      <c r="E189" s="2">
        <v>4670</v>
      </c>
      <c r="F189" s="1">
        <v>13000</v>
      </c>
      <c r="G189" s="1">
        <v>1.7999999999999999E-2</v>
      </c>
      <c r="H189" s="1">
        <v>152</v>
      </c>
      <c r="I189" s="1">
        <v>5</v>
      </c>
      <c r="J189" s="1" t="s">
        <v>14</v>
      </c>
      <c r="K189" s="1">
        <v>2</v>
      </c>
      <c r="L189" s="1">
        <v>4</v>
      </c>
      <c r="M189" s="1" t="s">
        <v>15</v>
      </c>
      <c r="N189" s="1" t="s">
        <v>19</v>
      </c>
      <c r="O189" s="1" t="s">
        <v>17</v>
      </c>
      <c r="P189" s="1">
        <v>1899</v>
      </c>
      <c r="Q189" s="1" t="s">
        <v>31</v>
      </c>
      <c r="R189" s="1" t="s">
        <v>65</v>
      </c>
      <c r="S189" s="1">
        <v>2</v>
      </c>
      <c r="T189" s="1" t="s">
        <v>33</v>
      </c>
      <c r="U189" s="1">
        <v>51</v>
      </c>
      <c r="V189" s="1">
        <v>630000</v>
      </c>
      <c r="W189" s="1">
        <v>102</v>
      </c>
      <c r="X189" s="1" t="s">
        <v>38</v>
      </c>
      <c r="Y189" s="1" t="s">
        <v>31</v>
      </c>
      <c r="Z189" s="1">
        <v>23</v>
      </c>
      <c r="AA189" s="1">
        <v>7000</v>
      </c>
    </row>
    <row r="190" spans="2:27" x14ac:dyDescent="0.25">
      <c r="B190" s="2">
        <v>1189</v>
      </c>
      <c r="C190" s="3">
        <v>44343</v>
      </c>
      <c r="D190" s="2">
        <v>1350000</v>
      </c>
      <c r="E190" s="2">
        <v>9000</v>
      </c>
      <c r="F190" s="1">
        <v>28000</v>
      </c>
      <c r="G190" s="1">
        <v>2.1000000000000001E-2</v>
      </c>
      <c r="H190" s="1">
        <v>150</v>
      </c>
      <c r="I190" s="1">
        <v>6</v>
      </c>
      <c r="J190" s="1" t="s">
        <v>18</v>
      </c>
      <c r="K190" s="1">
        <v>2</v>
      </c>
      <c r="L190" s="1">
        <v>2</v>
      </c>
      <c r="M190" s="1" t="s">
        <v>15</v>
      </c>
      <c r="N190" s="1" t="s">
        <v>16</v>
      </c>
      <c r="O190" s="1" t="s">
        <v>21</v>
      </c>
      <c r="P190" s="1">
        <v>1279</v>
      </c>
      <c r="Q190" s="1" t="s">
        <v>31</v>
      </c>
      <c r="R190" s="1" t="s">
        <v>66</v>
      </c>
      <c r="S190" s="1">
        <v>0</v>
      </c>
      <c r="T190" s="1" t="s">
        <v>33</v>
      </c>
      <c r="U190" s="1">
        <v>35</v>
      </c>
      <c r="V190" s="1">
        <v>500000</v>
      </c>
      <c r="W190" s="1">
        <v>102</v>
      </c>
      <c r="X190" s="1" t="s">
        <v>38</v>
      </c>
      <c r="Y190" s="1" t="s">
        <v>31</v>
      </c>
      <c r="Z190" s="1">
        <v>23</v>
      </c>
      <c r="AA190" s="1">
        <v>7000</v>
      </c>
    </row>
    <row r="191" spans="2:27" x14ac:dyDescent="0.25">
      <c r="B191" s="2">
        <v>1190</v>
      </c>
      <c r="C191" s="3">
        <v>44343</v>
      </c>
      <c r="D191" s="2">
        <v>1200000</v>
      </c>
      <c r="E191" s="2">
        <v>4760</v>
      </c>
      <c r="F191" s="1">
        <v>23000</v>
      </c>
      <c r="G191" s="1">
        <v>1.9E-2</v>
      </c>
      <c r="H191" s="1">
        <v>252</v>
      </c>
      <c r="I191" s="1">
        <v>1</v>
      </c>
      <c r="J191" s="1" t="s">
        <v>18</v>
      </c>
      <c r="K191" s="1">
        <v>3</v>
      </c>
      <c r="L191" s="1">
        <v>3</v>
      </c>
      <c r="M191" s="1" t="s">
        <v>15</v>
      </c>
      <c r="N191" s="1" t="s">
        <v>19</v>
      </c>
      <c r="O191" s="1" t="s">
        <v>17</v>
      </c>
      <c r="P191" s="1">
        <v>1377</v>
      </c>
      <c r="Q191" s="1" t="s">
        <v>31</v>
      </c>
      <c r="R191" s="1" t="s">
        <v>65</v>
      </c>
      <c r="S191" s="1">
        <v>2</v>
      </c>
      <c r="T191" s="1" t="s">
        <v>32</v>
      </c>
      <c r="U191" s="1">
        <v>48</v>
      </c>
      <c r="V191" s="1">
        <v>290000</v>
      </c>
      <c r="W191" s="1">
        <v>102</v>
      </c>
      <c r="X191" s="1" t="s">
        <v>38</v>
      </c>
      <c r="Y191" s="1" t="s">
        <v>31</v>
      </c>
      <c r="Z191" s="1">
        <v>23</v>
      </c>
      <c r="AA191" s="1">
        <v>7000</v>
      </c>
    </row>
    <row r="192" spans="2:27" x14ac:dyDescent="0.25">
      <c r="B192" s="2">
        <v>1191</v>
      </c>
      <c r="C192" s="3">
        <v>44344</v>
      </c>
      <c r="D192" s="2">
        <v>1600000</v>
      </c>
      <c r="E192" s="2">
        <v>9630</v>
      </c>
      <c r="F192" s="1">
        <v>29000</v>
      </c>
      <c r="G192" s="1">
        <v>1.7999999999999999E-2</v>
      </c>
      <c r="H192" s="1">
        <v>166</v>
      </c>
      <c r="I192" s="1">
        <v>5</v>
      </c>
      <c r="J192" s="1" t="s">
        <v>14</v>
      </c>
      <c r="K192" s="1">
        <v>2</v>
      </c>
      <c r="L192" s="1">
        <v>3</v>
      </c>
      <c r="M192" s="1" t="s">
        <v>15</v>
      </c>
      <c r="N192" s="1" t="s">
        <v>16</v>
      </c>
      <c r="O192" s="1" t="s">
        <v>21</v>
      </c>
      <c r="P192" s="1">
        <v>1980</v>
      </c>
      <c r="Q192" s="1" t="s">
        <v>34</v>
      </c>
      <c r="R192" s="1" t="s">
        <v>65</v>
      </c>
      <c r="S192" s="1">
        <v>2</v>
      </c>
      <c r="T192" s="1" t="s">
        <v>33</v>
      </c>
      <c r="U192" s="1">
        <v>56</v>
      </c>
      <c r="V192" s="1">
        <v>480000</v>
      </c>
      <c r="W192" s="1">
        <v>102</v>
      </c>
      <c r="X192" s="1" t="s">
        <v>38</v>
      </c>
      <c r="Y192" s="1" t="s">
        <v>31</v>
      </c>
      <c r="Z192" s="1">
        <v>23</v>
      </c>
      <c r="AA192" s="1">
        <v>7000</v>
      </c>
    </row>
    <row r="193" spans="2:27" x14ac:dyDescent="0.25">
      <c r="B193" s="2">
        <v>1192</v>
      </c>
      <c r="C193" s="3">
        <v>44347</v>
      </c>
      <c r="D193" s="2">
        <v>1170000</v>
      </c>
      <c r="E193" s="2">
        <v>7130</v>
      </c>
      <c r="F193" s="1">
        <v>25000</v>
      </c>
      <c r="G193" s="1">
        <v>2.1000000000000001E-2</v>
      </c>
      <c r="H193" s="1">
        <v>164</v>
      </c>
      <c r="I193" s="1">
        <v>6</v>
      </c>
      <c r="J193" s="1" t="s">
        <v>18</v>
      </c>
      <c r="K193" s="1">
        <v>3</v>
      </c>
      <c r="L193" s="1">
        <v>2</v>
      </c>
      <c r="M193" s="1" t="s">
        <v>15</v>
      </c>
      <c r="N193" s="1" t="s">
        <v>20</v>
      </c>
      <c r="O193" s="1" t="s">
        <v>17</v>
      </c>
      <c r="P193" s="1">
        <v>1030</v>
      </c>
      <c r="Q193" s="1" t="s">
        <v>31</v>
      </c>
      <c r="R193" s="1" t="s">
        <v>66</v>
      </c>
      <c r="S193" s="1">
        <v>0</v>
      </c>
      <c r="T193" s="1" t="s">
        <v>33</v>
      </c>
      <c r="U193" s="1">
        <v>31</v>
      </c>
      <c r="V193" s="1">
        <v>430000</v>
      </c>
      <c r="W193" s="1">
        <v>103</v>
      </c>
      <c r="X193" s="1" t="s">
        <v>39</v>
      </c>
      <c r="Y193" s="1" t="s">
        <v>31</v>
      </c>
      <c r="Z193" s="1">
        <v>31</v>
      </c>
      <c r="AA193" s="1">
        <v>15000</v>
      </c>
    </row>
    <row r="194" spans="2:27" x14ac:dyDescent="0.25">
      <c r="B194" s="2">
        <v>1193</v>
      </c>
      <c r="C194" s="3">
        <v>44348</v>
      </c>
      <c r="D194" s="2">
        <v>1040000</v>
      </c>
      <c r="E194" s="2">
        <v>4900</v>
      </c>
      <c r="F194" s="1">
        <v>25000</v>
      </c>
      <c r="G194" s="1">
        <v>2.4E-2</v>
      </c>
      <c r="H194" s="1">
        <v>212</v>
      </c>
      <c r="I194" s="1">
        <v>2</v>
      </c>
      <c r="J194" s="1" t="s">
        <v>14</v>
      </c>
      <c r="K194" s="1">
        <v>3</v>
      </c>
      <c r="L194" s="1">
        <v>3</v>
      </c>
      <c r="M194" s="1" t="s">
        <v>23</v>
      </c>
      <c r="N194" s="1" t="s">
        <v>19</v>
      </c>
      <c r="O194" s="1" t="s">
        <v>21</v>
      </c>
      <c r="P194" s="1">
        <v>1566</v>
      </c>
      <c r="Q194" s="1" t="s">
        <v>31</v>
      </c>
      <c r="R194" s="1" t="s">
        <v>65</v>
      </c>
      <c r="S194" s="1">
        <v>4</v>
      </c>
      <c r="T194" s="1" t="s">
        <v>33</v>
      </c>
      <c r="U194" s="1">
        <v>57</v>
      </c>
      <c r="V194" s="1">
        <v>670000</v>
      </c>
      <c r="W194" s="1">
        <v>103</v>
      </c>
      <c r="X194" s="1" t="s">
        <v>39</v>
      </c>
      <c r="Y194" s="1" t="s">
        <v>31</v>
      </c>
      <c r="Z194" s="1">
        <v>31</v>
      </c>
      <c r="AA194" s="1">
        <v>15000</v>
      </c>
    </row>
    <row r="195" spans="2:27" x14ac:dyDescent="0.25">
      <c r="B195" s="2">
        <v>1194</v>
      </c>
      <c r="C195" s="3">
        <v>44349</v>
      </c>
      <c r="D195" s="2">
        <v>1150000</v>
      </c>
      <c r="E195" s="2">
        <v>5290</v>
      </c>
      <c r="F195" s="1">
        <v>25000</v>
      </c>
      <c r="G195" s="1">
        <v>2.1999999999999999E-2</v>
      </c>
      <c r="H195" s="1">
        <v>217</v>
      </c>
      <c r="I195" s="1">
        <v>1</v>
      </c>
      <c r="J195" s="1" t="s">
        <v>14</v>
      </c>
      <c r="K195" s="1">
        <v>4</v>
      </c>
      <c r="L195" s="1">
        <v>3</v>
      </c>
      <c r="M195" s="1" t="s">
        <v>22</v>
      </c>
      <c r="N195" s="1" t="s">
        <v>19</v>
      </c>
      <c r="O195" s="1" t="s">
        <v>21</v>
      </c>
      <c r="P195" s="1">
        <v>1083</v>
      </c>
      <c r="Q195" s="1" t="s">
        <v>31</v>
      </c>
      <c r="R195" s="1" t="s">
        <v>65</v>
      </c>
      <c r="S195" s="1">
        <v>2</v>
      </c>
      <c r="T195" s="1" t="s">
        <v>32</v>
      </c>
      <c r="U195" s="1">
        <v>65</v>
      </c>
      <c r="V195" s="1">
        <v>580000</v>
      </c>
      <c r="W195" s="1">
        <v>103</v>
      </c>
      <c r="X195" s="1" t="s">
        <v>39</v>
      </c>
      <c r="Y195" s="1" t="s">
        <v>31</v>
      </c>
      <c r="Z195" s="1">
        <v>31</v>
      </c>
      <c r="AA195" s="1">
        <v>15000</v>
      </c>
    </row>
    <row r="196" spans="2:27" x14ac:dyDescent="0.25">
      <c r="B196" s="2">
        <v>1195</v>
      </c>
      <c r="C196" s="3">
        <v>44350</v>
      </c>
      <c r="D196" s="2">
        <v>660000</v>
      </c>
      <c r="E196" s="2">
        <v>4850</v>
      </c>
      <c r="F196" s="1">
        <v>9000</v>
      </c>
      <c r="G196" s="1">
        <v>1.4E-2</v>
      </c>
      <c r="H196" s="1">
        <v>136</v>
      </c>
      <c r="I196" s="1">
        <v>1</v>
      </c>
      <c r="J196" s="1" t="s">
        <v>14</v>
      </c>
      <c r="K196" s="1">
        <v>1</v>
      </c>
      <c r="L196" s="1">
        <v>3</v>
      </c>
      <c r="M196" s="1" t="s">
        <v>23</v>
      </c>
      <c r="N196" s="1" t="s">
        <v>19</v>
      </c>
      <c r="O196" s="1" t="s">
        <v>21</v>
      </c>
      <c r="P196" s="1">
        <v>1065</v>
      </c>
      <c r="Q196" s="1" t="s">
        <v>31</v>
      </c>
      <c r="R196" s="1" t="s">
        <v>66</v>
      </c>
      <c r="S196" s="1">
        <v>0</v>
      </c>
      <c r="T196" s="1" t="s">
        <v>33</v>
      </c>
      <c r="U196" s="1">
        <v>31</v>
      </c>
      <c r="V196" s="1">
        <v>320000</v>
      </c>
      <c r="W196" s="1">
        <v>102</v>
      </c>
      <c r="X196" s="1" t="s">
        <v>38</v>
      </c>
      <c r="Y196" s="1" t="s">
        <v>31</v>
      </c>
      <c r="Z196" s="1">
        <v>23</v>
      </c>
      <c r="AA196" s="1">
        <v>7000</v>
      </c>
    </row>
    <row r="197" spans="2:27" x14ac:dyDescent="0.25">
      <c r="B197" s="2">
        <v>1196</v>
      </c>
      <c r="C197" s="3">
        <v>44350</v>
      </c>
      <c r="D197" s="2">
        <v>1790000</v>
      </c>
      <c r="E197" s="2">
        <v>9320</v>
      </c>
      <c r="F197" s="1">
        <v>27000</v>
      </c>
      <c r="G197" s="1">
        <v>1.4999999999999999E-2</v>
      </c>
      <c r="H197" s="1">
        <v>192</v>
      </c>
      <c r="I197" s="1">
        <v>1</v>
      </c>
      <c r="J197" s="1" t="s">
        <v>18</v>
      </c>
      <c r="K197" s="1">
        <v>2</v>
      </c>
      <c r="L197" s="1">
        <v>3</v>
      </c>
      <c r="M197" s="1" t="s">
        <v>15</v>
      </c>
      <c r="N197" s="1" t="s">
        <v>16</v>
      </c>
      <c r="O197" s="1" t="s">
        <v>21</v>
      </c>
      <c r="P197" s="1">
        <v>1140</v>
      </c>
      <c r="Q197" s="1" t="s">
        <v>31</v>
      </c>
      <c r="R197" s="1" t="s">
        <v>65</v>
      </c>
      <c r="S197" s="1">
        <v>4</v>
      </c>
      <c r="T197" s="1" t="s">
        <v>32</v>
      </c>
      <c r="U197" s="1">
        <v>58</v>
      </c>
      <c r="V197" s="1">
        <v>630000</v>
      </c>
      <c r="W197" s="1">
        <v>101</v>
      </c>
      <c r="X197" s="1" t="s">
        <v>37</v>
      </c>
      <c r="Y197" s="1" t="s">
        <v>31</v>
      </c>
      <c r="Z197" s="1">
        <v>25</v>
      </c>
      <c r="AA197" s="1">
        <v>9000</v>
      </c>
    </row>
    <row r="198" spans="2:27" x14ac:dyDescent="0.25">
      <c r="B198" s="2">
        <v>1197</v>
      </c>
      <c r="C198" s="3">
        <v>44350</v>
      </c>
      <c r="D198" s="2">
        <v>1070000</v>
      </c>
      <c r="E198" s="2">
        <v>7480</v>
      </c>
      <c r="F198" s="1">
        <v>19000</v>
      </c>
      <c r="G198" s="1">
        <v>1.7999999999999999E-2</v>
      </c>
      <c r="H198" s="1">
        <v>143</v>
      </c>
      <c r="I198" s="1">
        <v>5</v>
      </c>
      <c r="J198" s="1" t="s">
        <v>18</v>
      </c>
      <c r="K198" s="1">
        <v>1</v>
      </c>
      <c r="L198" s="1">
        <v>3</v>
      </c>
      <c r="M198" s="1" t="s">
        <v>23</v>
      </c>
      <c r="N198" s="1" t="s">
        <v>20</v>
      </c>
      <c r="O198" s="1" t="s">
        <v>21</v>
      </c>
      <c r="P198" s="1">
        <v>1590</v>
      </c>
      <c r="Q198" s="1" t="s">
        <v>31</v>
      </c>
      <c r="R198" s="1" t="s">
        <v>66</v>
      </c>
      <c r="S198" s="1">
        <v>0</v>
      </c>
      <c r="T198" s="1" t="s">
        <v>33</v>
      </c>
      <c r="U198" s="1">
        <v>36</v>
      </c>
      <c r="V198" s="1">
        <v>330000</v>
      </c>
      <c r="W198" s="1">
        <v>102</v>
      </c>
      <c r="X198" s="1" t="s">
        <v>38</v>
      </c>
      <c r="Y198" s="1" t="s">
        <v>31</v>
      </c>
      <c r="Z198" s="1">
        <v>23</v>
      </c>
      <c r="AA198" s="1">
        <v>7000</v>
      </c>
    </row>
    <row r="199" spans="2:27" x14ac:dyDescent="0.25">
      <c r="B199" s="2">
        <v>1198</v>
      </c>
      <c r="C199" s="3">
        <v>44352</v>
      </c>
      <c r="D199" s="2">
        <v>1200000</v>
      </c>
      <c r="E199" s="2">
        <v>4810</v>
      </c>
      <c r="F199" s="1">
        <v>14000</v>
      </c>
      <c r="G199" s="1">
        <v>1.2E-2</v>
      </c>
      <c r="H199" s="1">
        <v>249</v>
      </c>
      <c r="I199" s="1">
        <v>4</v>
      </c>
      <c r="J199" s="1" t="s">
        <v>18</v>
      </c>
      <c r="K199" s="1">
        <v>4</v>
      </c>
      <c r="L199" s="1">
        <v>4</v>
      </c>
      <c r="M199" s="1" t="s">
        <v>15</v>
      </c>
      <c r="N199" s="1" t="s">
        <v>19</v>
      </c>
      <c r="O199" s="1" t="s">
        <v>17</v>
      </c>
      <c r="P199" s="1">
        <v>1712</v>
      </c>
      <c r="Q199" s="1" t="s">
        <v>31</v>
      </c>
      <c r="R199" s="1" t="s">
        <v>65</v>
      </c>
      <c r="S199" s="1">
        <v>2</v>
      </c>
      <c r="T199" s="1" t="s">
        <v>33</v>
      </c>
      <c r="U199" s="1">
        <v>57</v>
      </c>
      <c r="V199" s="1">
        <v>760000</v>
      </c>
      <c r="W199" s="1">
        <v>101</v>
      </c>
      <c r="X199" s="1" t="s">
        <v>37</v>
      </c>
      <c r="Y199" s="1" t="s">
        <v>31</v>
      </c>
      <c r="Z199" s="1">
        <v>25</v>
      </c>
      <c r="AA199" s="1">
        <v>9000</v>
      </c>
    </row>
    <row r="200" spans="2:27" x14ac:dyDescent="0.25">
      <c r="B200" s="2">
        <v>1199</v>
      </c>
      <c r="C200" s="3">
        <v>44352</v>
      </c>
      <c r="D200" s="2">
        <v>1310000</v>
      </c>
      <c r="E200" s="2">
        <v>8730</v>
      </c>
      <c r="F200" s="1">
        <v>21000</v>
      </c>
      <c r="G200" s="1">
        <v>1.6E-2</v>
      </c>
      <c r="H200" s="1">
        <v>150</v>
      </c>
      <c r="I200" s="1">
        <v>5</v>
      </c>
      <c r="J200" s="1" t="s">
        <v>18</v>
      </c>
      <c r="K200" s="1">
        <v>1</v>
      </c>
      <c r="L200" s="1">
        <v>2</v>
      </c>
      <c r="M200" s="1" t="s">
        <v>15</v>
      </c>
      <c r="N200" s="1" t="s">
        <v>16</v>
      </c>
      <c r="O200" s="1" t="s">
        <v>17</v>
      </c>
      <c r="P200" s="1">
        <v>1794</v>
      </c>
      <c r="Q200" s="1" t="s">
        <v>31</v>
      </c>
      <c r="R200" s="1" t="s">
        <v>66</v>
      </c>
      <c r="S200" s="1">
        <v>0</v>
      </c>
      <c r="T200" s="1" t="s">
        <v>33</v>
      </c>
      <c r="U200" s="1">
        <v>35</v>
      </c>
      <c r="V200" s="1">
        <v>810000</v>
      </c>
      <c r="W200" s="1">
        <v>102</v>
      </c>
      <c r="X200" s="1" t="s">
        <v>38</v>
      </c>
      <c r="Y200" s="1" t="s">
        <v>31</v>
      </c>
      <c r="Z200" s="1">
        <v>23</v>
      </c>
      <c r="AA200" s="1">
        <v>7000</v>
      </c>
    </row>
    <row r="201" spans="2:27" x14ac:dyDescent="0.25">
      <c r="B201" s="2">
        <v>1200</v>
      </c>
      <c r="C201" s="3">
        <v>44353</v>
      </c>
      <c r="D201" s="2">
        <v>1350000</v>
      </c>
      <c r="E201" s="2">
        <v>5440</v>
      </c>
      <c r="F201" s="1">
        <v>28000</v>
      </c>
      <c r="G201" s="1">
        <v>2.1000000000000001E-2</v>
      </c>
      <c r="H201" s="1">
        <v>248</v>
      </c>
      <c r="I201" s="1">
        <v>1</v>
      </c>
      <c r="J201" s="1" t="s">
        <v>14</v>
      </c>
      <c r="K201" s="1">
        <v>4</v>
      </c>
      <c r="L201" s="1">
        <v>3</v>
      </c>
      <c r="M201" s="1" t="s">
        <v>22</v>
      </c>
      <c r="N201" s="1" t="s">
        <v>19</v>
      </c>
      <c r="O201" s="1" t="s">
        <v>21</v>
      </c>
      <c r="P201" s="1">
        <v>1322</v>
      </c>
      <c r="Q201" s="1" t="s">
        <v>34</v>
      </c>
      <c r="R201" s="1" t="s">
        <v>65</v>
      </c>
      <c r="S201" s="1">
        <v>2</v>
      </c>
      <c r="T201" s="1" t="s">
        <v>32</v>
      </c>
      <c r="U201" s="1">
        <v>41</v>
      </c>
      <c r="V201" s="1">
        <v>550000</v>
      </c>
      <c r="W201" s="1">
        <v>102</v>
      </c>
      <c r="X201" s="1" t="s">
        <v>38</v>
      </c>
      <c r="Y201" s="1" t="s">
        <v>31</v>
      </c>
      <c r="Z201" s="1">
        <v>23</v>
      </c>
      <c r="AA201" s="1">
        <v>7000</v>
      </c>
    </row>
    <row r="202" spans="2:27" x14ac:dyDescent="0.25">
      <c r="B202" s="2">
        <v>1201</v>
      </c>
      <c r="C202" s="3">
        <v>44353</v>
      </c>
      <c r="D202" s="2">
        <v>1200000</v>
      </c>
      <c r="E202" s="2">
        <v>8450</v>
      </c>
      <c r="F202" s="1">
        <v>16000</v>
      </c>
      <c r="G202" s="1">
        <v>1.2999999999999999E-2</v>
      </c>
      <c r="H202" s="1">
        <v>142</v>
      </c>
      <c r="I202" s="1">
        <v>3</v>
      </c>
      <c r="J202" s="1" t="s">
        <v>18</v>
      </c>
      <c r="K202" s="1">
        <v>2</v>
      </c>
      <c r="L202" s="1">
        <v>2</v>
      </c>
      <c r="M202" s="1" t="s">
        <v>15</v>
      </c>
      <c r="N202" s="1" t="s">
        <v>16</v>
      </c>
      <c r="O202" s="1" t="s">
        <v>17</v>
      </c>
      <c r="P202" s="1">
        <v>1373</v>
      </c>
      <c r="Q202" s="1" t="s">
        <v>31</v>
      </c>
      <c r="R202" s="1" t="s">
        <v>66</v>
      </c>
      <c r="S202" s="1">
        <v>0</v>
      </c>
      <c r="T202" s="1" t="s">
        <v>33</v>
      </c>
      <c r="U202" s="1">
        <v>35</v>
      </c>
      <c r="V202" s="1">
        <v>690000</v>
      </c>
      <c r="W202" s="1">
        <v>101</v>
      </c>
      <c r="X202" s="1" t="s">
        <v>37</v>
      </c>
      <c r="Y202" s="1" t="s">
        <v>31</v>
      </c>
      <c r="Z202" s="1">
        <v>25</v>
      </c>
      <c r="AA202" s="1">
        <v>9000</v>
      </c>
    </row>
    <row r="203" spans="2:27" x14ac:dyDescent="0.25">
      <c r="B203" s="2">
        <v>1202</v>
      </c>
      <c r="C203" s="3">
        <v>44353</v>
      </c>
      <c r="D203" s="2">
        <v>1560000</v>
      </c>
      <c r="E203" s="2">
        <v>7180</v>
      </c>
      <c r="F203" s="1">
        <v>37000</v>
      </c>
      <c r="G203" s="1">
        <v>2.4E-2</v>
      </c>
      <c r="H203" s="1">
        <v>217</v>
      </c>
      <c r="I203" s="1">
        <v>4</v>
      </c>
      <c r="J203" s="1" t="s">
        <v>18</v>
      </c>
      <c r="K203" s="1">
        <v>4</v>
      </c>
      <c r="L203" s="1">
        <v>4</v>
      </c>
      <c r="M203" s="1" t="s">
        <v>15</v>
      </c>
      <c r="N203" s="1" t="s">
        <v>20</v>
      </c>
      <c r="O203" s="1" t="s">
        <v>17</v>
      </c>
      <c r="P203" s="1">
        <v>1985</v>
      </c>
      <c r="Q203" s="1" t="s">
        <v>34</v>
      </c>
      <c r="R203" s="1" t="s">
        <v>65</v>
      </c>
      <c r="S203" s="1">
        <v>3</v>
      </c>
      <c r="T203" s="1" t="s">
        <v>33</v>
      </c>
      <c r="U203" s="1">
        <v>65</v>
      </c>
      <c r="V203" s="1">
        <v>620000</v>
      </c>
      <c r="W203" s="1">
        <v>103</v>
      </c>
      <c r="X203" s="1" t="s">
        <v>39</v>
      </c>
      <c r="Y203" s="1" t="s">
        <v>31</v>
      </c>
      <c r="Z203" s="1">
        <v>31</v>
      </c>
      <c r="AA203" s="1">
        <v>15000</v>
      </c>
    </row>
    <row r="204" spans="2:27" x14ac:dyDescent="0.25">
      <c r="B204" s="2">
        <v>1203</v>
      </c>
      <c r="C204" s="3">
        <v>44354</v>
      </c>
      <c r="D204" s="2">
        <v>1710000</v>
      </c>
      <c r="E204" s="2">
        <v>7150</v>
      </c>
      <c r="F204" s="1">
        <v>34000</v>
      </c>
      <c r="G204" s="1">
        <v>0.02</v>
      </c>
      <c r="H204" s="1">
        <v>239</v>
      </c>
      <c r="I204" s="1">
        <v>2</v>
      </c>
      <c r="J204" s="1" t="s">
        <v>14</v>
      </c>
      <c r="K204" s="1">
        <v>3</v>
      </c>
      <c r="L204" s="1">
        <v>4</v>
      </c>
      <c r="M204" s="1" t="s">
        <v>22</v>
      </c>
      <c r="N204" s="1" t="s">
        <v>20</v>
      </c>
      <c r="O204" s="1" t="s">
        <v>17</v>
      </c>
      <c r="P204" s="1">
        <v>1730</v>
      </c>
      <c r="Q204" s="1" t="s">
        <v>31</v>
      </c>
      <c r="R204" s="1" t="s">
        <v>65</v>
      </c>
      <c r="S204" s="1">
        <v>3</v>
      </c>
      <c r="T204" s="1" t="s">
        <v>32</v>
      </c>
      <c r="U204" s="1">
        <v>51</v>
      </c>
      <c r="V204" s="1">
        <v>540000</v>
      </c>
      <c r="W204" s="1">
        <v>102</v>
      </c>
      <c r="X204" s="1" t="s">
        <v>38</v>
      </c>
      <c r="Y204" s="1" t="s">
        <v>31</v>
      </c>
      <c r="Z204" s="1">
        <v>23</v>
      </c>
      <c r="AA204" s="1">
        <v>7000</v>
      </c>
    </row>
    <row r="205" spans="2:27" x14ac:dyDescent="0.25">
      <c r="B205" s="2">
        <v>1204</v>
      </c>
      <c r="C205" s="3">
        <v>44355</v>
      </c>
      <c r="D205" s="2">
        <v>1490000</v>
      </c>
      <c r="E205" s="2">
        <v>7330</v>
      </c>
      <c r="F205" s="1">
        <v>37000</v>
      </c>
      <c r="G205" s="1">
        <v>2.5000000000000001E-2</v>
      </c>
      <c r="H205" s="1">
        <v>203</v>
      </c>
      <c r="I205" s="1">
        <v>4</v>
      </c>
      <c r="J205" s="1" t="s">
        <v>14</v>
      </c>
      <c r="K205" s="1">
        <v>3</v>
      </c>
      <c r="L205" s="1">
        <v>4</v>
      </c>
      <c r="M205" s="1" t="s">
        <v>23</v>
      </c>
      <c r="N205" s="1" t="s">
        <v>20</v>
      </c>
      <c r="O205" s="1" t="s">
        <v>21</v>
      </c>
      <c r="P205" s="1">
        <v>1893</v>
      </c>
      <c r="Q205" s="1" t="s">
        <v>34</v>
      </c>
      <c r="R205" s="1" t="s">
        <v>65</v>
      </c>
      <c r="S205" s="1">
        <v>3</v>
      </c>
      <c r="T205" s="1" t="s">
        <v>32</v>
      </c>
      <c r="U205" s="1">
        <v>45</v>
      </c>
      <c r="V205" s="1">
        <v>530000</v>
      </c>
      <c r="W205" s="1">
        <v>103</v>
      </c>
      <c r="X205" s="1" t="s">
        <v>39</v>
      </c>
      <c r="Y205" s="1" t="s">
        <v>31</v>
      </c>
      <c r="Z205" s="1">
        <v>31</v>
      </c>
      <c r="AA205" s="1">
        <v>15000</v>
      </c>
    </row>
    <row r="206" spans="2:27" x14ac:dyDescent="0.25">
      <c r="B206" s="2">
        <v>1205</v>
      </c>
      <c r="C206" s="3">
        <v>44356</v>
      </c>
      <c r="D206" s="2">
        <v>750000</v>
      </c>
      <c r="E206" s="2">
        <v>5000</v>
      </c>
      <c r="F206" s="1">
        <v>8000</v>
      </c>
      <c r="G206" s="1">
        <v>1.0999999999999999E-2</v>
      </c>
      <c r="H206" s="1">
        <v>150</v>
      </c>
      <c r="I206" s="1">
        <v>4</v>
      </c>
      <c r="J206" s="1" t="s">
        <v>18</v>
      </c>
      <c r="K206" s="1">
        <v>2</v>
      </c>
      <c r="L206" s="1">
        <v>2</v>
      </c>
      <c r="M206" s="1" t="s">
        <v>22</v>
      </c>
      <c r="N206" s="1" t="s">
        <v>19</v>
      </c>
      <c r="O206" s="1" t="s">
        <v>17</v>
      </c>
      <c r="P206" s="1">
        <v>1708</v>
      </c>
      <c r="Q206" s="1" t="s">
        <v>31</v>
      </c>
      <c r="R206" s="1" t="s">
        <v>66</v>
      </c>
      <c r="S206" s="1">
        <v>0</v>
      </c>
      <c r="T206" s="1" t="s">
        <v>33</v>
      </c>
      <c r="U206" s="1">
        <v>34</v>
      </c>
      <c r="V206" s="1">
        <v>350000</v>
      </c>
      <c r="W206" s="1">
        <v>101</v>
      </c>
      <c r="X206" s="1" t="s">
        <v>37</v>
      </c>
      <c r="Y206" s="1" t="s">
        <v>31</v>
      </c>
      <c r="Z206" s="1">
        <v>25</v>
      </c>
      <c r="AA206" s="1">
        <v>9000</v>
      </c>
    </row>
    <row r="207" spans="2:27" x14ac:dyDescent="0.25">
      <c r="B207" s="2">
        <v>1206</v>
      </c>
      <c r="C207" s="3">
        <v>44358</v>
      </c>
      <c r="D207" s="2">
        <v>2100000</v>
      </c>
      <c r="E207" s="2">
        <v>9010</v>
      </c>
      <c r="F207" s="1">
        <v>36000</v>
      </c>
      <c r="G207" s="1">
        <v>1.7000000000000001E-2</v>
      </c>
      <c r="H207" s="1">
        <v>233</v>
      </c>
      <c r="I207" s="1">
        <v>4</v>
      </c>
      <c r="J207" s="1" t="s">
        <v>18</v>
      </c>
      <c r="K207" s="1">
        <v>3</v>
      </c>
      <c r="L207" s="1">
        <v>4</v>
      </c>
      <c r="M207" s="1" t="s">
        <v>15</v>
      </c>
      <c r="N207" s="1" t="s">
        <v>16</v>
      </c>
      <c r="O207" s="1" t="s">
        <v>17</v>
      </c>
      <c r="P207" s="1">
        <v>1520</v>
      </c>
      <c r="Q207" s="1" t="s">
        <v>31</v>
      </c>
      <c r="R207" s="1" t="s">
        <v>65</v>
      </c>
      <c r="S207" s="1">
        <v>3</v>
      </c>
      <c r="T207" s="1" t="s">
        <v>32</v>
      </c>
      <c r="U207" s="1">
        <v>61</v>
      </c>
      <c r="V207" s="1">
        <v>940000</v>
      </c>
      <c r="W207" s="1">
        <v>102</v>
      </c>
      <c r="X207" s="1" t="s">
        <v>38</v>
      </c>
      <c r="Y207" s="1" t="s">
        <v>31</v>
      </c>
      <c r="Z207" s="1">
        <v>23</v>
      </c>
      <c r="AA207" s="1">
        <v>7000</v>
      </c>
    </row>
    <row r="208" spans="2:27" x14ac:dyDescent="0.25">
      <c r="B208" s="2">
        <v>1207</v>
      </c>
      <c r="C208" s="3">
        <v>44361</v>
      </c>
      <c r="D208" s="2">
        <v>880000</v>
      </c>
      <c r="E208" s="2">
        <v>4550</v>
      </c>
      <c r="F208" s="1">
        <v>11000</v>
      </c>
      <c r="G208" s="1">
        <v>1.2999999999999999E-2</v>
      </c>
      <c r="H208" s="1">
        <v>193</v>
      </c>
      <c r="I208" s="1">
        <v>3</v>
      </c>
      <c r="J208" s="1" t="s">
        <v>14</v>
      </c>
      <c r="K208" s="1">
        <v>2</v>
      </c>
      <c r="L208" s="1">
        <v>2</v>
      </c>
      <c r="M208" s="1" t="s">
        <v>23</v>
      </c>
      <c r="N208" s="1" t="s">
        <v>19</v>
      </c>
      <c r="O208" s="1" t="s">
        <v>17</v>
      </c>
      <c r="P208" s="1">
        <v>1038</v>
      </c>
      <c r="Q208" s="1" t="s">
        <v>31</v>
      </c>
      <c r="R208" s="1" t="s">
        <v>64</v>
      </c>
      <c r="S208" s="1">
        <v>0</v>
      </c>
      <c r="T208" s="1" t="s">
        <v>32</v>
      </c>
      <c r="U208" s="1">
        <v>41</v>
      </c>
      <c r="V208" s="1">
        <v>300000</v>
      </c>
      <c r="W208" s="1">
        <v>101</v>
      </c>
      <c r="X208" s="1" t="s">
        <v>37</v>
      </c>
      <c r="Y208" s="1" t="s">
        <v>31</v>
      </c>
      <c r="Z208" s="1">
        <v>25</v>
      </c>
      <c r="AA208" s="1">
        <v>9000</v>
      </c>
    </row>
    <row r="209" spans="2:27" x14ac:dyDescent="0.25">
      <c r="B209" s="2">
        <v>1208</v>
      </c>
      <c r="C209" s="3">
        <v>44361</v>
      </c>
      <c r="D209" s="2">
        <v>1080000</v>
      </c>
      <c r="E209" s="2">
        <v>7550</v>
      </c>
      <c r="F209" s="1">
        <v>17000</v>
      </c>
      <c r="G209" s="1">
        <v>1.6E-2</v>
      </c>
      <c r="H209" s="1">
        <v>143</v>
      </c>
      <c r="I209" s="1">
        <v>2</v>
      </c>
      <c r="J209" s="1" t="s">
        <v>18</v>
      </c>
      <c r="K209" s="1">
        <v>2</v>
      </c>
      <c r="L209" s="1">
        <v>3</v>
      </c>
      <c r="M209" s="1" t="s">
        <v>15</v>
      </c>
      <c r="N209" s="1" t="s">
        <v>20</v>
      </c>
      <c r="O209" s="1" t="s">
        <v>21</v>
      </c>
      <c r="P209" s="1">
        <v>1857</v>
      </c>
      <c r="Q209" s="1" t="s">
        <v>31</v>
      </c>
      <c r="R209" s="1" t="s">
        <v>66</v>
      </c>
      <c r="S209" s="1">
        <v>0</v>
      </c>
      <c r="T209" s="1" t="s">
        <v>33</v>
      </c>
      <c r="U209" s="1">
        <v>37</v>
      </c>
      <c r="V209" s="1">
        <v>770000</v>
      </c>
      <c r="W209" s="1">
        <v>102</v>
      </c>
      <c r="X209" s="1" t="s">
        <v>38</v>
      </c>
      <c r="Y209" s="1" t="s">
        <v>31</v>
      </c>
      <c r="Z209" s="1">
        <v>23</v>
      </c>
      <c r="AA209" s="1">
        <v>7000</v>
      </c>
    </row>
    <row r="210" spans="2:27" x14ac:dyDescent="0.25">
      <c r="B210" s="2">
        <v>1209</v>
      </c>
      <c r="C210" s="3">
        <v>44362</v>
      </c>
      <c r="D210" s="2">
        <v>1210000</v>
      </c>
      <c r="E210" s="2">
        <v>7150</v>
      </c>
      <c r="F210" s="1">
        <v>24000</v>
      </c>
      <c r="G210" s="1">
        <v>0.02</v>
      </c>
      <c r="H210" s="1">
        <v>169</v>
      </c>
      <c r="I210" s="1">
        <v>3</v>
      </c>
      <c r="J210" s="1" t="s">
        <v>18</v>
      </c>
      <c r="K210" s="1">
        <v>2</v>
      </c>
      <c r="L210" s="1">
        <v>3</v>
      </c>
      <c r="M210" s="1" t="s">
        <v>23</v>
      </c>
      <c r="N210" s="1" t="s">
        <v>20</v>
      </c>
      <c r="O210" s="1" t="s">
        <v>21</v>
      </c>
      <c r="P210" s="1">
        <v>1496</v>
      </c>
      <c r="Q210" s="1" t="s">
        <v>31</v>
      </c>
      <c r="R210" s="1" t="s">
        <v>65</v>
      </c>
      <c r="S210" s="1">
        <v>2</v>
      </c>
      <c r="T210" s="1" t="s">
        <v>32</v>
      </c>
      <c r="U210" s="1">
        <v>43</v>
      </c>
      <c r="V210" s="1">
        <v>860000</v>
      </c>
      <c r="W210" s="1">
        <v>102</v>
      </c>
      <c r="X210" s="1" t="s">
        <v>38</v>
      </c>
      <c r="Y210" s="1" t="s">
        <v>31</v>
      </c>
      <c r="Z210" s="1">
        <v>23</v>
      </c>
      <c r="AA210" s="1">
        <v>7000</v>
      </c>
    </row>
    <row r="211" spans="2:27" x14ac:dyDescent="0.25">
      <c r="B211" s="2">
        <v>1210</v>
      </c>
      <c r="C211" s="3">
        <v>44363</v>
      </c>
      <c r="D211" s="2">
        <v>2420000</v>
      </c>
      <c r="E211" s="2">
        <v>8920</v>
      </c>
      <c r="F211" s="1">
        <v>34000</v>
      </c>
      <c r="G211" s="1">
        <v>1.4E-2</v>
      </c>
      <c r="H211" s="1">
        <v>271</v>
      </c>
      <c r="I211" s="1">
        <v>5</v>
      </c>
      <c r="J211" s="1" t="s">
        <v>14</v>
      </c>
      <c r="K211" s="1">
        <v>3</v>
      </c>
      <c r="L211" s="1">
        <v>4</v>
      </c>
      <c r="M211" s="1" t="s">
        <v>22</v>
      </c>
      <c r="N211" s="1" t="s">
        <v>16</v>
      </c>
      <c r="O211" s="1" t="s">
        <v>17</v>
      </c>
      <c r="P211" s="1">
        <v>1022</v>
      </c>
      <c r="Q211" s="1" t="s">
        <v>31</v>
      </c>
      <c r="R211" s="1" t="s">
        <v>65</v>
      </c>
      <c r="S211" s="1">
        <v>3</v>
      </c>
      <c r="T211" s="1" t="s">
        <v>33</v>
      </c>
      <c r="U211" s="1">
        <v>40</v>
      </c>
      <c r="V211" s="1">
        <v>370000</v>
      </c>
      <c r="W211" s="1">
        <v>101</v>
      </c>
      <c r="X211" s="1" t="s">
        <v>37</v>
      </c>
      <c r="Y211" s="1" t="s">
        <v>31</v>
      </c>
      <c r="Z211" s="1">
        <v>25</v>
      </c>
      <c r="AA211" s="1">
        <v>9000</v>
      </c>
    </row>
    <row r="212" spans="2:27" x14ac:dyDescent="0.25">
      <c r="B212" s="2">
        <v>1211</v>
      </c>
      <c r="C212" s="3">
        <v>44364</v>
      </c>
      <c r="D212" s="2">
        <v>2090000</v>
      </c>
      <c r="E212" s="2">
        <v>8740</v>
      </c>
      <c r="F212" s="1">
        <v>29000</v>
      </c>
      <c r="G212" s="1">
        <v>1.4E-2</v>
      </c>
      <c r="H212" s="1">
        <v>239</v>
      </c>
      <c r="I212" s="1">
        <v>6</v>
      </c>
      <c r="J212" s="1" t="s">
        <v>18</v>
      </c>
      <c r="K212" s="1">
        <v>3</v>
      </c>
      <c r="L212" s="1">
        <v>3</v>
      </c>
      <c r="M212" s="1" t="s">
        <v>15</v>
      </c>
      <c r="N212" s="1" t="s">
        <v>16</v>
      </c>
      <c r="O212" s="1" t="s">
        <v>17</v>
      </c>
      <c r="P212" s="1">
        <v>1118</v>
      </c>
      <c r="Q212" s="1" t="s">
        <v>31</v>
      </c>
      <c r="R212" s="1" t="s">
        <v>65</v>
      </c>
      <c r="S212" s="1">
        <v>3</v>
      </c>
      <c r="T212" s="1" t="s">
        <v>33</v>
      </c>
      <c r="U212" s="1">
        <v>41</v>
      </c>
      <c r="V212" s="1">
        <v>410000</v>
      </c>
      <c r="W212" s="1">
        <v>102</v>
      </c>
      <c r="X212" s="1" t="s">
        <v>38</v>
      </c>
      <c r="Y212" s="1" t="s">
        <v>31</v>
      </c>
      <c r="Z212" s="1">
        <v>23</v>
      </c>
      <c r="AA212" s="1">
        <v>7000</v>
      </c>
    </row>
    <row r="213" spans="2:27" x14ac:dyDescent="0.25">
      <c r="B213" s="2">
        <v>1212</v>
      </c>
      <c r="C213" s="3">
        <v>44364</v>
      </c>
      <c r="D213" s="2">
        <v>1760000</v>
      </c>
      <c r="E213" s="2">
        <v>9460</v>
      </c>
      <c r="F213" s="1">
        <v>37000</v>
      </c>
      <c r="G213" s="1">
        <v>2.1000000000000001E-2</v>
      </c>
      <c r="H213" s="1">
        <v>186</v>
      </c>
      <c r="I213" s="1">
        <v>4</v>
      </c>
      <c r="J213" s="1" t="s">
        <v>14</v>
      </c>
      <c r="K213" s="1">
        <v>2</v>
      </c>
      <c r="L213" s="1">
        <v>2</v>
      </c>
      <c r="M213" s="1" t="s">
        <v>22</v>
      </c>
      <c r="N213" s="1" t="s">
        <v>16</v>
      </c>
      <c r="O213" s="1" t="s">
        <v>21</v>
      </c>
      <c r="P213" s="1">
        <v>1809</v>
      </c>
      <c r="Q213" s="1" t="s">
        <v>31</v>
      </c>
      <c r="R213" s="1" t="s">
        <v>64</v>
      </c>
      <c r="S213" s="1">
        <v>0</v>
      </c>
      <c r="T213" s="1" t="s">
        <v>33</v>
      </c>
      <c r="U213" s="1">
        <v>44</v>
      </c>
      <c r="V213" s="1">
        <v>520000</v>
      </c>
      <c r="W213" s="1">
        <v>103</v>
      </c>
      <c r="X213" s="1" t="s">
        <v>39</v>
      </c>
      <c r="Y213" s="1" t="s">
        <v>31</v>
      </c>
      <c r="Z213" s="1">
        <v>31</v>
      </c>
      <c r="AA213" s="1">
        <v>15000</v>
      </c>
    </row>
    <row r="214" spans="2:27" x14ac:dyDescent="0.25">
      <c r="B214" s="2">
        <v>1213</v>
      </c>
      <c r="C214" s="3">
        <v>44365</v>
      </c>
      <c r="D214" s="2">
        <v>1620000</v>
      </c>
      <c r="E214" s="2">
        <v>9200</v>
      </c>
      <c r="F214" s="1">
        <v>29000</v>
      </c>
      <c r="G214" s="1">
        <v>1.7999999999999999E-2</v>
      </c>
      <c r="H214" s="1">
        <v>176</v>
      </c>
      <c r="I214" s="1">
        <v>6</v>
      </c>
      <c r="J214" s="1" t="s">
        <v>18</v>
      </c>
      <c r="K214" s="1">
        <v>3</v>
      </c>
      <c r="L214" s="1">
        <v>2</v>
      </c>
      <c r="M214" s="1" t="s">
        <v>15</v>
      </c>
      <c r="N214" s="1" t="s">
        <v>16</v>
      </c>
      <c r="O214" s="1" t="s">
        <v>21</v>
      </c>
      <c r="P214" s="1">
        <v>1796</v>
      </c>
      <c r="Q214" s="1" t="s">
        <v>31</v>
      </c>
      <c r="R214" s="1" t="s">
        <v>66</v>
      </c>
      <c r="S214" s="1">
        <v>0</v>
      </c>
      <c r="T214" s="1" t="s">
        <v>33</v>
      </c>
      <c r="U214" s="1">
        <v>34</v>
      </c>
      <c r="V214" s="1">
        <v>560000</v>
      </c>
      <c r="W214" s="1">
        <v>103</v>
      </c>
      <c r="X214" s="1" t="s">
        <v>39</v>
      </c>
      <c r="Y214" s="1" t="s">
        <v>31</v>
      </c>
      <c r="Z214" s="1">
        <v>31</v>
      </c>
      <c r="AA214" s="1">
        <v>15000</v>
      </c>
    </row>
    <row r="215" spans="2:27" x14ac:dyDescent="0.25">
      <c r="B215" s="2">
        <v>1214</v>
      </c>
      <c r="C215" s="3">
        <v>44365</v>
      </c>
      <c r="D215" s="2">
        <v>860000</v>
      </c>
      <c r="E215" s="2">
        <v>4750</v>
      </c>
      <c r="F215" s="1">
        <v>11000</v>
      </c>
      <c r="G215" s="1">
        <v>1.2999999999999999E-2</v>
      </c>
      <c r="H215" s="1">
        <v>181</v>
      </c>
      <c r="I215" s="1">
        <v>5</v>
      </c>
      <c r="J215" s="1" t="s">
        <v>18</v>
      </c>
      <c r="K215" s="1">
        <v>3</v>
      </c>
      <c r="L215" s="1">
        <v>3</v>
      </c>
      <c r="M215" s="1" t="s">
        <v>23</v>
      </c>
      <c r="N215" s="1" t="s">
        <v>19</v>
      </c>
      <c r="O215" s="1" t="s">
        <v>21</v>
      </c>
      <c r="P215" s="1">
        <v>1825</v>
      </c>
      <c r="Q215" s="1" t="s">
        <v>31</v>
      </c>
      <c r="R215" s="1" t="s">
        <v>65</v>
      </c>
      <c r="S215" s="1">
        <v>3</v>
      </c>
      <c r="T215" s="1" t="s">
        <v>32</v>
      </c>
      <c r="U215" s="1">
        <v>41</v>
      </c>
      <c r="V215" s="1">
        <v>700000</v>
      </c>
      <c r="W215" s="1">
        <v>101</v>
      </c>
      <c r="X215" s="1" t="s">
        <v>37</v>
      </c>
      <c r="Y215" s="1" t="s">
        <v>31</v>
      </c>
      <c r="Z215" s="1">
        <v>25</v>
      </c>
      <c r="AA215" s="1">
        <v>9000</v>
      </c>
    </row>
    <row r="216" spans="2:27" x14ac:dyDescent="0.25">
      <c r="B216" s="2">
        <v>1215</v>
      </c>
      <c r="C216" s="3">
        <v>44366</v>
      </c>
      <c r="D216" s="2">
        <v>1520000</v>
      </c>
      <c r="E216" s="2">
        <v>7750</v>
      </c>
      <c r="F216" s="1">
        <v>30000</v>
      </c>
      <c r="G216" s="1">
        <v>0.02</v>
      </c>
      <c r="H216" s="1">
        <v>196</v>
      </c>
      <c r="I216" s="1">
        <v>3</v>
      </c>
      <c r="J216" s="1" t="s">
        <v>18</v>
      </c>
      <c r="K216" s="1">
        <v>3</v>
      </c>
      <c r="L216" s="1">
        <v>3</v>
      </c>
      <c r="M216" s="1" t="s">
        <v>22</v>
      </c>
      <c r="N216" s="1" t="s">
        <v>20</v>
      </c>
      <c r="O216" s="1" t="s">
        <v>17</v>
      </c>
      <c r="P216" s="1">
        <v>1247</v>
      </c>
      <c r="Q216" s="1" t="s">
        <v>31</v>
      </c>
      <c r="R216" s="1" t="s">
        <v>65</v>
      </c>
      <c r="S216" s="1">
        <v>4</v>
      </c>
      <c r="T216" s="1" t="s">
        <v>33</v>
      </c>
      <c r="U216" s="1">
        <v>64</v>
      </c>
      <c r="V216" s="1">
        <v>610000</v>
      </c>
      <c r="W216" s="1">
        <v>102</v>
      </c>
      <c r="X216" s="1" t="s">
        <v>38</v>
      </c>
      <c r="Y216" s="1" t="s">
        <v>31</v>
      </c>
      <c r="Z216" s="1">
        <v>23</v>
      </c>
      <c r="AA216" s="1">
        <v>7000</v>
      </c>
    </row>
    <row r="217" spans="2:27" x14ac:dyDescent="0.25">
      <c r="B217" s="2">
        <v>1216</v>
      </c>
      <c r="C217" s="3">
        <v>44366</v>
      </c>
      <c r="D217" s="2">
        <v>1330000</v>
      </c>
      <c r="E217" s="2">
        <v>4960</v>
      </c>
      <c r="F217" s="1">
        <v>20000</v>
      </c>
      <c r="G217" s="1">
        <v>1.4999999999999999E-2</v>
      </c>
      <c r="H217" s="1">
        <v>268</v>
      </c>
      <c r="I217" s="1">
        <v>4</v>
      </c>
      <c r="J217" s="1" t="s">
        <v>14</v>
      </c>
      <c r="K217" s="1">
        <v>4</v>
      </c>
      <c r="L217" s="1">
        <v>3</v>
      </c>
      <c r="M217" s="1" t="s">
        <v>15</v>
      </c>
      <c r="N217" s="1" t="s">
        <v>19</v>
      </c>
      <c r="O217" s="1" t="s">
        <v>21</v>
      </c>
      <c r="P217" s="1">
        <v>1313</v>
      </c>
      <c r="Q217" s="1" t="s">
        <v>31</v>
      </c>
      <c r="R217" s="1" t="s">
        <v>65</v>
      </c>
      <c r="S217" s="1">
        <v>3</v>
      </c>
      <c r="T217" s="1" t="s">
        <v>33</v>
      </c>
      <c r="U217" s="1">
        <v>64</v>
      </c>
      <c r="V217" s="1">
        <v>720000</v>
      </c>
      <c r="W217" s="1">
        <v>102</v>
      </c>
      <c r="X217" s="1" t="s">
        <v>38</v>
      </c>
      <c r="Y217" s="1" t="s">
        <v>31</v>
      </c>
      <c r="Z217" s="1">
        <v>23</v>
      </c>
      <c r="AA217" s="1">
        <v>7000</v>
      </c>
    </row>
    <row r="218" spans="2:27" x14ac:dyDescent="0.25">
      <c r="B218" s="2">
        <v>1217</v>
      </c>
      <c r="C218" s="3">
        <v>44367</v>
      </c>
      <c r="D218" s="2">
        <v>1280000</v>
      </c>
      <c r="E218" s="2">
        <v>5400</v>
      </c>
      <c r="F218" s="1">
        <v>24000</v>
      </c>
      <c r="G218" s="1">
        <v>1.9E-2</v>
      </c>
      <c r="H218" s="1">
        <v>237</v>
      </c>
      <c r="I218" s="1">
        <v>5</v>
      </c>
      <c r="J218" s="1" t="s">
        <v>18</v>
      </c>
      <c r="K218" s="1">
        <v>3</v>
      </c>
      <c r="L218" s="1">
        <v>4</v>
      </c>
      <c r="M218" s="1" t="s">
        <v>22</v>
      </c>
      <c r="N218" s="1" t="s">
        <v>19</v>
      </c>
      <c r="O218" s="1" t="s">
        <v>21</v>
      </c>
      <c r="P218" s="1">
        <v>1242</v>
      </c>
      <c r="Q218" s="1" t="s">
        <v>31</v>
      </c>
      <c r="R218" s="1" t="s">
        <v>65</v>
      </c>
      <c r="S218" s="1">
        <v>2</v>
      </c>
      <c r="T218" s="1" t="s">
        <v>33</v>
      </c>
      <c r="U218" s="1">
        <v>63</v>
      </c>
      <c r="V218" s="1">
        <v>380000</v>
      </c>
      <c r="W218" s="1">
        <v>103</v>
      </c>
      <c r="X218" s="1" t="s">
        <v>39</v>
      </c>
      <c r="Y218" s="1" t="s">
        <v>31</v>
      </c>
      <c r="Z218" s="1">
        <v>31</v>
      </c>
      <c r="AA218" s="1">
        <v>15000</v>
      </c>
    </row>
    <row r="219" spans="2:27" x14ac:dyDescent="0.25">
      <c r="B219" s="2">
        <v>1218</v>
      </c>
      <c r="C219" s="3">
        <v>44368</v>
      </c>
      <c r="D219" s="2">
        <v>1180000</v>
      </c>
      <c r="E219" s="2">
        <v>5080</v>
      </c>
      <c r="F219" s="1">
        <v>19000</v>
      </c>
      <c r="G219" s="1">
        <v>1.6E-2</v>
      </c>
      <c r="H219" s="1">
        <v>232</v>
      </c>
      <c r="I219" s="1">
        <v>3</v>
      </c>
      <c r="J219" s="1" t="s">
        <v>18</v>
      </c>
      <c r="K219" s="1">
        <v>4</v>
      </c>
      <c r="L219" s="1">
        <v>3</v>
      </c>
      <c r="M219" s="1" t="s">
        <v>15</v>
      </c>
      <c r="N219" s="1" t="s">
        <v>19</v>
      </c>
      <c r="O219" s="1" t="s">
        <v>21</v>
      </c>
      <c r="P219" s="1">
        <v>1214</v>
      </c>
      <c r="Q219" s="1" t="s">
        <v>31</v>
      </c>
      <c r="R219" s="1" t="s">
        <v>65</v>
      </c>
      <c r="S219" s="1">
        <v>3</v>
      </c>
      <c r="T219" s="1" t="s">
        <v>33</v>
      </c>
      <c r="U219" s="1">
        <v>43</v>
      </c>
      <c r="V219" s="1">
        <v>370000</v>
      </c>
      <c r="W219" s="1">
        <v>101</v>
      </c>
      <c r="X219" s="1" t="s">
        <v>37</v>
      </c>
      <c r="Y219" s="1" t="s">
        <v>31</v>
      </c>
      <c r="Z219" s="1">
        <v>25</v>
      </c>
      <c r="AA219" s="1">
        <v>9000</v>
      </c>
    </row>
    <row r="220" spans="2:27" x14ac:dyDescent="0.25">
      <c r="B220" s="2">
        <v>1219</v>
      </c>
      <c r="C220" s="3">
        <v>44368</v>
      </c>
      <c r="D220" s="2">
        <v>2280000</v>
      </c>
      <c r="E220" s="2">
        <v>9380</v>
      </c>
      <c r="F220" s="1">
        <v>52000</v>
      </c>
      <c r="G220" s="1">
        <v>2.3E-2</v>
      </c>
      <c r="H220" s="1">
        <v>243</v>
      </c>
      <c r="I220" s="1">
        <v>2</v>
      </c>
      <c r="J220" s="1" t="s">
        <v>18</v>
      </c>
      <c r="K220" s="1">
        <v>4</v>
      </c>
      <c r="L220" s="1">
        <v>3</v>
      </c>
      <c r="M220" s="1" t="s">
        <v>22</v>
      </c>
      <c r="N220" s="1" t="s">
        <v>16</v>
      </c>
      <c r="O220" s="1" t="s">
        <v>17</v>
      </c>
      <c r="P220" s="1">
        <v>1367</v>
      </c>
      <c r="Q220" s="1" t="s">
        <v>34</v>
      </c>
      <c r="R220" s="1" t="s">
        <v>65</v>
      </c>
      <c r="S220" s="1">
        <v>4</v>
      </c>
      <c r="T220" s="1" t="s">
        <v>33</v>
      </c>
      <c r="U220" s="1">
        <v>51</v>
      </c>
      <c r="V220" s="1">
        <v>440000</v>
      </c>
      <c r="W220" s="1">
        <v>103</v>
      </c>
      <c r="X220" s="1" t="s">
        <v>39</v>
      </c>
      <c r="Y220" s="1" t="s">
        <v>31</v>
      </c>
      <c r="Z220" s="1">
        <v>31</v>
      </c>
      <c r="AA220" s="1">
        <v>15000</v>
      </c>
    </row>
    <row r="221" spans="2:27" x14ac:dyDescent="0.25">
      <c r="B221" s="2">
        <v>1220</v>
      </c>
      <c r="C221" s="3">
        <v>44369</v>
      </c>
      <c r="D221" s="2">
        <v>1880000</v>
      </c>
      <c r="E221" s="2">
        <v>7310</v>
      </c>
      <c r="F221" s="1">
        <v>28000</v>
      </c>
      <c r="G221" s="1">
        <v>1.4999999999999999E-2</v>
      </c>
      <c r="H221" s="1">
        <v>257</v>
      </c>
      <c r="I221" s="1">
        <v>2</v>
      </c>
      <c r="J221" s="1" t="s">
        <v>14</v>
      </c>
      <c r="K221" s="1">
        <v>3</v>
      </c>
      <c r="L221" s="1">
        <v>3</v>
      </c>
      <c r="M221" s="1" t="s">
        <v>15</v>
      </c>
      <c r="N221" s="1" t="s">
        <v>20</v>
      </c>
      <c r="O221" s="1" t="s">
        <v>21</v>
      </c>
      <c r="P221" s="1">
        <v>1927</v>
      </c>
      <c r="Q221" s="1" t="s">
        <v>31</v>
      </c>
      <c r="R221" s="1" t="s">
        <v>65</v>
      </c>
      <c r="S221" s="1">
        <v>2</v>
      </c>
      <c r="T221" s="1" t="s">
        <v>33</v>
      </c>
      <c r="U221" s="1">
        <v>60</v>
      </c>
      <c r="V221" s="1">
        <v>960000</v>
      </c>
      <c r="W221" s="1">
        <v>102</v>
      </c>
      <c r="X221" s="1" t="s">
        <v>38</v>
      </c>
      <c r="Y221" s="1" t="s">
        <v>31</v>
      </c>
      <c r="Z221" s="1">
        <v>23</v>
      </c>
      <c r="AA221" s="1">
        <v>7000</v>
      </c>
    </row>
    <row r="222" spans="2:27" x14ac:dyDescent="0.25">
      <c r="B222" s="2">
        <v>1221</v>
      </c>
      <c r="C222" s="3">
        <v>44370</v>
      </c>
      <c r="D222" s="2">
        <v>2390000</v>
      </c>
      <c r="E222" s="2">
        <v>9080</v>
      </c>
      <c r="F222" s="1">
        <v>57000</v>
      </c>
      <c r="G222" s="1">
        <v>2.4E-2</v>
      </c>
      <c r="H222" s="1">
        <v>263</v>
      </c>
      <c r="I222" s="1">
        <v>4</v>
      </c>
      <c r="J222" s="1" t="s">
        <v>18</v>
      </c>
      <c r="K222" s="1">
        <v>4</v>
      </c>
      <c r="L222" s="1">
        <v>4</v>
      </c>
      <c r="M222" s="1" t="s">
        <v>23</v>
      </c>
      <c r="N222" s="1" t="s">
        <v>16</v>
      </c>
      <c r="O222" s="1" t="s">
        <v>21</v>
      </c>
      <c r="P222" s="1">
        <v>1049</v>
      </c>
      <c r="Q222" s="1" t="s">
        <v>31</v>
      </c>
      <c r="R222" s="1" t="s">
        <v>65</v>
      </c>
      <c r="S222" s="1">
        <v>2</v>
      </c>
      <c r="T222" s="1" t="s">
        <v>32</v>
      </c>
      <c r="U222" s="1">
        <v>43</v>
      </c>
      <c r="V222" s="1">
        <v>410000</v>
      </c>
      <c r="W222" s="1">
        <v>103</v>
      </c>
      <c r="X222" s="1" t="s">
        <v>39</v>
      </c>
      <c r="Y222" s="1" t="s">
        <v>31</v>
      </c>
      <c r="Z222" s="1">
        <v>31</v>
      </c>
      <c r="AA222" s="1">
        <v>15000</v>
      </c>
    </row>
    <row r="223" spans="2:27" x14ac:dyDescent="0.25">
      <c r="B223" s="2">
        <v>1222</v>
      </c>
      <c r="C223" s="3">
        <v>44370</v>
      </c>
      <c r="D223" s="2">
        <v>2390000</v>
      </c>
      <c r="E223" s="2">
        <v>9080</v>
      </c>
      <c r="F223" s="1">
        <v>57000</v>
      </c>
      <c r="G223" s="1">
        <v>2.4E-2</v>
      </c>
      <c r="H223" s="1">
        <v>263</v>
      </c>
      <c r="I223" s="1">
        <v>5</v>
      </c>
      <c r="J223" s="1" t="s">
        <v>18</v>
      </c>
      <c r="K223" s="1">
        <v>4</v>
      </c>
      <c r="L223" s="1">
        <v>4</v>
      </c>
      <c r="M223" s="1" t="s">
        <v>15</v>
      </c>
      <c r="N223" s="1" t="s">
        <v>16</v>
      </c>
      <c r="O223" s="1" t="s">
        <v>21</v>
      </c>
      <c r="P223" s="1">
        <v>1355</v>
      </c>
      <c r="Q223" s="1" t="s">
        <v>31</v>
      </c>
      <c r="R223" s="1" t="s">
        <v>65</v>
      </c>
      <c r="S223" s="1">
        <v>3</v>
      </c>
      <c r="T223" s="1" t="s">
        <v>33</v>
      </c>
      <c r="U223" s="1">
        <v>65</v>
      </c>
      <c r="V223" s="1">
        <v>440000</v>
      </c>
      <c r="W223" s="1">
        <v>103</v>
      </c>
      <c r="X223" s="1" t="s">
        <v>39</v>
      </c>
      <c r="Y223" s="1" t="s">
        <v>31</v>
      </c>
      <c r="Z223" s="1">
        <v>31</v>
      </c>
      <c r="AA223" s="1">
        <v>15000</v>
      </c>
    </row>
    <row r="224" spans="2:27" x14ac:dyDescent="0.25">
      <c r="B224" s="2">
        <v>1223</v>
      </c>
      <c r="C224" s="3">
        <v>44370</v>
      </c>
      <c r="D224" s="2">
        <v>1180000</v>
      </c>
      <c r="E224" s="2">
        <v>5380</v>
      </c>
      <c r="F224" s="1">
        <v>14000</v>
      </c>
      <c r="G224" s="1">
        <v>1.2E-2</v>
      </c>
      <c r="H224" s="1">
        <v>219</v>
      </c>
      <c r="I224" s="1">
        <v>6</v>
      </c>
      <c r="J224" s="1" t="s">
        <v>14</v>
      </c>
      <c r="K224" s="1">
        <v>4</v>
      </c>
      <c r="L224" s="1">
        <v>4</v>
      </c>
      <c r="M224" s="1" t="s">
        <v>22</v>
      </c>
      <c r="N224" s="1" t="s">
        <v>19</v>
      </c>
      <c r="O224" s="1" t="s">
        <v>17</v>
      </c>
      <c r="P224" s="1">
        <v>1545</v>
      </c>
      <c r="Q224" s="1" t="s">
        <v>31</v>
      </c>
      <c r="R224" s="1" t="s">
        <v>65</v>
      </c>
      <c r="S224" s="1">
        <v>3</v>
      </c>
      <c r="T224" s="1" t="s">
        <v>33</v>
      </c>
      <c r="U224" s="1">
        <v>61</v>
      </c>
      <c r="V224" s="1">
        <v>280000</v>
      </c>
      <c r="W224" s="1">
        <v>101</v>
      </c>
      <c r="X224" s="1" t="s">
        <v>37</v>
      </c>
      <c r="Y224" s="1" t="s">
        <v>31</v>
      </c>
      <c r="Z224" s="1">
        <v>25</v>
      </c>
      <c r="AA224" s="1">
        <v>9000</v>
      </c>
    </row>
    <row r="225" spans="2:27" x14ac:dyDescent="0.25">
      <c r="B225" s="2">
        <v>1224</v>
      </c>
      <c r="C225" s="3">
        <v>44372</v>
      </c>
      <c r="D225" s="2">
        <v>930000</v>
      </c>
      <c r="E225" s="2">
        <v>5630</v>
      </c>
      <c r="F225" s="1">
        <v>13000</v>
      </c>
      <c r="G225" s="1">
        <v>1.4E-2</v>
      </c>
      <c r="H225" s="1">
        <v>165</v>
      </c>
      <c r="I225" s="1">
        <v>2</v>
      </c>
      <c r="J225" s="1" t="s">
        <v>14</v>
      </c>
      <c r="K225" s="1">
        <v>2</v>
      </c>
      <c r="L225" s="1">
        <v>3</v>
      </c>
      <c r="M225" s="1" t="s">
        <v>22</v>
      </c>
      <c r="N225" s="1" t="s">
        <v>19</v>
      </c>
      <c r="O225" s="1" t="s">
        <v>21</v>
      </c>
      <c r="P225" s="1">
        <v>1994</v>
      </c>
      <c r="Q225" s="1" t="s">
        <v>31</v>
      </c>
      <c r="R225" s="1" t="s">
        <v>65</v>
      </c>
      <c r="S225" s="1">
        <v>2</v>
      </c>
      <c r="T225" s="1" t="s">
        <v>32</v>
      </c>
      <c r="U225" s="1">
        <v>55</v>
      </c>
      <c r="V225" s="1">
        <v>320000</v>
      </c>
      <c r="W225" s="1">
        <v>101</v>
      </c>
      <c r="X225" s="1" t="s">
        <v>37</v>
      </c>
      <c r="Y225" s="1" t="s">
        <v>31</v>
      </c>
      <c r="Z225" s="1">
        <v>25</v>
      </c>
      <c r="AA225" s="1">
        <v>9000</v>
      </c>
    </row>
    <row r="226" spans="2:27" x14ac:dyDescent="0.25">
      <c r="B226" s="2">
        <v>1225</v>
      </c>
      <c r="C226" s="3">
        <v>44373</v>
      </c>
      <c r="D226" s="2">
        <v>1460000</v>
      </c>
      <c r="E226" s="2">
        <v>7720</v>
      </c>
      <c r="F226" s="1">
        <v>22000</v>
      </c>
      <c r="G226" s="1">
        <v>1.4999999999999999E-2</v>
      </c>
      <c r="H226" s="1">
        <v>189</v>
      </c>
      <c r="I226" s="1">
        <v>5</v>
      </c>
      <c r="J226" s="1" t="s">
        <v>18</v>
      </c>
      <c r="K226" s="1">
        <v>3</v>
      </c>
      <c r="L226" s="1">
        <v>3</v>
      </c>
      <c r="M226" s="1" t="s">
        <v>22</v>
      </c>
      <c r="N226" s="1" t="s">
        <v>20</v>
      </c>
      <c r="O226" s="1" t="s">
        <v>17</v>
      </c>
      <c r="P226" s="1">
        <v>1020</v>
      </c>
      <c r="Q226" s="1" t="s">
        <v>31</v>
      </c>
      <c r="R226" s="1" t="s">
        <v>65</v>
      </c>
      <c r="S226" s="1">
        <v>2</v>
      </c>
      <c r="T226" s="1" t="s">
        <v>33</v>
      </c>
      <c r="U226" s="1">
        <v>59</v>
      </c>
      <c r="V226" s="1">
        <v>480000</v>
      </c>
      <c r="W226" s="1">
        <v>102</v>
      </c>
      <c r="X226" s="1" t="s">
        <v>38</v>
      </c>
      <c r="Y226" s="1" t="s">
        <v>31</v>
      </c>
      <c r="Z226" s="1">
        <v>23</v>
      </c>
      <c r="AA226" s="1">
        <v>7000</v>
      </c>
    </row>
    <row r="227" spans="2:27" x14ac:dyDescent="0.25">
      <c r="B227" s="2">
        <v>1226</v>
      </c>
      <c r="C227" s="3">
        <v>44373</v>
      </c>
      <c r="D227" s="2">
        <v>1350000</v>
      </c>
      <c r="E227" s="2">
        <v>4940</v>
      </c>
      <c r="F227" s="1">
        <v>26000</v>
      </c>
      <c r="G227" s="1">
        <v>1.9E-2</v>
      </c>
      <c r="H227" s="1">
        <v>273</v>
      </c>
      <c r="I227" s="1">
        <v>2</v>
      </c>
      <c r="J227" s="1" t="s">
        <v>18</v>
      </c>
      <c r="K227" s="1">
        <v>3</v>
      </c>
      <c r="L227" s="1">
        <v>3</v>
      </c>
      <c r="M227" s="1" t="s">
        <v>23</v>
      </c>
      <c r="N227" s="1" t="s">
        <v>19</v>
      </c>
      <c r="O227" s="1" t="s">
        <v>21</v>
      </c>
      <c r="P227" s="1">
        <v>1039</v>
      </c>
      <c r="Q227" s="1" t="s">
        <v>31</v>
      </c>
      <c r="R227" s="1" t="s">
        <v>65</v>
      </c>
      <c r="S227" s="1">
        <v>2</v>
      </c>
      <c r="T227" s="1" t="s">
        <v>32</v>
      </c>
      <c r="U227" s="1">
        <v>63</v>
      </c>
      <c r="V227" s="1">
        <v>500000</v>
      </c>
      <c r="W227" s="1">
        <v>102</v>
      </c>
      <c r="X227" s="1" t="s">
        <v>38</v>
      </c>
      <c r="Y227" s="1" t="s">
        <v>31</v>
      </c>
      <c r="Z227" s="1">
        <v>23</v>
      </c>
      <c r="AA227" s="1">
        <v>7000</v>
      </c>
    </row>
    <row r="228" spans="2:27" x14ac:dyDescent="0.25">
      <c r="B228" s="2">
        <v>1227</v>
      </c>
      <c r="C228" s="3">
        <v>44373</v>
      </c>
      <c r="D228" s="2">
        <v>1170000</v>
      </c>
      <c r="E228" s="2">
        <v>5340</v>
      </c>
      <c r="F228" s="1">
        <v>27000</v>
      </c>
      <c r="G228" s="1">
        <v>2.3E-2</v>
      </c>
      <c r="H228" s="1">
        <v>219</v>
      </c>
      <c r="I228" s="1">
        <v>1</v>
      </c>
      <c r="J228" s="1" t="s">
        <v>14</v>
      </c>
      <c r="K228" s="1">
        <v>4</v>
      </c>
      <c r="L228" s="1">
        <v>3</v>
      </c>
      <c r="M228" s="1" t="s">
        <v>22</v>
      </c>
      <c r="N228" s="1" t="s">
        <v>19</v>
      </c>
      <c r="O228" s="1" t="s">
        <v>17</v>
      </c>
      <c r="P228" s="1">
        <v>1326</v>
      </c>
      <c r="Q228" s="1" t="s">
        <v>31</v>
      </c>
      <c r="R228" s="1" t="s">
        <v>65</v>
      </c>
      <c r="S228" s="1">
        <v>4</v>
      </c>
      <c r="T228" s="1" t="s">
        <v>33</v>
      </c>
      <c r="U228" s="1">
        <v>63</v>
      </c>
      <c r="V228" s="1">
        <v>400000</v>
      </c>
      <c r="W228" s="1">
        <v>103</v>
      </c>
      <c r="X228" s="1" t="s">
        <v>39</v>
      </c>
      <c r="Y228" s="1" t="s">
        <v>31</v>
      </c>
      <c r="Z228" s="1">
        <v>31</v>
      </c>
      <c r="AA228" s="1">
        <v>15000</v>
      </c>
    </row>
    <row r="229" spans="2:27" x14ac:dyDescent="0.25">
      <c r="B229" s="2">
        <v>1228</v>
      </c>
      <c r="C229" s="3">
        <v>44373</v>
      </c>
      <c r="D229" s="2">
        <v>1210000</v>
      </c>
      <c r="E229" s="2">
        <v>5570</v>
      </c>
      <c r="F229" s="1">
        <v>28000</v>
      </c>
      <c r="G229" s="1">
        <v>2.3E-2</v>
      </c>
      <c r="H229" s="1">
        <v>217</v>
      </c>
      <c r="I229" s="1">
        <v>5</v>
      </c>
      <c r="J229" s="1" t="s">
        <v>14</v>
      </c>
      <c r="K229" s="1">
        <v>3</v>
      </c>
      <c r="L229" s="1">
        <v>4</v>
      </c>
      <c r="M229" s="1" t="s">
        <v>22</v>
      </c>
      <c r="N229" s="1" t="s">
        <v>19</v>
      </c>
      <c r="O229" s="1" t="s">
        <v>21</v>
      </c>
      <c r="P229" s="1">
        <v>1538</v>
      </c>
      <c r="Q229" s="1" t="s">
        <v>31</v>
      </c>
      <c r="R229" s="1" t="s">
        <v>65</v>
      </c>
      <c r="S229" s="1">
        <v>3</v>
      </c>
      <c r="T229" s="1" t="s">
        <v>33</v>
      </c>
      <c r="U229" s="1">
        <v>51</v>
      </c>
      <c r="V229" s="1">
        <v>780000</v>
      </c>
      <c r="W229" s="1">
        <v>103</v>
      </c>
      <c r="X229" s="1" t="s">
        <v>39</v>
      </c>
      <c r="Y229" s="1" t="s">
        <v>31</v>
      </c>
      <c r="Z229" s="1">
        <v>31</v>
      </c>
      <c r="AA229" s="1">
        <v>15000</v>
      </c>
    </row>
    <row r="230" spans="2:27" x14ac:dyDescent="0.25">
      <c r="B230" s="2">
        <v>1229</v>
      </c>
      <c r="C230" s="3">
        <v>44374</v>
      </c>
      <c r="D230" s="2">
        <v>1390000</v>
      </c>
      <c r="E230" s="2">
        <v>5140</v>
      </c>
      <c r="F230" s="1">
        <v>33000</v>
      </c>
      <c r="G230" s="1">
        <v>2.4E-2</v>
      </c>
      <c r="H230" s="1">
        <v>270</v>
      </c>
      <c r="I230" s="1">
        <v>1</v>
      </c>
      <c r="J230" s="1" t="s">
        <v>14</v>
      </c>
      <c r="K230" s="1">
        <v>4</v>
      </c>
      <c r="L230" s="1">
        <v>4</v>
      </c>
      <c r="M230" s="1" t="s">
        <v>15</v>
      </c>
      <c r="N230" s="1" t="s">
        <v>19</v>
      </c>
      <c r="O230" s="1" t="s">
        <v>21</v>
      </c>
      <c r="P230" s="1">
        <v>1121</v>
      </c>
      <c r="Q230" s="1" t="s">
        <v>31</v>
      </c>
      <c r="R230" s="1" t="s">
        <v>65</v>
      </c>
      <c r="S230" s="1">
        <v>4</v>
      </c>
      <c r="T230" s="1" t="s">
        <v>33</v>
      </c>
      <c r="U230" s="1">
        <v>64</v>
      </c>
      <c r="V230" s="1">
        <v>510000</v>
      </c>
      <c r="W230" s="1">
        <v>103</v>
      </c>
      <c r="X230" s="1" t="s">
        <v>39</v>
      </c>
      <c r="Y230" s="1" t="s">
        <v>31</v>
      </c>
      <c r="Z230" s="1">
        <v>31</v>
      </c>
      <c r="AA230" s="1">
        <v>15000</v>
      </c>
    </row>
    <row r="231" spans="2:27" x14ac:dyDescent="0.25">
      <c r="B231" s="2">
        <v>1230</v>
      </c>
      <c r="C231" s="3">
        <v>44374</v>
      </c>
      <c r="D231" s="2">
        <v>760000</v>
      </c>
      <c r="E231" s="2">
        <v>5420</v>
      </c>
      <c r="F231" s="1">
        <v>18000</v>
      </c>
      <c r="G231" s="1">
        <v>2.4E-2</v>
      </c>
      <c r="H231" s="1">
        <v>140</v>
      </c>
      <c r="I231" s="1">
        <v>5</v>
      </c>
      <c r="J231" s="1" t="s">
        <v>14</v>
      </c>
      <c r="K231" s="1">
        <v>1</v>
      </c>
      <c r="L231" s="1">
        <v>2</v>
      </c>
      <c r="M231" s="1" t="s">
        <v>22</v>
      </c>
      <c r="N231" s="1" t="s">
        <v>19</v>
      </c>
      <c r="O231" s="1" t="s">
        <v>21</v>
      </c>
      <c r="P231" s="1">
        <v>1736</v>
      </c>
      <c r="Q231" s="1" t="s">
        <v>31</v>
      </c>
      <c r="R231" s="1" t="s">
        <v>66</v>
      </c>
      <c r="S231" s="1">
        <v>0</v>
      </c>
      <c r="T231" s="1" t="s">
        <v>33</v>
      </c>
      <c r="U231" s="1">
        <v>34</v>
      </c>
      <c r="V231" s="1">
        <v>380000</v>
      </c>
      <c r="W231" s="1">
        <v>103</v>
      </c>
      <c r="X231" s="1" t="s">
        <v>39</v>
      </c>
      <c r="Y231" s="1" t="s">
        <v>31</v>
      </c>
      <c r="Z231" s="1">
        <v>31</v>
      </c>
      <c r="AA231" s="1">
        <v>15000</v>
      </c>
    </row>
    <row r="232" spans="2:27" x14ac:dyDescent="0.25">
      <c r="B232" s="2">
        <v>1231</v>
      </c>
      <c r="C232" s="3">
        <v>44375</v>
      </c>
      <c r="D232" s="2">
        <v>1020000</v>
      </c>
      <c r="E232" s="2">
        <v>5390</v>
      </c>
      <c r="F232" s="1">
        <v>20000</v>
      </c>
      <c r="G232" s="1">
        <v>0.02</v>
      </c>
      <c r="H232" s="1">
        <v>189</v>
      </c>
      <c r="I232" s="1">
        <v>3</v>
      </c>
      <c r="J232" s="1" t="s">
        <v>18</v>
      </c>
      <c r="K232" s="1">
        <v>2</v>
      </c>
      <c r="L232" s="1">
        <v>2</v>
      </c>
      <c r="M232" s="1" t="s">
        <v>22</v>
      </c>
      <c r="N232" s="1" t="s">
        <v>19</v>
      </c>
      <c r="O232" s="1" t="s">
        <v>21</v>
      </c>
      <c r="P232" s="1">
        <v>1528</v>
      </c>
      <c r="Q232" s="1" t="s">
        <v>31</v>
      </c>
      <c r="R232" s="1" t="s">
        <v>66</v>
      </c>
      <c r="S232" s="1">
        <v>0</v>
      </c>
      <c r="T232" s="1" t="s">
        <v>33</v>
      </c>
      <c r="U232" s="1">
        <v>30</v>
      </c>
      <c r="V232" s="1">
        <v>750000</v>
      </c>
      <c r="W232" s="1">
        <v>102</v>
      </c>
      <c r="X232" s="1" t="s">
        <v>38</v>
      </c>
      <c r="Y232" s="1" t="s">
        <v>31</v>
      </c>
      <c r="Z232" s="1">
        <v>23</v>
      </c>
      <c r="AA232" s="1">
        <v>7000</v>
      </c>
    </row>
    <row r="233" spans="2:27" x14ac:dyDescent="0.25">
      <c r="B233" s="2">
        <v>1232</v>
      </c>
      <c r="C233" s="3">
        <v>44376</v>
      </c>
      <c r="D233" s="2">
        <v>1380000</v>
      </c>
      <c r="E233" s="2">
        <v>7450</v>
      </c>
      <c r="F233" s="1">
        <v>22000</v>
      </c>
      <c r="G233" s="1">
        <v>1.6E-2</v>
      </c>
      <c r="H233" s="1">
        <v>185</v>
      </c>
      <c r="I233" s="1">
        <v>3</v>
      </c>
      <c r="J233" s="1" t="s">
        <v>14</v>
      </c>
      <c r="K233" s="1">
        <v>2</v>
      </c>
      <c r="L233" s="1">
        <v>4</v>
      </c>
      <c r="M233" s="1" t="s">
        <v>23</v>
      </c>
      <c r="N233" s="1" t="s">
        <v>20</v>
      </c>
      <c r="O233" s="1" t="s">
        <v>21</v>
      </c>
      <c r="P233" s="1">
        <v>1069</v>
      </c>
      <c r="Q233" s="1" t="s">
        <v>31</v>
      </c>
      <c r="R233" s="1" t="s">
        <v>65</v>
      </c>
      <c r="S233" s="1">
        <v>4</v>
      </c>
      <c r="T233" s="1" t="s">
        <v>33</v>
      </c>
      <c r="U233" s="1">
        <v>46</v>
      </c>
      <c r="V233" s="1">
        <v>510000</v>
      </c>
      <c r="W233" s="1">
        <v>101</v>
      </c>
      <c r="X233" s="1" t="s">
        <v>37</v>
      </c>
      <c r="Y233" s="1" t="s">
        <v>31</v>
      </c>
      <c r="Z233" s="1">
        <v>25</v>
      </c>
      <c r="AA233" s="1">
        <v>9000</v>
      </c>
    </row>
    <row r="234" spans="2:27" x14ac:dyDescent="0.25">
      <c r="B234" s="2">
        <v>1233</v>
      </c>
      <c r="C234" s="3">
        <v>44376</v>
      </c>
      <c r="D234" s="2">
        <v>1910000</v>
      </c>
      <c r="E234" s="2">
        <v>8960</v>
      </c>
      <c r="F234" s="1">
        <v>38000</v>
      </c>
      <c r="G234" s="1">
        <v>0.02</v>
      </c>
      <c r="H234" s="1">
        <v>213</v>
      </c>
      <c r="I234" s="1">
        <v>3</v>
      </c>
      <c r="J234" s="1" t="s">
        <v>18</v>
      </c>
      <c r="K234" s="1">
        <v>4</v>
      </c>
      <c r="L234" s="1">
        <v>3</v>
      </c>
      <c r="M234" s="1" t="s">
        <v>23</v>
      </c>
      <c r="N234" s="1" t="s">
        <v>16</v>
      </c>
      <c r="O234" s="1" t="s">
        <v>21</v>
      </c>
      <c r="P234" s="1">
        <v>1344</v>
      </c>
      <c r="Q234" s="1" t="s">
        <v>31</v>
      </c>
      <c r="R234" s="1" t="s">
        <v>65</v>
      </c>
      <c r="S234" s="1">
        <v>3</v>
      </c>
      <c r="T234" s="1" t="s">
        <v>32</v>
      </c>
      <c r="U234" s="1">
        <v>40</v>
      </c>
      <c r="V234" s="1">
        <v>390000</v>
      </c>
      <c r="W234" s="1">
        <v>102</v>
      </c>
      <c r="X234" s="1" t="s">
        <v>38</v>
      </c>
      <c r="Y234" s="1" t="s">
        <v>31</v>
      </c>
      <c r="Z234" s="1">
        <v>23</v>
      </c>
      <c r="AA234" s="1">
        <v>7000</v>
      </c>
    </row>
    <row r="235" spans="2:27" x14ac:dyDescent="0.25">
      <c r="B235" s="2">
        <v>1234</v>
      </c>
      <c r="C235" s="3">
        <v>44377</v>
      </c>
      <c r="D235" s="2">
        <v>1800000</v>
      </c>
      <c r="E235" s="2">
        <v>7960</v>
      </c>
      <c r="F235" s="1">
        <v>23000</v>
      </c>
      <c r="G235" s="1">
        <v>1.2999999999999999E-2</v>
      </c>
      <c r="H235" s="1">
        <v>226</v>
      </c>
      <c r="I235" s="1">
        <v>5</v>
      </c>
      <c r="J235" s="1" t="s">
        <v>14</v>
      </c>
      <c r="K235" s="1">
        <v>3</v>
      </c>
      <c r="L235" s="1">
        <v>4</v>
      </c>
      <c r="M235" s="1" t="s">
        <v>22</v>
      </c>
      <c r="N235" s="1" t="s">
        <v>20</v>
      </c>
      <c r="O235" s="1" t="s">
        <v>21</v>
      </c>
      <c r="P235" s="1">
        <v>1026</v>
      </c>
      <c r="Q235" s="1" t="s">
        <v>31</v>
      </c>
      <c r="R235" s="1" t="s">
        <v>65</v>
      </c>
      <c r="S235" s="1">
        <v>2</v>
      </c>
      <c r="T235" s="1" t="s">
        <v>32</v>
      </c>
      <c r="U235" s="1">
        <v>55</v>
      </c>
      <c r="V235" s="1">
        <v>530000</v>
      </c>
      <c r="W235" s="1">
        <v>101</v>
      </c>
      <c r="X235" s="1" t="s">
        <v>37</v>
      </c>
      <c r="Y235" s="1" t="s">
        <v>31</v>
      </c>
      <c r="Z235" s="1">
        <v>25</v>
      </c>
      <c r="AA235" s="1">
        <v>9000</v>
      </c>
    </row>
    <row r="236" spans="2:27" x14ac:dyDescent="0.25">
      <c r="B236" s="2">
        <v>1235</v>
      </c>
      <c r="C236" s="3">
        <v>44377</v>
      </c>
      <c r="D236" s="2">
        <v>1620000</v>
      </c>
      <c r="E236" s="2">
        <v>7500</v>
      </c>
      <c r="F236" s="1">
        <v>26000</v>
      </c>
      <c r="G236" s="1">
        <v>1.6E-2</v>
      </c>
      <c r="H236" s="1">
        <v>216</v>
      </c>
      <c r="I236" s="1">
        <v>3</v>
      </c>
      <c r="J236" s="1" t="s">
        <v>14</v>
      </c>
      <c r="K236" s="1">
        <v>3</v>
      </c>
      <c r="L236" s="1">
        <v>3</v>
      </c>
      <c r="M236" s="1" t="s">
        <v>22</v>
      </c>
      <c r="N236" s="1" t="s">
        <v>20</v>
      </c>
      <c r="O236" s="1" t="s">
        <v>17</v>
      </c>
      <c r="P236" s="1">
        <v>1315</v>
      </c>
      <c r="Q236" s="1" t="s">
        <v>31</v>
      </c>
      <c r="R236" s="1" t="s">
        <v>65</v>
      </c>
      <c r="S236" s="1">
        <v>2</v>
      </c>
      <c r="T236" s="1" t="s">
        <v>33</v>
      </c>
      <c r="U236" s="1">
        <v>52</v>
      </c>
      <c r="V236" s="1">
        <v>620000</v>
      </c>
      <c r="W236" s="1">
        <v>102</v>
      </c>
      <c r="X236" s="1" t="s">
        <v>38</v>
      </c>
      <c r="Y236" s="1" t="s">
        <v>31</v>
      </c>
      <c r="Z236" s="1">
        <v>23</v>
      </c>
      <c r="AA236" s="1">
        <v>7000</v>
      </c>
    </row>
    <row r="237" spans="2:27" x14ac:dyDescent="0.25">
      <c r="B237" s="2">
        <v>1236</v>
      </c>
      <c r="C237" s="3">
        <v>44377</v>
      </c>
      <c r="D237" s="2">
        <v>1110000</v>
      </c>
      <c r="E237" s="2">
        <v>5000</v>
      </c>
      <c r="F237" s="1">
        <v>19000</v>
      </c>
      <c r="G237" s="1">
        <v>1.7000000000000001E-2</v>
      </c>
      <c r="H237" s="1">
        <v>222</v>
      </c>
      <c r="I237" s="1">
        <v>6</v>
      </c>
      <c r="J237" s="1" t="s">
        <v>18</v>
      </c>
      <c r="K237" s="1">
        <v>4</v>
      </c>
      <c r="L237" s="1">
        <v>3</v>
      </c>
      <c r="M237" s="1" t="s">
        <v>15</v>
      </c>
      <c r="N237" s="1" t="s">
        <v>19</v>
      </c>
      <c r="O237" s="1" t="s">
        <v>17</v>
      </c>
      <c r="P237" s="1">
        <v>1494</v>
      </c>
      <c r="Q237" s="1" t="s">
        <v>34</v>
      </c>
      <c r="R237" s="1" t="s">
        <v>65</v>
      </c>
      <c r="S237" s="1">
        <v>2</v>
      </c>
      <c r="T237" s="1" t="s">
        <v>33</v>
      </c>
      <c r="U237" s="1">
        <v>48</v>
      </c>
      <c r="V237" s="1">
        <v>620000</v>
      </c>
      <c r="W237" s="1">
        <v>102</v>
      </c>
      <c r="X237" s="1" t="s">
        <v>38</v>
      </c>
      <c r="Y237" s="1" t="s">
        <v>31</v>
      </c>
      <c r="Z237" s="1">
        <v>23</v>
      </c>
      <c r="AA237" s="1">
        <v>7000</v>
      </c>
    </row>
    <row r="238" spans="2:27" x14ac:dyDescent="0.25">
      <c r="B238" s="2">
        <v>1237</v>
      </c>
      <c r="C238" s="3">
        <v>44378</v>
      </c>
      <c r="D238" s="2">
        <v>1300000</v>
      </c>
      <c r="E238" s="2">
        <v>7100</v>
      </c>
      <c r="F238" s="1">
        <v>20000</v>
      </c>
      <c r="G238" s="1">
        <v>1.4999999999999999E-2</v>
      </c>
      <c r="H238" s="1">
        <v>183</v>
      </c>
      <c r="I238" s="1">
        <v>1</v>
      </c>
      <c r="J238" s="1" t="s">
        <v>18</v>
      </c>
      <c r="K238" s="1">
        <v>2</v>
      </c>
      <c r="L238" s="1">
        <v>4</v>
      </c>
      <c r="M238" s="1" t="s">
        <v>15</v>
      </c>
      <c r="N238" s="1" t="s">
        <v>20</v>
      </c>
      <c r="O238" s="1" t="s">
        <v>17</v>
      </c>
      <c r="P238" s="1">
        <v>1013</v>
      </c>
      <c r="Q238" s="1" t="s">
        <v>31</v>
      </c>
      <c r="R238" s="1" t="s">
        <v>65</v>
      </c>
      <c r="S238" s="1">
        <v>4</v>
      </c>
      <c r="T238" s="1" t="s">
        <v>32</v>
      </c>
      <c r="U238" s="1">
        <v>57</v>
      </c>
      <c r="V238" s="1">
        <v>740000</v>
      </c>
      <c r="W238" s="1">
        <v>101</v>
      </c>
      <c r="X238" s="1" t="s">
        <v>37</v>
      </c>
      <c r="Y238" s="1" t="s">
        <v>31</v>
      </c>
      <c r="Z238" s="1">
        <v>25</v>
      </c>
      <c r="AA238" s="1">
        <v>9000</v>
      </c>
    </row>
    <row r="239" spans="2:27" x14ac:dyDescent="0.25">
      <c r="B239" s="2">
        <v>1238</v>
      </c>
      <c r="C239" s="3">
        <v>44378</v>
      </c>
      <c r="D239" s="2">
        <v>1580000</v>
      </c>
      <c r="E239" s="2">
        <v>9870</v>
      </c>
      <c r="F239" s="1">
        <v>32000</v>
      </c>
      <c r="G239" s="1">
        <v>0.02</v>
      </c>
      <c r="H239" s="1">
        <v>160</v>
      </c>
      <c r="I239" s="1">
        <v>5</v>
      </c>
      <c r="J239" s="1" t="s">
        <v>14</v>
      </c>
      <c r="K239" s="1">
        <v>2</v>
      </c>
      <c r="L239" s="1">
        <v>3</v>
      </c>
      <c r="M239" s="1" t="s">
        <v>22</v>
      </c>
      <c r="N239" s="1" t="s">
        <v>16</v>
      </c>
      <c r="O239" s="1" t="s">
        <v>21</v>
      </c>
      <c r="P239" s="1">
        <v>1567</v>
      </c>
      <c r="Q239" s="1" t="s">
        <v>31</v>
      </c>
      <c r="R239" s="1" t="s">
        <v>65</v>
      </c>
      <c r="S239" s="1">
        <v>2</v>
      </c>
      <c r="T239" s="1" t="s">
        <v>32</v>
      </c>
      <c r="U239" s="1">
        <v>48</v>
      </c>
      <c r="V239" s="1">
        <v>630000</v>
      </c>
      <c r="W239" s="1">
        <v>103</v>
      </c>
      <c r="X239" s="1" t="s">
        <v>39</v>
      </c>
      <c r="Y239" s="1" t="s">
        <v>31</v>
      </c>
      <c r="Z239" s="1">
        <v>31</v>
      </c>
      <c r="AA239" s="1">
        <v>15000</v>
      </c>
    </row>
    <row r="240" spans="2:27" x14ac:dyDescent="0.25">
      <c r="B240" s="2">
        <v>1239</v>
      </c>
      <c r="C240" s="3">
        <v>44378</v>
      </c>
      <c r="D240" s="2">
        <v>1050000</v>
      </c>
      <c r="E240" s="2">
        <v>7240</v>
      </c>
      <c r="F240" s="1">
        <v>16000</v>
      </c>
      <c r="G240" s="1">
        <v>1.4999999999999999E-2</v>
      </c>
      <c r="H240" s="1">
        <v>145</v>
      </c>
      <c r="I240" s="1">
        <v>3</v>
      </c>
      <c r="J240" s="1" t="s">
        <v>18</v>
      </c>
      <c r="K240" s="1">
        <v>1</v>
      </c>
      <c r="L240" s="1">
        <v>2</v>
      </c>
      <c r="M240" s="1" t="s">
        <v>23</v>
      </c>
      <c r="N240" s="1" t="s">
        <v>20</v>
      </c>
      <c r="O240" s="1" t="s">
        <v>21</v>
      </c>
      <c r="P240" s="1">
        <v>1895</v>
      </c>
      <c r="Q240" s="1" t="s">
        <v>31</v>
      </c>
      <c r="R240" s="1" t="s">
        <v>66</v>
      </c>
      <c r="S240" s="1">
        <v>0</v>
      </c>
      <c r="T240" s="1" t="s">
        <v>33</v>
      </c>
      <c r="U240" s="1">
        <v>32</v>
      </c>
      <c r="V240" s="1">
        <v>380000</v>
      </c>
      <c r="W240" s="1">
        <v>101</v>
      </c>
      <c r="X240" s="1" t="s">
        <v>37</v>
      </c>
      <c r="Y240" s="1" t="s">
        <v>31</v>
      </c>
      <c r="Z240" s="1">
        <v>25</v>
      </c>
      <c r="AA240" s="1">
        <v>9000</v>
      </c>
    </row>
    <row r="241" spans="2:27" x14ac:dyDescent="0.25">
      <c r="B241" s="2">
        <v>1240</v>
      </c>
      <c r="C241" s="3">
        <v>44378</v>
      </c>
      <c r="D241" s="2">
        <v>2330000</v>
      </c>
      <c r="E241" s="2">
        <v>9320</v>
      </c>
      <c r="F241" s="1">
        <v>28000</v>
      </c>
      <c r="G241" s="1">
        <v>1.2E-2</v>
      </c>
      <c r="H241" s="1">
        <v>250</v>
      </c>
      <c r="I241" s="1">
        <v>5</v>
      </c>
      <c r="J241" s="1" t="s">
        <v>14</v>
      </c>
      <c r="K241" s="1">
        <v>4</v>
      </c>
      <c r="L241" s="1">
        <v>3</v>
      </c>
      <c r="M241" s="1" t="s">
        <v>15</v>
      </c>
      <c r="N241" s="1" t="s">
        <v>16</v>
      </c>
      <c r="O241" s="1" t="s">
        <v>17</v>
      </c>
      <c r="P241" s="1">
        <v>1956</v>
      </c>
      <c r="Q241" s="1" t="s">
        <v>31</v>
      </c>
      <c r="R241" s="1" t="s">
        <v>65</v>
      </c>
      <c r="S241" s="1">
        <v>4</v>
      </c>
      <c r="T241" s="1" t="s">
        <v>32</v>
      </c>
      <c r="U241" s="1">
        <v>42</v>
      </c>
      <c r="V241" s="1">
        <v>860000</v>
      </c>
      <c r="W241" s="1">
        <v>101</v>
      </c>
      <c r="X241" s="1" t="s">
        <v>37</v>
      </c>
      <c r="Y241" s="1" t="s">
        <v>31</v>
      </c>
      <c r="Z241" s="1">
        <v>25</v>
      </c>
      <c r="AA241" s="1">
        <v>9000</v>
      </c>
    </row>
    <row r="242" spans="2:27" x14ac:dyDescent="0.25">
      <c r="B242" s="2">
        <v>1241</v>
      </c>
      <c r="C242" s="3">
        <v>44379</v>
      </c>
      <c r="D242" s="2">
        <v>770000</v>
      </c>
      <c r="E242" s="2">
        <v>4520</v>
      </c>
      <c r="F242" s="1">
        <v>11000</v>
      </c>
      <c r="G242" s="1">
        <v>1.4E-2</v>
      </c>
      <c r="H242" s="1">
        <v>170</v>
      </c>
      <c r="I242" s="1">
        <v>5</v>
      </c>
      <c r="J242" s="1" t="s">
        <v>14</v>
      </c>
      <c r="K242" s="1">
        <v>3</v>
      </c>
      <c r="L242" s="1">
        <v>2</v>
      </c>
      <c r="M242" s="1" t="s">
        <v>23</v>
      </c>
      <c r="N242" s="1" t="s">
        <v>19</v>
      </c>
      <c r="O242" s="1" t="s">
        <v>17</v>
      </c>
      <c r="P242" s="1">
        <v>1460</v>
      </c>
      <c r="Q242" s="1" t="s">
        <v>31</v>
      </c>
      <c r="R242" s="1" t="s">
        <v>66</v>
      </c>
      <c r="S242" s="1">
        <v>0</v>
      </c>
      <c r="T242" s="1" t="s">
        <v>32</v>
      </c>
      <c r="U242" s="1">
        <v>39</v>
      </c>
      <c r="V242" s="1">
        <v>600000</v>
      </c>
      <c r="W242" s="1">
        <v>101</v>
      </c>
      <c r="X242" s="1" t="s">
        <v>37</v>
      </c>
      <c r="Y242" s="1" t="s">
        <v>31</v>
      </c>
      <c r="Z242" s="1">
        <v>25</v>
      </c>
      <c r="AA242" s="1">
        <v>9000</v>
      </c>
    </row>
    <row r="243" spans="2:27" x14ac:dyDescent="0.25">
      <c r="B243" s="2">
        <v>1242</v>
      </c>
      <c r="C243" s="3">
        <v>44379</v>
      </c>
      <c r="D243" s="2">
        <v>850000</v>
      </c>
      <c r="E243" s="2">
        <v>4850</v>
      </c>
      <c r="F243" s="1">
        <v>9000</v>
      </c>
      <c r="G243" s="1">
        <v>1.0999999999999999E-2</v>
      </c>
      <c r="H243" s="1">
        <v>175</v>
      </c>
      <c r="I243" s="1">
        <v>6</v>
      </c>
      <c r="J243" s="1" t="s">
        <v>14</v>
      </c>
      <c r="K243" s="1">
        <v>2</v>
      </c>
      <c r="L243" s="1">
        <v>2</v>
      </c>
      <c r="M243" s="1" t="s">
        <v>15</v>
      </c>
      <c r="N243" s="1" t="s">
        <v>19</v>
      </c>
      <c r="O243" s="1" t="s">
        <v>17</v>
      </c>
      <c r="P243" s="1">
        <v>1462</v>
      </c>
      <c r="Q243" s="1" t="s">
        <v>31</v>
      </c>
      <c r="R243" s="1" t="s">
        <v>64</v>
      </c>
      <c r="S243" s="1">
        <v>0</v>
      </c>
      <c r="T243" s="1" t="s">
        <v>33</v>
      </c>
      <c r="U243" s="1">
        <v>37</v>
      </c>
      <c r="V243" s="1">
        <v>550000</v>
      </c>
      <c r="W243" s="1">
        <v>101</v>
      </c>
      <c r="X243" s="1" t="s">
        <v>37</v>
      </c>
      <c r="Y243" s="1" t="s">
        <v>31</v>
      </c>
      <c r="Z243" s="1">
        <v>25</v>
      </c>
      <c r="AA243" s="1">
        <v>9000</v>
      </c>
    </row>
    <row r="244" spans="2:27" x14ac:dyDescent="0.25">
      <c r="B244" s="2">
        <v>1243</v>
      </c>
      <c r="C244" s="3">
        <v>44380</v>
      </c>
      <c r="D244" s="2">
        <v>1330000</v>
      </c>
      <c r="E244" s="2">
        <v>7910</v>
      </c>
      <c r="F244" s="1">
        <v>23000</v>
      </c>
      <c r="G244" s="1">
        <v>1.7000000000000001E-2</v>
      </c>
      <c r="H244" s="1">
        <v>168</v>
      </c>
      <c r="I244" s="1">
        <v>4</v>
      </c>
      <c r="J244" s="1" t="s">
        <v>14</v>
      </c>
      <c r="K244" s="1">
        <v>2</v>
      </c>
      <c r="L244" s="1">
        <v>3</v>
      </c>
      <c r="M244" s="1" t="s">
        <v>22</v>
      </c>
      <c r="N244" s="1" t="s">
        <v>20</v>
      </c>
      <c r="O244" s="1" t="s">
        <v>21</v>
      </c>
      <c r="P244" s="1">
        <v>1691</v>
      </c>
      <c r="Q244" s="1" t="s">
        <v>31</v>
      </c>
      <c r="R244" s="1" t="s">
        <v>65</v>
      </c>
      <c r="S244" s="1">
        <v>4</v>
      </c>
      <c r="T244" s="1" t="s">
        <v>33</v>
      </c>
      <c r="U244" s="1">
        <v>50</v>
      </c>
      <c r="V244" s="1">
        <v>420000</v>
      </c>
      <c r="W244" s="1">
        <v>101</v>
      </c>
      <c r="X244" s="1" t="s">
        <v>37</v>
      </c>
      <c r="Y244" s="1" t="s">
        <v>31</v>
      </c>
      <c r="Z244" s="1">
        <v>25</v>
      </c>
      <c r="AA244" s="1">
        <v>9000</v>
      </c>
    </row>
    <row r="245" spans="2:27" x14ac:dyDescent="0.25">
      <c r="B245" s="2">
        <v>1244</v>
      </c>
      <c r="C245" s="3">
        <v>44380</v>
      </c>
      <c r="D245" s="2">
        <v>820000</v>
      </c>
      <c r="E245" s="2">
        <v>4850</v>
      </c>
      <c r="F245" s="1">
        <v>11000</v>
      </c>
      <c r="G245" s="1">
        <v>1.2999999999999999E-2</v>
      </c>
      <c r="H245" s="1">
        <v>169</v>
      </c>
      <c r="I245" s="1">
        <v>5</v>
      </c>
      <c r="J245" s="1" t="s">
        <v>18</v>
      </c>
      <c r="K245" s="1">
        <v>3</v>
      </c>
      <c r="L245" s="1">
        <v>3</v>
      </c>
      <c r="M245" s="1" t="s">
        <v>23</v>
      </c>
      <c r="N245" s="1" t="s">
        <v>19</v>
      </c>
      <c r="O245" s="1" t="s">
        <v>17</v>
      </c>
      <c r="P245" s="1">
        <v>1715</v>
      </c>
      <c r="Q245" s="1" t="s">
        <v>31</v>
      </c>
      <c r="R245" s="1" t="s">
        <v>65</v>
      </c>
      <c r="S245" s="1">
        <v>4</v>
      </c>
      <c r="T245" s="1" t="s">
        <v>33</v>
      </c>
      <c r="U245" s="1">
        <v>59</v>
      </c>
      <c r="V245" s="1">
        <v>420000</v>
      </c>
      <c r="W245" s="1">
        <v>102</v>
      </c>
      <c r="X245" s="1" t="s">
        <v>38</v>
      </c>
      <c r="Y245" s="1" t="s">
        <v>31</v>
      </c>
      <c r="Z245" s="1">
        <v>23</v>
      </c>
      <c r="AA245" s="1">
        <v>7000</v>
      </c>
    </row>
    <row r="246" spans="2:27" x14ac:dyDescent="0.25">
      <c r="B246" s="2">
        <v>1245</v>
      </c>
      <c r="C246" s="3">
        <v>44382</v>
      </c>
      <c r="D246" s="2">
        <v>1430000</v>
      </c>
      <c r="E246" s="2">
        <v>9470</v>
      </c>
      <c r="F246" s="1">
        <v>27000</v>
      </c>
      <c r="G246" s="1">
        <v>1.9E-2</v>
      </c>
      <c r="H246" s="1">
        <v>151</v>
      </c>
      <c r="I246" s="1">
        <v>5</v>
      </c>
      <c r="J246" s="1" t="s">
        <v>18</v>
      </c>
      <c r="K246" s="1">
        <v>3</v>
      </c>
      <c r="L246" s="1">
        <v>3</v>
      </c>
      <c r="M246" s="1" t="s">
        <v>23</v>
      </c>
      <c r="N246" s="1" t="s">
        <v>16</v>
      </c>
      <c r="O246" s="1" t="s">
        <v>21</v>
      </c>
      <c r="P246" s="1">
        <v>1710</v>
      </c>
      <c r="Q246" s="1" t="s">
        <v>34</v>
      </c>
      <c r="R246" s="1" t="s">
        <v>65</v>
      </c>
      <c r="S246" s="1">
        <v>4</v>
      </c>
      <c r="T246" s="1" t="s">
        <v>33</v>
      </c>
      <c r="U246" s="1">
        <v>52</v>
      </c>
      <c r="V246" s="1">
        <v>480000</v>
      </c>
      <c r="W246" s="1">
        <v>103</v>
      </c>
      <c r="X246" s="1" t="s">
        <v>39</v>
      </c>
      <c r="Y246" s="1" t="s">
        <v>31</v>
      </c>
      <c r="Z246" s="1">
        <v>31</v>
      </c>
      <c r="AA246" s="1">
        <v>15000</v>
      </c>
    </row>
    <row r="247" spans="2:27" x14ac:dyDescent="0.25">
      <c r="B247" s="2">
        <v>1246</v>
      </c>
      <c r="C247" s="3">
        <v>44383</v>
      </c>
      <c r="D247" s="2">
        <v>1770000</v>
      </c>
      <c r="E247" s="2">
        <v>9410</v>
      </c>
      <c r="F247" s="1">
        <v>41000</v>
      </c>
      <c r="G247" s="1">
        <v>2.3E-2</v>
      </c>
      <c r="H247" s="1">
        <v>188</v>
      </c>
      <c r="I247" s="1">
        <v>3</v>
      </c>
      <c r="J247" s="1" t="s">
        <v>18</v>
      </c>
      <c r="K247" s="1">
        <v>2</v>
      </c>
      <c r="L247" s="1">
        <v>4</v>
      </c>
      <c r="M247" s="1" t="s">
        <v>22</v>
      </c>
      <c r="N247" s="1" t="s">
        <v>16</v>
      </c>
      <c r="O247" s="1" t="s">
        <v>17</v>
      </c>
      <c r="P247" s="1">
        <v>1780</v>
      </c>
      <c r="Q247" s="1" t="s">
        <v>34</v>
      </c>
      <c r="R247" s="1" t="s">
        <v>65</v>
      </c>
      <c r="S247" s="1">
        <v>3</v>
      </c>
      <c r="T247" s="1" t="s">
        <v>33</v>
      </c>
      <c r="U247" s="1">
        <v>61</v>
      </c>
      <c r="V247" s="1">
        <v>580000</v>
      </c>
      <c r="W247" s="1">
        <v>103</v>
      </c>
      <c r="X247" s="1" t="s">
        <v>39</v>
      </c>
      <c r="Y247" s="1" t="s">
        <v>31</v>
      </c>
      <c r="Z247" s="1">
        <v>31</v>
      </c>
      <c r="AA247" s="1">
        <v>15000</v>
      </c>
    </row>
    <row r="248" spans="2:27" x14ac:dyDescent="0.25">
      <c r="B248" s="2">
        <v>1247</v>
      </c>
      <c r="C248" s="3">
        <v>44383</v>
      </c>
      <c r="D248" s="2">
        <v>840000</v>
      </c>
      <c r="E248" s="2">
        <v>4490</v>
      </c>
      <c r="F248" s="1">
        <v>14000</v>
      </c>
      <c r="G248" s="1">
        <v>1.7000000000000001E-2</v>
      </c>
      <c r="H248" s="1">
        <v>187</v>
      </c>
      <c r="I248" s="1">
        <v>1</v>
      </c>
      <c r="J248" s="1" t="s">
        <v>14</v>
      </c>
      <c r="K248" s="1">
        <v>2</v>
      </c>
      <c r="L248" s="1">
        <v>4</v>
      </c>
      <c r="M248" s="1" t="s">
        <v>23</v>
      </c>
      <c r="N248" s="1" t="s">
        <v>19</v>
      </c>
      <c r="O248" s="1" t="s">
        <v>17</v>
      </c>
      <c r="P248" s="1">
        <v>1909</v>
      </c>
      <c r="Q248" s="1" t="s">
        <v>31</v>
      </c>
      <c r="R248" s="1" t="s">
        <v>65</v>
      </c>
      <c r="S248" s="1">
        <v>2</v>
      </c>
      <c r="T248" s="1" t="s">
        <v>32</v>
      </c>
      <c r="U248" s="1">
        <v>46</v>
      </c>
      <c r="V248" s="1">
        <v>870000</v>
      </c>
      <c r="W248" s="1">
        <v>102</v>
      </c>
      <c r="X248" s="1" t="s">
        <v>38</v>
      </c>
      <c r="Y248" s="1" t="s">
        <v>31</v>
      </c>
      <c r="Z248" s="1">
        <v>23</v>
      </c>
      <c r="AA248" s="1">
        <v>7000</v>
      </c>
    </row>
    <row r="249" spans="2:27" x14ac:dyDescent="0.25">
      <c r="B249" s="2">
        <v>1248</v>
      </c>
      <c r="C249" s="3">
        <v>44384</v>
      </c>
      <c r="D249" s="2">
        <v>740000</v>
      </c>
      <c r="E249" s="2">
        <v>5280</v>
      </c>
      <c r="F249" s="1">
        <v>16000</v>
      </c>
      <c r="G249" s="1">
        <v>2.1999999999999999E-2</v>
      </c>
      <c r="H249" s="1">
        <v>140</v>
      </c>
      <c r="I249" s="1">
        <v>5</v>
      </c>
      <c r="J249" s="1" t="s">
        <v>14</v>
      </c>
      <c r="K249" s="1">
        <v>1</v>
      </c>
      <c r="L249" s="1">
        <v>3</v>
      </c>
      <c r="M249" s="1" t="s">
        <v>15</v>
      </c>
      <c r="N249" s="1" t="s">
        <v>19</v>
      </c>
      <c r="O249" s="1" t="s">
        <v>17</v>
      </c>
      <c r="P249" s="1">
        <v>1606</v>
      </c>
      <c r="Q249" s="1" t="s">
        <v>31</v>
      </c>
      <c r="R249" s="1" t="s">
        <v>66</v>
      </c>
      <c r="S249" s="1">
        <v>0</v>
      </c>
      <c r="T249" s="1" t="s">
        <v>33</v>
      </c>
      <c r="U249" s="1">
        <v>39</v>
      </c>
      <c r="V249" s="1">
        <v>410000</v>
      </c>
      <c r="W249" s="1">
        <v>103</v>
      </c>
      <c r="X249" s="1" t="s">
        <v>39</v>
      </c>
      <c r="Y249" s="1" t="s">
        <v>31</v>
      </c>
      <c r="Z249" s="1">
        <v>31</v>
      </c>
      <c r="AA249" s="1">
        <v>15000</v>
      </c>
    </row>
    <row r="250" spans="2:27" x14ac:dyDescent="0.25">
      <c r="B250" s="2">
        <v>1249</v>
      </c>
      <c r="C250" s="3">
        <v>44387</v>
      </c>
      <c r="D250" s="2">
        <v>1150000</v>
      </c>
      <c r="E250" s="2">
        <v>4490</v>
      </c>
      <c r="F250" s="1">
        <v>15000</v>
      </c>
      <c r="G250" s="1">
        <v>1.2999999999999999E-2</v>
      </c>
      <c r="H250" s="1">
        <v>256</v>
      </c>
      <c r="I250" s="1">
        <v>5</v>
      </c>
      <c r="J250" s="1" t="s">
        <v>18</v>
      </c>
      <c r="K250" s="1">
        <v>3</v>
      </c>
      <c r="L250" s="1">
        <v>3</v>
      </c>
      <c r="M250" s="1" t="s">
        <v>23</v>
      </c>
      <c r="N250" s="1" t="s">
        <v>19</v>
      </c>
      <c r="O250" s="1" t="s">
        <v>17</v>
      </c>
      <c r="P250" s="1">
        <v>1324</v>
      </c>
      <c r="Q250" s="1" t="s">
        <v>31</v>
      </c>
      <c r="R250" s="1" t="s">
        <v>65</v>
      </c>
      <c r="S250" s="1">
        <v>4</v>
      </c>
      <c r="T250" s="1" t="s">
        <v>33</v>
      </c>
      <c r="U250" s="1">
        <v>52</v>
      </c>
      <c r="V250" s="1">
        <v>370000</v>
      </c>
      <c r="W250" s="1">
        <v>101</v>
      </c>
      <c r="X250" s="1" t="s">
        <v>37</v>
      </c>
      <c r="Y250" s="1" t="s">
        <v>31</v>
      </c>
      <c r="Z250" s="1">
        <v>25</v>
      </c>
      <c r="AA250" s="1">
        <v>9000</v>
      </c>
    </row>
    <row r="251" spans="2:27" x14ac:dyDescent="0.25">
      <c r="B251" s="2">
        <v>1250</v>
      </c>
      <c r="C251" s="3">
        <v>44388</v>
      </c>
      <c r="D251" s="2">
        <v>1800000</v>
      </c>
      <c r="E251" s="2">
        <v>9270</v>
      </c>
      <c r="F251" s="1">
        <v>41000</v>
      </c>
      <c r="G251" s="1">
        <v>2.3E-2</v>
      </c>
      <c r="H251" s="1">
        <v>194</v>
      </c>
      <c r="I251" s="1">
        <v>2</v>
      </c>
      <c r="J251" s="1" t="s">
        <v>18</v>
      </c>
      <c r="K251" s="1">
        <v>2</v>
      </c>
      <c r="L251" s="1">
        <v>3</v>
      </c>
      <c r="M251" s="1" t="s">
        <v>15</v>
      </c>
      <c r="N251" s="1" t="s">
        <v>16</v>
      </c>
      <c r="O251" s="1" t="s">
        <v>21</v>
      </c>
      <c r="P251" s="1">
        <v>1698</v>
      </c>
      <c r="Q251" s="1" t="s">
        <v>31</v>
      </c>
      <c r="R251" s="1" t="s">
        <v>65</v>
      </c>
      <c r="S251" s="1">
        <v>3</v>
      </c>
      <c r="T251" s="1" t="s">
        <v>33</v>
      </c>
      <c r="U251" s="1">
        <v>49</v>
      </c>
      <c r="V251" s="1">
        <v>540000</v>
      </c>
      <c r="W251" s="1">
        <v>103</v>
      </c>
      <c r="X251" s="1" t="s">
        <v>39</v>
      </c>
      <c r="Y251" s="1" t="s">
        <v>31</v>
      </c>
      <c r="Z251" s="1">
        <v>31</v>
      </c>
      <c r="AA251" s="1">
        <v>15000</v>
      </c>
    </row>
    <row r="252" spans="2:27" x14ac:dyDescent="0.25">
      <c r="B252" s="2">
        <v>1251</v>
      </c>
      <c r="C252" s="3">
        <v>44389</v>
      </c>
      <c r="D252" s="2">
        <v>1130000</v>
      </c>
      <c r="E252" s="2">
        <v>7900</v>
      </c>
      <c r="F252" s="1">
        <v>20000</v>
      </c>
      <c r="G252" s="1">
        <v>1.7999999999999999E-2</v>
      </c>
      <c r="H252" s="1">
        <v>143</v>
      </c>
      <c r="I252" s="1">
        <v>4</v>
      </c>
      <c r="J252" s="1" t="s">
        <v>18</v>
      </c>
      <c r="K252" s="1">
        <v>2</v>
      </c>
      <c r="L252" s="1">
        <v>2</v>
      </c>
      <c r="M252" s="1" t="s">
        <v>22</v>
      </c>
      <c r="N252" s="1" t="s">
        <v>20</v>
      </c>
      <c r="O252" s="1" t="s">
        <v>21</v>
      </c>
      <c r="P252" s="1">
        <v>1198</v>
      </c>
      <c r="Q252" s="1" t="s">
        <v>31</v>
      </c>
      <c r="R252" s="1" t="s">
        <v>66</v>
      </c>
      <c r="S252" s="1">
        <v>0</v>
      </c>
      <c r="T252" s="1" t="s">
        <v>33</v>
      </c>
      <c r="U252" s="1">
        <v>36</v>
      </c>
      <c r="V252" s="1">
        <v>840000</v>
      </c>
      <c r="W252" s="1">
        <v>103</v>
      </c>
      <c r="X252" s="1" t="s">
        <v>39</v>
      </c>
      <c r="Y252" s="1" t="s">
        <v>31</v>
      </c>
      <c r="Z252" s="1">
        <v>31</v>
      </c>
      <c r="AA252" s="1">
        <v>15000</v>
      </c>
    </row>
    <row r="253" spans="2:27" x14ac:dyDescent="0.25">
      <c r="B253" s="2">
        <v>1252</v>
      </c>
      <c r="C253" s="3">
        <v>44389</v>
      </c>
      <c r="D253" s="2">
        <v>2140000</v>
      </c>
      <c r="E253" s="2">
        <v>9380</v>
      </c>
      <c r="F253" s="1">
        <v>34000</v>
      </c>
      <c r="G253" s="1">
        <v>1.6E-2</v>
      </c>
      <c r="H253" s="1">
        <v>228</v>
      </c>
      <c r="I253" s="1">
        <v>1</v>
      </c>
      <c r="J253" s="1" t="s">
        <v>14</v>
      </c>
      <c r="K253" s="1">
        <v>4</v>
      </c>
      <c r="L253" s="1">
        <v>3</v>
      </c>
      <c r="M253" s="1" t="s">
        <v>23</v>
      </c>
      <c r="N253" s="1" t="s">
        <v>16</v>
      </c>
      <c r="O253" s="1" t="s">
        <v>21</v>
      </c>
      <c r="P253" s="1">
        <v>1260</v>
      </c>
      <c r="Q253" s="1" t="s">
        <v>31</v>
      </c>
      <c r="R253" s="1" t="s">
        <v>65</v>
      </c>
      <c r="S253" s="1">
        <v>3</v>
      </c>
      <c r="T253" s="1" t="s">
        <v>32</v>
      </c>
      <c r="U253" s="1">
        <v>40</v>
      </c>
      <c r="V253" s="1">
        <v>770000</v>
      </c>
      <c r="W253" s="1">
        <v>101</v>
      </c>
      <c r="X253" s="1" t="s">
        <v>37</v>
      </c>
      <c r="Y253" s="1" t="s">
        <v>31</v>
      </c>
      <c r="Z253" s="1">
        <v>25</v>
      </c>
      <c r="AA253" s="1">
        <v>9000</v>
      </c>
    </row>
    <row r="254" spans="2:27" x14ac:dyDescent="0.25">
      <c r="B254" s="2">
        <v>1253</v>
      </c>
      <c r="C254" s="3">
        <v>44389</v>
      </c>
      <c r="D254" s="2">
        <v>1370000</v>
      </c>
      <c r="E254" s="2">
        <v>9010</v>
      </c>
      <c r="F254" s="1">
        <v>19000</v>
      </c>
      <c r="G254" s="1">
        <v>1.4E-2</v>
      </c>
      <c r="H254" s="1">
        <v>152</v>
      </c>
      <c r="I254" s="1">
        <v>2</v>
      </c>
      <c r="J254" s="1" t="s">
        <v>18</v>
      </c>
      <c r="K254" s="1">
        <v>2</v>
      </c>
      <c r="L254" s="1">
        <v>4</v>
      </c>
      <c r="M254" s="1" t="s">
        <v>15</v>
      </c>
      <c r="N254" s="1" t="s">
        <v>16</v>
      </c>
      <c r="O254" s="1" t="s">
        <v>17</v>
      </c>
      <c r="P254" s="1">
        <v>1350</v>
      </c>
      <c r="Q254" s="1" t="s">
        <v>31</v>
      </c>
      <c r="R254" s="1" t="s">
        <v>65</v>
      </c>
      <c r="S254" s="1">
        <v>3</v>
      </c>
      <c r="T254" s="1" t="s">
        <v>33</v>
      </c>
      <c r="U254" s="1">
        <v>40</v>
      </c>
      <c r="V254" s="1">
        <v>600000</v>
      </c>
      <c r="W254" s="1">
        <v>102</v>
      </c>
      <c r="X254" s="1" t="s">
        <v>38</v>
      </c>
      <c r="Y254" s="1" t="s">
        <v>31</v>
      </c>
      <c r="Z254" s="1">
        <v>23</v>
      </c>
      <c r="AA254" s="1">
        <v>7000</v>
      </c>
    </row>
    <row r="255" spans="2:27" x14ac:dyDescent="0.25">
      <c r="B255" s="2">
        <v>1254</v>
      </c>
      <c r="C255" s="3">
        <v>44392</v>
      </c>
      <c r="D255" s="2">
        <v>1830000</v>
      </c>
      <c r="E255" s="2">
        <v>7650</v>
      </c>
      <c r="F255" s="1">
        <v>22000</v>
      </c>
      <c r="G255" s="1">
        <v>1.2E-2</v>
      </c>
      <c r="H255" s="1">
        <v>239</v>
      </c>
      <c r="I255" s="1">
        <v>4</v>
      </c>
      <c r="J255" s="1" t="s">
        <v>14</v>
      </c>
      <c r="K255" s="1">
        <v>4</v>
      </c>
      <c r="L255" s="1">
        <v>4</v>
      </c>
      <c r="M255" s="1" t="s">
        <v>15</v>
      </c>
      <c r="N255" s="1" t="s">
        <v>20</v>
      </c>
      <c r="O255" s="1" t="s">
        <v>21</v>
      </c>
      <c r="P255" s="1">
        <v>1993</v>
      </c>
      <c r="Q255" s="1" t="s">
        <v>31</v>
      </c>
      <c r="R255" s="1" t="s">
        <v>65</v>
      </c>
      <c r="S255" s="1">
        <v>2</v>
      </c>
      <c r="T255" s="1" t="s">
        <v>32</v>
      </c>
      <c r="U255" s="1">
        <v>64</v>
      </c>
      <c r="V255" s="1">
        <v>580000</v>
      </c>
      <c r="W255" s="1">
        <v>101</v>
      </c>
      <c r="X255" s="1" t="s">
        <v>37</v>
      </c>
      <c r="Y255" s="1" t="s">
        <v>31</v>
      </c>
      <c r="Z255" s="1">
        <v>25</v>
      </c>
      <c r="AA255" s="1">
        <v>9000</v>
      </c>
    </row>
    <row r="256" spans="2:27" x14ac:dyDescent="0.25">
      <c r="B256" s="2">
        <v>1255</v>
      </c>
      <c r="C256" s="3">
        <v>44394</v>
      </c>
      <c r="D256" s="2">
        <v>1260000</v>
      </c>
      <c r="E256" s="2">
        <v>5220</v>
      </c>
      <c r="F256" s="1">
        <v>28000</v>
      </c>
      <c r="G256" s="1">
        <v>2.1999999999999999E-2</v>
      </c>
      <c r="H256" s="1">
        <v>241</v>
      </c>
      <c r="I256" s="1">
        <v>5</v>
      </c>
      <c r="J256" s="1" t="s">
        <v>18</v>
      </c>
      <c r="K256" s="1">
        <v>4</v>
      </c>
      <c r="L256" s="1">
        <v>4</v>
      </c>
      <c r="M256" s="1" t="s">
        <v>22</v>
      </c>
      <c r="N256" s="1" t="s">
        <v>19</v>
      </c>
      <c r="O256" s="1" t="s">
        <v>17</v>
      </c>
      <c r="P256" s="1">
        <v>1521</v>
      </c>
      <c r="Q256" s="1" t="s">
        <v>31</v>
      </c>
      <c r="R256" s="1" t="s">
        <v>65</v>
      </c>
      <c r="S256" s="1">
        <v>2</v>
      </c>
      <c r="T256" s="1" t="s">
        <v>32</v>
      </c>
      <c r="U256" s="1">
        <v>45</v>
      </c>
      <c r="V256" s="1">
        <v>830000</v>
      </c>
      <c r="W256" s="1">
        <v>103</v>
      </c>
      <c r="X256" s="1" t="s">
        <v>39</v>
      </c>
      <c r="Y256" s="1" t="s">
        <v>31</v>
      </c>
      <c r="Z256" s="1">
        <v>31</v>
      </c>
      <c r="AA256" s="1">
        <v>15000</v>
      </c>
    </row>
    <row r="257" spans="2:27" x14ac:dyDescent="0.25">
      <c r="B257" s="2">
        <v>1256</v>
      </c>
      <c r="C257" s="3">
        <v>44395</v>
      </c>
      <c r="D257" s="2">
        <v>800000</v>
      </c>
      <c r="E257" s="2">
        <v>4960</v>
      </c>
      <c r="F257" s="1">
        <v>14000</v>
      </c>
      <c r="G257" s="1">
        <v>1.7999999999999999E-2</v>
      </c>
      <c r="H257" s="1">
        <v>161</v>
      </c>
      <c r="I257" s="1">
        <v>2</v>
      </c>
      <c r="J257" s="1" t="s">
        <v>18</v>
      </c>
      <c r="K257" s="1">
        <v>2</v>
      </c>
      <c r="L257" s="1">
        <v>2</v>
      </c>
      <c r="M257" s="1" t="s">
        <v>23</v>
      </c>
      <c r="N257" s="1" t="s">
        <v>19</v>
      </c>
      <c r="O257" s="1" t="s">
        <v>21</v>
      </c>
      <c r="P257" s="1">
        <v>1114</v>
      </c>
      <c r="Q257" s="1" t="s">
        <v>31</v>
      </c>
      <c r="R257" s="1" t="s">
        <v>66</v>
      </c>
      <c r="S257" s="1">
        <v>0</v>
      </c>
      <c r="T257" s="1" t="s">
        <v>32</v>
      </c>
      <c r="U257" s="1">
        <v>37</v>
      </c>
      <c r="V257" s="1">
        <v>700000</v>
      </c>
      <c r="W257" s="1">
        <v>103</v>
      </c>
      <c r="X257" s="1" t="s">
        <v>39</v>
      </c>
      <c r="Y257" s="1" t="s">
        <v>31</v>
      </c>
      <c r="Z257" s="1">
        <v>31</v>
      </c>
      <c r="AA257" s="1">
        <v>15000</v>
      </c>
    </row>
    <row r="258" spans="2:27" x14ac:dyDescent="0.25">
      <c r="B258" s="2">
        <v>1257</v>
      </c>
      <c r="C258" s="3">
        <v>44395</v>
      </c>
      <c r="D258" s="2">
        <v>1110000</v>
      </c>
      <c r="E258" s="2">
        <v>5360</v>
      </c>
      <c r="F258" s="1">
        <v>19000</v>
      </c>
      <c r="G258" s="1">
        <v>1.7000000000000001E-2</v>
      </c>
      <c r="H258" s="1">
        <v>207</v>
      </c>
      <c r="I258" s="1">
        <v>2</v>
      </c>
      <c r="J258" s="1" t="s">
        <v>14</v>
      </c>
      <c r="K258" s="1">
        <v>3</v>
      </c>
      <c r="L258" s="1">
        <v>4</v>
      </c>
      <c r="M258" s="1" t="s">
        <v>22</v>
      </c>
      <c r="N258" s="1" t="s">
        <v>19</v>
      </c>
      <c r="O258" s="1" t="s">
        <v>17</v>
      </c>
      <c r="P258" s="1">
        <v>1211</v>
      </c>
      <c r="Q258" s="1" t="s">
        <v>31</v>
      </c>
      <c r="R258" s="1" t="s">
        <v>65</v>
      </c>
      <c r="S258" s="1">
        <v>3</v>
      </c>
      <c r="T258" s="1" t="s">
        <v>33</v>
      </c>
      <c r="U258" s="1">
        <v>55</v>
      </c>
      <c r="V258" s="1">
        <v>310000</v>
      </c>
      <c r="W258" s="1">
        <v>102</v>
      </c>
      <c r="X258" s="1" t="s">
        <v>38</v>
      </c>
      <c r="Y258" s="1" t="s">
        <v>31</v>
      </c>
      <c r="Z258" s="1">
        <v>23</v>
      </c>
      <c r="AA258" s="1">
        <v>7000</v>
      </c>
    </row>
    <row r="259" spans="2:27" x14ac:dyDescent="0.25">
      <c r="B259" s="2">
        <v>1258</v>
      </c>
      <c r="C259" s="3">
        <v>44395</v>
      </c>
      <c r="D259" s="2">
        <v>1070000</v>
      </c>
      <c r="E259" s="2">
        <v>5720</v>
      </c>
      <c r="F259" s="1">
        <v>15000</v>
      </c>
      <c r="G259" s="1">
        <v>1.4E-2</v>
      </c>
      <c r="H259" s="1">
        <v>187</v>
      </c>
      <c r="I259" s="1">
        <v>3</v>
      </c>
      <c r="J259" s="1" t="s">
        <v>14</v>
      </c>
      <c r="K259" s="1">
        <v>2</v>
      </c>
      <c r="L259" s="1">
        <v>4</v>
      </c>
      <c r="M259" s="1" t="s">
        <v>22</v>
      </c>
      <c r="N259" s="1" t="s">
        <v>19</v>
      </c>
      <c r="O259" s="1" t="s">
        <v>21</v>
      </c>
      <c r="P259" s="1">
        <v>1527</v>
      </c>
      <c r="Q259" s="1" t="s">
        <v>34</v>
      </c>
      <c r="R259" s="1" t="s">
        <v>65</v>
      </c>
      <c r="S259" s="1">
        <v>3</v>
      </c>
      <c r="T259" s="1" t="s">
        <v>32</v>
      </c>
      <c r="U259" s="1">
        <v>64</v>
      </c>
      <c r="V259" s="1">
        <v>600000</v>
      </c>
      <c r="W259" s="1">
        <v>101</v>
      </c>
      <c r="X259" s="1" t="s">
        <v>37</v>
      </c>
      <c r="Y259" s="1" t="s">
        <v>31</v>
      </c>
      <c r="Z259" s="1">
        <v>25</v>
      </c>
      <c r="AA259" s="1">
        <v>9000</v>
      </c>
    </row>
    <row r="260" spans="2:27" x14ac:dyDescent="0.25">
      <c r="B260" s="2">
        <v>1259</v>
      </c>
      <c r="C260" s="3">
        <v>44396</v>
      </c>
      <c r="D260" s="2">
        <v>1280000</v>
      </c>
      <c r="E260" s="2">
        <v>4720</v>
      </c>
      <c r="F260" s="1">
        <v>24000</v>
      </c>
      <c r="G260" s="1">
        <v>1.9E-2</v>
      </c>
      <c r="H260" s="1">
        <v>271</v>
      </c>
      <c r="I260" s="1">
        <v>3</v>
      </c>
      <c r="J260" s="1" t="s">
        <v>18</v>
      </c>
      <c r="K260" s="1">
        <v>3</v>
      </c>
      <c r="L260" s="1">
        <v>3</v>
      </c>
      <c r="M260" s="1" t="s">
        <v>23</v>
      </c>
      <c r="N260" s="1" t="s">
        <v>19</v>
      </c>
      <c r="O260" s="1" t="s">
        <v>17</v>
      </c>
      <c r="P260" s="1">
        <v>1066</v>
      </c>
      <c r="Q260" s="1" t="s">
        <v>31</v>
      </c>
      <c r="R260" s="1" t="s">
        <v>65</v>
      </c>
      <c r="S260" s="1">
        <v>3</v>
      </c>
      <c r="T260" s="1" t="s">
        <v>33</v>
      </c>
      <c r="U260" s="1">
        <v>52</v>
      </c>
      <c r="V260" s="1">
        <v>780000</v>
      </c>
      <c r="W260" s="1">
        <v>102</v>
      </c>
      <c r="X260" s="1" t="s">
        <v>38</v>
      </c>
      <c r="Y260" s="1" t="s">
        <v>31</v>
      </c>
      <c r="Z260" s="1">
        <v>23</v>
      </c>
      <c r="AA260" s="1">
        <v>7000</v>
      </c>
    </row>
    <row r="261" spans="2:27" x14ac:dyDescent="0.25">
      <c r="B261" s="2">
        <v>1260</v>
      </c>
      <c r="C261" s="3">
        <v>44396</v>
      </c>
      <c r="D261" s="2">
        <v>1070000</v>
      </c>
      <c r="E261" s="2">
        <v>5350</v>
      </c>
      <c r="F261" s="1">
        <v>21000</v>
      </c>
      <c r="G261" s="1">
        <v>0.02</v>
      </c>
      <c r="H261" s="1">
        <v>200</v>
      </c>
      <c r="I261" s="1">
        <v>4</v>
      </c>
      <c r="J261" s="1" t="s">
        <v>14</v>
      </c>
      <c r="K261" s="1">
        <v>2</v>
      </c>
      <c r="L261" s="1">
        <v>2</v>
      </c>
      <c r="M261" s="1" t="s">
        <v>22</v>
      </c>
      <c r="N261" s="1" t="s">
        <v>19</v>
      </c>
      <c r="O261" s="1" t="s">
        <v>17</v>
      </c>
      <c r="P261" s="1">
        <v>1086</v>
      </c>
      <c r="Q261" s="1" t="s">
        <v>31</v>
      </c>
      <c r="R261" s="1" t="s">
        <v>66</v>
      </c>
      <c r="S261" s="1">
        <v>0</v>
      </c>
      <c r="T261" s="1" t="s">
        <v>33</v>
      </c>
      <c r="U261" s="1">
        <v>30</v>
      </c>
      <c r="V261" s="1">
        <v>750000</v>
      </c>
      <c r="W261" s="1">
        <v>102</v>
      </c>
      <c r="X261" s="1" t="s">
        <v>38</v>
      </c>
      <c r="Y261" s="1" t="s">
        <v>31</v>
      </c>
      <c r="Z261" s="1">
        <v>23</v>
      </c>
      <c r="AA261" s="1">
        <v>7000</v>
      </c>
    </row>
    <row r="262" spans="2:27" x14ac:dyDescent="0.25">
      <c r="B262" s="2">
        <v>1261</v>
      </c>
      <c r="C262" s="3">
        <v>44396</v>
      </c>
      <c r="D262" s="2">
        <v>1360000</v>
      </c>
      <c r="E262" s="2">
        <v>7550</v>
      </c>
      <c r="F262" s="1">
        <v>31000</v>
      </c>
      <c r="G262" s="1">
        <v>2.3E-2</v>
      </c>
      <c r="H262" s="1">
        <v>180</v>
      </c>
      <c r="I262" s="1">
        <v>2</v>
      </c>
      <c r="J262" s="1" t="s">
        <v>14</v>
      </c>
      <c r="K262" s="1">
        <v>2</v>
      </c>
      <c r="L262" s="1">
        <v>2</v>
      </c>
      <c r="M262" s="1" t="s">
        <v>22</v>
      </c>
      <c r="N262" s="1" t="s">
        <v>20</v>
      </c>
      <c r="O262" s="1" t="s">
        <v>17</v>
      </c>
      <c r="P262" s="1">
        <v>1107</v>
      </c>
      <c r="Q262" s="1" t="s">
        <v>31</v>
      </c>
      <c r="R262" s="1" t="s">
        <v>64</v>
      </c>
      <c r="S262" s="1">
        <v>0</v>
      </c>
      <c r="T262" s="1" t="s">
        <v>32</v>
      </c>
      <c r="U262" s="1">
        <v>31</v>
      </c>
      <c r="V262" s="1">
        <v>500000</v>
      </c>
      <c r="W262" s="1">
        <v>103</v>
      </c>
      <c r="X262" s="1" t="s">
        <v>39</v>
      </c>
      <c r="Y262" s="1" t="s">
        <v>31</v>
      </c>
      <c r="Z262" s="1">
        <v>31</v>
      </c>
      <c r="AA262" s="1">
        <v>15000</v>
      </c>
    </row>
    <row r="263" spans="2:27" x14ac:dyDescent="0.25">
      <c r="B263" s="2">
        <v>1262</v>
      </c>
      <c r="C263" s="3">
        <v>44396</v>
      </c>
      <c r="D263" s="2">
        <v>1030000</v>
      </c>
      <c r="E263" s="2">
        <v>5300</v>
      </c>
      <c r="F263" s="1">
        <v>14000</v>
      </c>
      <c r="G263" s="1">
        <v>1.4E-2</v>
      </c>
      <c r="H263" s="1">
        <v>194</v>
      </c>
      <c r="I263" s="1">
        <v>4</v>
      </c>
      <c r="J263" s="1" t="s">
        <v>18</v>
      </c>
      <c r="K263" s="1">
        <v>2</v>
      </c>
      <c r="L263" s="1">
        <v>2</v>
      </c>
      <c r="M263" s="1" t="s">
        <v>22</v>
      </c>
      <c r="N263" s="1" t="s">
        <v>19</v>
      </c>
      <c r="O263" s="1" t="s">
        <v>21</v>
      </c>
      <c r="P263" s="1">
        <v>1439</v>
      </c>
      <c r="Q263" s="1" t="s">
        <v>31</v>
      </c>
      <c r="R263" s="1" t="s">
        <v>66</v>
      </c>
      <c r="S263" s="1">
        <v>0</v>
      </c>
      <c r="T263" s="1" t="s">
        <v>33</v>
      </c>
      <c r="U263" s="1">
        <v>37</v>
      </c>
      <c r="V263" s="1">
        <v>280000</v>
      </c>
      <c r="W263" s="1">
        <v>102</v>
      </c>
      <c r="X263" s="1" t="s">
        <v>38</v>
      </c>
      <c r="Y263" s="1" t="s">
        <v>31</v>
      </c>
      <c r="Z263" s="1">
        <v>23</v>
      </c>
      <c r="AA263" s="1">
        <v>7000</v>
      </c>
    </row>
    <row r="264" spans="2:27" x14ac:dyDescent="0.25">
      <c r="B264" s="2">
        <v>1263</v>
      </c>
      <c r="C264" s="3">
        <v>44398</v>
      </c>
      <c r="D264" s="2">
        <v>730000</v>
      </c>
      <c r="E264" s="2">
        <v>5400</v>
      </c>
      <c r="F264" s="1">
        <v>15000</v>
      </c>
      <c r="G264" s="1">
        <v>2.1000000000000001E-2</v>
      </c>
      <c r="H264" s="1">
        <v>135</v>
      </c>
      <c r="I264" s="1">
        <v>5</v>
      </c>
      <c r="J264" s="1" t="s">
        <v>14</v>
      </c>
      <c r="K264" s="1">
        <v>2</v>
      </c>
      <c r="L264" s="1">
        <v>3</v>
      </c>
      <c r="M264" s="1" t="s">
        <v>15</v>
      </c>
      <c r="N264" s="1" t="s">
        <v>19</v>
      </c>
      <c r="O264" s="1" t="s">
        <v>21</v>
      </c>
      <c r="P264" s="1">
        <v>1516</v>
      </c>
      <c r="Q264" s="1" t="s">
        <v>31</v>
      </c>
      <c r="R264" s="1" t="s">
        <v>66</v>
      </c>
      <c r="S264" s="1">
        <v>0</v>
      </c>
      <c r="T264" s="1" t="s">
        <v>33</v>
      </c>
      <c r="U264" s="1">
        <v>31</v>
      </c>
      <c r="V264" s="1">
        <v>270000</v>
      </c>
      <c r="W264" s="1">
        <v>103</v>
      </c>
      <c r="X264" s="1" t="s">
        <v>39</v>
      </c>
      <c r="Y264" s="1" t="s">
        <v>31</v>
      </c>
      <c r="Z264" s="1">
        <v>31</v>
      </c>
      <c r="AA264" s="1">
        <v>15000</v>
      </c>
    </row>
    <row r="265" spans="2:27" x14ac:dyDescent="0.25">
      <c r="B265" s="2">
        <v>1264</v>
      </c>
      <c r="C265" s="3">
        <v>44398</v>
      </c>
      <c r="D265" s="2">
        <v>1740000</v>
      </c>
      <c r="E265" s="2">
        <v>9250</v>
      </c>
      <c r="F265" s="1">
        <v>17000</v>
      </c>
      <c r="G265" s="1">
        <v>0.01</v>
      </c>
      <c r="H265" s="1">
        <v>188</v>
      </c>
      <c r="I265" s="1">
        <v>1</v>
      </c>
      <c r="J265" s="1" t="s">
        <v>14</v>
      </c>
      <c r="K265" s="1">
        <v>3</v>
      </c>
      <c r="L265" s="1">
        <v>4</v>
      </c>
      <c r="M265" s="1" t="s">
        <v>15</v>
      </c>
      <c r="N265" s="1" t="s">
        <v>16</v>
      </c>
      <c r="O265" s="1" t="s">
        <v>17</v>
      </c>
      <c r="P265" s="1">
        <v>1677</v>
      </c>
      <c r="Q265" s="1" t="s">
        <v>31</v>
      </c>
      <c r="R265" s="1" t="s">
        <v>65</v>
      </c>
      <c r="S265" s="1">
        <v>2</v>
      </c>
      <c r="T265" s="1" t="s">
        <v>33</v>
      </c>
      <c r="U265" s="1">
        <v>59</v>
      </c>
      <c r="V265" s="1">
        <v>590000</v>
      </c>
      <c r="W265" s="1">
        <v>101</v>
      </c>
      <c r="X265" s="1" t="s">
        <v>37</v>
      </c>
      <c r="Y265" s="1" t="s">
        <v>31</v>
      </c>
      <c r="Z265" s="1">
        <v>25</v>
      </c>
      <c r="AA265" s="1">
        <v>9000</v>
      </c>
    </row>
    <row r="266" spans="2:27" x14ac:dyDescent="0.25">
      <c r="B266" s="2">
        <v>1265</v>
      </c>
      <c r="C266" s="3">
        <v>44399</v>
      </c>
      <c r="D266" s="2">
        <v>860000</v>
      </c>
      <c r="E266" s="2">
        <v>5300</v>
      </c>
      <c r="F266" s="1">
        <v>21000</v>
      </c>
      <c r="G266" s="1">
        <v>2.4E-2</v>
      </c>
      <c r="H266" s="1">
        <v>162</v>
      </c>
      <c r="I266" s="1">
        <v>1</v>
      </c>
      <c r="J266" s="1" t="s">
        <v>14</v>
      </c>
      <c r="K266" s="1">
        <v>2</v>
      </c>
      <c r="L266" s="1">
        <v>2</v>
      </c>
      <c r="M266" s="1" t="s">
        <v>22</v>
      </c>
      <c r="N266" s="1" t="s">
        <v>19</v>
      </c>
      <c r="O266" s="1" t="s">
        <v>17</v>
      </c>
      <c r="P266" s="1">
        <v>1784</v>
      </c>
      <c r="Q266" s="1" t="s">
        <v>31</v>
      </c>
      <c r="R266" s="1" t="s">
        <v>66</v>
      </c>
      <c r="S266" s="1">
        <v>0</v>
      </c>
      <c r="T266" s="1" t="s">
        <v>33</v>
      </c>
      <c r="U266" s="1">
        <v>34</v>
      </c>
      <c r="V266" s="1">
        <v>380000</v>
      </c>
      <c r="W266" s="1">
        <v>103</v>
      </c>
      <c r="X266" s="1" t="s">
        <v>39</v>
      </c>
      <c r="Y266" s="1" t="s">
        <v>31</v>
      </c>
      <c r="Z266" s="1">
        <v>31</v>
      </c>
      <c r="AA266" s="1">
        <v>15000</v>
      </c>
    </row>
    <row r="267" spans="2:27" x14ac:dyDescent="0.25">
      <c r="B267" s="2">
        <v>1266</v>
      </c>
      <c r="C267" s="3">
        <v>44399</v>
      </c>
      <c r="D267" s="2">
        <v>1840000</v>
      </c>
      <c r="E267" s="2">
        <v>7790</v>
      </c>
      <c r="F267" s="1">
        <v>44000</v>
      </c>
      <c r="G267" s="1">
        <v>2.4E-2</v>
      </c>
      <c r="H267" s="1">
        <v>236</v>
      </c>
      <c r="I267" s="1">
        <v>5</v>
      </c>
      <c r="J267" s="1" t="s">
        <v>14</v>
      </c>
      <c r="K267" s="1">
        <v>3</v>
      </c>
      <c r="L267" s="1">
        <v>3</v>
      </c>
      <c r="M267" s="1" t="s">
        <v>22</v>
      </c>
      <c r="N267" s="1" t="s">
        <v>20</v>
      </c>
      <c r="O267" s="1" t="s">
        <v>17</v>
      </c>
      <c r="P267" s="1">
        <v>1872</v>
      </c>
      <c r="Q267" s="1" t="s">
        <v>31</v>
      </c>
      <c r="R267" s="1" t="s">
        <v>65</v>
      </c>
      <c r="S267" s="1">
        <v>3</v>
      </c>
      <c r="T267" s="1" t="s">
        <v>33</v>
      </c>
      <c r="U267" s="1">
        <v>53</v>
      </c>
      <c r="V267" s="1">
        <v>580000</v>
      </c>
      <c r="W267" s="1">
        <v>103</v>
      </c>
      <c r="X267" s="1" t="s">
        <v>39</v>
      </c>
      <c r="Y267" s="1" t="s">
        <v>31</v>
      </c>
      <c r="Z267" s="1">
        <v>31</v>
      </c>
      <c r="AA267" s="1">
        <v>15000</v>
      </c>
    </row>
    <row r="268" spans="2:27" x14ac:dyDescent="0.25">
      <c r="B268" s="2">
        <v>1267</v>
      </c>
      <c r="C268" s="3">
        <v>44400</v>
      </c>
      <c r="D268" s="2">
        <v>1150000</v>
      </c>
      <c r="E268" s="2">
        <v>5150</v>
      </c>
      <c r="F268" s="1">
        <v>17000</v>
      </c>
      <c r="G268" s="1">
        <v>1.4999999999999999E-2</v>
      </c>
      <c r="H268" s="1">
        <v>223</v>
      </c>
      <c r="I268" s="1">
        <v>1</v>
      </c>
      <c r="J268" s="1" t="s">
        <v>18</v>
      </c>
      <c r="K268" s="1">
        <v>4</v>
      </c>
      <c r="L268" s="1">
        <v>3</v>
      </c>
      <c r="M268" s="1" t="s">
        <v>15</v>
      </c>
      <c r="N268" s="1" t="s">
        <v>19</v>
      </c>
      <c r="O268" s="1" t="s">
        <v>17</v>
      </c>
      <c r="P268" s="1">
        <v>1729</v>
      </c>
      <c r="Q268" s="1" t="s">
        <v>31</v>
      </c>
      <c r="R268" s="1" t="s">
        <v>65</v>
      </c>
      <c r="S268" s="1">
        <v>4</v>
      </c>
      <c r="T268" s="1" t="s">
        <v>32</v>
      </c>
      <c r="U268" s="1">
        <v>63</v>
      </c>
      <c r="V268" s="1">
        <v>360000</v>
      </c>
      <c r="W268" s="1">
        <v>102</v>
      </c>
      <c r="X268" s="1" t="s">
        <v>38</v>
      </c>
      <c r="Y268" s="1" t="s">
        <v>31</v>
      </c>
      <c r="Z268" s="1">
        <v>23</v>
      </c>
      <c r="AA268" s="1">
        <v>7000</v>
      </c>
    </row>
    <row r="269" spans="2:27" x14ac:dyDescent="0.25">
      <c r="B269" s="2">
        <v>1268</v>
      </c>
      <c r="C269" s="3">
        <v>44400</v>
      </c>
      <c r="D269" s="2">
        <v>1400000</v>
      </c>
      <c r="E269" s="2">
        <v>7100</v>
      </c>
      <c r="F269" s="1">
        <v>25000</v>
      </c>
      <c r="G269" s="1">
        <v>1.7999999999999999E-2</v>
      </c>
      <c r="H269" s="1">
        <v>197</v>
      </c>
      <c r="I269" s="1">
        <v>5</v>
      </c>
      <c r="J269" s="1" t="s">
        <v>18</v>
      </c>
      <c r="K269" s="1">
        <v>2</v>
      </c>
      <c r="L269" s="1">
        <v>2</v>
      </c>
      <c r="M269" s="1" t="s">
        <v>23</v>
      </c>
      <c r="N269" s="1" t="s">
        <v>20</v>
      </c>
      <c r="O269" s="1" t="s">
        <v>17</v>
      </c>
      <c r="P269" s="1">
        <v>1745</v>
      </c>
      <c r="Q269" s="1" t="s">
        <v>31</v>
      </c>
      <c r="R269" s="1" t="s">
        <v>64</v>
      </c>
      <c r="S269" s="1">
        <v>0</v>
      </c>
      <c r="T269" s="1" t="s">
        <v>33</v>
      </c>
      <c r="U269" s="1">
        <v>45</v>
      </c>
      <c r="V269" s="1">
        <v>530000</v>
      </c>
      <c r="W269" s="1">
        <v>102</v>
      </c>
      <c r="X269" s="1" t="s">
        <v>38</v>
      </c>
      <c r="Y269" s="1" t="s">
        <v>31</v>
      </c>
      <c r="Z269" s="1">
        <v>23</v>
      </c>
      <c r="AA269" s="1">
        <v>7000</v>
      </c>
    </row>
    <row r="270" spans="2:27" x14ac:dyDescent="0.25">
      <c r="B270" s="2">
        <v>1269</v>
      </c>
      <c r="C270" s="3">
        <v>44400</v>
      </c>
      <c r="D270" s="2">
        <v>1060000</v>
      </c>
      <c r="E270" s="2">
        <v>5380</v>
      </c>
      <c r="F270" s="1">
        <v>16000</v>
      </c>
      <c r="G270" s="1">
        <v>1.4999999999999999E-2</v>
      </c>
      <c r="H270" s="1">
        <v>197</v>
      </c>
      <c r="I270" s="1">
        <v>4</v>
      </c>
      <c r="J270" s="1" t="s">
        <v>14</v>
      </c>
      <c r="K270" s="1">
        <v>3</v>
      </c>
      <c r="L270" s="1">
        <v>4</v>
      </c>
      <c r="M270" s="1" t="s">
        <v>22</v>
      </c>
      <c r="N270" s="1" t="s">
        <v>19</v>
      </c>
      <c r="O270" s="1" t="s">
        <v>17</v>
      </c>
      <c r="P270" s="1">
        <v>1867</v>
      </c>
      <c r="Q270" s="1" t="s">
        <v>34</v>
      </c>
      <c r="R270" s="1" t="s">
        <v>65</v>
      </c>
      <c r="S270" s="1">
        <v>2</v>
      </c>
      <c r="T270" s="1" t="s">
        <v>33</v>
      </c>
      <c r="U270" s="1">
        <v>55</v>
      </c>
      <c r="V270" s="1">
        <v>370000</v>
      </c>
      <c r="W270" s="1">
        <v>102</v>
      </c>
      <c r="X270" s="1" t="s">
        <v>38</v>
      </c>
      <c r="Y270" s="1" t="s">
        <v>31</v>
      </c>
      <c r="Z270" s="1">
        <v>23</v>
      </c>
      <c r="AA270" s="1">
        <v>7000</v>
      </c>
    </row>
    <row r="271" spans="2:27" x14ac:dyDescent="0.25">
      <c r="B271" s="2">
        <v>1270</v>
      </c>
      <c r="C271" s="3">
        <v>44401</v>
      </c>
      <c r="D271" s="2">
        <v>1370000</v>
      </c>
      <c r="E271" s="2">
        <v>8830</v>
      </c>
      <c r="F271" s="1">
        <v>29000</v>
      </c>
      <c r="G271" s="1">
        <v>2.1000000000000001E-2</v>
      </c>
      <c r="H271" s="1">
        <v>155</v>
      </c>
      <c r="I271" s="1">
        <v>1</v>
      </c>
      <c r="J271" s="1" t="s">
        <v>18</v>
      </c>
      <c r="K271" s="1">
        <v>2</v>
      </c>
      <c r="L271" s="1">
        <v>4</v>
      </c>
      <c r="M271" s="1" t="s">
        <v>23</v>
      </c>
      <c r="N271" s="1" t="s">
        <v>16</v>
      </c>
      <c r="O271" s="1" t="s">
        <v>17</v>
      </c>
      <c r="P271" s="1">
        <v>1269</v>
      </c>
      <c r="Q271" s="1" t="s">
        <v>31</v>
      </c>
      <c r="R271" s="1" t="s">
        <v>65</v>
      </c>
      <c r="S271" s="1">
        <v>4</v>
      </c>
      <c r="T271" s="1" t="s">
        <v>33</v>
      </c>
      <c r="U271" s="1">
        <v>44</v>
      </c>
      <c r="V271" s="1">
        <v>660000</v>
      </c>
      <c r="W271" s="1">
        <v>103</v>
      </c>
      <c r="X271" s="1" t="s">
        <v>39</v>
      </c>
      <c r="Y271" s="1" t="s">
        <v>31</v>
      </c>
      <c r="Z271" s="1">
        <v>31</v>
      </c>
      <c r="AA271" s="1">
        <v>15000</v>
      </c>
    </row>
    <row r="272" spans="2:27" x14ac:dyDescent="0.25">
      <c r="B272" s="2">
        <v>1271</v>
      </c>
      <c r="C272" s="3">
        <v>44402</v>
      </c>
      <c r="D272" s="2">
        <v>1690000</v>
      </c>
      <c r="E272" s="2">
        <v>7190</v>
      </c>
      <c r="F272" s="1">
        <v>34000</v>
      </c>
      <c r="G272" s="1">
        <v>0.02</v>
      </c>
      <c r="H272" s="1">
        <v>235</v>
      </c>
      <c r="I272" s="1">
        <v>3</v>
      </c>
      <c r="J272" s="1" t="s">
        <v>18</v>
      </c>
      <c r="K272" s="1">
        <v>4</v>
      </c>
      <c r="L272" s="1">
        <v>3</v>
      </c>
      <c r="M272" s="1" t="s">
        <v>23</v>
      </c>
      <c r="N272" s="1" t="s">
        <v>20</v>
      </c>
      <c r="O272" s="1" t="s">
        <v>17</v>
      </c>
      <c r="P272" s="1">
        <v>1157</v>
      </c>
      <c r="Q272" s="1" t="s">
        <v>31</v>
      </c>
      <c r="R272" s="1" t="s">
        <v>65</v>
      </c>
      <c r="S272" s="1">
        <v>2</v>
      </c>
      <c r="T272" s="1" t="s">
        <v>32</v>
      </c>
      <c r="U272" s="1">
        <v>41</v>
      </c>
      <c r="V272" s="1">
        <v>580000</v>
      </c>
      <c r="W272" s="1">
        <v>103</v>
      </c>
      <c r="X272" s="1" t="s">
        <v>39</v>
      </c>
      <c r="Y272" s="1" t="s">
        <v>31</v>
      </c>
      <c r="Z272" s="1">
        <v>31</v>
      </c>
      <c r="AA272" s="1">
        <v>15000</v>
      </c>
    </row>
    <row r="273" spans="2:27" x14ac:dyDescent="0.25">
      <c r="B273" s="2">
        <v>1272</v>
      </c>
      <c r="C273" s="3">
        <v>44402</v>
      </c>
      <c r="D273" s="2">
        <v>1250000</v>
      </c>
      <c r="E273" s="2">
        <v>9050</v>
      </c>
      <c r="F273" s="1">
        <v>28000</v>
      </c>
      <c r="G273" s="1">
        <v>2.1999999999999999E-2</v>
      </c>
      <c r="H273" s="1">
        <v>138</v>
      </c>
      <c r="I273" s="1">
        <v>6</v>
      </c>
      <c r="J273" s="1" t="s">
        <v>14</v>
      </c>
      <c r="K273" s="1">
        <v>1</v>
      </c>
      <c r="L273" s="1">
        <v>3</v>
      </c>
      <c r="M273" s="1" t="s">
        <v>23</v>
      </c>
      <c r="N273" s="1" t="s">
        <v>16</v>
      </c>
      <c r="O273" s="1" t="s">
        <v>17</v>
      </c>
      <c r="P273" s="1">
        <v>1582</v>
      </c>
      <c r="Q273" s="1" t="s">
        <v>31</v>
      </c>
      <c r="R273" s="1" t="s">
        <v>66</v>
      </c>
      <c r="S273" s="1">
        <v>0</v>
      </c>
      <c r="T273" s="1" t="s">
        <v>33</v>
      </c>
      <c r="U273" s="1">
        <v>31</v>
      </c>
      <c r="V273" s="1">
        <v>670000</v>
      </c>
      <c r="W273" s="1">
        <v>103</v>
      </c>
      <c r="X273" s="1" t="s">
        <v>39</v>
      </c>
      <c r="Y273" s="1" t="s">
        <v>31</v>
      </c>
      <c r="Z273" s="1">
        <v>31</v>
      </c>
      <c r="AA273" s="1">
        <v>15000</v>
      </c>
    </row>
    <row r="274" spans="2:27" x14ac:dyDescent="0.25">
      <c r="B274" s="2">
        <v>1273</v>
      </c>
      <c r="C274" s="3">
        <v>44402</v>
      </c>
      <c r="D274" s="2">
        <v>1810000</v>
      </c>
      <c r="E274" s="2">
        <v>7380</v>
      </c>
      <c r="F274" s="1">
        <v>27000</v>
      </c>
      <c r="G274" s="1">
        <v>1.4999999999999999E-2</v>
      </c>
      <c r="H274" s="1">
        <v>245</v>
      </c>
      <c r="I274" s="1">
        <v>1</v>
      </c>
      <c r="J274" s="1" t="s">
        <v>18</v>
      </c>
      <c r="K274" s="1">
        <v>4</v>
      </c>
      <c r="L274" s="1">
        <v>3</v>
      </c>
      <c r="M274" s="1" t="s">
        <v>23</v>
      </c>
      <c r="N274" s="1" t="s">
        <v>20</v>
      </c>
      <c r="O274" s="1" t="s">
        <v>21</v>
      </c>
      <c r="P274" s="1">
        <v>1786</v>
      </c>
      <c r="Q274" s="1" t="s">
        <v>34</v>
      </c>
      <c r="R274" s="1" t="s">
        <v>65</v>
      </c>
      <c r="S274" s="1">
        <v>4</v>
      </c>
      <c r="T274" s="1" t="s">
        <v>33</v>
      </c>
      <c r="U274" s="1">
        <v>41</v>
      </c>
      <c r="V274" s="1">
        <v>660000</v>
      </c>
      <c r="W274" s="1">
        <v>101</v>
      </c>
      <c r="X274" s="1" t="s">
        <v>37</v>
      </c>
      <c r="Y274" s="1" t="s">
        <v>31</v>
      </c>
      <c r="Z274" s="1">
        <v>25</v>
      </c>
      <c r="AA274" s="1">
        <v>9000</v>
      </c>
    </row>
    <row r="275" spans="2:27" x14ac:dyDescent="0.25">
      <c r="B275" s="2">
        <v>1274</v>
      </c>
      <c r="C275" s="3">
        <v>44402</v>
      </c>
      <c r="D275" s="2">
        <v>1070000</v>
      </c>
      <c r="E275" s="2">
        <v>5190</v>
      </c>
      <c r="F275" s="1">
        <v>24000</v>
      </c>
      <c r="G275" s="1">
        <v>2.1999999999999999E-2</v>
      </c>
      <c r="H275" s="1">
        <v>206</v>
      </c>
      <c r="I275" s="1">
        <v>5</v>
      </c>
      <c r="J275" s="1" t="s">
        <v>18</v>
      </c>
      <c r="K275" s="1">
        <v>4</v>
      </c>
      <c r="L275" s="1">
        <v>3</v>
      </c>
      <c r="M275" s="1" t="s">
        <v>15</v>
      </c>
      <c r="N275" s="1" t="s">
        <v>19</v>
      </c>
      <c r="O275" s="1" t="s">
        <v>17</v>
      </c>
      <c r="P275" s="1">
        <v>1889</v>
      </c>
      <c r="Q275" s="1" t="s">
        <v>31</v>
      </c>
      <c r="R275" s="1" t="s">
        <v>65</v>
      </c>
      <c r="S275" s="1">
        <v>2</v>
      </c>
      <c r="T275" s="1" t="s">
        <v>33</v>
      </c>
      <c r="U275" s="1">
        <v>47</v>
      </c>
      <c r="V275" s="1">
        <v>410000</v>
      </c>
      <c r="W275" s="1">
        <v>103</v>
      </c>
      <c r="X275" s="1" t="s">
        <v>39</v>
      </c>
      <c r="Y275" s="1" t="s">
        <v>31</v>
      </c>
      <c r="Z275" s="1">
        <v>31</v>
      </c>
      <c r="AA275" s="1">
        <v>15000</v>
      </c>
    </row>
    <row r="276" spans="2:27" x14ac:dyDescent="0.25">
      <c r="B276" s="2">
        <v>1275</v>
      </c>
      <c r="C276" s="3">
        <v>44402</v>
      </c>
      <c r="D276" s="2">
        <v>2100000</v>
      </c>
      <c r="E276" s="2">
        <v>9130</v>
      </c>
      <c r="F276" s="1">
        <v>29000</v>
      </c>
      <c r="G276" s="1">
        <v>1.4E-2</v>
      </c>
      <c r="H276" s="1">
        <v>230</v>
      </c>
      <c r="I276" s="1">
        <v>2</v>
      </c>
      <c r="J276" s="1" t="s">
        <v>18</v>
      </c>
      <c r="K276" s="1">
        <v>3</v>
      </c>
      <c r="L276" s="1">
        <v>4</v>
      </c>
      <c r="M276" s="1" t="s">
        <v>23</v>
      </c>
      <c r="N276" s="1" t="s">
        <v>16</v>
      </c>
      <c r="O276" s="1" t="s">
        <v>21</v>
      </c>
      <c r="P276" s="1">
        <v>1903</v>
      </c>
      <c r="Q276" s="1" t="s">
        <v>31</v>
      </c>
      <c r="R276" s="1" t="s">
        <v>65</v>
      </c>
      <c r="S276" s="1">
        <v>4</v>
      </c>
      <c r="T276" s="1" t="s">
        <v>33</v>
      </c>
      <c r="U276" s="1">
        <v>51</v>
      </c>
      <c r="V276" s="1">
        <v>450000</v>
      </c>
      <c r="W276" s="1">
        <v>102</v>
      </c>
      <c r="X276" s="1" t="s">
        <v>38</v>
      </c>
      <c r="Y276" s="1" t="s">
        <v>31</v>
      </c>
      <c r="Z276" s="1">
        <v>23</v>
      </c>
      <c r="AA276" s="1">
        <v>7000</v>
      </c>
    </row>
    <row r="277" spans="2:27" x14ac:dyDescent="0.25">
      <c r="B277" s="2">
        <v>1276</v>
      </c>
      <c r="C277" s="3">
        <v>44404</v>
      </c>
      <c r="D277" s="2">
        <v>770000</v>
      </c>
      <c r="E277" s="2">
        <v>5090</v>
      </c>
      <c r="F277" s="1">
        <v>11000</v>
      </c>
      <c r="G277" s="1">
        <v>1.4E-2</v>
      </c>
      <c r="H277" s="1">
        <v>151</v>
      </c>
      <c r="I277" s="1">
        <v>1</v>
      </c>
      <c r="J277" s="1" t="s">
        <v>18</v>
      </c>
      <c r="K277" s="1">
        <v>3</v>
      </c>
      <c r="L277" s="1">
        <v>3</v>
      </c>
      <c r="M277" s="1" t="s">
        <v>23</v>
      </c>
      <c r="N277" s="1" t="s">
        <v>19</v>
      </c>
      <c r="O277" s="1" t="s">
        <v>21</v>
      </c>
      <c r="P277" s="1">
        <v>1133</v>
      </c>
      <c r="Q277" s="1" t="s">
        <v>31</v>
      </c>
      <c r="R277" s="1" t="s">
        <v>65</v>
      </c>
      <c r="S277" s="1">
        <v>3</v>
      </c>
      <c r="T277" s="1" t="s">
        <v>32</v>
      </c>
      <c r="U277" s="1">
        <v>47</v>
      </c>
      <c r="V277" s="1">
        <v>670000</v>
      </c>
      <c r="W277" s="1">
        <v>101</v>
      </c>
      <c r="X277" s="1" t="s">
        <v>37</v>
      </c>
      <c r="Y277" s="1" t="s">
        <v>31</v>
      </c>
      <c r="Z277" s="1">
        <v>25</v>
      </c>
      <c r="AA277" s="1">
        <v>9000</v>
      </c>
    </row>
    <row r="278" spans="2:27" x14ac:dyDescent="0.25">
      <c r="B278" s="2">
        <v>1277</v>
      </c>
      <c r="C278" s="3">
        <v>44404</v>
      </c>
      <c r="D278" s="2">
        <v>1790000</v>
      </c>
      <c r="E278" s="2">
        <v>9040</v>
      </c>
      <c r="F278" s="1">
        <v>32000</v>
      </c>
      <c r="G278" s="1">
        <v>1.7999999999999999E-2</v>
      </c>
      <c r="H278" s="1">
        <v>198</v>
      </c>
      <c r="I278" s="1">
        <v>2</v>
      </c>
      <c r="J278" s="1" t="s">
        <v>18</v>
      </c>
      <c r="K278" s="1">
        <v>3</v>
      </c>
      <c r="L278" s="1">
        <v>2</v>
      </c>
      <c r="M278" s="1" t="s">
        <v>15</v>
      </c>
      <c r="N278" s="1" t="s">
        <v>16</v>
      </c>
      <c r="O278" s="1" t="s">
        <v>17</v>
      </c>
      <c r="P278" s="1">
        <v>1728</v>
      </c>
      <c r="Q278" s="1" t="s">
        <v>34</v>
      </c>
      <c r="R278" s="1" t="s">
        <v>64</v>
      </c>
      <c r="S278" s="1">
        <v>0</v>
      </c>
      <c r="T278" s="1" t="s">
        <v>33</v>
      </c>
      <c r="U278" s="1">
        <v>44</v>
      </c>
      <c r="V278" s="1">
        <v>500000</v>
      </c>
      <c r="W278" s="1">
        <v>102</v>
      </c>
      <c r="X278" s="1" t="s">
        <v>38</v>
      </c>
      <c r="Y278" s="1" t="s">
        <v>31</v>
      </c>
      <c r="Z278" s="1">
        <v>23</v>
      </c>
      <c r="AA278" s="1">
        <v>7000</v>
      </c>
    </row>
    <row r="279" spans="2:27" x14ac:dyDescent="0.25">
      <c r="B279" s="2">
        <v>1278</v>
      </c>
      <c r="C279" s="3">
        <v>44405</v>
      </c>
      <c r="D279" s="2">
        <v>1330000</v>
      </c>
      <c r="E279" s="2">
        <v>8200</v>
      </c>
      <c r="F279" s="1">
        <v>16000</v>
      </c>
      <c r="G279" s="1">
        <v>1.2E-2</v>
      </c>
      <c r="H279" s="1">
        <v>162</v>
      </c>
      <c r="I279" s="1">
        <v>2</v>
      </c>
      <c r="J279" s="1" t="s">
        <v>18</v>
      </c>
      <c r="K279" s="1">
        <v>2</v>
      </c>
      <c r="L279" s="1">
        <v>2</v>
      </c>
      <c r="M279" s="1" t="s">
        <v>22</v>
      </c>
      <c r="N279" s="1" t="s">
        <v>20</v>
      </c>
      <c r="O279" s="1" t="s">
        <v>21</v>
      </c>
      <c r="P279" s="1">
        <v>1136</v>
      </c>
      <c r="Q279" s="1" t="s">
        <v>31</v>
      </c>
      <c r="R279" s="1" t="s">
        <v>66</v>
      </c>
      <c r="S279" s="1">
        <v>0</v>
      </c>
      <c r="T279" s="1" t="s">
        <v>33</v>
      </c>
      <c r="U279" s="1">
        <v>33</v>
      </c>
      <c r="V279" s="1">
        <v>700000</v>
      </c>
      <c r="W279" s="1">
        <v>101</v>
      </c>
      <c r="X279" s="1" t="s">
        <v>37</v>
      </c>
      <c r="Y279" s="1" t="s">
        <v>31</v>
      </c>
      <c r="Z279" s="1">
        <v>25</v>
      </c>
      <c r="AA279" s="1">
        <v>9000</v>
      </c>
    </row>
    <row r="280" spans="2:27" x14ac:dyDescent="0.25">
      <c r="B280" s="2">
        <v>1279</v>
      </c>
      <c r="C280" s="3">
        <v>44405</v>
      </c>
      <c r="D280" s="2">
        <v>930000</v>
      </c>
      <c r="E280" s="2">
        <v>4740</v>
      </c>
      <c r="F280" s="1">
        <v>19000</v>
      </c>
      <c r="G280" s="1">
        <v>0.02</v>
      </c>
      <c r="H280" s="1">
        <v>196</v>
      </c>
      <c r="I280" s="1">
        <v>3</v>
      </c>
      <c r="J280" s="1" t="s">
        <v>14</v>
      </c>
      <c r="K280" s="1">
        <v>3</v>
      </c>
      <c r="L280" s="1">
        <v>4</v>
      </c>
      <c r="M280" s="1" t="s">
        <v>23</v>
      </c>
      <c r="N280" s="1" t="s">
        <v>19</v>
      </c>
      <c r="O280" s="1" t="s">
        <v>17</v>
      </c>
      <c r="P280" s="1">
        <v>1678</v>
      </c>
      <c r="Q280" s="1" t="s">
        <v>34</v>
      </c>
      <c r="R280" s="1" t="s">
        <v>65</v>
      </c>
      <c r="S280" s="1">
        <v>2</v>
      </c>
      <c r="T280" s="1" t="s">
        <v>33</v>
      </c>
      <c r="U280" s="1">
        <v>43</v>
      </c>
      <c r="V280" s="1">
        <v>670000</v>
      </c>
      <c r="W280" s="1">
        <v>103</v>
      </c>
      <c r="X280" s="1" t="s">
        <v>39</v>
      </c>
      <c r="Y280" s="1" t="s">
        <v>31</v>
      </c>
      <c r="Z280" s="1">
        <v>31</v>
      </c>
      <c r="AA280" s="1">
        <v>15000</v>
      </c>
    </row>
    <row r="281" spans="2:27" x14ac:dyDescent="0.25">
      <c r="B281" s="2">
        <v>1280</v>
      </c>
      <c r="C281" s="3">
        <v>44406</v>
      </c>
      <c r="D281" s="2">
        <v>2400000</v>
      </c>
      <c r="E281" s="2">
        <v>9830</v>
      </c>
      <c r="F281" s="1">
        <v>58000</v>
      </c>
      <c r="G281" s="1">
        <v>2.4E-2</v>
      </c>
      <c r="H281" s="1">
        <v>244</v>
      </c>
      <c r="I281" s="1">
        <v>5</v>
      </c>
      <c r="J281" s="1" t="s">
        <v>18</v>
      </c>
      <c r="K281" s="1">
        <v>3</v>
      </c>
      <c r="L281" s="1">
        <v>4</v>
      </c>
      <c r="M281" s="1" t="s">
        <v>22</v>
      </c>
      <c r="N281" s="1" t="s">
        <v>16</v>
      </c>
      <c r="O281" s="1" t="s">
        <v>21</v>
      </c>
      <c r="P281" s="1">
        <v>1443</v>
      </c>
      <c r="Q281" s="1" t="s">
        <v>31</v>
      </c>
      <c r="R281" s="1" t="s">
        <v>65</v>
      </c>
      <c r="S281" s="1">
        <v>4</v>
      </c>
      <c r="T281" s="1" t="s">
        <v>32</v>
      </c>
      <c r="U281" s="1">
        <v>56</v>
      </c>
      <c r="V281" s="1">
        <v>1040000</v>
      </c>
      <c r="W281" s="1">
        <v>103</v>
      </c>
      <c r="X281" s="1" t="s">
        <v>39</v>
      </c>
      <c r="Y281" s="1" t="s">
        <v>31</v>
      </c>
      <c r="Z281" s="1">
        <v>31</v>
      </c>
      <c r="AA281" s="1">
        <v>15000</v>
      </c>
    </row>
    <row r="282" spans="2:27" x14ac:dyDescent="0.25">
      <c r="B282" s="2">
        <v>1281</v>
      </c>
      <c r="C282" s="3">
        <v>44406</v>
      </c>
      <c r="D282" s="2">
        <v>1350000</v>
      </c>
      <c r="E282" s="2">
        <v>10000</v>
      </c>
      <c r="F282" s="1">
        <v>24000</v>
      </c>
      <c r="G282" s="1">
        <v>1.7999999999999999E-2</v>
      </c>
      <c r="H282" s="1">
        <v>135</v>
      </c>
      <c r="I282" s="1">
        <v>3</v>
      </c>
      <c r="J282" s="1" t="s">
        <v>14</v>
      </c>
      <c r="K282" s="1">
        <v>2</v>
      </c>
      <c r="L282" s="1">
        <v>2</v>
      </c>
      <c r="M282" s="1" t="s">
        <v>15</v>
      </c>
      <c r="N282" s="1" t="s">
        <v>16</v>
      </c>
      <c r="O282" s="1" t="s">
        <v>21</v>
      </c>
      <c r="P282" s="1">
        <v>1846</v>
      </c>
      <c r="Q282" s="1" t="s">
        <v>31</v>
      </c>
      <c r="R282" s="1" t="s">
        <v>66</v>
      </c>
      <c r="S282" s="1">
        <v>0</v>
      </c>
      <c r="T282" s="1" t="s">
        <v>32</v>
      </c>
      <c r="U282" s="1">
        <v>39</v>
      </c>
      <c r="V282" s="1">
        <v>590000</v>
      </c>
      <c r="W282" s="1">
        <v>102</v>
      </c>
      <c r="X282" s="1" t="s">
        <v>38</v>
      </c>
      <c r="Y282" s="1" t="s">
        <v>31</v>
      </c>
      <c r="Z282" s="1">
        <v>23</v>
      </c>
      <c r="AA282" s="1">
        <v>7000</v>
      </c>
    </row>
    <row r="283" spans="2:27" x14ac:dyDescent="0.25">
      <c r="B283" s="2">
        <v>1282</v>
      </c>
      <c r="C283" s="3">
        <v>44407</v>
      </c>
      <c r="D283" s="2">
        <v>1730000</v>
      </c>
      <c r="E283" s="2">
        <v>9450</v>
      </c>
      <c r="F283" s="1">
        <v>42000</v>
      </c>
      <c r="G283" s="1">
        <v>2.4E-2</v>
      </c>
      <c r="H283" s="1">
        <v>183</v>
      </c>
      <c r="I283" s="1">
        <v>3</v>
      </c>
      <c r="J283" s="1" t="s">
        <v>14</v>
      </c>
      <c r="K283" s="1">
        <v>3</v>
      </c>
      <c r="L283" s="1">
        <v>2</v>
      </c>
      <c r="M283" s="1" t="s">
        <v>23</v>
      </c>
      <c r="N283" s="1" t="s">
        <v>16</v>
      </c>
      <c r="O283" s="1" t="s">
        <v>21</v>
      </c>
      <c r="P283" s="1">
        <v>1617</v>
      </c>
      <c r="Q283" s="1" t="s">
        <v>31</v>
      </c>
      <c r="R283" s="1" t="s">
        <v>66</v>
      </c>
      <c r="S283" s="1">
        <v>0</v>
      </c>
      <c r="T283" s="1" t="s">
        <v>33</v>
      </c>
      <c r="U283" s="1">
        <v>33</v>
      </c>
      <c r="V283" s="1">
        <v>620000</v>
      </c>
      <c r="W283" s="1">
        <v>103</v>
      </c>
      <c r="X283" s="1" t="s">
        <v>39</v>
      </c>
      <c r="Y283" s="1" t="s">
        <v>31</v>
      </c>
      <c r="Z283" s="1">
        <v>31</v>
      </c>
      <c r="AA283" s="1">
        <v>15000</v>
      </c>
    </row>
    <row r="284" spans="2:27" x14ac:dyDescent="0.25">
      <c r="B284" s="2">
        <v>1283</v>
      </c>
      <c r="C284" s="3">
        <v>44408</v>
      </c>
      <c r="D284" s="2">
        <v>1560000</v>
      </c>
      <c r="E284" s="2">
        <v>8000</v>
      </c>
      <c r="F284" s="1">
        <v>34000</v>
      </c>
      <c r="G284" s="1">
        <v>2.1999999999999999E-2</v>
      </c>
      <c r="H284" s="1">
        <v>195</v>
      </c>
      <c r="I284" s="1">
        <v>6</v>
      </c>
      <c r="J284" s="1" t="s">
        <v>18</v>
      </c>
      <c r="K284" s="1">
        <v>2</v>
      </c>
      <c r="L284" s="1">
        <v>4</v>
      </c>
      <c r="M284" s="1" t="s">
        <v>15</v>
      </c>
      <c r="N284" s="1" t="s">
        <v>20</v>
      </c>
      <c r="O284" s="1" t="s">
        <v>21</v>
      </c>
      <c r="P284" s="1">
        <v>1752</v>
      </c>
      <c r="Q284" s="1" t="s">
        <v>31</v>
      </c>
      <c r="R284" s="1" t="s">
        <v>65</v>
      </c>
      <c r="S284" s="1">
        <v>4</v>
      </c>
      <c r="T284" s="1" t="s">
        <v>33</v>
      </c>
      <c r="U284" s="1">
        <v>59</v>
      </c>
      <c r="V284" s="1">
        <v>630000</v>
      </c>
      <c r="W284" s="1">
        <v>103</v>
      </c>
      <c r="X284" s="1" t="s">
        <v>39</v>
      </c>
      <c r="Y284" s="1" t="s">
        <v>31</v>
      </c>
      <c r="Z284" s="1">
        <v>31</v>
      </c>
      <c r="AA284" s="1">
        <v>15000</v>
      </c>
    </row>
    <row r="285" spans="2:27" x14ac:dyDescent="0.25">
      <c r="B285" s="2">
        <v>1284</v>
      </c>
      <c r="C285" s="3">
        <v>44409</v>
      </c>
      <c r="D285" s="2">
        <v>810000</v>
      </c>
      <c r="E285" s="2">
        <v>4930</v>
      </c>
      <c r="F285" s="1">
        <v>11000</v>
      </c>
      <c r="G285" s="1">
        <v>1.4E-2</v>
      </c>
      <c r="H285" s="1">
        <v>164</v>
      </c>
      <c r="I285" s="1">
        <v>5</v>
      </c>
      <c r="J285" s="1" t="s">
        <v>18</v>
      </c>
      <c r="K285" s="1">
        <v>2</v>
      </c>
      <c r="L285" s="1">
        <v>3</v>
      </c>
      <c r="M285" s="1" t="s">
        <v>23</v>
      </c>
      <c r="N285" s="1" t="s">
        <v>19</v>
      </c>
      <c r="O285" s="1" t="s">
        <v>21</v>
      </c>
      <c r="P285" s="1">
        <v>1075</v>
      </c>
      <c r="Q285" s="1" t="s">
        <v>31</v>
      </c>
      <c r="R285" s="1" t="s">
        <v>65</v>
      </c>
      <c r="S285" s="1">
        <v>4</v>
      </c>
      <c r="T285" s="1" t="s">
        <v>33</v>
      </c>
      <c r="U285" s="1">
        <v>59</v>
      </c>
      <c r="V285" s="1">
        <v>370000</v>
      </c>
      <c r="W285" s="1">
        <v>101</v>
      </c>
      <c r="X285" s="1" t="s">
        <v>37</v>
      </c>
      <c r="Y285" s="1" t="s">
        <v>31</v>
      </c>
      <c r="Z285" s="1">
        <v>25</v>
      </c>
      <c r="AA285" s="1">
        <v>9000</v>
      </c>
    </row>
    <row r="286" spans="2:27" x14ac:dyDescent="0.25">
      <c r="B286" s="2">
        <v>1285</v>
      </c>
      <c r="C286" s="3">
        <v>44409</v>
      </c>
      <c r="D286" s="2">
        <v>2080000</v>
      </c>
      <c r="E286" s="2">
        <v>9120</v>
      </c>
      <c r="F286" s="1">
        <v>21000</v>
      </c>
      <c r="G286" s="1">
        <v>0.01</v>
      </c>
      <c r="H286" s="1">
        <v>228</v>
      </c>
      <c r="I286" s="1">
        <v>2</v>
      </c>
      <c r="J286" s="1" t="s">
        <v>18</v>
      </c>
      <c r="K286" s="1">
        <v>4</v>
      </c>
      <c r="L286" s="1">
        <v>3</v>
      </c>
      <c r="M286" s="1" t="s">
        <v>23</v>
      </c>
      <c r="N286" s="1" t="s">
        <v>16</v>
      </c>
      <c r="O286" s="1" t="s">
        <v>17</v>
      </c>
      <c r="P286" s="1">
        <v>1811</v>
      </c>
      <c r="Q286" s="1" t="s">
        <v>31</v>
      </c>
      <c r="R286" s="1" t="s">
        <v>65</v>
      </c>
      <c r="S286" s="1">
        <v>3</v>
      </c>
      <c r="T286" s="1" t="s">
        <v>33</v>
      </c>
      <c r="U286" s="1">
        <v>65</v>
      </c>
      <c r="V286" s="1">
        <v>590000</v>
      </c>
      <c r="W286" s="1">
        <v>101</v>
      </c>
      <c r="X286" s="1" t="s">
        <v>37</v>
      </c>
      <c r="Y286" s="1" t="s">
        <v>31</v>
      </c>
      <c r="Z286" s="1">
        <v>25</v>
      </c>
      <c r="AA286" s="1">
        <v>9000</v>
      </c>
    </row>
    <row r="287" spans="2:27" x14ac:dyDescent="0.25">
      <c r="B287" s="2">
        <v>1286</v>
      </c>
      <c r="C287" s="3">
        <v>44412</v>
      </c>
      <c r="D287" s="2">
        <v>1400000</v>
      </c>
      <c r="E287" s="2">
        <v>7440</v>
      </c>
      <c r="F287" s="1">
        <v>32000</v>
      </c>
      <c r="G287" s="1">
        <v>2.3E-2</v>
      </c>
      <c r="H287" s="1">
        <v>188</v>
      </c>
      <c r="I287" s="1">
        <v>4</v>
      </c>
      <c r="J287" s="1" t="s">
        <v>14</v>
      </c>
      <c r="K287" s="1">
        <v>2</v>
      </c>
      <c r="L287" s="1">
        <v>4</v>
      </c>
      <c r="M287" s="1" t="s">
        <v>15</v>
      </c>
      <c r="N287" s="1" t="s">
        <v>20</v>
      </c>
      <c r="O287" s="1" t="s">
        <v>17</v>
      </c>
      <c r="P287" s="1">
        <v>1926</v>
      </c>
      <c r="Q287" s="1" t="s">
        <v>31</v>
      </c>
      <c r="R287" s="1" t="s">
        <v>65</v>
      </c>
      <c r="S287" s="1">
        <v>2</v>
      </c>
      <c r="T287" s="1" t="s">
        <v>33</v>
      </c>
      <c r="U287" s="1">
        <v>48</v>
      </c>
      <c r="V287" s="1">
        <v>610000</v>
      </c>
      <c r="W287" s="1">
        <v>103</v>
      </c>
      <c r="X287" s="1" t="s">
        <v>39</v>
      </c>
      <c r="Y287" s="1" t="s">
        <v>31</v>
      </c>
      <c r="Z287" s="1">
        <v>31</v>
      </c>
      <c r="AA287" s="1">
        <v>15000</v>
      </c>
    </row>
    <row r="288" spans="2:27" x14ac:dyDescent="0.25">
      <c r="B288" s="2">
        <v>1287</v>
      </c>
      <c r="C288" s="3">
        <v>44413</v>
      </c>
      <c r="D288" s="2">
        <v>1310000</v>
      </c>
      <c r="E288" s="2">
        <v>5740</v>
      </c>
      <c r="F288" s="1">
        <v>17000</v>
      </c>
      <c r="G288" s="1">
        <v>1.2999999999999999E-2</v>
      </c>
      <c r="H288" s="1">
        <v>228</v>
      </c>
      <c r="I288" s="1">
        <v>1</v>
      </c>
      <c r="J288" s="1" t="s">
        <v>14</v>
      </c>
      <c r="K288" s="1">
        <v>3</v>
      </c>
      <c r="L288" s="1">
        <v>3</v>
      </c>
      <c r="M288" s="1" t="s">
        <v>22</v>
      </c>
      <c r="N288" s="1" t="s">
        <v>19</v>
      </c>
      <c r="O288" s="1" t="s">
        <v>21</v>
      </c>
      <c r="P288" s="1">
        <v>1400</v>
      </c>
      <c r="Q288" s="1" t="s">
        <v>31</v>
      </c>
      <c r="R288" s="1" t="s">
        <v>65</v>
      </c>
      <c r="S288" s="1">
        <v>2</v>
      </c>
      <c r="T288" s="1" t="s">
        <v>32</v>
      </c>
      <c r="U288" s="1">
        <v>43</v>
      </c>
      <c r="V288" s="1">
        <v>320000</v>
      </c>
      <c r="W288" s="1">
        <v>101</v>
      </c>
      <c r="X288" s="1" t="s">
        <v>37</v>
      </c>
      <c r="Y288" s="1" t="s">
        <v>31</v>
      </c>
      <c r="Z288" s="1">
        <v>25</v>
      </c>
      <c r="AA288" s="1">
        <v>9000</v>
      </c>
    </row>
    <row r="289" spans="2:27" x14ac:dyDescent="0.25">
      <c r="B289" s="2">
        <v>1288</v>
      </c>
      <c r="C289" s="3">
        <v>44415</v>
      </c>
      <c r="D289" s="2">
        <v>1610000</v>
      </c>
      <c r="E289" s="2">
        <v>8090</v>
      </c>
      <c r="F289" s="1">
        <v>39000</v>
      </c>
      <c r="G289" s="1">
        <v>2.4E-2</v>
      </c>
      <c r="H289" s="1">
        <v>199</v>
      </c>
      <c r="I289" s="1">
        <v>6</v>
      </c>
      <c r="J289" s="1" t="s">
        <v>14</v>
      </c>
      <c r="K289" s="1">
        <v>3</v>
      </c>
      <c r="L289" s="1">
        <v>3</v>
      </c>
      <c r="M289" s="1" t="s">
        <v>15</v>
      </c>
      <c r="N289" s="1" t="s">
        <v>20</v>
      </c>
      <c r="O289" s="1" t="s">
        <v>21</v>
      </c>
      <c r="P289" s="1">
        <v>1255</v>
      </c>
      <c r="Q289" s="1" t="s">
        <v>31</v>
      </c>
      <c r="R289" s="1" t="s">
        <v>65</v>
      </c>
      <c r="S289" s="1">
        <v>3</v>
      </c>
      <c r="T289" s="1" t="s">
        <v>33</v>
      </c>
      <c r="U289" s="1">
        <v>62</v>
      </c>
      <c r="V289" s="1">
        <v>550000</v>
      </c>
      <c r="W289" s="1">
        <v>103</v>
      </c>
      <c r="X289" s="1" t="s">
        <v>39</v>
      </c>
      <c r="Y289" s="1" t="s">
        <v>31</v>
      </c>
      <c r="Z289" s="1">
        <v>31</v>
      </c>
      <c r="AA289" s="1">
        <v>15000</v>
      </c>
    </row>
    <row r="290" spans="2:27" x14ac:dyDescent="0.25">
      <c r="B290" s="2">
        <v>1289</v>
      </c>
      <c r="C290" s="3">
        <v>44416</v>
      </c>
      <c r="D290" s="2">
        <v>1440000</v>
      </c>
      <c r="E290" s="2">
        <v>10060</v>
      </c>
      <c r="F290" s="1">
        <v>35000</v>
      </c>
      <c r="G290" s="1">
        <v>2.4E-2</v>
      </c>
      <c r="H290" s="1">
        <v>143</v>
      </c>
      <c r="I290" s="1">
        <v>3</v>
      </c>
      <c r="J290" s="1" t="s">
        <v>14</v>
      </c>
      <c r="K290" s="1">
        <v>1</v>
      </c>
      <c r="L290" s="1">
        <v>2</v>
      </c>
      <c r="M290" s="1" t="s">
        <v>22</v>
      </c>
      <c r="N290" s="1" t="s">
        <v>16</v>
      </c>
      <c r="O290" s="1" t="s">
        <v>17</v>
      </c>
      <c r="P290" s="1">
        <v>1945</v>
      </c>
      <c r="Q290" s="1" t="s">
        <v>31</v>
      </c>
      <c r="R290" s="1" t="s">
        <v>66</v>
      </c>
      <c r="S290" s="1">
        <v>0</v>
      </c>
      <c r="T290" s="1" t="s">
        <v>32</v>
      </c>
      <c r="U290" s="1">
        <v>36</v>
      </c>
      <c r="V290" s="1">
        <v>530000</v>
      </c>
      <c r="W290" s="1">
        <v>103</v>
      </c>
      <c r="X290" s="1" t="s">
        <v>39</v>
      </c>
      <c r="Y290" s="1" t="s">
        <v>31</v>
      </c>
      <c r="Z290" s="1">
        <v>31</v>
      </c>
      <c r="AA290" s="1">
        <v>15000</v>
      </c>
    </row>
    <row r="291" spans="2:27" x14ac:dyDescent="0.25">
      <c r="B291" s="2">
        <v>1290</v>
      </c>
      <c r="C291" s="3">
        <v>44418</v>
      </c>
      <c r="D291" s="2">
        <v>1750000</v>
      </c>
      <c r="E291" s="2">
        <v>7110</v>
      </c>
      <c r="F291" s="1">
        <v>39000</v>
      </c>
      <c r="G291" s="1">
        <v>2.1999999999999999E-2</v>
      </c>
      <c r="H291" s="1">
        <v>246</v>
      </c>
      <c r="I291" s="1">
        <v>2</v>
      </c>
      <c r="J291" s="1" t="s">
        <v>18</v>
      </c>
      <c r="K291" s="1">
        <v>4</v>
      </c>
      <c r="L291" s="1">
        <v>4</v>
      </c>
      <c r="M291" s="1" t="s">
        <v>23</v>
      </c>
      <c r="N291" s="1" t="s">
        <v>20</v>
      </c>
      <c r="O291" s="1" t="s">
        <v>17</v>
      </c>
      <c r="P291" s="1">
        <v>1418</v>
      </c>
      <c r="Q291" s="1" t="s">
        <v>31</v>
      </c>
      <c r="R291" s="1" t="s">
        <v>65</v>
      </c>
      <c r="S291" s="1">
        <v>4</v>
      </c>
      <c r="T291" s="1" t="s">
        <v>33</v>
      </c>
      <c r="U291" s="1">
        <v>63</v>
      </c>
      <c r="V291" s="1">
        <v>600000</v>
      </c>
      <c r="W291" s="1">
        <v>103</v>
      </c>
      <c r="X291" s="1" t="s">
        <v>39</v>
      </c>
      <c r="Y291" s="1" t="s">
        <v>31</v>
      </c>
      <c r="Z291" s="1">
        <v>31</v>
      </c>
      <c r="AA291" s="1">
        <v>15000</v>
      </c>
    </row>
    <row r="292" spans="2:27" x14ac:dyDescent="0.25">
      <c r="B292" s="2">
        <v>1291</v>
      </c>
      <c r="C292" s="3">
        <v>44418</v>
      </c>
      <c r="D292" s="2">
        <v>1660000</v>
      </c>
      <c r="E292" s="2">
        <v>8130</v>
      </c>
      <c r="F292" s="1">
        <v>37000</v>
      </c>
      <c r="G292" s="1">
        <v>2.1999999999999999E-2</v>
      </c>
      <c r="H292" s="1">
        <v>204</v>
      </c>
      <c r="I292" s="1">
        <v>5</v>
      </c>
      <c r="J292" s="1" t="s">
        <v>14</v>
      </c>
      <c r="K292" s="1">
        <v>4</v>
      </c>
      <c r="L292" s="1">
        <v>4</v>
      </c>
      <c r="M292" s="1" t="s">
        <v>22</v>
      </c>
      <c r="N292" s="1" t="s">
        <v>20</v>
      </c>
      <c r="O292" s="1" t="s">
        <v>21</v>
      </c>
      <c r="P292" s="1">
        <v>1756</v>
      </c>
      <c r="Q292" s="1" t="s">
        <v>34</v>
      </c>
      <c r="R292" s="1" t="s">
        <v>65</v>
      </c>
      <c r="S292" s="1">
        <v>3</v>
      </c>
      <c r="T292" s="1" t="s">
        <v>33</v>
      </c>
      <c r="U292" s="1">
        <v>44</v>
      </c>
      <c r="V292" s="1">
        <v>560000</v>
      </c>
      <c r="W292" s="1">
        <v>103</v>
      </c>
      <c r="X292" s="1" t="s">
        <v>39</v>
      </c>
      <c r="Y292" s="1" t="s">
        <v>31</v>
      </c>
      <c r="Z292" s="1">
        <v>31</v>
      </c>
      <c r="AA292" s="1">
        <v>15000</v>
      </c>
    </row>
    <row r="293" spans="2:27" x14ac:dyDescent="0.25">
      <c r="B293" s="2">
        <v>1292</v>
      </c>
      <c r="C293" s="3">
        <v>44419</v>
      </c>
      <c r="D293" s="2">
        <v>1690000</v>
      </c>
      <c r="E293" s="2">
        <v>9490</v>
      </c>
      <c r="F293" s="1">
        <v>29000</v>
      </c>
      <c r="G293" s="1">
        <v>1.7000000000000001E-2</v>
      </c>
      <c r="H293" s="1">
        <v>178</v>
      </c>
      <c r="I293" s="1">
        <v>5</v>
      </c>
      <c r="J293" s="1" t="s">
        <v>18</v>
      </c>
      <c r="K293" s="1">
        <v>2</v>
      </c>
      <c r="L293" s="1">
        <v>4</v>
      </c>
      <c r="M293" s="1" t="s">
        <v>23</v>
      </c>
      <c r="N293" s="1" t="s">
        <v>16</v>
      </c>
      <c r="O293" s="1" t="s">
        <v>21</v>
      </c>
      <c r="P293" s="1">
        <v>1506</v>
      </c>
      <c r="Q293" s="1" t="s">
        <v>31</v>
      </c>
      <c r="R293" s="1" t="s">
        <v>65</v>
      </c>
      <c r="S293" s="1">
        <v>2</v>
      </c>
      <c r="T293" s="1" t="s">
        <v>32</v>
      </c>
      <c r="U293" s="1">
        <v>61</v>
      </c>
      <c r="V293" s="1">
        <v>590000</v>
      </c>
      <c r="W293" s="1">
        <v>101</v>
      </c>
      <c r="X293" s="1" t="s">
        <v>37</v>
      </c>
      <c r="Y293" s="1" t="s">
        <v>31</v>
      </c>
      <c r="Z293" s="1">
        <v>25</v>
      </c>
      <c r="AA293" s="1">
        <v>9000</v>
      </c>
    </row>
    <row r="294" spans="2:27" x14ac:dyDescent="0.25">
      <c r="B294" s="2">
        <v>1293</v>
      </c>
      <c r="C294" s="3">
        <v>44420</v>
      </c>
      <c r="D294" s="2">
        <v>2260000</v>
      </c>
      <c r="E294" s="2">
        <v>9610</v>
      </c>
      <c r="F294" s="1">
        <v>36000</v>
      </c>
      <c r="G294" s="1">
        <v>1.6E-2</v>
      </c>
      <c r="H294" s="1">
        <v>235</v>
      </c>
      <c r="I294" s="1">
        <v>3</v>
      </c>
      <c r="J294" s="1" t="s">
        <v>14</v>
      </c>
      <c r="K294" s="1">
        <v>3</v>
      </c>
      <c r="L294" s="1">
        <v>3</v>
      </c>
      <c r="M294" s="1" t="s">
        <v>15</v>
      </c>
      <c r="N294" s="1" t="s">
        <v>16</v>
      </c>
      <c r="O294" s="1" t="s">
        <v>21</v>
      </c>
      <c r="P294" s="1">
        <v>1641</v>
      </c>
      <c r="Q294" s="1" t="s">
        <v>34</v>
      </c>
      <c r="R294" s="1" t="s">
        <v>65</v>
      </c>
      <c r="S294" s="1">
        <v>2</v>
      </c>
      <c r="T294" s="1" t="s">
        <v>32</v>
      </c>
      <c r="U294" s="1">
        <v>42</v>
      </c>
      <c r="V294" s="1">
        <v>500000</v>
      </c>
      <c r="W294" s="1">
        <v>102</v>
      </c>
      <c r="X294" s="1" t="s">
        <v>38</v>
      </c>
      <c r="Y294" s="1" t="s">
        <v>31</v>
      </c>
      <c r="Z294" s="1">
        <v>23</v>
      </c>
      <c r="AA294" s="1">
        <v>7000</v>
      </c>
    </row>
    <row r="295" spans="2:27" x14ac:dyDescent="0.25">
      <c r="B295" s="2">
        <v>1294</v>
      </c>
      <c r="C295" s="3">
        <v>44423</v>
      </c>
      <c r="D295" s="2">
        <v>1120000</v>
      </c>
      <c r="E295" s="2">
        <v>5060</v>
      </c>
      <c r="F295" s="1">
        <v>19000</v>
      </c>
      <c r="G295" s="1">
        <v>1.7000000000000001E-2</v>
      </c>
      <c r="H295" s="1">
        <v>221</v>
      </c>
      <c r="I295" s="1">
        <v>1</v>
      </c>
      <c r="J295" s="1" t="s">
        <v>14</v>
      </c>
      <c r="K295" s="1">
        <v>3</v>
      </c>
      <c r="L295" s="1">
        <v>4</v>
      </c>
      <c r="M295" s="1" t="s">
        <v>23</v>
      </c>
      <c r="N295" s="1" t="s">
        <v>19</v>
      </c>
      <c r="O295" s="1" t="s">
        <v>21</v>
      </c>
      <c r="P295" s="1">
        <v>1426</v>
      </c>
      <c r="Q295" s="1" t="s">
        <v>34</v>
      </c>
      <c r="R295" s="1" t="s">
        <v>65</v>
      </c>
      <c r="S295" s="1">
        <v>3</v>
      </c>
      <c r="T295" s="1" t="s">
        <v>33</v>
      </c>
      <c r="U295" s="1">
        <v>48</v>
      </c>
      <c r="V295" s="1">
        <v>690000</v>
      </c>
      <c r="W295" s="1">
        <v>101</v>
      </c>
      <c r="X295" s="1" t="s">
        <v>37</v>
      </c>
      <c r="Y295" s="1" t="s">
        <v>31</v>
      </c>
      <c r="Z295" s="1">
        <v>25</v>
      </c>
      <c r="AA295" s="1">
        <v>9000</v>
      </c>
    </row>
    <row r="296" spans="2:27" x14ac:dyDescent="0.25">
      <c r="B296" s="2">
        <v>1295</v>
      </c>
      <c r="C296" s="3">
        <v>44424</v>
      </c>
      <c r="D296" s="2">
        <v>2110000</v>
      </c>
      <c r="E296" s="2">
        <v>9900</v>
      </c>
      <c r="F296" s="1">
        <v>38000</v>
      </c>
      <c r="G296" s="1">
        <v>1.7999999999999999E-2</v>
      </c>
      <c r="H296" s="1">
        <v>213</v>
      </c>
      <c r="I296" s="1">
        <v>6</v>
      </c>
      <c r="J296" s="1" t="s">
        <v>14</v>
      </c>
      <c r="K296" s="1">
        <v>4</v>
      </c>
      <c r="L296" s="1">
        <v>3</v>
      </c>
      <c r="M296" s="1" t="s">
        <v>15</v>
      </c>
      <c r="N296" s="1" t="s">
        <v>16</v>
      </c>
      <c r="O296" s="1" t="s">
        <v>21</v>
      </c>
      <c r="P296" s="1">
        <v>1141</v>
      </c>
      <c r="Q296" s="1" t="s">
        <v>31</v>
      </c>
      <c r="R296" s="1" t="s">
        <v>65</v>
      </c>
      <c r="S296" s="1">
        <v>2</v>
      </c>
      <c r="T296" s="1" t="s">
        <v>33</v>
      </c>
      <c r="U296" s="1">
        <v>47</v>
      </c>
      <c r="V296" s="1">
        <v>470000</v>
      </c>
      <c r="W296" s="1">
        <v>102</v>
      </c>
      <c r="X296" s="1" t="s">
        <v>38</v>
      </c>
      <c r="Y296" s="1" t="s">
        <v>31</v>
      </c>
      <c r="Z296" s="1">
        <v>23</v>
      </c>
      <c r="AA296" s="1">
        <v>7000</v>
      </c>
    </row>
    <row r="297" spans="2:27" x14ac:dyDescent="0.25">
      <c r="B297" s="2">
        <v>1296</v>
      </c>
      <c r="C297" s="3">
        <v>44424</v>
      </c>
      <c r="D297" s="2">
        <v>1280000</v>
      </c>
      <c r="E297" s="2">
        <v>7900</v>
      </c>
      <c r="F297" s="1">
        <v>20000</v>
      </c>
      <c r="G297" s="1">
        <v>1.6E-2</v>
      </c>
      <c r="H297" s="1">
        <v>162</v>
      </c>
      <c r="I297" s="1">
        <v>6</v>
      </c>
      <c r="J297" s="1" t="s">
        <v>18</v>
      </c>
      <c r="K297" s="1">
        <v>2</v>
      </c>
      <c r="L297" s="1">
        <v>4</v>
      </c>
      <c r="M297" s="1" t="s">
        <v>15</v>
      </c>
      <c r="N297" s="1" t="s">
        <v>20</v>
      </c>
      <c r="O297" s="1" t="s">
        <v>21</v>
      </c>
      <c r="P297" s="1">
        <v>1955</v>
      </c>
      <c r="Q297" s="1" t="s">
        <v>31</v>
      </c>
      <c r="R297" s="1" t="s">
        <v>65</v>
      </c>
      <c r="S297" s="1">
        <v>4</v>
      </c>
      <c r="T297" s="1" t="s">
        <v>33</v>
      </c>
      <c r="U297" s="1">
        <v>49</v>
      </c>
      <c r="V297" s="1">
        <v>360000</v>
      </c>
      <c r="W297" s="1">
        <v>102</v>
      </c>
      <c r="X297" s="1" t="s">
        <v>38</v>
      </c>
      <c r="Y297" s="1" t="s">
        <v>31</v>
      </c>
      <c r="Z297" s="1">
        <v>23</v>
      </c>
      <c r="AA297" s="1">
        <v>7000</v>
      </c>
    </row>
    <row r="298" spans="2:27" x14ac:dyDescent="0.25">
      <c r="B298" s="2">
        <v>1297</v>
      </c>
      <c r="C298" s="3">
        <v>44425</v>
      </c>
      <c r="D298" s="2">
        <v>1810000</v>
      </c>
      <c r="E298" s="2">
        <v>7800</v>
      </c>
      <c r="F298" s="1">
        <v>29000</v>
      </c>
      <c r="G298" s="1">
        <v>1.6E-2</v>
      </c>
      <c r="H298" s="1">
        <v>232</v>
      </c>
      <c r="I298" s="1">
        <v>5</v>
      </c>
      <c r="J298" s="1" t="s">
        <v>14</v>
      </c>
      <c r="K298" s="1">
        <v>4</v>
      </c>
      <c r="L298" s="1">
        <v>4</v>
      </c>
      <c r="M298" s="1" t="s">
        <v>23</v>
      </c>
      <c r="N298" s="1" t="s">
        <v>20</v>
      </c>
      <c r="O298" s="1" t="s">
        <v>21</v>
      </c>
      <c r="P298" s="1">
        <v>1138</v>
      </c>
      <c r="Q298" s="1" t="s">
        <v>31</v>
      </c>
      <c r="R298" s="1" t="s">
        <v>65</v>
      </c>
      <c r="S298" s="1">
        <v>2</v>
      </c>
      <c r="T298" s="1" t="s">
        <v>32</v>
      </c>
      <c r="U298" s="1">
        <v>63</v>
      </c>
      <c r="V298" s="1">
        <v>550000</v>
      </c>
      <c r="W298" s="1">
        <v>101</v>
      </c>
      <c r="X298" s="1" t="s">
        <v>37</v>
      </c>
      <c r="Y298" s="1" t="s">
        <v>31</v>
      </c>
      <c r="Z298" s="1">
        <v>25</v>
      </c>
      <c r="AA298" s="1">
        <v>9000</v>
      </c>
    </row>
    <row r="299" spans="2:27" x14ac:dyDescent="0.25">
      <c r="B299" s="2">
        <v>1298</v>
      </c>
      <c r="C299" s="3">
        <v>44425</v>
      </c>
      <c r="D299" s="2">
        <v>2190000</v>
      </c>
      <c r="E299" s="2">
        <v>9240</v>
      </c>
      <c r="F299" s="1">
        <v>24000</v>
      </c>
      <c r="G299" s="1">
        <v>1.0999999999999999E-2</v>
      </c>
      <c r="H299" s="1">
        <v>237</v>
      </c>
      <c r="I299" s="1">
        <v>3</v>
      </c>
      <c r="J299" s="1" t="s">
        <v>14</v>
      </c>
      <c r="K299" s="1">
        <v>4</v>
      </c>
      <c r="L299" s="1">
        <v>3</v>
      </c>
      <c r="M299" s="1" t="s">
        <v>15</v>
      </c>
      <c r="N299" s="1" t="s">
        <v>16</v>
      </c>
      <c r="O299" s="1" t="s">
        <v>17</v>
      </c>
      <c r="P299" s="1">
        <v>1149</v>
      </c>
      <c r="Q299" s="1" t="s">
        <v>34</v>
      </c>
      <c r="R299" s="1" t="s">
        <v>65</v>
      </c>
      <c r="S299" s="1">
        <v>4</v>
      </c>
      <c r="T299" s="1" t="s">
        <v>33</v>
      </c>
      <c r="U299" s="1">
        <v>58</v>
      </c>
      <c r="V299" s="1">
        <v>450000</v>
      </c>
      <c r="W299" s="1">
        <v>101</v>
      </c>
      <c r="X299" s="1" t="s">
        <v>37</v>
      </c>
      <c r="Y299" s="1" t="s">
        <v>31</v>
      </c>
      <c r="Z299" s="1">
        <v>25</v>
      </c>
      <c r="AA299" s="1">
        <v>9000</v>
      </c>
    </row>
    <row r="300" spans="2:27" x14ac:dyDescent="0.25">
      <c r="B300" s="2">
        <v>1299</v>
      </c>
      <c r="C300" s="3">
        <v>44425</v>
      </c>
      <c r="D300" s="2">
        <v>2310000</v>
      </c>
      <c r="E300" s="2">
        <v>9580</v>
      </c>
      <c r="F300" s="1">
        <v>32000</v>
      </c>
      <c r="G300" s="1">
        <v>1.4E-2</v>
      </c>
      <c r="H300" s="1">
        <v>241</v>
      </c>
      <c r="I300" s="1">
        <v>1</v>
      </c>
      <c r="J300" s="1" t="s">
        <v>18</v>
      </c>
      <c r="K300" s="1">
        <v>3</v>
      </c>
      <c r="L300" s="1">
        <v>4</v>
      </c>
      <c r="M300" s="1" t="s">
        <v>15</v>
      </c>
      <c r="N300" s="1" t="s">
        <v>16</v>
      </c>
      <c r="O300" s="1" t="s">
        <v>21</v>
      </c>
      <c r="P300" s="1">
        <v>1645</v>
      </c>
      <c r="Q300" s="1" t="s">
        <v>34</v>
      </c>
      <c r="R300" s="1" t="s">
        <v>65</v>
      </c>
      <c r="S300" s="1">
        <v>3</v>
      </c>
      <c r="T300" s="1" t="s">
        <v>32</v>
      </c>
      <c r="U300" s="1">
        <v>59</v>
      </c>
      <c r="V300" s="1">
        <v>1020000</v>
      </c>
      <c r="W300" s="1">
        <v>101</v>
      </c>
      <c r="X300" s="1" t="s">
        <v>37</v>
      </c>
      <c r="Y300" s="1" t="s">
        <v>31</v>
      </c>
      <c r="Z300" s="1">
        <v>25</v>
      </c>
      <c r="AA300" s="1">
        <v>9000</v>
      </c>
    </row>
    <row r="301" spans="2:27" x14ac:dyDescent="0.25">
      <c r="B301" s="2">
        <v>1300</v>
      </c>
      <c r="C301" s="3">
        <v>44425</v>
      </c>
      <c r="D301" s="2">
        <v>1940000</v>
      </c>
      <c r="E301" s="2">
        <v>10100</v>
      </c>
      <c r="F301" s="1">
        <v>41000</v>
      </c>
      <c r="G301" s="1">
        <v>2.1000000000000001E-2</v>
      </c>
      <c r="H301" s="1">
        <v>192</v>
      </c>
      <c r="I301" s="1">
        <v>3</v>
      </c>
      <c r="J301" s="1" t="s">
        <v>14</v>
      </c>
      <c r="K301" s="1">
        <v>3</v>
      </c>
      <c r="L301" s="1">
        <v>2</v>
      </c>
      <c r="M301" s="1" t="s">
        <v>22</v>
      </c>
      <c r="N301" s="1" t="s">
        <v>16</v>
      </c>
      <c r="O301" s="1" t="s">
        <v>21</v>
      </c>
      <c r="P301" s="1">
        <v>1810</v>
      </c>
      <c r="Q301" s="1" t="s">
        <v>31</v>
      </c>
      <c r="R301" s="1" t="s">
        <v>64</v>
      </c>
      <c r="S301" s="1">
        <v>0</v>
      </c>
      <c r="T301" s="1" t="s">
        <v>32</v>
      </c>
      <c r="U301" s="1">
        <v>45</v>
      </c>
      <c r="V301" s="1">
        <v>490000</v>
      </c>
      <c r="W301" s="1">
        <v>102</v>
      </c>
      <c r="X301" s="1" t="s">
        <v>38</v>
      </c>
      <c r="Y301" s="1" t="s">
        <v>31</v>
      </c>
      <c r="Z301" s="1">
        <v>23</v>
      </c>
      <c r="AA301" s="1">
        <v>7000</v>
      </c>
    </row>
    <row r="302" spans="2:27" x14ac:dyDescent="0.25">
      <c r="B302" s="2">
        <v>1301</v>
      </c>
      <c r="C302" s="3">
        <v>44426</v>
      </c>
      <c r="D302" s="2">
        <v>1240000</v>
      </c>
      <c r="E302" s="2">
        <v>8610</v>
      </c>
      <c r="F302" s="1">
        <v>17000</v>
      </c>
      <c r="G302" s="1">
        <v>1.4E-2</v>
      </c>
      <c r="H302" s="1">
        <v>144</v>
      </c>
      <c r="I302" s="1">
        <v>3</v>
      </c>
      <c r="J302" s="1" t="s">
        <v>14</v>
      </c>
      <c r="K302" s="1">
        <v>2</v>
      </c>
      <c r="L302" s="1">
        <v>3</v>
      </c>
      <c r="M302" s="1" t="s">
        <v>22</v>
      </c>
      <c r="N302" s="1" t="s">
        <v>20</v>
      </c>
      <c r="O302" s="1" t="s">
        <v>21</v>
      </c>
      <c r="P302" s="1">
        <v>1624</v>
      </c>
      <c r="Q302" s="1" t="s">
        <v>31</v>
      </c>
      <c r="R302" s="1" t="s">
        <v>66</v>
      </c>
      <c r="S302" s="1">
        <v>0</v>
      </c>
      <c r="T302" s="1" t="s">
        <v>33</v>
      </c>
      <c r="U302" s="1">
        <v>36</v>
      </c>
      <c r="V302" s="1">
        <v>330000</v>
      </c>
      <c r="W302" s="1">
        <v>101</v>
      </c>
      <c r="X302" s="1" t="s">
        <v>37</v>
      </c>
      <c r="Y302" s="1" t="s">
        <v>31</v>
      </c>
      <c r="Z302" s="1">
        <v>25</v>
      </c>
      <c r="AA302" s="1">
        <v>9000</v>
      </c>
    </row>
    <row r="303" spans="2:27" x14ac:dyDescent="0.25">
      <c r="B303" s="2">
        <v>1302</v>
      </c>
      <c r="C303" s="3">
        <v>44426</v>
      </c>
      <c r="D303" s="2">
        <v>1150000</v>
      </c>
      <c r="E303" s="2">
        <v>4790</v>
      </c>
      <c r="F303" s="1">
        <v>21000</v>
      </c>
      <c r="G303" s="1">
        <v>1.7999999999999999E-2</v>
      </c>
      <c r="H303" s="1">
        <v>240</v>
      </c>
      <c r="I303" s="1">
        <v>3</v>
      </c>
      <c r="J303" s="1" t="s">
        <v>18</v>
      </c>
      <c r="K303" s="1">
        <v>4</v>
      </c>
      <c r="L303" s="1">
        <v>4</v>
      </c>
      <c r="M303" s="1" t="s">
        <v>15</v>
      </c>
      <c r="N303" s="1" t="s">
        <v>19</v>
      </c>
      <c r="O303" s="1" t="s">
        <v>17</v>
      </c>
      <c r="P303" s="1">
        <v>1662</v>
      </c>
      <c r="Q303" s="1" t="s">
        <v>31</v>
      </c>
      <c r="R303" s="1" t="s">
        <v>65</v>
      </c>
      <c r="S303" s="1">
        <v>2</v>
      </c>
      <c r="T303" s="1" t="s">
        <v>33</v>
      </c>
      <c r="U303" s="1">
        <v>54</v>
      </c>
      <c r="V303" s="1">
        <v>650000</v>
      </c>
      <c r="W303" s="1">
        <v>102</v>
      </c>
      <c r="X303" s="1" t="s">
        <v>38</v>
      </c>
      <c r="Y303" s="1" t="s">
        <v>31</v>
      </c>
      <c r="Z303" s="1">
        <v>23</v>
      </c>
      <c r="AA303" s="1">
        <v>7000</v>
      </c>
    </row>
    <row r="304" spans="2:27" x14ac:dyDescent="0.25">
      <c r="B304" s="2">
        <v>1303</v>
      </c>
      <c r="C304" s="3">
        <v>44427</v>
      </c>
      <c r="D304" s="2">
        <v>2560000</v>
      </c>
      <c r="E304" s="2">
        <v>9960</v>
      </c>
      <c r="F304" s="1">
        <v>38000</v>
      </c>
      <c r="G304" s="1">
        <v>1.4999999999999999E-2</v>
      </c>
      <c r="H304" s="1">
        <v>257</v>
      </c>
      <c r="I304" s="1">
        <v>2</v>
      </c>
      <c r="J304" s="1" t="s">
        <v>14</v>
      </c>
      <c r="K304" s="1">
        <v>4</v>
      </c>
      <c r="L304" s="1">
        <v>3</v>
      </c>
      <c r="M304" s="1" t="s">
        <v>22</v>
      </c>
      <c r="N304" s="1" t="s">
        <v>16</v>
      </c>
      <c r="O304" s="1" t="s">
        <v>21</v>
      </c>
      <c r="P304" s="1">
        <v>1334</v>
      </c>
      <c r="Q304" s="1" t="s">
        <v>31</v>
      </c>
      <c r="R304" s="1" t="s">
        <v>65</v>
      </c>
      <c r="S304" s="1">
        <v>4</v>
      </c>
      <c r="T304" s="1" t="s">
        <v>33</v>
      </c>
      <c r="U304" s="1">
        <v>45</v>
      </c>
      <c r="V304" s="1">
        <v>740000</v>
      </c>
      <c r="W304" s="1">
        <v>101</v>
      </c>
      <c r="X304" s="1" t="s">
        <v>37</v>
      </c>
      <c r="Y304" s="1" t="s">
        <v>31</v>
      </c>
      <c r="Z304" s="1">
        <v>25</v>
      </c>
      <c r="AA304" s="1">
        <v>9000</v>
      </c>
    </row>
    <row r="305" spans="2:27" x14ac:dyDescent="0.25">
      <c r="B305" s="2">
        <v>1304</v>
      </c>
      <c r="C305" s="3">
        <v>44427</v>
      </c>
      <c r="D305" s="2">
        <v>870000</v>
      </c>
      <c r="E305" s="2">
        <v>4800</v>
      </c>
      <c r="F305" s="1">
        <v>22000</v>
      </c>
      <c r="G305" s="1">
        <v>2.5000000000000001E-2</v>
      </c>
      <c r="H305" s="1">
        <v>181</v>
      </c>
      <c r="I305" s="1">
        <v>3</v>
      </c>
      <c r="J305" s="1" t="s">
        <v>18</v>
      </c>
      <c r="K305" s="1">
        <v>2</v>
      </c>
      <c r="L305" s="1">
        <v>2</v>
      </c>
      <c r="M305" s="1" t="s">
        <v>23</v>
      </c>
      <c r="N305" s="1" t="s">
        <v>19</v>
      </c>
      <c r="O305" s="1" t="s">
        <v>17</v>
      </c>
      <c r="P305" s="1">
        <v>1733</v>
      </c>
      <c r="Q305" s="1" t="s">
        <v>34</v>
      </c>
      <c r="R305" s="1" t="s">
        <v>64</v>
      </c>
      <c r="S305" s="1">
        <v>0</v>
      </c>
      <c r="T305" s="1" t="s">
        <v>33</v>
      </c>
      <c r="U305" s="1">
        <v>43</v>
      </c>
      <c r="V305" s="1">
        <v>670000</v>
      </c>
      <c r="W305" s="1">
        <v>103</v>
      </c>
      <c r="X305" s="1" t="s">
        <v>39</v>
      </c>
      <c r="Y305" s="1" t="s">
        <v>31</v>
      </c>
      <c r="Z305" s="1">
        <v>31</v>
      </c>
      <c r="AA305" s="1">
        <v>15000</v>
      </c>
    </row>
    <row r="306" spans="2:27" x14ac:dyDescent="0.25">
      <c r="B306" s="2">
        <v>1305</v>
      </c>
      <c r="C306" s="3">
        <v>44430</v>
      </c>
      <c r="D306" s="2">
        <v>1110000</v>
      </c>
      <c r="E306" s="2">
        <v>5020</v>
      </c>
      <c r="F306" s="1">
        <v>17000</v>
      </c>
      <c r="G306" s="1">
        <v>1.4999999999999999E-2</v>
      </c>
      <c r="H306" s="1">
        <v>221</v>
      </c>
      <c r="I306" s="1">
        <v>1</v>
      </c>
      <c r="J306" s="1" t="s">
        <v>18</v>
      </c>
      <c r="K306" s="1">
        <v>4</v>
      </c>
      <c r="L306" s="1">
        <v>3</v>
      </c>
      <c r="M306" s="1" t="s">
        <v>15</v>
      </c>
      <c r="N306" s="1" t="s">
        <v>19</v>
      </c>
      <c r="O306" s="1" t="s">
        <v>17</v>
      </c>
      <c r="P306" s="1">
        <v>1270</v>
      </c>
      <c r="Q306" s="1" t="s">
        <v>31</v>
      </c>
      <c r="R306" s="1" t="s">
        <v>65</v>
      </c>
      <c r="S306" s="1">
        <v>4</v>
      </c>
      <c r="T306" s="1" t="s">
        <v>33</v>
      </c>
      <c r="U306" s="1">
        <v>40</v>
      </c>
      <c r="V306" s="1">
        <v>310000</v>
      </c>
      <c r="W306" s="1">
        <v>101</v>
      </c>
      <c r="X306" s="1" t="s">
        <v>37</v>
      </c>
      <c r="Y306" s="1" t="s">
        <v>31</v>
      </c>
      <c r="Z306" s="1">
        <v>25</v>
      </c>
      <c r="AA306" s="1">
        <v>9000</v>
      </c>
    </row>
    <row r="307" spans="2:27" x14ac:dyDescent="0.25">
      <c r="B307" s="2">
        <v>1306</v>
      </c>
      <c r="C307" s="3">
        <v>44430</v>
      </c>
      <c r="D307" s="2">
        <v>1230000</v>
      </c>
      <c r="E307" s="2">
        <v>9110</v>
      </c>
      <c r="F307" s="1">
        <v>17000</v>
      </c>
      <c r="G307" s="1">
        <v>1.4E-2</v>
      </c>
      <c r="H307" s="1">
        <v>135</v>
      </c>
      <c r="I307" s="1">
        <v>6</v>
      </c>
      <c r="J307" s="1" t="s">
        <v>18</v>
      </c>
      <c r="K307" s="1">
        <v>1</v>
      </c>
      <c r="L307" s="1">
        <v>2</v>
      </c>
      <c r="M307" s="1" t="s">
        <v>23</v>
      </c>
      <c r="N307" s="1" t="s">
        <v>16</v>
      </c>
      <c r="O307" s="1" t="s">
        <v>17</v>
      </c>
      <c r="P307" s="1">
        <v>1501</v>
      </c>
      <c r="Q307" s="1" t="s">
        <v>31</v>
      </c>
      <c r="R307" s="1" t="s">
        <v>66</v>
      </c>
      <c r="S307" s="1">
        <v>0</v>
      </c>
      <c r="T307" s="1" t="s">
        <v>32</v>
      </c>
      <c r="U307" s="1">
        <v>30</v>
      </c>
      <c r="V307" s="1">
        <v>390000</v>
      </c>
      <c r="W307" s="1">
        <v>102</v>
      </c>
      <c r="X307" s="1" t="s">
        <v>38</v>
      </c>
      <c r="Y307" s="1" t="s">
        <v>31</v>
      </c>
      <c r="Z307" s="1">
        <v>23</v>
      </c>
      <c r="AA307" s="1">
        <v>7000</v>
      </c>
    </row>
    <row r="308" spans="2:27" x14ac:dyDescent="0.25">
      <c r="B308" s="2">
        <v>1307</v>
      </c>
      <c r="C308" s="3">
        <v>44430</v>
      </c>
      <c r="D308" s="2">
        <v>1280000</v>
      </c>
      <c r="E308" s="2">
        <v>5120</v>
      </c>
      <c r="F308" s="1">
        <v>32000</v>
      </c>
      <c r="G308" s="1">
        <v>2.5000000000000001E-2</v>
      </c>
      <c r="H308" s="1">
        <v>250</v>
      </c>
      <c r="I308" s="1">
        <v>3</v>
      </c>
      <c r="J308" s="1" t="s">
        <v>18</v>
      </c>
      <c r="K308" s="1">
        <v>4</v>
      </c>
      <c r="L308" s="1">
        <v>4</v>
      </c>
      <c r="M308" s="1" t="s">
        <v>23</v>
      </c>
      <c r="N308" s="1" t="s">
        <v>19</v>
      </c>
      <c r="O308" s="1" t="s">
        <v>21</v>
      </c>
      <c r="P308" s="1">
        <v>1595</v>
      </c>
      <c r="Q308" s="1" t="s">
        <v>31</v>
      </c>
      <c r="R308" s="1" t="s">
        <v>65</v>
      </c>
      <c r="S308" s="1">
        <v>2</v>
      </c>
      <c r="T308" s="1" t="s">
        <v>33</v>
      </c>
      <c r="U308" s="1">
        <v>44</v>
      </c>
      <c r="V308" s="1">
        <v>650000</v>
      </c>
      <c r="W308" s="1">
        <v>103</v>
      </c>
      <c r="X308" s="1" t="s">
        <v>39</v>
      </c>
      <c r="Y308" s="1" t="s">
        <v>31</v>
      </c>
      <c r="Z308" s="1">
        <v>31</v>
      </c>
      <c r="AA308" s="1">
        <v>15000</v>
      </c>
    </row>
    <row r="309" spans="2:27" x14ac:dyDescent="0.25">
      <c r="B309" s="2">
        <v>1308</v>
      </c>
      <c r="C309" s="3">
        <v>44431</v>
      </c>
      <c r="D309" s="2">
        <v>1660000</v>
      </c>
      <c r="E309" s="2">
        <v>7680</v>
      </c>
      <c r="F309" s="1">
        <v>23000</v>
      </c>
      <c r="G309" s="1">
        <v>1.4E-2</v>
      </c>
      <c r="H309" s="1">
        <v>216</v>
      </c>
      <c r="I309" s="1">
        <v>2</v>
      </c>
      <c r="J309" s="1" t="s">
        <v>14</v>
      </c>
      <c r="K309" s="1">
        <v>3</v>
      </c>
      <c r="L309" s="1">
        <v>4</v>
      </c>
      <c r="M309" s="1" t="s">
        <v>23</v>
      </c>
      <c r="N309" s="1" t="s">
        <v>20</v>
      </c>
      <c r="O309" s="1" t="s">
        <v>21</v>
      </c>
      <c r="P309" s="1">
        <v>1864</v>
      </c>
      <c r="Q309" s="1" t="s">
        <v>31</v>
      </c>
      <c r="R309" s="1" t="s">
        <v>65</v>
      </c>
      <c r="S309" s="1">
        <v>2</v>
      </c>
      <c r="T309" s="1" t="s">
        <v>33</v>
      </c>
      <c r="U309" s="1">
        <v>43</v>
      </c>
      <c r="V309" s="1">
        <v>510000</v>
      </c>
      <c r="W309" s="1">
        <v>101</v>
      </c>
      <c r="X309" s="1" t="s">
        <v>37</v>
      </c>
      <c r="Y309" s="1" t="s">
        <v>31</v>
      </c>
      <c r="Z309" s="1">
        <v>25</v>
      </c>
      <c r="AA309" s="1">
        <v>9000</v>
      </c>
    </row>
    <row r="310" spans="2:27" x14ac:dyDescent="0.25">
      <c r="B310" s="2">
        <v>1309</v>
      </c>
      <c r="C310" s="3">
        <v>44432</v>
      </c>
      <c r="D310" s="2">
        <v>1240000</v>
      </c>
      <c r="E310" s="2">
        <v>5140</v>
      </c>
      <c r="F310" s="1">
        <v>25000</v>
      </c>
      <c r="G310" s="1">
        <v>0.02</v>
      </c>
      <c r="H310" s="1">
        <v>241</v>
      </c>
      <c r="I310" s="1">
        <v>2</v>
      </c>
      <c r="J310" s="1" t="s">
        <v>14</v>
      </c>
      <c r="K310" s="1">
        <v>4</v>
      </c>
      <c r="L310" s="1">
        <v>3</v>
      </c>
      <c r="M310" s="1" t="s">
        <v>15</v>
      </c>
      <c r="N310" s="1" t="s">
        <v>19</v>
      </c>
      <c r="O310" s="1" t="s">
        <v>17</v>
      </c>
      <c r="P310" s="1">
        <v>1139</v>
      </c>
      <c r="Q310" s="1" t="s">
        <v>31</v>
      </c>
      <c r="R310" s="1" t="s">
        <v>65</v>
      </c>
      <c r="S310" s="1">
        <v>4</v>
      </c>
      <c r="T310" s="1" t="s">
        <v>33</v>
      </c>
      <c r="U310" s="1">
        <v>61</v>
      </c>
      <c r="V310" s="1">
        <v>680000</v>
      </c>
      <c r="W310" s="1">
        <v>102</v>
      </c>
      <c r="X310" s="1" t="s">
        <v>38</v>
      </c>
      <c r="Y310" s="1" t="s">
        <v>31</v>
      </c>
      <c r="Z310" s="1">
        <v>23</v>
      </c>
      <c r="AA310" s="1">
        <v>7000</v>
      </c>
    </row>
    <row r="311" spans="2:27" x14ac:dyDescent="0.25">
      <c r="B311" s="2">
        <v>1310</v>
      </c>
      <c r="C311" s="3">
        <v>44432</v>
      </c>
      <c r="D311" s="2">
        <v>1250000</v>
      </c>
      <c r="E311" s="2">
        <v>4780</v>
      </c>
      <c r="F311" s="1">
        <v>19000</v>
      </c>
      <c r="G311" s="1">
        <v>1.4999999999999999E-2</v>
      </c>
      <c r="H311" s="1">
        <v>261</v>
      </c>
      <c r="I311" s="1">
        <v>4</v>
      </c>
      <c r="J311" s="1" t="s">
        <v>18</v>
      </c>
      <c r="K311" s="1">
        <v>3</v>
      </c>
      <c r="L311" s="1">
        <v>4</v>
      </c>
      <c r="M311" s="1" t="s">
        <v>23</v>
      </c>
      <c r="N311" s="1" t="s">
        <v>19</v>
      </c>
      <c r="O311" s="1" t="s">
        <v>17</v>
      </c>
      <c r="P311" s="1">
        <v>1561</v>
      </c>
      <c r="Q311" s="1" t="s">
        <v>34</v>
      </c>
      <c r="R311" s="1" t="s">
        <v>65</v>
      </c>
      <c r="S311" s="1">
        <v>3</v>
      </c>
      <c r="T311" s="1" t="s">
        <v>33</v>
      </c>
      <c r="U311" s="1">
        <v>59</v>
      </c>
      <c r="V311" s="1">
        <v>740000</v>
      </c>
      <c r="W311" s="1">
        <v>102</v>
      </c>
      <c r="X311" s="1" t="s">
        <v>38</v>
      </c>
      <c r="Y311" s="1" t="s">
        <v>31</v>
      </c>
      <c r="Z311" s="1">
        <v>23</v>
      </c>
      <c r="AA311" s="1">
        <v>7000</v>
      </c>
    </row>
    <row r="312" spans="2:27" x14ac:dyDescent="0.25">
      <c r="B312" s="2">
        <v>1311</v>
      </c>
      <c r="C312" s="3">
        <v>44434</v>
      </c>
      <c r="D312" s="2">
        <v>1720000</v>
      </c>
      <c r="E312" s="2">
        <v>7440</v>
      </c>
      <c r="F312" s="1">
        <v>38000</v>
      </c>
      <c r="G312" s="1">
        <v>2.1999999999999999E-2</v>
      </c>
      <c r="H312" s="1">
        <v>231</v>
      </c>
      <c r="I312" s="1">
        <v>5</v>
      </c>
      <c r="J312" s="1" t="s">
        <v>14</v>
      </c>
      <c r="K312" s="1">
        <v>4</v>
      </c>
      <c r="L312" s="1">
        <v>3</v>
      </c>
      <c r="M312" s="1" t="s">
        <v>15</v>
      </c>
      <c r="N312" s="1" t="s">
        <v>20</v>
      </c>
      <c r="O312" s="1" t="s">
        <v>17</v>
      </c>
      <c r="P312" s="1">
        <v>1106</v>
      </c>
      <c r="Q312" s="1" t="s">
        <v>34</v>
      </c>
      <c r="R312" s="1" t="s">
        <v>65</v>
      </c>
      <c r="S312" s="1">
        <v>2</v>
      </c>
      <c r="T312" s="1" t="s">
        <v>33</v>
      </c>
      <c r="U312" s="1">
        <v>44</v>
      </c>
      <c r="V312" s="1">
        <v>640000</v>
      </c>
      <c r="W312" s="1">
        <v>103</v>
      </c>
      <c r="X312" s="1" t="s">
        <v>39</v>
      </c>
      <c r="Y312" s="1" t="s">
        <v>31</v>
      </c>
      <c r="Z312" s="1">
        <v>31</v>
      </c>
      <c r="AA312" s="1">
        <v>15000</v>
      </c>
    </row>
    <row r="313" spans="2:27" x14ac:dyDescent="0.25">
      <c r="B313" s="2">
        <v>1312</v>
      </c>
      <c r="C313" s="3">
        <v>44434</v>
      </c>
      <c r="D313" s="2">
        <v>1080000</v>
      </c>
      <c r="E313" s="2">
        <v>4670</v>
      </c>
      <c r="F313" s="1">
        <v>14000</v>
      </c>
      <c r="G313" s="1">
        <v>1.2999999999999999E-2</v>
      </c>
      <c r="H313" s="1">
        <v>231</v>
      </c>
      <c r="I313" s="1">
        <v>2</v>
      </c>
      <c r="J313" s="1" t="s">
        <v>18</v>
      </c>
      <c r="K313" s="1">
        <v>3</v>
      </c>
      <c r="L313" s="1">
        <v>4</v>
      </c>
      <c r="M313" s="1" t="s">
        <v>23</v>
      </c>
      <c r="N313" s="1" t="s">
        <v>19</v>
      </c>
      <c r="O313" s="1" t="s">
        <v>17</v>
      </c>
      <c r="P313" s="1">
        <v>1333</v>
      </c>
      <c r="Q313" s="1" t="s">
        <v>34</v>
      </c>
      <c r="R313" s="1" t="s">
        <v>65</v>
      </c>
      <c r="S313" s="1">
        <v>2</v>
      </c>
      <c r="T313" s="1" t="s">
        <v>33</v>
      </c>
      <c r="U313" s="1">
        <v>41</v>
      </c>
      <c r="V313" s="1">
        <v>330000</v>
      </c>
      <c r="W313" s="1">
        <v>101</v>
      </c>
      <c r="X313" s="1" t="s">
        <v>37</v>
      </c>
      <c r="Y313" s="1" t="s">
        <v>31</v>
      </c>
      <c r="Z313" s="1">
        <v>25</v>
      </c>
      <c r="AA313" s="1">
        <v>9000</v>
      </c>
    </row>
    <row r="314" spans="2:27" x14ac:dyDescent="0.25">
      <c r="B314" s="2">
        <v>1313</v>
      </c>
      <c r="C314" s="3">
        <v>44435</v>
      </c>
      <c r="D314" s="2">
        <v>1420000</v>
      </c>
      <c r="E314" s="2">
        <v>5200</v>
      </c>
      <c r="F314" s="1">
        <v>24000</v>
      </c>
      <c r="G314" s="1">
        <v>1.7000000000000001E-2</v>
      </c>
      <c r="H314" s="1">
        <v>273</v>
      </c>
      <c r="I314" s="1">
        <v>2</v>
      </c>
      <c r="J314" s="1" t="s">
        <v>14</v>
      </c>
      <c r="K314" s="1">
        <v>3</v>
      </c>
      <c r="L314" s="1">
        <v>3</v>
      </c>
      <c r="M314" s="1" t="s">
        <v>22</v>
      </c>
      <c r="N314" s="1" t="s">
        <v>19</v>
      </c>
      <c r="O314" s="1" t="s">
        <v>17</v>
      </c>
      <c r="P314" s="1">
        <v>1828</v>
      </c>
      <c r="Q314" s="1" t="s">
        <v>34</v>
      </c>
      <c r="R314" s="1" t="s">
        <v>65</v>
      </c>
      <c r="S314" s="1">
        <v>4</v>
      </c>
      <c r="T314" s="1" t="s">
        <v>33</v>
      </c>
      <c r="U314" s="1">
        <v>43</v>
      </c>
      <c r="V314" s="1">
        <v>580000</v>
      </c>
      <c r="W314" s="1">
        <v>102</v>
      </c>
      <c r="X314" s="1" t="s">
        <v>38</v>
      </c>
      <c r="Y314" s="1" t="s">
        <v>31</v>
      </c>
      <c r="Z314" s="1">
        <v>23</v>
      </c>
      <c r="AA314" s="1">
        <v>7000</v>
      </c>
    </row>
    <row r="315" spans="2:27" x14ac:dyDescent="0.25">
      <c r="B315" s="2">
        <v>1314</v>
      </c>
      <c r="C315" s="3">
        <v>44435</v>
      </c>
      <c r="D315" s="2">
        <v>2380000</v>
      </c>
      <c r="E315" s="2">
        <v>9550</v>
      </c>
      <c r="F315" s="1">
        <v>55000</v>
      </c>
      <c r="G315" s="1">
        <v>2.3E-2</v>
      </c>
      <c r="H315" s="1">
        <v>249</v>
      </c>
      <c r="I315" s="1">
        <v>6</v>
      </c>
      <c r="J315" s="1" t="s">
        <v>14</v>
      </c>
      <c r="K315" s="1">
        <v>3</v>
      </c>
      <c r="L315" s="1">
        <v>4</v>
      </c>
      <c r="M315" s="1" t="s">
        <v>15</v>
      </c>
      <c r="N315" s="1" t="s">
        <v>16</v>
      </c>
      <c r="O315" s="1" t="s">
        <v>17</v>
      </c>
      <c r="P315" s="1">
        <v>1898</v>
      </c>
      <c r="Q315" s="1" t="s">
        <v>34</v>
      </c>
      <c r="R315" s="1" t="s">
        <v>65</v>
      </c>
      <c r="S315" s="1">
        <v>2</v>
      </c>
      <c r="T315" s="1" t="s">
        <v>33</v>
      </c>
      <c r="U315" s="1">
        <v>42</v>
      </c>
      <c r="V315" s="1">
        <v>960000</v>
      </c>
      <c r="W315" s="1">
        <v>103</v>
      </c>
      <c r="X315" s="1" t="s">
        <v>39</v>
      </c>
      <c r="Y315" s="1" t="s">
        <v>31</v>
      </c>
      <c r="Z315" s="1">
        <v>31</v>
      </c>
      <c r="AA315" s="1">
        <v>15000</v>
      </c>
    </row>
    <row r="316" spans="2:27" x14ac:dyDescent="0.25">
      <c r="B316" s="2">
        <v>1315</v>
      </c>
      <c r="C316" s="3">
        <v>44437</v>
      </c>
      <c r="D316" s="2">
        <v>1210000</v>
      </c>
      <c r="E316" s="2">
        <v>4970</v>
      </c>
      <c r="F316" s="1">
        <v>29000</v>
      </c>
      <c r="G316" s="1">
        <v>2.4E-2</v>
      </c>
      <c r="H316" s="1">
        <v>243</v>
      </c>
      <c r="I316" s="1">
        <v>4</v>
      </c>
      <c r="J316" s="1" t="s">
        <v>18</v>
      </c>
      <c r="K316" s="1">
        <v>4</v>
      </c>
      <c r="L316" s="1">
        <v>3</v>
      </c>
      <c r="M316" s="1" t="s">
        <v>23</v>
      </c>
      <c r="N316" s="1" t="s">
        <v>19</v>
      </c>
      <c r="O316" s="1" t="s">
        <v>21</v>
      </c>
      <c r="P316" s="1">
        <v>1660</v>
      </c>
      <c r="Q316" s="1" t="s">
        <v>34</v>
      </c>
      <c r="R316" s="1" t="s">
        <v>65</v>
      </c>
      <c r="S316" s="1">
        <v>2</v>
      </c>
      <c r="T316" s="1" t="s">
        <v>32</v>
      </c>
      <c r="U316" s="1">
        <v>42</v>
      </c>
      <c r="V316" s="1">
        <v>770000</v>
      </c>
      <c r="W316" s="1">
        <v>103</v>
      </c>
      <c r="X316" s="1" t="s">
        <v>39</v>
      </c>
      <c r="Y316" s="1" t="s">
        <v>31</v>
      </c>
      <c r="Z316" s="1">
        <v>31</v>
      </c>
      <c r="AA316" s="1">
        <v>15000</v>
      </c>
    </row>
    <row r="317" spans="2:27" x14ac:dyDescent="0.25">
      <c r="B317" s="2">
        <v>1316</v>
      </c>
      <c r="C317" s="3">
        <v>44439</v>
      </c>
      <c r="D317" s="2">
        <v>1150000</v>
      </c>
      <c r="E317" s="2">
        <v>5450</v>
      </c>
      <c r="F317" s="1">
        <v>14000</v>
      </c>
      <c r="G317" s="1">
        <v>1.2E-2</v>
      </c>
      <c r="H317" s="1">
        <v>211</v>
      </c>
      <c r="I317" s="1">
        <v>4</v>
      </c>
      <c r="J317" s="1" t="s">
        <v>14</v>
      </c>
      <c r="K317" s="1">
        <v>4</v>
      </c>
      <c r="L317" s="1">
        <v>3</v>
      </c>
      <c r="M317" s="1" t="s">
        <v>15</v>
      </c>
      <c r="N317" s="1" t="s">
        <v>19</v>
      </c>
      <c r="O317" s="1" t="s">
        <v>17</v>
      </c>
      <c r="P317" s="1">
        <v>1054</v>
      </c>
      <c r="Q317" s="1" t="s">
        <v>31</v>
      </c>
      <c r="R317" s="1" t="s">
        <v>65</v>
      </c>
      <c r="S317" s="1">
        <v>4</v>
      </c>
      <c r="T317" s="1" t="s">
        <v>33</v>
      </c>
      <c r="U317" s="1">
        <v>51</v>
      </c>
      <c r="V317" s="1">
        <v>920000</v>
      </c>
      <c r="W317" s="1">
        <v>101</v>
      </c>
      <c r="X317" s="1" t="s">
        <v>37</v>
      </c>
      <c r="Y317" s="1" t="s">
        <v>31</v>
      </c>
      <c r="Z317" s="1">
        <v>25</v>
      </c>
      <c r="AA317" s="1">
        <v>9000</v>
      </c>
    </row>
    <row r="318" spans="2:27" x14ac:dyDescent="0.25">
      <c r="B318" s="2">
        <v>1317</v>
      </c>
      <c r="C318" s="3">
        <v>44439</v>
      </c>
      <c r="D318" s="2">
        <v>1260000</v>
      </c>
      <c r="E318" s="2">
        <v>5400</v>
      </c>
      <c r="F318" s="1">
        <v>21000</v>
      </c>
      <c r="G318" s="1">
        <v>1.7000000000000001E-2</v>
      </c>
      <c r="H318" s="1">
        <v>233</v>
      </c>
      <c r="I318" s="1">
        <v>1</v>
      </c>
      <c r="J318" s="1" t="s">
        <v>18</v>
      </c>
      <c r="K318" s="1">
        <v>4</v>
      </c>
      <c r="L318" s="1">
        <v>4</v>
      </c>
      <c r="M318" s="1" t="s">
        <v>15</v>
      </c>
      <c r="N318" s="1" t="s">
        <v>19</v>
      </c>
      <c r="O318" s="1" t="s">
        <v>21</v>
      </c>
      <c r="P318" s="1">
        <v>1100</v>
      </c>
      <c r="Q318" s="1" t="s">
        <v>31</v>
      </c>
      <c r="R318" s="1" t="s">
        <v>65</v>
      </c>
      <c r="S318" s="1">
        <v>3</v>
      </c>
      <c r="T318" s="1" t="s">
        <v>33</v>
      </c>
      <c r="U318" s="1">
        <v>64</v>
      </c>
      <c r="V318" s="1">
        <v>630000</v>
      </c>
      <c r="W318" s="1">
        <v>101</v>
      </c>
      <c r="X318" s="1" t="s">
        <v>37</v>
      </c>
      <c r="Y318" s="1" t="s">
        <v>31</v>
      </c>
      <c r="Z318" s="1">
        <v>25</v>
      </c>
      <c r="AA318" s="1">
        <v>9000</v>
      </c>
    </row>
    <row r="319" spans="2:27" x14ac:dyDescent="0.25">
      <c r="B319" s="2">
        <v>1318</v>
      </c>
      <c r="C319" s="3">
        <v>44439</v>
      </c>
      <c r="D319" s="2">
        <v>1770000</v>
      </c>
      <c r="E319" s="2">
        <v>10110</v>
      </c>
      <c r="F319" s="1">
        <v>28000</v>
      </c>
      <c r="G319" s="1">
        <v>1.6E-2</v>
      </c>
      <c r="H319" s="1">
        <v>175</v>
      </c>
      <c r="I319" s="1">
        <v>6</v>
      </c>
      <c r="J319" s="1" t="s">
        <v>18</v>
      </c>
      <c r="K319" s="1">
        <v>2</v>
      </c>
      <c r="L319" s="1">
        <v>3</v>
      </c>
      <c r="M319" s="1" t="s">
        <v>22</v>
      </c>
      <c r="N319" s="1" t="s">
        <v>16</v>
      </c>
      <c r="O319" s="1" t="s">
        <v>21</v>
      </c>
      <c r="P319" s="1">
        <v>1797</v>
      </c>
      <c r="Q319" s="1" t="s">
        <v>31</v>
      </c>
      <c r="R319" s="1" t="s">
        <v>65</v>
      </c>
      <c r="S319" s="1">
        <v>3</v>
      </c>
      <c r="T319" s="1" t="s">
        <v>33</v>
      </c>
      <c r="U319" s="1">
        <v>65</v>
      </c>
      <c r="V319" s="1">
        <v>580000</v>
      </c>
      <c r="W319" s="1">
        <v>102</v>
      </c>
      <c r="X319" s="1" t="s">
        <v>38</v>
      </c>
      <c r="Y319" s="1" t="s">
        <v>31</v>
      </c>
      <c r="Z319" s="1">
        <v>23</v>
      </c>
      <c r="AA319" s="1">
        <v>7000</v>
      </c>
    </row>
    <row r="320" spans="2:27" x14ac:dyDescent="0.25">
      <c r="B320" s="2">
        <v>1319</v>
      </c>
      <c r="C320" s="3">
        <v>44440</v>
      </c>
      <c r="D320" s="2">
        <v>1910000</v>
      </c>
      <c r="E320" s="2">
        <v>9890</v>
      </c>
      <c r="F320" s="1">
        <v>34000</v>
      </c>
      <c r="G320" s="1">
        <v>1.7999999999999999E-2</v>
      </c>
      <c r="H320" s="1">
        <v>193</v>
      </c>
      <c r="I320" s="1">
        <v>5</v>
      </c>
      <c r="J320" s="1" t="s">
        <v>18</v>
      </c>
      <c r="K320" s="1">
        <v>3</v>
      </c>
      <c r="L320" s="1">
        <v>4</v>
      </c>
      <c r="M320" s="1" t="s">
        <v>15</v>
      </c>
      <c r="N320" s="1" t="s">
        <v>16</v>
      </c>
      <c r="O320" s="1" t="s">
        <v>21</v>
      </c>
      <c r="P320" s="1">
        <v>1614</v>
      </c>
      <c r="Q320" s="1" t="s">
        <v>34</v>
      </c>
      <c r="R320" s="1" t="s">
        <v>65</v>
      </c>
      <c r="S320" s="1">
        <v>2</v>
      </c>
      <c r="T320" s="1" t="s">
        <v>32</v>
      </c>
      <c r="U320" s="1">
        <v>48</v>
      </c>
      <c r="V320" s="1">
        <v>1080000</v>
      </c>
      <c r="W320" s="1">
        <v>102</v>
      </c>
      <c r="X320" s="1" t="s">
        <v>38</v>
      </c>
      <c r="Y320" s="1" t="s">
        <v>31</v>
      </c>
      <c r="Z320" s="1">
        <v>23</v>
      </c>
      <c r="AA320" s="1">
        <v>7000</v>
      </c>
    </row>
    <row r="321" spans="2:27" x14ac:dyDescent="0.25">
      <c r="B321" s="2">
        <v>1320</v>
      </c>
      <c r="C321" s="3">
        <v>44443</v>
      </c>
      <c r="D321" s="2">
        <v>1080000</v>
      </c>
      <c r="E321" s="2">
        <v>5900</v>
      </c>
      <c r="F321" s="1">
        <v>23000</v>
      </c>
      <c r="G321" s="1">
        <v>2.1000000000000001E-2</v>
      </c>
      <c r="H321" s="1">
        <v>183</v>
      </c>
      <c r="I321" s="1">
        <v>1</v>
      </c>
      <c r="J321" s="1" t="s">
        <v>14</v>
      </c>
      <c r="K321" s="1">
        <v>2</v>
      </c>
      <c r="L321" s="1">
        <v>4</v>
      </c>
      <c r="M321" s="1" t="s">
        <v>22</v>
      </c>
      <c r="N321" s="1" t="s">
        <v>19</v>
      </c>
      <c r="O321" s="1" t="s">
        <v>21</v>
      </c>
      <c r="P321" s="1">
        <v>1120</v>
      </c>
      <c r="Q321" s="1" t="s">
        <v>31</v>
      </c>
      <c r="R321" s="1" t="s">
        <v>65</v>
      </c>
      <c r="S321" s="1">
        <v>2</v>
      </c>
      <c r="T321" s="1" t="s">
        <v>33</v>
      </c>
      <c r="U321" s="1">
        <v>52</v>
      </c>
      <c r="V321" s="1">
        <v>820000</v>
      </c>
      <c r="W321" s="1">
        <v>103</v>
      </c>
      <c r="X321" s="1" t="s">
        <v>39</v>
      </c>
      <c r="Y321" s="1" t="s">
        <v>31</v>
      </c>
      <c r="Z321" s="1">
        <v>31</v>
      </c>
      <c r="AA321" s="1">
        <v>15000</v>
      </c>
    </row>
    <row r="322" spans="2:27" x14ac:dyDescent="0.25">
      <c r="B322" s="2">
        <v>1321</v>
      </c>
      <c r="C322" s="3">
        <v>44443</v>
      </c>
      <c r="D322" s="2">
        <v>1490000</v>
      </c>
      <c r="E322" s="2">
        <v>8320</v>
      </c>
      <c r="F322" s="1">
        <v>15000</v>
      </c>
      <c r="G322" s="1">
        <v>0.01</v>
      </c>
      <c r="H322" s="1">
        <v>179</v>
      </c>
      <c r="I322" s="1">
        <v>6</v>
      </c>
      <c r="J322" s="1" t="s">
        <v>18</v>
      </c>
      <c r="K322" s="1">
        <v>2</v>
      </c>
      <c r="L322" s="1">
        <v>3</v>
      </c>
      <c r="M322" s="1" t="s">
        <v>22</v>
      </c>
      <c r="N322" s="1" t="s">
        <v>20</v>
      </c>
      <c r="O322" s="1" t="s">
        <v>21</v>
      </c>
      <c r="P322" s="1">
        <v>1952</v>
      </c>
      <c r="Q322" s="1" t="s">
        <v>31</v>
      </c>
      <c r="R322" s="1" t="s">
        <v>65</v>
      </c>
      <c r="S322" s="1">
        <v>4</v>
      </c>
      <c r="T322" s="1" t="s">
        <v>33</v>
      </c>
      <c r="U322" s="1">
        <v>54</v>
      </c>
      <c r="V322" s="1">
        <v>660000</v>
      </c>
      <c r="W322" s="1">
        <v>101</v>
      </c>
      <c r="X322" s="1" t="s">
        <v>37</v>
      </c>
      <c r="Y322" s="1" t="s">
        <v>31</v>
      </c>
      <c r="Z322" s="1">
        <v>25</v>
      </c>
      <c r="AA322" s="1">
        <v>9000</v>
      </c>
    </row>
    <row r="323" spans="2:27" x14ac:dyDescent="0.25">
      <c r="B323" s="2">
        <v>1322</v>
      </c>
      <c r="C323" s="3">
        <v>44444</v>
      </c>
      <c r="D323" s="2">
        <v>1930000</v>
      </c>
      <c r="E323" s="2">
        <v>8240</v>
      </c>
      <c r="F323" s="1">
        <v>29000</v>
      </c>
      <c r="G323" s="1">
        <v>1.4999999999999999E-2</v>
      </c>
      <c r="H323" s="1">
        <v>234</v>
      </c>
      <c r="I323" s="1">
        <v>6</v>
      </c>
      <c r="J323" s="1" t="s">
        <v>14</v>
      </c>
      <c r="K323" s="1">
        <v>3</v>
      </c>
      <c r="L323" s="1">
        <v>4</v>
      </c>
      <c r="M323" s="1" t="s">
        <v>22</v>
      </c>
      <c r="N323" s="1" t="s">
        <v>20</v>
      </c>
      <c r="O323" s="1" t="s">
        <v>17</v>
      </c>
      <c r="P323" s="1">
        <v>1318</v>
      </c>
      <c r="Q323" s="1" t="s">
        <v>31</v>
      </c>
      <c r="R323" s="1" t="s">
        <v>65</v>
      </c>
      <c r="S323" s="1">
        <v>3</v>
      </c>
      <c r="T323" s="1" t="s">
        <v>32</v>
      </c>
      <c r="U323" s="1">
        <v>60</v>
      </c>
      <c r="V323" s="1">
        <v>360000</v>
      </c>
      <c r="W323" s="1">
        <v>101</v>
      </c>
      <c r="X323" s="1" t="s">
        <v>37</v>
      </c>
      <c r="Y323" s="1" t="s">
        <v>31</v>
      </c>
      <c r="Z323" s="1">
        <v>25</v>
      </c>
      <c r="AA323" s="1">
        <v>9000</v>
      </c>
    </row>
    <row r="324" spans="2:27" x14ac:dyDescent="0.25">
      <c r="B324" s="2">
        <v>1323</v>
      </c>
      <c r="C324" s="3">
        <v>44445</v>
      </c>
      <c r="D324" s="2">
        <v>1290000</v>
      </c>
      <c r="E324" s="2">
        <v>7860</v>
      </c>
      <c r="F324" s="1">
        <v>27000</v>
      </c>
      <c r="G324" s="1">
        <v>2.1000000000000001E-2</v>
      </c>
      <c r="H324" s="1">
        <v>164</v>
      </c>
      <c r="I324" s="1">
        <v>3</v>
      </c>
      <c r="J324" s="1" t="s">
        <v>18</v>
      </c>
      <c r="K324" s="1">
        <v>2</v>
      </c>
      <c r="L324" s="1">
        <v>3</v>
      </c>
      <c r="M324" s="1" t="s">
        <v>23</v>
      </c>
      <c r="N324" s="1" t="s">
        <v>20</v>
      </c>
      <c r="O324" s="1" t="s">
        <v>21</v>
      </c>
      <c r="P324" s="1">
        <v>1252</v>
      </c>
      <c r="Q324" s="1" t="s">
        <v>31</v>
      </c>
      <c r="R324" s="1" t="s">
        <v>65</v>
      </c>
      <c r="S324" s="1">
        <v>2</v>
      </c>
      <c r="T324" s="1" t="s">
        <v>33</v>
      </c>
      <c r="U324" s="1">
        <v>57</v>
      </c>
      <c r="V324" s="1">
        <v>300000</v>
      </c>
      <c r="W324" s="1">
        <v>102</v>
      </c>
      <c r="X324" s="1" t="s">
        <v>38</v>
      </c>
      <c r="Y324" s="1" t="s">
        <v>31</v>
      </c>
      <c r="Z324" s="1">
        <v>23</v>
      </c>
      <c r="AA324" s="1">
        <v>7000</v>
      </c>
    </row>
    <row r="325" spans="2:27" x14ac:dyDescent="0.25">
      <c r="B325" s="2">
        <v>1324</v>
      </c>
      <c r="C325" s="3">
        <v>44445</v>
      </c>
      <c r="D325" s="2">
        <v>1550000</v>
      </c>
      <c r="E325" s="2">
        <v>7590</v>
      </c>
      <c r="F325" s="1">
        <v>26000</v>
      </c>
      <c r="G325" s="1">
        <v>1.7000000000000001E-2</v>
      </c>
      <c r="H325" s="1">
        <v>204</v>
      </c>
      <c r="I325" s="1">
        <v>3</v>
      </c>
      <c r="J325" s="1" t="s">
        <v>14</v>
      </c>
      <c r="K325" s="1">
        <v>3</v>
      </c>
      <c r="L325" s="1">
        <v>4</v>
      </c>
      <c r="M325" s="1" t="s">
        <v>15</v>
      </c>
      <c r="N325" s="1" t="s">
        <v>20</v>
      </c>
      <c r="O325" s="1" t="s">
        <v>17</v>
      </c>
      <c r="P325" s="1">
        <v>1429</v>
      </c>
      <c r="Q325" s="1" t="s">
        <v>34</v>
      </c>
      <c r="R325" s="1" t="s">
        <v>65</v>
      </c>
      <c r="S325" s="1">
        <v>2</v>
      </c>
      <c r="T325" s="1" t="s">
        <v>33</v>
      </c>
      <c r="U325" s="1">
        <v>52</v>
      </c>
      <c r="V325" s="1">
        <v>610000</v>
      </c>
      <c r="W325" s="1">
        <v>102</v>
      </c>
      <c r="X325" s="1" t="s">
        <v>38</v>
      </c>
      <c r="Y325" s="1" t="s">
        <v>31</v>
      </c>
      <c r="Z325" s="1">
        <v>23</v>
      </c>
      <c r="AA325" s="1">
        <v>7000</v>
      </c>
    </row>
    <row r="326" spans="2:27" x14ac:dyDescent="0.25">
      <c r="B326" s="2">
        <v>1325</v>
      </c>
      <c r="C326" s="3">
        <v>44445</v>
      </c>
      <c r="D326" s="2">
        <v>1910000</v>
      </c>
      <c r="E326" s="2">
        <v>7200</v>
      </c>
      <c r="F326" s="1">
        <v>34000</v>
      </c>
      <c r="G326" s="1">
        <v>1.7999999999999999E-2</v>
      </c>
      <c r="H326" s="1">
        <v>265</v>
      </c>
      <c r="I326" s="1">
        <v>2</v>
      </c>
      <c r="J326" s="1" t="s">
        <v>14</v>
      </c>
      <c r="K326" s="1">
        <v>4</v>
      </c>
      <c r="L326" s="1">
        <v>4</v>
      </c>
      <c r="M326" s="1" t="s">
        <v>23</v>
      </c>
      <c r="N326" s="1" t="s">
        <v>20</v>
      </c>
      <c r="O326" s="1" t="s">
        <v>17</v>
      </c>
      <c r="P326" s="1">
        <v>1972</v>
      </c>
      <c r="Q326" s="1" t="s">
        <v>31</v>
      </c>
      <c r="R326" s="1" t="s">
        <v>65</v>
      </c>
      <c r="S326" s="1">
        <v>3</v>
      </c>
      <c r="T326" s="1" t="s">
        <v>33</v>
      </c>
      <c r="U326" s="1">
        <v>43</v>
      </c>
      <c r="V326" s="1">
        <v>850000</v>
      </c>
      <c r="W326" s="1">
        <v>103</v>
      </c>
      <c r="X326" s="1" t="s">
        <v>39</v>
      </c>
      <c r="Y326" s="1" t="s">
        <v>31</v>
      </c>
      <c r="Z326" s="1">
        <v>31</v>
      </c>
      <c r="AA326" s="1">
        <v>15000</v>
      </c>
    </row>
    <row r="327" spans="2:27" x14ac:dyDescent="0.25">
      <c r="B327" s="2">
        <v>1326</v>
      </c>
      <c r="C327" s="3">
        <v>44446</v>
      </c>
      <c r="D327" s="2">
        <v>840000</v>
      </c>
      <c r="E327" s="2">
        <v>5280</v>
      </c>
      <c r="F327" s="1">
        <v>17000</v>
      </c>
      <c r="G327" s="1">
        <v>0.02</v>
      </c>
      <c r="H327" s="1">
        <v>159</v>
      </c>
      <c r="I327" s="1">
        <v>5</v>
      </c>
      <c r="J327" s="1" t="s">
        <v>18</v>
      </c>
      <c r="K327" s="1">
        <v>3</v>
      </c>
      <c r="L327" s="1">
        <v>3</v>
      </c>
      <c r="M327" s="1" t="s">
        <v>15</v>
      </c>
      <c r="N327" s="1" t="s">
        <v>19</v>
      </c>
      <c r="O327" s="1" t="s">
        <v>21</v>
      </c>
      <c r="P327" s="1">
        <v>1249</v>
      </c>
      <c r="Q327" s="1" t="s">
        <v>31</v>
      </c>
      <c r="R327" s="1" t="s">
        <v>65</v>
      </c>
      <c r="S327" s="1">
        <v>3</v>
      </c>
      <c r="T327" s="1" t="s">
        <v>33</v>
      </c>
      <c r="U327" s="1">
        <v>60</v>
      </c>
      <c r="V327" s="1">
        <v>370000</v>
      </c>
      <c r="W327" s="1">
        <v>102</v>
      </c>
      <c r="X327" s="1" t="s">
        <v>38</v>
      </c>
      <c r="Y327" s="1" t="s">
        <v>31</v>
      </c>
      <c r="Z327" s="1">
        <v>23</v>
      </c>
      <c r="AA327" s="1">
        <v>7000</v>
      </c>
    </row>
    <row r="328" spans="2:27" x14ac:dyDescent="0.25">
      <c r="B328" s="2">
        <v>1327</v>
      </c>
      <c r="C328" s="3">
        <v>44446</v>
      </c>
      <c r="D328" s="2">
        <v>2260000</v>
      </c>
      <c r="E328" s="2">
        <v>10560</v>
      </c>
      <c r="F328" s="1">
        <v>52000</v>
      </c>
      <c r="G328" s="1">
        <v>2.3E-2</v>
      </c>
      <c r="H328" s="1">
        <v>214</v>
      </c>
      <c r="I328" s="1">
        <v>5</v>
      </c>
      <c r="J328" s="1" t="s">
        <v>14</v>
      </c>
      <c r="K328" s="1">
        <v>3</v>
      </c>
      <c r="L328" s="1">
        <v>4</v>
      </c>
      <c r="M328" s="1" t="s">
        <v>22</v>
      </c>
      <c r="N328" s="1" t="s">
        <v>16</v>
      </c>
      <c r="O328" s="1" t="s">
        <v>21</v>
      </c>
      <c r="P328" s="1">
        <v>1409</v>
      </c>
      <c r="Q328" s="1" t="s">
        <v>34</v>
      </c>
      <c r="R328" s="1" t="s">
        <v>65</v>
      </c>
      <c r="S328" s="1">
        <v>4</v>
      </c>
      <c r="T328" s="1" t="s">
        <v>33</v>
      </c>
      <c r="U328" s="1">
        <v>45</v>
      </c>
      <c r="V328" s="1">
        <v>480000</v>
      </c>
      <c r="W328" s="1">
        <v>103</v>
      </c>
      <c r="X328" s="1" t="s">
        <v>39</v>
      </c>
      <c r="Y328" s="1" t="s">
        <v>31</v>
      </c>
      <c r="Z328" s="1">
        <v>31</v>
      </c>
      <c r="AA328" s="1">
        <v>15000</v>
      </c>
    </row>
    <row r="329" spans="2:27" x14ac:dyDescent="0.25">
      <c r="B329" s="2">
        <v>1328</v>
      </c>
      <c r="C329" s="3">
        <v>44446</v>
      </c>
      <c r="D329" s="2">
        <v>1850000</v>
      </c>
      <c r="E329" s="2">
        <v>7900</v>
      </c>
      <c r="F329" s="1">
        <v>33000</v>
      </c>
      <c r="G329" s="1">
        <v>1.7999999999999999E-2</v>
      </c>
      <c r="H329" s="1">
        <v>234</v>
      </c>
      <c r="I329" s="1">
        <v>4</v>
      </c>
      <c r="J329" s="1" t="s">
        <v>18</v>
      </c>
      <c r="K329" s="1">
        <v>4</v>
      </c>
      <c r="L329" s="1">
        <v>4</v>
      </c>
      <c r="M329" s="1" t="s">
        <v>22</v>
      </c>
      <c r="N329" s="1" t="s">
        <v>20</v>
      </c>
      <c r="O329" s="1" t="s">
        <v>17</v>
      </c>
      <c r="P329" s="1">
        <v>1472</v>
      </c>
      <c r="Q329" s="1" t="s">
        <v>31</v>
      </c>
      <c r="R329" s="1" t="s">
        <v>65</v>
      </c>
      <c r="S329" s="1">
        <v>4</v>
      </c>
      <c r="T329" s="1" t="s">
        <v>33</v>
      </c>
      <c r="U329" s="1">
        <v>58</v>
      </c>
      <c r="V329" s="1">
        <v>370000</v>
      </c>
      <c r="W329" s="1">
        <v>103</v>
      </c>
      <c r="X329" s="1" t="s">
        <v>39</v>
      </c>
      <c r="Y329" s="1" t="s">
        <v>31</v>
      </c>
      <c r="Z329" s="1">
        <v>31</v>
      </c>
      <c r="AA329" s="1">
        <v>15000</v>
      </c>
    </row>
    <row r="330" spans="2:27" x14ac:dyDescent="0.25">
      <c r="B330" s="2">
        <v>1329</v>
      </c>
      <c r="C330" s="3">
        <v>44446</v>
      </c>
      <c r="D330" s="2">
        <v>1400000</v>
      </c>
      <c r="E330" s="2">
        <v>9450</v>
      </c>
      <c r="F330" s="1">
        <v>27000</v>
      </c>
      <c r="G330" s="1">
        <v>1.9E-2</v>
      </c>
      <c r="H330" s="1">
        <v>148</v>
      </c>
      <c r="I330" s="1">
        <v>1</v>
      </c>
      <c r="J330" s="1" t="s">
        <v>18</v>
      </c>
      <c r="K330" s="1">
        <v>2</v>
      </c>
      <c r="L330" s="1">
        <v>2</v>
      </c>
      <c r="M330" s="1" t="s">
        <v>22</v>
      </c>
      <c r="N330" s="1" t="s">
        <v>16</v>
      </c>
      <c r="O330" s="1" t="s">
        <v>17</v>
      </c>
      <c r="P330" s="1">
        <v>1946</v>
      </c>
      <c r="Q330" s="1" t="s">
        <v>31</v>
      </c>
      <c r="R330" s="1" t="s">
        <v>66</v>
      </c>
      <c r="S330" s="1">
        <v>0</v>
      </c>
      <c r="T330" s="1" t="s">
        <v>32</v>
      </c>
      <c r="U330" s="1">
        <v>35</v>
      </c>
      <c r="V330" s="1">
        <v>630000</v>
      </c>
      <c r="W330" s="1">
        <v>103</v>
      </c>
      <c r="X330" s="1" t="s">
        <v>39</v>
      </c>
      <c r="Y330" s="1" t="s">
        <v>31</v>
      </c>
      <c r="Z330" s="1">
        <v>31</v>
      </c>
      <c r="AA330" s="1">
        <v>15000</v>
      </c>
    </row>
    <row r="331" spans="2:27" x14ac:dyDescent="0.25">
      <c r="B331" s="2">
        <v>1330</v>
      </c>
      <c r="C331" s="3">
        <v>44446</v>
      </c>
      <c r="D331" s="2">
        <v>1130000</v>
      </c>
      <c r="E331" s="2">
        <v>5620</v>
      </c>
      <c r="F331" s="1">
        <v>19000</v>
      </c>
      <c r="G331" s="1">
        <v>1.7000000000000001E-2</v>
      </c>
      <c r="H331" s="1">
        <v>201</v>
      </c>
      <c r="I331" s="1">
        <v>6</v>
      </c>
      <c r="J331" s="1" t="s">
        <v>14</v>
      </c>
      <c r="K331" s="1">
        <v>3</v>
      </c>
      <c r="L331" s="1">
        <v>4</v>
      </c>
      <c r="M331" s="1" t="s">
        <v>22</v>
      </c>
      <c r="N331" s="1" t="s">
        <v>19</v>
      </c>
      <c r="O331" s="1" t="s">
        <v>17</v>
      </c>
      <c r="P331" s="1">
        <v>1971</v>
      </c>
      <c r="Q331" s="1" t="s">
        <v>31</v>
      </c>
      <c r="R331" s="1" t="s">
        <v>65</v>
      </c>
      <c r="S331" s="1">
        <v>3</v>
      </c>
      <c r="T331" s="1" t="s">
        <v>33</v>
      </c>
      <c r="U331" s="1">
        <v>63</v>
      </c>
      <c r="V331" s="1">
        <v>700000</v>
      </c>
      <c r="W331" s="1">
        <v>102</v>
      </c>
      <c r="X331" s="1" t="s">
        <v>38</v>
      </c>
      <c r="Y331" s="1" t="s">
        <v>31</v>
      </c>
      <c r="Z331" s="1">
        <v>23</v>
      </c>
      <c r="AA331" s="1">
        <v>7000</v>
      </c>
    </row>
    <row r="332" spans="2:27" x14ac:dyDescent="0.25">
      <c r="B332" s="2">
        <v>1331</v>
      </c>
      <c r="C332" s="3">
        <v>44447</v>
      </c>
      <c r="D332" s="2">
        <v>1460000</v>
      </c>
      <c r="E332" s="2">
        <v>5590</v>
      </c>
      <c r="F332" s="1">
        <v>25000</v>
      </c>
      <c r="G332" s="1">
        <v>1.7000000000000001E-2</v>
      </c>
      <c r="H332" s="1">
        <v>261</v>
      </c>
      <c r="I332" s="1">
        <v>1</v>
      </c>
      <c r="J332" s="1" t="s">
        <v>14</v>
      </c>
      <c r="K332" s="1">
        <v>3</v>
      </c>
      <c r="L332" s="1">
        <v>3</v>
      </c>
      <c r="M332" s="1" t="s">
        <v>22</v>
      </c>
      <c r="N332" s="1" t="s">
        <v>19</v>
      </c>
      <c r="O332" s="1" t="s">
        <v>21</v>
      </c>
      <c r="P332" s="1">
        <v>1023</v>
      </c>
      <c r="Q332" s="1" t="s">
        <v>34</v>
      </c>
      <c r="R332" s="1" t="s">
        <v>65</v>
      </c>
      <c r="S332" s="1">
        <v>2</v>
      </c>
      <c r="T332" s="1" t="s">
        <v>32</v>
      </c>
      <c r="U332" s="1">
        <v>41</v>
      </c>
      <c r="V332" s="1">
        <v>510000</v>
      </c>
      <c r="W332" s="1">
        <v>101</v>
      </c>
      <c r="X332" s="1" t="s">
        <v>37</v>
      </c>
      <c r="Y332" s="1" t="s">
        <v>31</v>
      </c>
      <c r="Z332" s="1">
        <v>25</v>
      </c>
      <c r="AA332" s="1">
        <v>9000</v>
      </c>
    </row>
    <row r="333" spans="2:27" x14ac:dyDescent="0.25">
      <c r="B333" s="2">
        <v>1332</v>
      </c>
      <c r="C333" s="3">
        <v>44448</v>
      </c>
      <c r="D333" s="2">
        <v>930000</v>
      </c>
      <c r="E333" s="2">
        <v>5000</v>
      </c>
      <c r="F333" s="1">
        <v>11000</v>
      </c>
      <c r="G333" s="1">
        <v>1.2E-2</v>
      </c>
      <c r="H333" s="1">
        <v>186</v>
      </c>
      <c r="I333" s="1">
        <v>5</v>
      </c>
      <c r="J333" s="1" t="s">
        <v>18</v>
      </c>
      <c r="K333" s="1">
        <v>3</v>
      </c>
      <c r="L333" s="1">
        <v>4</v>
      </c>
      <c r="M333" s="1" t="s">
        <v>15</v>
      </c>
      <c r="N333" s="1" t="s">
        <v>19</v>
      </c>
      <c r="O333" s="1" t="s">
        <v>17</v>
      </c>
      <c r="P333" s="1">
        <v>1142</v>
      </c>
      <c r="Q333" s="1" t="s">
        <v>31</v>
      </c>
      <c r="R333" s="1" t="s">
        <v>65</v>
      </c>
      <c r="S333" s="1">
        <v>3</v>
      </c>
      <c r="T333" s="1" t="s">
        <v>32</v>
      </c>
      <c r="U333" s="1">
        <v>53</v>
      </c>
      <c r="V333" s="1">
        <v>590000</v>
      </c>
      <c r="W333" s="1">
        <v>101</v>
      </c>
      <c r="X333" s="1" t="s">
        <v>37</v>
      </c>
      <c r="Y333" s="1" t="s">
        <v>31</v>
      </c>
      <c r="Z333" s="1">
        <v>25</v>
      </c>
      <c r="AA333" s="1">
        <v>9000</v>
      </c>
    </row>
    <row r="334" spans="2:27" x14ac:dyDescent="0.25">
      <c r="B334" s="2">
        <v>1333</v>
      </c>
      <c r="C334" s="3">
        <v>44451</v>
      </c>
      <c r="D334" s="2">
        <v>1790000</v>
      </c>
      <c r="E334" s="2">
        <v>9670</v>
      </c>
      <c r="F334" s="1">
        <v>34000</v>
      </c>
      <c r="G334" s="1">
        <v>1.9E-2</v>
      </c>
      <c r="H334" s="1">
        <v>185</v>
      </c>
      <c r="I334" s="1">
        <v>3</v>
      </c>
      <c r="J334" s="1" t="s">
        <v>18</v>
      </c>
      <c r="K334" s="1">
        <v>2</v>
      </c>
      <c r="L334" s="1">
        <v>3</v>
      </c>
      <c r="M334" s="1" t="s">
        <v>23</v>
      </c>
      <c r="N334" s="1" t="s">
        <v>16</v>
      </c>
      <c r="O334" s="1" t="s">
        <v>21</v>
      </c>
      <c r="P334" s="1">
        <v>1191</v>
      </c>
      <c r="Q334" s="1" t="s">
        <v>34</v>
      </c>
      <c r="R334" s="1" t="s">
        <v>65</v>
      </c>
      <c r="S334" s="1">
        <v>3</v>
      </c>
      <c r="T334" s="1" t="s">
        <v>33</v>
      </c>
      <c r="U334" s="1">
        <v>45</v>
      </c>
      <c r="V334" s="1">
        <v>660000</v>
      </c>
      <c r="W334" s="1">
        <v>103</v>
      </c>
      <c r="X334" s="1" t="s">
        <v>39</v>
      </c>
      <c r="Y334" s="1" t="s">
        <v>31</v>
      </c>
      <c r="Z334" s="1">
        <v>31</v>
      </c>
      <c r="AA334" s="1">
        <v>15000</v>
      </c>
    </row>
    <row r="335" spans="2:27" x14ac:dyDescent="0.25">
      <c r="B335" s="2">
        <v>1334</v>
      </c>
      <c r="C335" s="3">
        <v>44451</v>
      </c>
      <c r="D335" s="2">
        <v>1300000</v>
      </c>
      <c r="E335" s="2">
        <v>5430</v>
      </c>
      <c r="F335" s="1">
        <v>31000</v>
      </c>
      <c r="G335" s="1">
        <v>2.4E-2</v>
      </c>
      <c r="H335" s="1">
        <v>239</v>
      </c>
      <c r="I335" s="1">
        <v>1</v>
      </c>
      <c r="J335" s="1" t="s">
        <v>14</v>
      </c>
      <c r="K335" s="1">
        <v>3</v>
      </c>
      <c r="L335" s="1">
        <v>4</v>
      </c>
      <c r="M335" s="1" t="s">
        <v>15</v>
      </c>
      <c r="N335" s="1" t="s">
        <v>19</v>
      </c>
      <c r="O335" s="1" t="s">
        <v>21</v>
      </c>
      <c r="P335" s="1">
        <v>1720</v>
      </c>
      <c r="Q335" s="1" t="s">
        <v>31</v>
      </c>
      <c r="R335" s="1" t="s">
        <v>65</v>
      </c>
      <c r="S335" s="1">
        <v>3</v>
      </c>
      <c r="T335" s="1" t="s">
        <v>33</v>
      </c>
      <c r="U335" s="1">
        <v>50</v>
      </c>
      <c r="V335" s="1">
        <v>620000</v>
      </c>
      <c r="W335" s="1">
        <v>103</v>
      </c>
      <c r="X335" s="1" t="s">
        <v>39</v>
      </c>
      <c r="Y335" s="1" t="s">
        <v>31</v>
      </c>
      <c r="Z335" s="1">
        <v>31</v>
      </c>
      <c r="AA335" s="1">
        <v>15000</v>
      </c>
    </row>
    <row r="336" spans="2:27" x14ac:dyDescent="0.25">
      <c r="B336" s="2">
        <v>1335</v>
      </c>
      <c r="C336" s="3">
        <v>44451</v>
      </c>
      <c r="D336" s="2">
        <v>2100000</v>
      </c>
      <c r="E336" s="2">
        <v>10090</v>
      </c>
      <c r="F336" s="1">
        <v>42000</v>
      </c>
      <c r="G336" s="1">
        <v>0.02</v>
      </c>
      <c r="H336" s="1">
        <v>208</v>
      </c>
      <c r="I336" s="1">
        <v>3</v>
      </c>
      <c r="J336" s="1" t="s">
        <v>14</v>
      </c>
      <c r="K336" s="1">
        <v>4</v>
      </c>
      <c r="L336" s="1">
        <v>3</v>
      </c>
      <c r="M336" s="1" t="s">
        <v>15</v>
      </c>
      <c r="N336" s="1" t="s">
        <v>16</v>
      </c>
      <c r="O336" s="1" t="s">
        <v>21</v>
      </c>
      <c r="P336" s="1">
        <v>1908</v>
      </c>
      <c r="Q336" s="1" t="s">
        <v>31</v>
      </c>
      <c r="R336" s="1" t="s">
        <v>65</v>
      </c>
      <c r="S336" s="1">
        <v>3</v>
      </c>
      <c r="T336" s="1" t="s">
        <v>32</v>
      </c>
      <c r="U336" s="1">
        <v>62</v>
      </c>
      <c r="V336" s="1">
        <v>560000</v>
      </c>
      <c r="W336" s="1">
        <v>102</v>
      </c>
      <c r="X336" s="1" t="s">
        <v>38</v>
      </c>
      <c r="Y336" s="1" t="s">
        <v>31</v>
      </c>
      <c r="Z336" s="1">
        <v>23</v>
      </c>
      <c r="AA336" s="1">
        <v>7000</v>
      </c>
    </row>
    <row r="337" spans="2:27" x14ac:dyDescent="0.25">
      <c r="B337" s="2">
        <v>1336</v>
      </c>
      <c r="C337" s="3">
        <v>44452</v>
      </c>
      <c r="D337" s="2">
        <v>2320000</v>
      </c>
      <c r="E337" s="2">
        <v>10310</v>
      </c>
      <c r="F337" s="1">
        <v>56000</v>
      </c>
      <c r="G337" s="1">
        <v>2.4E-2</v>
      </c>
      <c r="H337" s="1">
        <v>225</v>
      </c>
      <c r="I337" s="1">
        <v>6</v>
      </c>
      <c r="J337" s="1" t="s">
        <v>18</v>
      </c>
      <c r="K337" s="1">
        <v>3</v>
      </c>
      <c r="L337" s="1">
        <v>4</v>
      </c>
      <c r="M337" s="1" t="s">
        <v>22</v>
      </c>
      <c r="N337" s="1" t="s">
        <v>16</v>
      </c>
      <c r="O337" s="1" t="s">
        <v>21</v>
      </c>
      <c r="P337" s="1">
        <v>1048</v>
      </c>
      <c r="Q337" s="1" t="s">
        <v>31</v>
      </c>
      <c r="R337" s="1" t="s">
        <v>65</v>
      </c>
      <c r="S337" s="1">
        <v>4</v>
      </c>
      <c r="T337" s="1" t="s">
        <v>33</v>
      </c>
      <c r="U337" s="1">
        <v>46</v>
      </c>
      <c r="V337" s="1">
        <v>860000</v>
      </c>
      <c r="W337" s="1">
        <v>103</v>
      </c>
      <c r="X337" s="1" t="s">
        <v>39</v>
      </c>
      <c r="Y337" s="1" t="s">
        <v>31</v>
      </c>
      <c r="Z337" s="1">
        <v>31</v>
      </c>
      <c r="AA337" s="1">
        <v>15000</v>
      </c>
    </row>
    <row r="338" spans="2:27" x14ac:dyDescent="0.25">
      <c r="B338" s="2">
        <v>1337</v>
      </c>
      <c r="C338" s="3">
        <v>44452</v>
      </c>
      <c r="D338" s="2">
        <v>1820000</v>
      </c>
      <c r="E338" s="2">
        <v>7330</v>
      </c>
      <c r="F338" s="1">
        <v>40000</v>
      </c>
      <c r="G338" s="1">
        <v>2.1999999999999999E-2</v>
      </c>
      <c r="H338" s="1">
        <v>248</v>
      </c>
      <c r="I338" s="1">
        <v>1</v>
      </c>
      <c r="J338" s="1" t="s">
        <v>14</v>
      </c>
      <c r="K338" s="1">
        <v>4</v>
      </c>
      <c r="L338" s="1">
        <v>4</v>
      </c>
      <c r="M338" s="1" t="s">
        <v>23</v>
      </c>
      <c r="N338" s="1" t="s">
        <v>20</v>
      </c>
      <c r="O338" s="1" t="s">
        <v>17</v>
      </c>
      <c r="P338" s="1">
        <v>1391</v>
      </c>
      <c r="Q338" s="1" t="s">
        <v>31</v>
      </c>
      <c r="R338" s="1" t="s">
        <v>65</v>
      </c>
      <c r="S338" s="1">
        <v>2</v>
      </c>
      <c r="T338" s="1" t="s">
        <v>33</v>
      </c>
      <c r="U338" s="1">
        <v>62</v>
      </c>
      <c r="V338" s="1">
        <v>610000</v>
      </c>
      <c r="W338" s="1">
        <v>103</v>
      </c>
      <c r="X338" s="1" t="s">
        <v>39</v>
      </c>
      <c r="Y338" s="1" t="s">
        <v>31</v>
      </c>
      <c r="Z338" s="1">
        <v>31</v>
      </c>
      <c r="AA338" s="1">
        <v>15000</v>
      </c>
    </row>
    <row r="339" spans="2:27" x14ac:dyDescent="0.25">
      <c r="B339" s="2">
        <v>1338</v>
      </c>
      <c r="C339" s="3">
        <v>44453</v>
      </c>
      <c r="D339" s="2">
        <v>2600000</v>
      </c>
      <c r="E339" s="2">
        <v>9700</v>
      </c>
      <c r="F339" s="1">
        <v>62000</v>
      </c>
      <c r="G339" s="1">
        <v>2.4E-2</v>
      </c>
      <c r="H339" s="1">
        <v>268</v>
      </c>
      <c r="I339" s="1">
        <v>5</v>
      </c>
      <c r="J339" s="1" t="s">
        <v>14</v>
      </c>
      <c r="K339" s="1">
        <v>4</v>
      </c>
      <c r="L339" s="1">
        <v>3</v>
      </c>
      <c r="M339" s="1" t="s">
        <v>23</v>
      </c>
      <c r="N339" s="1" t="s">
        <v>16</v>
      </c>
      <c r="O339" s="1" t="s">
        <v>21</v>
      </c>
      <c r="P339" s="1">
        <v>1035</v>
      </c>
      <c r="Q339" s="1" t="s">
        <v>31</v>
      </c>
      <c r="R339" s="1" t="s">
        <v>65</v>
      </c>
      <c r="S339" s="1">
        <v>4</v>
      </c>
      <c r="T339" s="1" t="s">
        <v>33</v>
      </c>
      <c r="U339" s="1">
        <v>50</v>
      </c>
      <c r="V339" s="1">
        <v>940000</v>
      </c>
      <c r="W339" s="1">
        <v>103</v>
      </c>
      <c r="X339" s="1" t="s">
        <v>39</v>
      </c>
      <c r="Y339" s="1" t="s">
        <v>31</v>
      </c>
      <c r="Z339" s="1">
        <v>31</v>
      </c>
      <c r="AA339" s="1">
        <v>15000</v>
      </c>
    </row>
    <row r="340" spans="2:27" x14ac:dyDescent="0.25">
      <c r="B340" s="2">
        <v>1339</v>
      </c>
      <c r="C340" s="3">
        <v>44453</v>
      </c>
      <c r="D340" s="2">
        <v>1030000</v>
      </c>
      <c r="E340" s="2">
        <v>5850</v>
      </c>
      <c r="F340" s="1">
        <v>18000</v>
      </c>
      <c r="G340" s="1">
        <v>1.7000000000000001E-2</v>
      </c>
      <c r="H340" s="1">
        <v>176</v>
      </c>
      <c r="I340" s="1">
        <v>6</v>
      </c>
      <c r="J340" s="1" t="s">
        <v>14</v>
      </c>
      <c r="K340" s="1">
        <v>3</v>
      </c>
      <c r="L340" s="1">
        <v>4</v>
      </c>
      <c r="M340" s="1" t="s">
        <v>22</v>
      </c>
      <c r="N340" s="1" t="s">
        <v>19</v>
      </c>
      <c r="O340" s="1" t="s">
        <v>21</v>
      </c>
      <c r="P340" s="1">
        <v>1446</v>
      </c>
      <c r="Q340" s="1" t="s">
        <v>31</v>
      </c>
      <c r="R340" s="1" t="s">
        <v>65</v>
      </c>
      <c r="S340" s="1">
        <v>3</v>
      </c>
      <c r="T340" s="1" t="s">
        <v>33</v>
      </c>
      <c r="U340" s="1">
        <v>57</v>
      </c>
      <c r="V340" s="1">
        <v>360000</v>
      </c>
      <c r="W340" s="1">
        <v>102</v>
      </c>
      <c r="X340" s="1" t="s">
        <v>38</v>
      </c>
      <c r="Y340" s="1" t="s">
        <v>31</v>
      </c>
      <c r="Z340" s="1">
        <v>23</v>
      </c>
      <c r="AA340" s="1">
        <v>7000</v>
      </c>
    </row>
    <row r="341" spans="2:27" x14ac:dyDescent="0.25">
      <c r="B341" s="2">
        <v>1340</v>
      </c>
      <c r="C341" s="3">
        <v>44453</v>
      </c>
      <c r="D341" s="2">
        <v>1110000</v>
      </c>
      <c r="E341" s="2">
        <v>7350</v>
      </c>
      <c r="F341" s="1">
        <v>13000</v>
      </c>
      <c r="G341" s="1">
        <v>1.2E-2</v>
      </c>
      <c r="H341" s="1">
        <v>151</v>
      </c>
      <c r="I341" s="1">
        <v>1</v>
      </c>
      <c r="J341" s="1" t="s">
        <v>14</v>
      </c>
      <c r="K341" s="1">
        <v>2</v>
      </c>
      <c r="L341" s="1">
        <v>2</v>
      </c>
      <c r="M341" s="1" t="s">
        <v>15</v>
      </c>
      <c r="N341" s="1" t="s">
        <v>20</v>
      </c>
      <c r="O341" s="1" t="s">
        <v>17</v>
      </c>
      <c r="P341" s="1">
        <v>1865</v>
      </c>
      <c r="Q341" s="1" t="s">
        <v>31</v>
      </c>
      <c r="R341" s="1" t="s">
        <v>66</v>
      </c>
      <c r="S341" s="1">
        <v>0</v>
      </c>
      <c r="T341" s="1" t="s">
        <v>33</v>
      </c>
      <c r="U341" s="1">
        <v>32</v>
      </c>
      <c r="V341" s="1">
        <v>370000</v>
      </c>
      <c r="W341" s="1">
        <v>101</v>
      </c>
      <c r="X341" s="1" t="s">
        <v>37</v>
      </c>
      <c r="Y341" s="1" t="s">
        <v>31</v>
      </c>
      <c r="Z341" s="1">
        <v>25</v>
      </c>
      <c r="AA341" s="1">
        <v>9000</v>
      </c>
    </row>
    <row r="342" spans="2:27" x14ac:dyDescent="0.25">
      <c r="B342" s="2">
        <v>1341</v>
      </c>
      <c r="C342" s="3">
        <v>44454</v>
      </c>
      <c r="D342" s="2">
        <v>1170000</v>
      </c>
      <c r="E342" s="2">
        <v>8660</v>
      </c>
      <c r="F342" s="1">
        <v>23000</v>
      </c>
      <c r="G342" s="1">
        <v>0.02</v>
      </c>
      <c r="H342" s="1">
        <v>135</v>
      </c>
      <c r="I342" s="1">
        <v>1</v>
      </c>
      <c r="J342" s="1" t="s">
        <v>18</v>
      </c>
      <c r="K342" s="1">
        <v>2</v>
      </c>
      <c r="L342" s="1">
        <v>2</v>
      </c>
      <c r="M342" s="1" t="s">
        <v>22</v>
      </c>
      <c r="N342" s="1" t="s">
        <v>20</v>
      </c>
      <c r="O342" s="1" t="s">
        <v>21</v>
      </c>
      <c r="P342" s="1">
        <v>1631</v>
      </c>
      <c r="Q342" s="1" t="s">
        <v>31</v>
      </c>
      <c r="R342" s="1" t="s">
        <v>66</v>
      </c>
      <c r="S342" s="1">
        <v>0</v>
      </c>
      <c r="T342" s="1" t="s">
        <v>32</v>
      </c>
      <c r="U342" s="1">
        <v>37</v>
      </c>
      <c r="V342" s="1">
        <v>330000</v>
      </c>
      <c r="W342" s="1">
        <v>103</v>
      </c>
      <c r="X342" s="1" t="s">
        <v>39</v>
      </c>
      <c r="Y342" s="1" t="s">
        <v>31</v>
      </c>
      <c r="Z342" s="1">
        <v>31</v>
      </c>
      <c r="AA342" s="1">
        <v>15000</v>
      </c>
    </row>
    <row r="343" spans="2:27" x14ac:dyDescent="0.25">
      <c r="B343" s="2">
        <v>1342</v>
      </c>
      <c r="C343" s="3">
        <v>44454</v>
      </c>
      <c r="D343" s="2">
        <v>1910000</v>
      </c>
      <c r="E343" s="2">
        <v>9790</v>
      </c>
      <c r="F343" s="1">
        <v>29000</v>
      </c>
      <c r="G343" s="1">
        <v>1.4999999999999999E-2</v>
      </c>
      <c r="H343" s="1">
        <v>195</v>
      </c>
      <c r="I343" s="1">
        <v>6</v>
      </c>
      <c r="J343" s="1" t="s">
        <v>14</v>
      </c>
      <c r="K343" s="1">
        <v>2</v>
      </c>
      <c r="L343" s="1">
        <v>3</v>
      </c>
      <c r="M343" s="1" t="s">
        <v>23</v>
      </c>
      <c r="N343" s="1" t="s">
        <v>16</v>
      </c>
      <c r="O343" s="1" t="s">
        <v>21</v>
      </c>
      <c r="P343" s="1">
        <v>1776</v>
      </c>
      <c r="Q343" s="1" t="s">
        <v>31</v>
      </c>
      <c r="R343" s="1" t="s">
        <v>65</v>
      </c>
      <c r="S343" s="1">
        <v>4</v>
      </c>
      <c r="T343" s="1" t="s">
        <v>32</v>
      </c>
      <c r="U343" s="1">
        <v>52</v>
      </c>
      <c r="V343" s="1">
        <v>1110000</v>
      </c>
      <c r="W343" s="1">
        <v>101</v>
      </c>
      <c r="X343" s="1" t="s">
        <v>37</v>
      </c>
      <c r="Y343" s="1" t="s">
        <v>31</v>
      </c>
      <c r="Z343" s="1">
        <v>25</v>
      </c>
      <c r="AA343" s="1">
        <v>9000</v>
      </c>
    </row>
    <row r="344" spans="2:27" x14ac:dyDescent="0.25">
      <c r="B344" s="2">
        <v>1343</v>
      </c>
      <c r="C344" s="3">
        <v>44455</v>
      </c>
      <c r="D344" s="2">
        <v>2130000</v>
      </c>
      <c r="E344" s="2">
        <v>9380</v>
      </c>
      <c r="F344" s="1">
        <v>38000</v>
      </c>
      <c r="G344" s="1">
        <v>1.7999999999999999E-2</v>
      </c>
      <c r="H344" s="1">
        <v>227</v>
      </c>
      <c r="I344" s="1">
        <v>6</v>
      </c>
      <c r="J344" s="1" t="s">
        <v>14</v>
      </c>
      <c r="K344" s="1">
        <v>3</v>
      </c>
      <c r="L344" s="1">
        <v>4</v>
      </c>
      <c r="M344" s="1" t="s">
        <v>15</v>
      </c>
      <c r="N344" s="1" t="s">
        <v>16</v>
      </c>
      <c r="O344" s="1" t="s">
        <v>17</v>
      </c>
      <c r="P344" s="1">
        <v>1588</v>
      </c>
      <c r="Q344" s="1" t="s">
        <v>31</v>
      </c>
      <c r="R344" s="1" t="s">
        <v>65</v>
      </c>
      <c r="S344" s="1">
        <v>4</v>
      </c>
      <c r="T344" s="1" t="s">
        <v>33</v>
      </c>
      <c r="U344" s="1">
        <v>54</v>
      </c>
      <c r="V344" s="1">
        <v>790000</v>
      </c>
      <c r="W344" s="1">
        <v>103</v>
      </c>
      <c r="X344" s="1" t="s">
        <v>39</v>
      </c>
      <c r="Y344" s="1" t="s">
        <v>31</v>
      </c>
      <c r="Z344" s="1">
        <v>31</v>
      </c>
      <c r="AA344" s="1">
        <v>15000</v>
      </c>
    </row>
    <row r="345" spans="2:27" x14ac:dyDescent="0.25">
      <c r="B345" s="2">
        <v>1344</v>
      </c>
      <c r="C345" s="3">
        <v>44456</v>
      </c>
      <c r="D345" s="2">
        <v>1610000</v>
      </c>
      <c r="E345" s="2">
        <v>7740</v>
      </c>
      <c r="F345" s="1">
        <v>27000</v>
      </c>
      <c r="G345" s="1">
        <v>1.7000000000000001E-2</v>
      </c>
      <c r="H345" s="1">
        <v>208</v>
      </c>
      <c r="I345" s="1">
        <v>4</v>
      </c>
      <c r="J345" s="1" t="s">
        <v>14</v>
      </c>
      <c r="K345" s="1">
        <v>3</v>
      </c>
      <c r="L345" s="1">
        <v>4</v>
      </c>
      <c r="M345" s="1" t="s">
        <v>15</v>
      </c>
      <c r="N345" s="1" t="s">
        <v>20</v>
      </c>
      <c r="O345" s="1" t="s">
        <v>17</v>
      </c>
      <c r="P345" s="1">
        <v>1363</v>
      </c>
      <c r="Q345" s="1" t="s">
        <v>31</v>
      </c>
      <c r="R345" s="1" t="s">
        <v>65</v>
      </c>
      <c r="S345" s="1">
        <v>2</v>
      </c>
      <c r="T345" s="1" t="s">
        <v>33</v>
      </c>
      <c r="U345" s="1">
        <v>58</v>
      </c>
      <c r="V345" s="1">
        <v>530000</v>
      </c>
      <c r="W345" s="1">
        <v>102</v>
      </c>
      <c r="X345" s="1" t="s">
        <v>38</v>
      </c>
      <c r="Y345" s="1" t="s">
        <v>31</v>
      </c>
      <c r="Z345" s="1">
        <v>23</v>
      </c>
      <c r="AA345" s="1">
        <v>7000</v>
      </c>
    </row>
    <row r="346" spans="2:27" x14ac:dyDescent="0.25">
      <c r="B346" s="2">
        <v>1345</v>
      </c>
      <c r="C346" s="3">
        <v>44457</v>
      </c>
      <c r="D346" s="2">
        <v>1040000</v>
      </c>
      <c r="E346" s="2">
        <v>5970</v>
      </c>
      <c r="F346" s="1">
        <v>11000</v>
      </c>
      <c r="G346" s="1">
        <v>1.0999999999999999E-2</v>
      </c>
      <c r="H346" s="1">
        <v>174</v>
      </c>
      <c r="I346" s="1">
        <v>5</v>
      </c>
      <c r="J346" s="1" t="s">
        <v>14</v>
      </c>
      <c r="K346" s="1">
        <v>2</v>
      </c>
      <c r="L346" s="1">
        <v>3</v>
      </c>
      <c r="M346" s="1" t="s">
        <v>22</v>
      </c>
      <c r="N346" s="1" t="s">
        <v>19</v>
      </c>
      <c r="O346" s="1" t="s">
        <v>21</v>
      </c>
      <c r="P346" s="1">
        <v>1301</v>
      </c>
      <c r="Q346" s="1" t="s">
        <v>31</v>
      </c>
      <c r="R346" s="1" t="s">
        <v>65</v>
      </c>
      <c r="S346" s="1">
        <v>2</v>
      </c>
      <c r="T346" s="1" t="s">
        <v>33</v>
      </c>
      <c r="U346" s="1">
        <v>40</v>
      </c>
      <c r="V346" s="1">
        <v>280000</v>
      </c>
      <c r="W346" s="1">
        <v>101</v>
      </c>
      <c r="X346" s="1" t="s">
        <v>37</v>
      </c>
      <c r="Y346" s="1" t="s">
        <v>31</v>
      </c>
      <c r="Z346" s="1">
        <v>25</v>
      </c>
      <c r="AA346" s="1">
        <v>9000</v>
      </c>
    </row>
    <row r="347" spans="2:27" x14ac:dyDescent="0.25">
      <c r="B347" s="2">
        <v>1346</v>
      </c>
      <c r="C347" s="3">
        <v>44458</v>
      </c>
      <c r="D347" s="2">
        <v>780000</v>
      </c>
      <c r="E347" s="2">
        <v>5230</v>
      </c>
      <c r="F347" s="1">
        <v>18000</v>
      </c>
      <c r="G347" s="1">
        <v>2.3E-2</v>
      </c>
      <c r="H347" s="1">
        <v>149</v>
      </c>
      <c r="I347" s="1">
        <v>4</v>
      </c>
      <c r="J347" s="1" t="s">
        <v>18</v>
      </c>
      <c r="K347" s="1">
        <v>2</v>
      </c>
      <c r="L347" s="1">
        <v>3</v>
      </c>
      <c r="M347" s="1" t="s">
        <v>23</v>
      </c>
      <c r="N347" s="1" t="s">
        <v>19</v>
      </c>
      <c r="O347" s="1" t="s">
        <v>21</v>
      </c>
      <c r="P347" s="1">
        <v>1110</v>
      </c>
      <c r="Q347" s="1" t="s">
        <v>31</v>
      </c>
      <c r="R347" s="1" t="s">
        <v>66</v>
      </c>
      <c r="S347" s="1">
        <v>0</v>
      </c>
      <c r="T347" s="1" t="s">
        <v>32</v>
      </c>
      <c r="U347" s="1">
        <v>38</v>
      </c>
      <c r="V347" s="1">
        <v>420000</v>
      </c>
      <c r="W347" s="1">
        <v>103</v>
      </c>
      <c r="X347" s="1" t="s">
        <v>39</v>
      </c>
      <c r="Y347" s="1" t="s">
        <v>31</v>
      </c>
      <c r="Z347" s="1">
        <v>31</v>
      </c>
      <c r="AA347" s="1">
        <v>15000</v>
      </c>
    </row>
    <row r="348" spans="2:27" x14ac:dyDescent="0.25">
      <c r="B348" s="2">
        <v>1347</v>
      </c>
      <c r="C348" s="3">
        <v>44458</v>
      </c>
      <c r="D348" s="2">
        <v>1060000</v>
      </c>
      <c r="E348" s="2">
        <v>5240</v>
      </c>
      <c r="F348" s="1">
        <v>13000</v>
      </c>
      <c r="G348" s="1">
        <v>1.2E-2</v>
      </c>
      <c r="H348" s="1">
        <v>202</v>
      </c>
      <c r="I348" s="1">
        <v>6</v>
      </c>
      <c r="J348" s="1" t="s">
        <v>18</v>
      </c>
      <c r="K348" s="1">
        <v>3</v>
      </c>
      <c r="L348" s="1">
        <v>3</v>
      </c>
      <c r="M348" s="1" t="s">
        <v>15</v>
      </c>
      <c r="N348" s="1" t="s">
        <v>19</v>
      </c>
      <c r="O348" s="1" t="s">
        <v>17</v>
      </c>
      <c r="P348" s="1">
        <v>1210</v>
      </c>
      <c r="Q348" s="1" t="s">
        <v>31</v>
      </c>
      <c r="R348" s="1" t="s">
        <v>65</v>
      </c>
      <c r="S348" s="1">
        <v>3</v>
      </c>
      <c r="T348" s="1" t="s">
        <v>33</v>
      </c>
      <c r="U348" s="1">
        <v>40</v>
      </c>
      <c r="V348" s="1">
        <v>350000</v>
      </c>
      <c r="W348" s="1">
        <v>101</v>
      </c>
      <c r="X348" s="1" t="s">
        <v>37</v>
      </c>
      <c r="Y348" s="1" t="s">
        <v>31</v>
      </c>
      <c r="Z348" s="1">
        <v>25</v>
      </c>
      <c r="AA348" s="1">
        <v>9000</v>
      </c>
    </row>
    <row r="349" spans="2:27" x14ac:dyDescent="0.25">
      <c r="B349" s="2">
        <v>1348</v>
      </c>
      <c r="C349" s="3">
        <v>44458</v>
      </c>
      <c r="D349" s="2">
        <v>1530000</v>
      </c>
      <c r="E349" s="2">
        <v>10330</v>
      </c>
      <c r="F349" s="1">
        <v>26000</v>
      </c>
      <c r="G349" s="1">
        <v>1.7000000000000001E-2</v>
      </c>
      <c r="H349" s="1">
        <v>148</v>
      </c>
      <c r="I349" s="1">
        <v>2</v>
      </c>
      <c r="J349" s="1" t="s">
        <v>14</v>
      </c>
      <c r="K349" s="1">
        <v>1</v>
      </c>
      <c r="L349" s="1">
        <v>2</v>
      </c>
      <c r="M349" s="1" t="s">
        <v>22</v>
      </c>
      <c r="N349" s="1" t="s">
        <v>16</v>
      </c>
      <c r="O349" s="1" t="s">
        <v>21</v>
      </c>
      <c r="P349" s="1">
        <v>1586</v>
      </c>
      <c r="Q349" s="1" t="s">
        <v>31</v>
      </c>
      <c r="R349" s="1" t="s">
        <v>66</v>
      </c>
      <c r="S349" s="1">
        <v>0</v>
      </c>
      <c r="T349" s="1" t="s">
        <v>33</v>
      </c>
      <c r="U349" s="1">
        <v>36</v>
      </c>
      <c r="V349" s="1">
        <v>560000</v>
      </c>
      <c r="W349" s="1">
        <v>102</v>
      </c>
      <c r="X349" s="1" t="s">
        <v>38</v>
      </c>
      <c r="Y349" s="1" t="s">
        <v>31</v>
      </c>
      <c r="Z349" s="1">
        <v>23</v>
      </c>
      <c r="AA349" s="1">
        <v>7000</v>
      </c>
    </row>
    <row r="350" spans="2:27" x14ac:dyDescent="0.25">
      <c r="B350" s="2">
        <v>1349</v>
      </c>
      <c r="C350" s="3">
        <v>44459</v>
      </c>
      <c r="D350" s="2">
        <v>2010000</v>
      </c>
      <c r="E350" s="2">
        <v>8660</v>
      </c>
      <c r="F350" s="1">
        <v>36000</v>
      </c>
      <c r="G350" s="1">
        <v>1.7999999999999999E-2</v>
      </c>
      <c r="H350" s="1">
        <v>232</v>
      </c>
      <c r="I350" s="1">
        <v>5</v>
      </c>
      <c r="J350" s="1" t="s">
        <v>14</v>
      </c>
      <c r="K350" s="1">
        <v>3</v>
      </c>
      <c r="L350" s="1">
        <v>4</v>
      </c>
      <c r="M350" s="1" t="s">
        <v>22</v>
      </c>
      <c r="N350" s="1" t="s">
        <v>20</v>
      </c>
      <c r="O350" s="1" t="s">
        <v>21</v>
      </c>
      <c r="P350" s="1">
        <v>1556</v>
      </c>
      <c r="Q350" s="1" t="s">
        <v>31</v>
      </c>
      <c r="R350" s="1" t="s">
        <v>65</v>
      </c>
      <c r="S350" s="1">
        <v>2</v>
      </c>
      <c r="T350" s="1" t="s">
        <v>33</v>
      </c>
      <c r="U350" s="1">
        <v>60</v>
      </c>
      <c r="V350" s="1">
        <v>440000</v>
      </c>
      <c r="W350" s="1">
        <v>102</v>
      </c>
      <c r="X350" s="1" t="s">
        <v>38</v>
      </c>
      <c r="Y350" s="1" t="s">
        <v>31</v>
      </c>
      <c r="Z350" s="1">
        <v>23</v>
      </c>
      <c r="AA350" s="1">
        <v>7000</v>
      </c>
    </row>
    <row r="351" spans="2:27" x14ac:dyDescent="0.25">
      <c r="B351" s="2">
        <v>1350</v>
      </c>
      <c r="C351" s="3">
        <v>44461</v>
      </c>
      <c r="D351" s="2">
        <v>1780000</v>
      </c>
      <c r="E351" s="2">
        <v>8470</v>
      </c>
      <c r="F351" s="1">
        <v>30000</v>
      </c>
      <c r="G351" s="1">
        <v>1.7000000000000001E-2</v>
      </c>
      <c r="H351" s="1">
        <v>210</v>
      </c>
      <c r="I351" s="1">
        <v>2</v>
      </c>
      <c r="J351" s="1" t="s">
        <v>14</v>
      </c>
      <c r="K351" s="1">
        <v>4</v>
      </c>
      <c r="L351" s="1">
        <v>4</v>
      </c>
      <c r="M351" s="1" t="s">
        <v>22</v>
      </c>
      <c r="N351" s="1" t="s">
        <v>20</v>
      </c>
      <c r="O351" s="1" t="s">
        <v>21</v>
      </c>
      <c r="P351" s="1">
        <v>1877</v>
      </c>
      <c r="Q351" s="1" t="s">
        <v>31</v>
      </c>
      <c r="R351" s="1" t="s">
        <v>65</v>
      </c>
      <c r="S351" s="1">
        <v>3</v>
      </c>
      <c r="T351" s="1" t="s">
        <v>33</v>
      </c>
      <c r="U351" s="1">
        <v>50</v>
      </c>
      <c r="V351" s="1">
        <v>510000</v>
      </c>
      <c r="W351" s="1">
        <v>101</v>
      </c>
      <c r="X351" s="1" t="s">
        <v>37</v>
      </c>
      <c r="Y351" s="1" t="s">
        <v>31</v>
      </c>
      <c r="Z351" s="1">
        <v>25</v>
      </c>
      <c r="AA351" s="1">
        <v>9000</v>
      </c>
    </row>
    <row r="352" spans="2:27" x14ac:dyDescent="0.25">
      <c r="B352" s="2">
        <v>1351</v>
      </c>
      <c r="C352" s="3">
        <v>44462</v>
      </c>
      <c r="D352" s="2">
        <v>1320000</v>
      </c>
      <c r="E352" s="2">
        <v>5030</v>
      </c>
      <c r="F352" s="1">
        <v>22000</v>
      </c>
      <c r="G352" s="1">
        <v>1.7000000000000001E-2</v>
      </c>
      <c r="H352" s="1">
        <v>262</v>
      </c>
      <c r="I352" s="1">
        <v>6</v>
      </c>
      <c r="J352" s="1" t="s">
        <v>14</v>
      </c>
      <c r="K352" s="1">
        <v>4</v>
      </c>
      <c r="L352" s="1">
        <v>3</v>
      </c>
      <c r="M352" s="1" t="s">
        <v>15</v>
      </c>
      <c r="N352" s="1" t="s">
        <v>19</v>
      </c>
      <c r="O352" s="1" t="s">
        <v>17</v>
      </c>
      <c r="P352" s="1">
        <v>1235</v>
      </c>
      <c r="Q352" s="1" t="s">
        <v>31</v>
      </c>
      <c r="R352" s="1" t="s">
        <v>65</v>
      </c>
      <c r="S352" s="1">
        <v>2</v>
      </c>
      <c r="T352" s="1" t="s">
        <v>33</v>
      </c>
      <c r="U352" s="1">
        <v>43</v>
      </c>
      <c r="V352" s="1">
        <v>610000</v>
      </c>
      <c r="W352" s="1">
        <v>101</v>
      </c>
      <c r="X352" s="1" t="s">
        <v>37</v>
      </c>
      <c r="Y352" s="1" t="s">
        <v>31</v>
      </c>
      <c r="Z352" s="1">
        <v>25</v>
      </c>
      <c r="AA352" s="1">
        <v>9000</v>
      </c>
    </row>
    <row r="353" spans="2:27" x14ac:dyDescent="0.25">
      <c r="B353" s="2">
        <v>1352</v>
      </c>
      <c r="C353" s="3">
        <v>44462</v>
      </c>
      <c r="D353" s="2">
        <v>2080000</v>
      </c>
      <c r="E353" s="2">
        <v>10550</v>
      </c>
      <c r="F353" s="1">
        <v>29000</v>
      </c>
      <c r="G353" s="1">
        <v>1.4E-2</v>
      </c>
      <c r="H353" s="1">
        <v>197</v>
      </c>
      <c r="I353" s="1">
        <v>5</v>
      </c>
      <c r="J353" s="1" t="s">
        <v>14</v>
      </c>
      <c r="K353" s="1">
        <v>2</v>
      </c>
      <c r="L353" s="1">
        <v>2</v>
      </c>
      <c r="M353" s="1" t="s">
        <v>22</v>
      </c>
      <c r="N353" s="1" t="s">
        <v>16</v>
      </c>
      <c r="O353" s="1" t="s">
        <v>21</v>
      </c>
      <c r="P353" s="1">
        <v>1535</v>
      </c>
      <c r="Q353" s="1" t="s">
        <v>31</v>
      </c>
      <c r="R353" s="1" t="s">
        <v>64</v>
      </c>
      <c r="S353" s="1">
        <v>0</v>
      </c>
      <c r="T353" s="1" t="s">
        <v>32</v>
      </c>
      <c r="U353" s="1">
        <v>44</v>
      </c>
      <c r="V353" s="1">
        <v>330000</v>
      </c>
      <c r="W353" s="1">
        <v>101</v>
      </c>
      <c r="X353" s="1" t="s">
        <v>37</v>
      </c>
      <c r="Y353" s="1" t="s">
        <v>31</v>
      </c>
      <c r="Z353" s="1">
        <v>25</v>
      </c>
      <c r="AA353" s="1">
        <v>9000</v>
      </c>
    </row>
    <row r="354" spans="2:27" x14ac:dyDescent="0.25">
      <c r="B354" s="2">
        <v>1353</v>
      </c>
      <c r="C354" s="3">
        <v>44463</v>
      </c>
      <c r="D354" s="2">
        <v>660000</v>
      </c>
      <c r="E354" s="2">
        <v>4850</v>
      </c>
      <c r="F354" s="1">
        <v>9000</v>
      </c>
      <c r="G354" s="1">
        <v>1.4E-2</v>
      </c>
      <c r="H354" s="1">
        <v>136</v>
      </c>
      <c r="I354" s="1">
        <v>4</v>
      </c>
      <c r="J354" s="1" t="s">
        <v>18</v>
      </c>
      <c r="K354" s="1">
        <v>1</v>
      </c>
      <c r="L354" s="1">
        <v>2</v>
      </c>
      <c r="M354" s="1" t="s">
        <v>23</v>
      </c>
      <c r="N354" s="1" t="s">
        <v>19</v>
      </c>
      <c r="O354" s="1" t="s">
        <v>17</v>
      </c>
      <c r="P354" s="1">
        <v>1078</v>
      </c>
      <c r="Q354" s="1" t="s">
        <v>31</v>
      </c>
      <c r="R354" s="1" t="s">
        <v>66</v>
      </c>
      <c r="S354" s="1">
        <v>0</v>
      </c>
      <c r="T354" s="1" t="s">
        <v>32</v>
      </c>
      <c r="U354" s="1">
        <v>30</v>
      </c>
      <c r="V354" s="1">
        <v>330000</v>
      </c>
      <c r="W354" s="1">
        <v>102</v>
      </c>
      <c r="X354" s="1" t="s">
        <v>38</v>
      </c>
      <c r="Y354" s="1" t="s">
        <v>31</v>
      </c>
      <c r="Z354" s="1">
        <v>23</v>
      </c>
      <c r="AA354" s="1">
        <v>7000</v>
      </c>
    </row>
    <row r="355" spans="2:27" x14ac:dyDescent="0.25">
      <c r="B355" s="2">
        <v>1354</v>
      </c>
      <c r="C355" s="3">
        <v>44463</v>
      </c>
      <c r="D355" s="2">
        <v>1310000</v>
      </c>
      <c r="E355" s="2">
        <v>5450</v>
      </c>
      <c r="F355" s="1">
        <v>22000</v>
      </c>
      <c r="G355" s="1">
        <v>1.7000000000000001E-2</v>
      </c>
      <c r="H355" s="1">
        <v>240</v>
      </c>
      <c r="I355" s="1">
        <v>1</v>
      </c>
      <c r="J355" s="1" t="s">
        <v>18</v>
      </c>
      <c r="K355" s="1">
        <v>3</v>
      </c>
      <c r="L355" s="1">
        <v>4</v>
      </c>
      <c r="M355" s="1" t="s">
        <v>15</v>
      </c>
      <c r="N355" s="1" t="s">
        <v>19</v>
      </c>
      <c r="O355" s="1" t="s">
        <v>21</v>
      </c>
      <c r="P355" s="1">
        <v>1873</v>
      </c>
      <c r="Q355" s="1" t="s">
        <v>31</v>
      </c>
      <c r="R355" s="1" t="s">
        <v>65</v>
      </c>
      <c r="S355" s="1">
        <v>4</v>
      </c>
      <c r="T355" s="1" t="s">
        <v>33</v>
      </c>
      <c r="U355" s="1">
        <v>65</v>
      </c>
      <c r="V355" s="1">
        <v>370000</v>
      </c>
      <c r="W355" s="1">
        <v>101</v>
      </c>
      <c r="X355" s="1" t="s">
        <v>37</v>
      </c>
      <c r="Y355" s="1" t="s">
        <v>31</v>
      </c>
      <c r="Z355" s="1">
        <v>25</v>
      </c>
      <c r="AA355" s="1">
        <v>9000</v>
      </c>
    </row>
    <row r="356" spans="2:27" x14ac:dyDescent="0.25">
      <c r="B356" s="2">
        <v>1355</v>
      </c>
      <c r="C356" s="3">
        <v>44464</v>
      </c>
      <c r="D356" s="2">
        <v>1930000</v>
      </c>
      <c r="E356" s="2">
        <v>8140</v>
      </c>
      <c r="F356" s="1">
        <v>41000</v>
      </c>
      <c r="G356" s="1">
        <v>2.1000000000000001E-2</v>
      </c>
      <c r="H356" s="1">
        <v>237</v>
      </c>
      <c r="I356" s="1">
        <v>3</v>
      </c>
      <c r="J356" s="1" t="s">
        <v>18</v>
      </c>
      <c r="K356" s="1">
        <v>4</v>
      </c>
      <c r="L356" s="1">
        <v>3</v>
      </c>
      <c r="M356" s="1" t="s">
        <v>15</v>
      </c>
      <c r="N356" s="1" t="s">
        <v>20</v>
      </c>
      <c r="O356" s="1" t="s">
        <v>21</v>
      </c>
      <c r="P356" s="1">
        <v>1109</v>
      </c>
      <c r="Q356" s="1" t="s">
        <v>34</v>
      </c>
      <c r="R356" s="1" t="s">
        <v>65</v>
      </c>
      <c r="S356" s="1">
        <v>3</v>
      </c>
      <c r="T356" s="1" t="s">
        <v>32</v>
      </c>
      <c r="U356" s="1">
        <v>57</v>
      </c>
      <c r="V356" s="1">
        <v>390000</v>
      </c>
      <c r="W356" s="1">
        <v>102</v>
      </c>
      <c r="X356" s="1" t="s">
        <v>38</v>
      </c>
      <c r="Y356" s="1" t="s">
        <v>31</v>
      </c>
      <c r="Z356" s="1">
        <v>23</v>
      </c>
      <c r="AA356" s="1">
        <v>7000</v>
      </c>
    </row>
    <row r="357" spans="2:27" x14ac:dyDescent="0.25">
      <c r="B357" s="2">
        <v>1356</v>
      </c>
      <c r="C357" s="3">
        <v>44465</v>
      </c>
      <c r="D357" s="2">
        <v>760000</v>
      </c>
      <c r="E357" s="2">
        <v>5030</v>
      </c>
      <c r="F357" s="1">
        <v>19000</v>
      </c>
      <c r="G357" s="1">
        <v>2.5000000000000001E-2</v>
      </c>
      <c r="H357" s="1">
        <v>151</v>
      </c>
      <c r="I357" s="1">
        <v>4</v>
      </c>
      <c r="J357" s="1" t="s">
        <v>18</v>
      </c>
      <c r="K357" s="1">
        <v>2</v>
      </c>
      <c r="L357" s="1">
        <v>4</v>
      </c>
      <c r="M357" s="1" t="s">
        <v>23</v>
      </c>
      <c r="N357" s="1" t="s">
        <v>19</v>
      </c>
      <c r="O357" s="1" t="s">
        <v>21</v>
      </c>
      <c r="P357" s="1">
        <v>1441</v>
      </c>
      <c r="Q357" s="1" t="s">
        <v>31</v>
      </c>
      <c r="R357" s="1" t="s">
        <v>65</v>
      </c>
      <c r="S357" s="1">
        <v>4</v>
      </c>
      <c r="T357" s="1" t="s">
        <v>32</v>
      </c>
      <c r="U357" s="1">
        <v>62</v>
      </c>
      <c r="V357" s="1">
        <v>670000</v>
      </c>
      <c r="W357" s="1">
        <v>103</v>
      </c>
      <c r="X357" s="1" t="s">
        <v>39</v>
      </c>
      <c r="Y357" s="1" t="s">
        <v>31</v>
      </c>
      <c r="Z357" s="1">
        <v>31</v>
      </c>
      <c r="AA357" s="1">
        <v>15000</v>
      </c>
    </row>
    <row r="358" spans="2:27" x14ac:dyDescent="0.25">
      <c r="B358" s="2">
        <v>1357</v>
      </c>
      <c r="C358" s="3">
        <v>44465</v>
      </c>
      <c r="D358" s="2">
        <v>900000</v>
      </c>
      <c r="E358" s="2">
        <v>4660</v>
      </c>
      <c r="F358" s="1">
        <v>18000</v>
      </c>
      <c r="G358" s="1">
        <v>0.02</v>
      </c>
      <c r="H358" s="1">
        <v>193</v>
      </c>
      <c r="I358" s="1">
        <v>4</v>
      </c>
      <c r="J358" s="1" t="s">
        <v>18</v>
      </c>
      <c r="K358" s="1">
        <v>2</v>
      </c>
      <c r="L358" s="1">
        <v>2</v>
      </c>
      <c r="M358" s="1" t="s">
        <v>23</v>
      </c>
      <c r="N358" s="1" t="s">
        <v>19</v>
      </c>
      <c r="O358" s="1" t="s">
        <v>17</v>
      </c>
      <c r="P358" s="1">
        <v>1676</v>
      </c>
      <c r="Q358" s="1" t="s">
        <v>31</v>
      </c>
      <c r="R358" s="1" t="s">
        <v>66</v>
      </c>
      <c r="S358" s="1">
        <v>0</v>
      </c>
      <c r="T358" s="1" t="s">
        <v>32</v>
      </c>
      <c r="U358" s="1">
        <v>33</v>
      </c>
      <c r="V358" s="1">
        <v>690000</v>
      </c>
      <c r="W358" s="1">
        <v>102</v>
      </c>
      <c r="X358" s="1" t="s">
        <v>38</v>
      </c>
      <c r="Y358" s="1" t="s">
        <v>31</v>
      </c>
      <c r="Z358" s="1">
        <v>23</v>
      </c>
      <c r="AA358" s="1">
        <v>7000</v>
      </c>
    </row>
    <row r="359" spans="2:27" x14ac:dyDescent="0.25">
      <c r="B359" s="2">
        <v>1358</v>
      </c>
      <c r="C359" s="3">
        <v>44465</v>
      </c>
      <c r="D359" s="2">
        <v>2000000</v>
      </c>
      <c r="E359" s="2">
        <v>7720</v>
      </c>
      <c r="F359" s="1">
        <v>42000</v>
      </c>
      <c r="G359" s="1">
        <v>2.1000000000000001E-2</v>
      </c>
      <c r="H359" s="1">
        <v>259</v>
      </c>
      <c r="I359" s="1">
        <v>2</v>
      </c>
      <c r="J359" s="1" t="s">
        <v>14</v>
      </c>
      <c r="K359" s="1">
        <v>3</v>
      </c>
      <c r="L359" s="1">
        <v>4</v>
      </c>
      <c r="M359" s="1" t="s">
        <v>23</v>
      </c>
      <c r="N359" s="1" t="s">
        <v>20</v>
      </c>
      <c r="O359" s="1" t="s">
        <v>21</v>
      </c>
      <c r="P359" s="1">
        <v>1823</v>
      </c>
      <c r="Q359" s="1" t="s">
        <v>31</v>
      </c>
      <c r="R359" s="1" t="s">
        <v>65</v>
      </c>
      <c r="S359" s="1">
        <v>3</v>
      </c>
      <c r="T359" s="1" t="s">
        <v>33</v>
      </c>
      <c r="U359" s="1">
        <v>55</v>
      </c>
      <c r="V359" s="1">
        <v>840000</v>
      </c>
      <c r="W359" s="1">
        <v>102</v>
      </c>
      <c r="X359" s="1" t="s">
        <v>38</v>
      </c>
      <c r="Y359" s="1" t="s">
        <v>31</v>
      </c>
      <c r="Z359" s="1">
        <v>23</v>
      </c>
      <c r="AA359" s="1">
        <v>7000</v>
      </c>
    </row>
    <row r="360" spans="2:27" x14ac:dyDescent="0.25">
      <c r="B360" s="2">
        <v>1359</v>
      </c>
      <c r="C360" s="3">
        <v>44466</v>
      </c>
      <c r="D360" s="2">
        <v>1840000</v>
      </c>
      <c r="E360" s="2">
        <v>7540</v>
      </c>
      <c r="F360" s="1">
        <v>39000</v>
      </c>
      <c r="G360" s="1">
        <v>2.1000000000000001E-2</v>
      </c>
      <c r="H360" s="1">
        <v>244</v>
      </c>
      <c r="I360" s="1">
        <v>3</v>
      </c>
      <c r="J360" s="1" t="s">
        <v>18</v>
      </c>
      <c r="K360" s="1">
        <v>4</v>
      </c>
      <c r="L360" s="1">
        <v>3</v>
      </c>
      <c r="M360" s="1" t="s">
        <v>23</v>
      </c>
      <c r="N360" s="1" t="s">
        <v>20</v>
      </c>
      <c r="O360" s="1" t="s">
        <v>17</v>
      </c>
      <c r="P360" s="1">
        <v>1090</v>
      </c>
      <c r="Q360" s="1" t="s">
        <v>31</v>
      </c>
      <c r="R360" s="1" t="s">
        <v>65</v>
      </c>
      <c r="S360" s="1">
        <v>2</v>
      </c>
      <c r="T360" s="1" t="s">
        <v>33</v>
      </c>
      <c r="U360" s="1">
        <v>49</v>
      </c>
      <c r="V360" s="1">
        <v>560000</v>
      </c>
      <c r="W360" s="1">
        <v>102</v>
      </c>
      <c r="X360" s="1" t="s">
        <v>38</v>
      </c>
      <c r="Y360" s="1" t="s">
        <v>31</v>
      </c>
      <c r="Z360" s="1">
        <v>23</v>
      </c>
      <c r="AA360" s="1">
        <v>7000</v>
      </c>
    </row>
    <row r="361" spans="2:27" x14ac:dyDescent="0.25">
      <c r="B361" s="2">
        <v>1360</v>
      </c>
      <c r="C361" s="3">
        <v>44466</v>
      </c>
      <c r="D361" s="2">
        <v>1790000</v>
      </c>
      <c r="E361" s="2">
        <v>8280</v>
      </c>
      <c r="F361" s="1">
        <v>27000</v>
      </c>
      <c r="G361" s="1">
        <v>1.4999999999999999E-2</v>
      </c>
      <c r="H361" s="1">
        <v>216</v>
      </c>
      <c r="I361" s="1">
        <v>5</v>
      </c>
      <c r="J361" s="1" t="s">
        <v>14</v>
      </c>
      <c r="K361" s="1">
        <v>3</v>
      </c>
      <c r="L361" s="1">
        <v>4</v>
      </c>
      <c r="M361" s="1" t="s">
        <v>15</v>
      </c>
      <c r="N361" s="1" t="s">
        <v>20</v>
      </c>
      <c r="O361" s="1" t="s">
        <v>21</v>
      </c>
      <c r="P361" s="1">
        <v>1153</v>
      </c>
      <c r="Q361" s="1" t="s">
        <v>31</v>
      </c>
      <c r="R361" s="1" t="s">
        <v>65</v>
      </c>
      <c r="S361" s="1">
        <v>2</v>
      </c>
      <c r="T361" s="1" t="s">
        <v>33</v>
      </c>
      <c r="U361" s="1">
        <v>57</v>
      </c>
      <c r="V361" s="1">
        <v>560000</v>
      </c>
      <c r="W361" s="1">
        <v>102</v>
      </c>
      <c r="X361" s="1" t="s">
        <v>38</v>
      </c>
      <c r="Y361" s="1" t="s">
        <v>31</v>
      </c>
      <c r="Z361" s="1">
        <v>23</v>
      </c>
      <c r="AA361" s="1">
        <v>7000</v>
      </c>
    </row>
    <row r="362" spans="2:27" x14ac:dyDescent="0.25">
      <c r="B362" s="2">
        <v>1361</v>
      </c>
      <c r="C362" s="3">
        <v>44467</v>
      </c>
      <c r="D362" s="2">
        <v>2160000</v>
      </c>
      <c r="E362" s="2">
        <v>9950</v>
      </c>
      <c r="F362" s="1">
        <v>43000</v>
      </c>
      <c r="G362" s="1">
        <v>0.02</v>
      </c>
      <c r="H362" s="1">
        <v>217</v>
      </c>
      <c r="I362" s="1">
        <v>5</v>
      </c>
      <c r="J362" s="1" t="s">
        <v>14</v>
      </c>
      <c r="K362" s="1">
        <v>3</v>
      </c>
      <c r="L362" s="1">
        <v>3</v>
      </c>
      <c r="M362" s="1" t="s">
        <v>22</v>
      </c>
      <c r="N362" s="1" t="s">
        <v>16</v>
      </c>
      <c r="O362" s="1" t="s">
        <v>17</v>
      </c>
      <c r="P362" s="1">
        <v>1735</v>
      </c>
      <c r="Q362" s="1" t="s">
        <v>34</v>
      </c>
      <c r="R362" s="1" t="s">
        <v>65</v>
      </c>
      <c r="S362" s="1">
        <v>3</v>
      </c>
      <c r="T362" s="1" t="s">
        <v>33</v>
      </c>
      <c r="U362" s="1">
        <v>42</v>
      </c>
      <c r="V362" s="1">
        <v>1080000</v>
      </c>
      <c r="W362" s="1">
        <v>103</v>
      </c>
      <c r="X362" s="1" t="s">
        <v>39</v>
      </c>
      <c r="Y362" s="1" t="s">
        <v>31</v>
      </c>
      <c r="Z362" s="1">
        <v>31</v>
      </c>
      <c r="AA362" s="1">
        <v>15000</v>
      </c>
    </row>
    <row r="363" spans="2:27" x14ac:dyDescent="0.25">
      <c r="B363" s="2">
        <v>1362</v>
      </c>
      <c r="C363" s="3">
        <v>44468</v>
      </c>
      <c r="D363" s="2">
        <v>2120000</v>
      </c>
      <c r="E363" s="2">
        <v>8000</v>
      </c>
      <c r="F363" s="1">
        <v>36000</v>
      </c>
      <c r="G363" s="1">
        <v>1.7000000000000001E-2</v>
      </c>
      <c r="H363" s="1">
        <v>265</v>
      </c>
      <c r="I363" s="1">
        <v>6</v>
      </c>
      <c r="J363" s="1" t="s">
        <v>18</v>
      </c>
      <c r="K363" s="1">
        <v>3</v>
      </c>
      <c r="L363" s="1">
        <v>4</v>
      </c>
      <c r="M363" s="1" t="s">
        <v>15</v>
      </c>
      <c r="N363" s="1" t="s">
        <v>20</v>
      </c>
      <c r="O363" s="1" t="s">
        <v>21</v>
      </c>
      <c r="P363" s="1">
        <v>1869</v>
      </c>
      <c r="Q363" s="1" t="s">
        <v>31</v>
      </c>
      <c r="R363" s="1" t="s">
        <v>65</v>
      </c>
      <c r="S363" s="1">
        <v>3</v>
      </c>
      <c r="T363" s="1" t="s">
        <v>32</v>
      </c>
      <c r="U363" s="1">
        <v>48</v>
      </c>
      <c r="V363" s="1">
        <v>510000</v>
      </c>
      <c r="W363" s="1">
        <v>102</v>
      </c>
      <c r="X363" s="1" t="s">
        <v>38</v>
      </c>
      <c r="Y363" s="1" t="s">
        <v>31</v>
      </c>
      <c r="Z363" s="1">
        <v>23</v>
      </c>
      <c r="AA363" s="1">
        <v>7000</v>
      </c>
    </row>
    <row r="364" spans="2:27" x14ac:dyDescent="0.25">
      <c r="B364" s="2">
        <v>1363</v>
      </c>
      <c r="C364" s="3">
        <v>44470</v>
      </c>
      <c r="D364" s="2">
        <v>1660000</v>
      </c>
      <c r="E364" s="2">
        <v>8130</v>
      </c>
      <c r="F364" s="1">
        <v>35000</v>
      </c>
      <c r="G364" s="1">
        <v>2.1000000000000001E-2</v>
      </c>
      <c r="H364" s="1">
        <v>204</v>
      </c>
      <c r="I364" s="1">
        <v>6</v>
      </c>
      <c r="J364" s="1" t="s">
        <v>18</v>
      </c>
      <c r="K364" s="1">
        <v>3</v>
      </c>
      <c r="L364" s="1">
        <v>4</v>
      </c>
      <c r="M364" s="1" t="s">
        <v>22</v>
      </c>
      <c r="N364" s="1" t="s">
        <v>20</v>
      </c>
      <c r="O364" s="1" t="s">
        <v>17</v>
      </c>
      <c r="P364" s="1">
        <v>1943</v>
      </c>
      <c r="Q364" s="1" t="s">
        <v>31</v>
      </c>
      <c r="R364" s="1" t="s">
        <v>65</v>
      </c>
      <c r="S364" s="1">
        <v>2</v>
      </c>
      <c r="T364" s="1" t="s">
        <v>33</v>
      </c>
      <c r="U364" s="1">
        <v>41</v>
      </c>
      <c r="V364" s="1">
        <v>580000</v>
      </c>
      <c r="W364" s="1">
        <v>102</v>
      </c>
      <c r="X364" s="1" t="s">
        <v>38</v>
      </c>
      <c r="Y364" s="1" t="s">
        <v>31</v>
      </c>
      <c r="Z364" s="1">
        <v>23</v>
      </c>
      <c r="AA364" s="1">
        <v>7000</v>
      </c>
    </row>
    <row r="365" spans="2:27" x14ac:dyDescent="0.25">
      <c r="B365" s="2">
        <v>1364</v>
      </c>
      <c r="C365" s="3">
        <v>44470</v>
      </c>
      <c r="D365" s="2">
        <v>1880000</v>
      </c>
      <c r="E365" s="2">
        <v>9440</v>
      </c>
      <c r="F365" s="1">
        <v>38000</v>
      </c>
      <c r="G365" s="1">
        <v>0.02</v>
      </c>
      <c r="H365" s="1">
        <v>199</v>
      </c>
      <c r="I365" s="1">
        <v>5</v>
      </c>
      <c r="J365" s="1" t="s">
        <v>18</v>
      </c>
      <c r="K365" s="1">
        <v>3</v>
      </c>
      <c r="L365" s="1">
        <v>2</v>
      </c>
      <c r="M365" s="1" t="s">
        <v>23</v>
      </c>
      <c r="N365" s="1" t="s">
        <v>16</v>
      </c>
      <c r="O365" s="1" t="s">
        <v>17</v>
      </c>
      <c r="P365" s="1">
        <v>1978</v>
      </c>
      <c r="Q365" s="1" t="s">
        <v>31</v>
      </c>
      <c r="R365" s="1" t="s">
        <v>66</v>
      </c>
      <c r="S365" s="1">
        <v>0</v>
      </c>
      <c r="T365" s="1" t="s">
        <v>33</v>
      </c>
      <c r="U365" s="1">
        <v>36</v>
      </c>
      <c r="V365" s="1">
        <v>990000</v>
      </c>
      <c r="W365" s="1">
        <v>103</v>
      </c>
      <c r="X365" s="1" t="s">
        <v>39</v>
      </c>
      <c r="Y365" s="1" t="s">
        <v>31</v>
      </c>
      <c r="Z365" s="1">
        <v>31</v>
      </c>
      <c r="AA365" s="1">
        <v>15000</v>
      </c>
    </row>
    <row r="366" spans="2:27" x14ac:dyDescent="0.25">
      <c r="B366" s="2">
        <v>1365</v>
      </c>
      <c r="C366" s="3">
        <v>44471</v>
      </c>
      <c r="D366" s="2">
        <v>2490000</v>
      </c>
      <c r="E366" s="2">
        <v>9760</v>
      </c>
      <c r="F366" s="1">
        <v>42000</v>
      </c>
      <c r="G366" s="1">
        <v>1.7000000000000001E-2</v>
      </c>
      <c r="H366" s="1">
        <v>255</v>
      </c>
      <c r="I366" s="1">
        <v>3</v>
      </c>
      <c r="J366" s="1" t="s">
        <v>18</v>
      </c>
      <c r="K366" s="1">
        <v>3</v>
      </c>
      <c r="L366" s="1">
        <v>4</v>
      </c>
      <c r="M366" s="1" t="s">
        <v>22</v>
      </c>
      <c r="N366" s="1" t="s">
        <v>16</v>
      </c>
      <c r="O366" s="1" t="s">
        <v>17</v>
      </c>
      <c r="P366" s="1">
        <v>1335</v>
      </c>
      <c r="Q366" s="1" t="s">
        <v>31</v>
      </c>
      <c r="R366" s="1" t="s">
        <v>65</v>
      </c>
      <c r="S366" s="1">
        <v>3</v>
      </c>
      <c r="T366" s="1" t="s">
        <v>33</v>
      </c>
      <c r="U366" s="1">
        <v>41</v>
      </c>
      <c r="V366" s="1">
        <v>1000000</v>
      </c>
      <c r="W366" s="1">
        <v>102</v>
      </c>
      <c r="X366" s="1" t="s">
        <v>38</v>
      </c>
      <c r="Y366" s="1" t="s">
        <v>31</v>
      </c>
      <c r="Z366" s="1">
        <v>23</v>
      </c>
      <c r="AA366" s="1">
        <v>7000</v>
      </c>
    </row>
    <row r="367" spans="2:27" x14ac:dyDescent="0.25">
      <c r="B367" s="2">
        <v>1366</v>
      </c>
      <c r="C367" s="3">
        <v>44471</v>
      </c>
      <c r="D367" s="2">
        <v>1580000</v>
      </c>
      <c r="E367" s="2">
        <v>7660</v>
      </c>
      <c r="F367" s="1">
        <v>38000</v>
      </c>
      <c r="G367" s="1">
        <v>2.4E-2</v>
      </c>
      <c r="H367" s="1">
        <v>206</v>
      </c>
      <c r="I367" s="1">
        <v>5</v>
      </c>
      <c r="J367" s="1" t="s">
        <v>14</v>
      </c>
      <c r="K367" s="1">
        <v>4</v>
      </c>
      <c r="L367" s="1">
        <v>4</v>
      </c>
      <c r="M367" s="1" t="s">
        <v>15</v>
      </c>
      <c r="N367" s="1" t="s">
        <v>20</v>
      </c>
      <c r="O367" s="1" t="s">
        <v>17</v>
      </c>
      <c r="P367" s="1">
        <v>1743</v>
      </c>
      <c r="Q367" s="1" t="s">
        <v>31</v>
      </c>
      <c r="R367" s="1" t="s">
        <v>65</v>
      </c>
      <c r="S367" s="1">
        <v>4</v>
      </c>
      <c r="T367" s="1" t="s">
        <v>33</v>
      </c>
      <c r="U367" s="1">
        <v>48</v>
      </c>
      <c r="V367" s="1">
        <v>570000</v>
      </c>
      <c r="W367" s="1">
        <v>103</v>
      </c>
      <c r="X367" s="1" t="s">
        <v>39</v>
      </c>
      <c r="Y367" s="1" t="s">
        <v>31</v>
      </c>
      <c r="Z367" s="1">
        <v>31</v>
      </c>
      <c r="AA367" s="1">
        <v>15000</v>
      </c>
    </row>
    <row r="368" spans="2:27" x14ac:dyDescent="0.25">
      <c r="B368" s="2">
        <v>1367</v>
      </c>
      <c r="C368" s="3">
        <v>44472</v>
      </c>
      <c r="D368" s="2">
        <v>1210000</v>
      </c>
      <c r="E368" s="2">
        <v>8060</v>
      </c>
      <c r="F368" s="1">
        <v>21000</v>
      </c>
      <c r="G368" s="1">
        <v>1.7000000000000001E-2</v>
      </c>
      <c r="H368" s="1">
        <v>150</v>
      </c>
      <c r="I368" s="1">
        <v>3</v>
      </c>
      <c r="J368" s="1" t="s">
        <v>18</v>
      </c>
      <c r="K368" s="1">
        <v>2</v>
      </c>
      <c r="L368" s="1">
        <v>4</v>
      </c>
      <c r="M368" s="1" t="s">
        <v>22</v>
      </c>
      <c r="N368" s="1" t="s">
        <v>20</v>
      </c>
      <c r="O368" s="1" t="s">
        <v>17</v>
      </c>
      <c r="P368" s="1">
        <v>1393</v>
      </c>
      <c r="Q368" s="1" t="s">
        <v>31</v>
      </c>
      <c r="R368" s="1" t="s">
        <v>65</v>
      </c>
      <c r="S368" s="1">
        <v>3</v>
      </c>
      <c r="T368" s="1" t="s">
        <v>33</v>
      </c>
      <c r="U368" s="1">
        <v>54</v>
      </c>
      <c r="V368" s="1">
        <v>380000</v>
      </c>
      <c r="W368" s="1">
        <v>101</v>
      </c>
      <c r="X368" s="1" t="s">
        <v>37</v>
      </c>
      <c r="Y368" s="1" t="s">
        <v>31</v>
      </c>
      <c r="Z368" s="1">
        <v>25</v>
      </c>
      <c r="AA368" s="1">
        <v>9000</v>
      </c>
    </row>
    <row r="369" spans="2:27" x14ac:dyDescent="0.25">
      <c r="B369" s="2">
        <v>1368</v>
      </c>
      <c r="C369" s="3">
        <v>44472</v>
      </c>
      <c r="D369" s="2">
        <v>1060000</v>
      </c>
      <c r="E369" s="2">
        <v>5120</v>
      </c>
      <c r="F369" s="1">
        <v>20000</v>
      </c>
      <c r="G369" s="1">
        <v>1.9E-2</v>
      </c>
      <c r="H369" s="1">
        <v>207</v>
      </c>
      <c r="I369" s="1">
        <v>2</v>
      </c>
      <c r="J369" s="1" t="s">
        <v>14</v>
      </c>
      <c r="K369" s="1">
        <v>3</v>
      </c>
      <c r="L369" s="1">
        <v>4</v>
      </c>
      <c r="M369" s="1" t="s">
        <v>23</v>
      </c>
      <c r="N369" s="1" t="s">
        <v>19</v>
      </c>
      <c r="O369" s="1" t="s">
        <v>21</v>
      </c>
      <c r="P369" s="1">
        <v>1912</v>
      </c>
      <c r="Q369" s="1" t="s">
        <v>31</v>
      </c>
      <c r="R369" s="1" t="s">
        <v>65</v>
      </c>
      <c r="S369" s="1">
        <v>2</v>
      </c>
      <c r="T369" s="1" t="s">
        <v>33</v>
      </c>
      <c r="U369" s="1">
        <v>57</v>
      </c>
      <c r="V369" s="1">
        <v>290000</v>
      </c>
      <c r="W369" s="1">
        <v>102</v>
      </c>
      <c r="X369" s="1" t="s">
        <v>38</v>
      </c>
      <c r="Y369" s="1" t="s">
        <v>31</v>
      </c>
      <c r="Z369" s="1">
        <v>23</v>
      </c>
      <c r="AA369" s="1">
        <v>7000</v>
      </c>
    </row>
    <row r="370" spans="2:27" x14ac:dyDescent="0.25">
      <c r="B370" s="2">
        <v>1369</v>
      </c>
      <c r="C370" s="3">
        <v>44473</v>
      </c>
      <c r="D370" s="2">
        <v>1120000</v>
      </c>
      <c r="E370" s="2">
        <v>7720</v>
      </c>
      <c r="F370" s="1">
        <v>17000</v>
      </c>
      <c r="G370" s="1">
        <v>1.4999999999999999E-2</v>
      </c>
      <c r="H370" s="1">
        <v>145</v>
      </c>
      <c r="I370" s="1">
        <v>5</v>
      </c>
      <c r="J370" s="1" t="s">
        <v>18</v>
      </c>
      <c r="K370" s="1">
        <v>1</v>
      </c>
      <c r="L370" s="1">
        <v>3</v>
      </c>
      <c r="M370" s="1" t="s">
        <v>15</v>
      </c>
      <c r="N370" s="1" t="s">
        <v>20</v>
      </c>
      <c r="O370" s="1" t="s">
        <v>17</v>
      </c>
      <c r="P370" s="1">
        <v>1489</v>
      </c>
      <c r="Q370" s="1" t="s">
        <v>31</v>
      </c>
      <c r="R370" s="1" t="s">
        <v>66</v>
      </c>
      <c r="S370" s="1">
        <v>0</v>
      </c>
      <c r="T370" s="1" t="s">
        <v>33</v>
      </c>
      <c r="U370" s="1">
        <v>39</v>
      </c>
      <c r="V370" s="1">
        <v>660000</v>
      </c>
      <c r="W370" s="1">
        <v>101</v>
      </c>
      <c r="X370" s="1" t="s">
        <v>37</v>
      </c>
      <c r="Y370" s="1" t="s">
        <v>31</v>
      </c>
      <c r="Z370" s="1">
        <v>25</v>
      </c>
      <c r="AA370" s="1">
        <v>9000</v>
      </c>
    </row>
    <row r="371" spans="2:27" x14ac:dyDescent="0.25">
      <c r="B371" s="2">
        <v>1370</v>
      </c>
      <c r="C371" s="3">
        <v>44475</v>
      </c>
      <c r="D371" s="2">
        <v>820000</v>
      </c>
      <c r="E371" s="2">
        <v>5350</v>
      </c>
      <c r="F371" s="1">
        <v>11000</v>
      </c>
      <c r="G371" s="1">
        <v>1.2999999999999999E-2</v>
      </c>
      <c r="H371" s="1">
        <v>153</v>
      </c>
      <c r="I371" s="1">
        <v>3</v>
      </c>
      <c r="J371" s="1" t="s">
        <v>18</v>
      </c>
      <c r="K371" s="1">
        <v>2</v>
      </c>
      <c r="L371" s="1">
        <v>4</v>
      </c>
      <c r="M371" s="1" t="s">
        <v>23</v>
      </c>
      <c r="N371" s="1" t="s">
        <v>19</v>
      </c>
      <c r="O371" s="1" t="s">
        <v>21</v>
      </c>
      <c r="P371" s="1">
        <v>1176</v>
      </c>
      <c r="Q371" s="1" t="s">
        <v>31</v>
      </c>
      <c r="R371" s="1" t="s">
        <v>65</v>
      </c>
      <c r="S371" s="1">
        <v>3</v>
      </c>
      <c r="T371" s="1" t="s">
        <v>32</v>
      </c>
      <c r="U371" s="1">
        <v>54</v>
      </c>
      <c r="V371" s="1">
        <v>720000</v>
      </c>
      <c r="W371" s="1">
        <v>101</v>
      </c>
      <c r="X371" s="1" t="s">
        <v>37</v>
      </c>
      <c r="Y371" s="1" t="s">
        <v>31</v>
      </c>
      <c r="Z371" s="1">
        <v>25</v>
      </c>
      <c r="AA371" s="1">
        <v>9000</v>
      </c>
    </row>
    <row r="372" spans="2:27" x14ac:dyDescent="0.25">
      <c r="B372" s="2">
        <v>1371</v>
      </c>
      <c r="C372" s="3">
        <v>44475</v>
      </c>
      <c r="D372" s="2">
        <v>1690000</v>
      </c>
      <c r="E372" s="2">
        <v>8040</v>
      </c>
      <c r="F372" s="1">
        <v>27000</v>
      </c>
      <c r="G372" s="1">
        <v>1.6E-2</v>
      </c>
      <c r="H372" s="1">
        <v>210</v>
      </c>
      <c r="I372" s="1">
        <v>3</v>
      </c>
      <c r="J372" s="1" t="s">
        <v>18</v>
      </c>
      <c r="K372" s="1">
        <v>4</v>
      </c>
      <c r="L372" s="1">
        <v>3</v>
      </c>
      <c r="M372" s="1" t="s">
        <v>15</v>
      </c>
      <c r="N372" s="1" t="s">
        <v>20</v>
      </c>
      <c r="O372" s="1" t="s">
        <v>21</v>
      </c>
      <c r="P372" s="1">
        <v>1289</v>
      </c>
      <c r="Q372" s="1" t="s">
        <v>34</v>
      </c>
      <c r="R372" s="1" t="s">
        <v>65</v>
      </c>
      <c r="S372" s="1">
        <v>2</v>
      </c>
      <c r="T372" s="1" t="s">
        <v>32</v>
      </c>
      <c r="U372" s="1">
        <v>41</v>
      </c>
      <c r="V372" s="1">
        <v>560000</v>
      </c>
      <c r="W372" s="1">
        <v>102</v>
      </c>
      <c r="X372" s="1" t="s">
        <v>38</v>
      </c>
      <c r="Y372" s="1" t="s">
        <v>31</v>
      </c>
      <c r="Z372" s="1">
        <v>23</v>
      </c>
      <c r="AA372" s="1">
        <v>7000</v>
      </c>
    </row>
    <row r="373" spans="2:27" x14ac:dyDescent="0.25">
      <c r="B373" s="2">
        <v>1372</v>
      </c>
      <c r="C373" s="3">
        <v>44476</v>
      </c>
      <c r="D373" s="2">
        <v>2010000</v>
      </c>
      <c r="E373" s="2">
        <v>7820</v>
      </c>
      <c r="F373" s="1">
        <v>36000</v>
      </c>
      <c r="G373" s="1">
        <v>1.7999999999999999E-2</v>
      </c>
      <c r="H373" s="1">
        <v>257</v>
      </c>
      <c r="I373" s="1">
        <v>1</v>
      </c>
      <c r="J373" s="1" t="s">
        <v>18</v>
      </c>
      <c r="K373" s="1">
        <v>3</v>
      </c>
      <c r="L373" s="1">
        <v>3</v>
      </c>
      <c r="M373" s="1" t="s">
        <v>15</v>
      </c>
      <c r="N373" s="1" t="s">
        <v>20</v>
      </c>
      <c r="O373" s="1" t="s">
        <v>21</v>
      </c>
      <c r="P373" s="1">
        <v>1814</v>
      </c>
      <c r="Q373" s="1" t="s">
        <v>31</v>
      </c>
      <c r="R373" s="1" t="s">
        <v>65</v>
      </c>
      <c r="S373" s="1">
        <v>2</v>
      </c>
      <c r="T373" s="1" t="s">
        <v>33</v>
      </c>
      <c r="U373" s="1">
        <v>57</v>
      </c>
      <c r="V373" s="1">
        <v>970000</v>
      </c>
      <c r="W373" s="1">
        <v>103</v>
      </c>
      <c r="X373" s="1" t="s">
        <v>39</v>
      </c>
      <c r="Y373" s="1" t="s">
        <v>31</v>
      </c>
      <c r="Z373" s="1">
        <v>31</v>
      </c>
      <c r="AA373" s="1">
        <v>15000</v>
      </c>
    </row>
    <row r="374" spans="2:27" x14ac:dyDescent="0.25">
      <c r="B374" s="2">
        <v>1373</v>
      </c>
      <c r="C374" s="3">
        <v>44477</v>
      </c>
      <c r="D374" s="2">
        <v>1760000</v>
      </c>
      <c r="E374" s="2">
        <v>7550</v>
      </c>
      <c r="F374" s="1">
        <v>32000</v>
      </c>
      <c r="G374" s="1">
        <v>1.7999999999999999E-2</v>
      </c>
      <c r="H374" s="1">
        <v>233</v>
      </c>
      <c r="I374" s="1">
        <v>1</v>
      </c>
      <c r="J374" s="1" t="s">
        <v>14</v>
      </c>
      <c r="K374" s="1">
        <v>3</v>
      </c>
      <c r="L374" s="1">
        <v>4</v>
      </c>
      <c r="M374" s="1" t="s">
        <v>15</v>
      </c>
      <c r="N374" s="1" t="s">
        <v>20</v>
      </c>
      <c r="O374" s="1" t="s">
        <v>17</v>
      </c>
      <c r="P374" s="1">
        <v>1941</v>
      </c>
      <c r="Q374" s="1" t="s">
        <v>31</v>
      </c>
      <c r="R374" s="1" t="s">
        <v>65</v>
      </c>
      <c r="S374" s="1">
        <v>2</v>
      </c>
      <c r="T374" s="1" t="s">
        <v>33</v>
      </c>
      <c r="U374" s="1">
        <v>60</v>
      </c>
      <c r="V374" s="1">
        <v>500000</v>
      </c>
      <c r="W374" s="1">
        <v>103</v>
      </c>
      <c r="X374" s="1" t="s">
        <v>39</v>
      </c>
      <c r="Y374" s="1" t="s">
        <v>31</v>
      </c>
      <c r="Z374" s="1">
        <v>31</v>
      </c>
      <c r="AA374" s="1">
        <v>15000</v>
      </c>
    </row>
    <row r="375" spans="2:27" x14ac:dyDescent="0.25">
      <c r="B375" s="2">
        <v>1374</v>
      </c>
      <c r="C375" s="3">
        <v>44479</v>
      </c>
      <c r="D375" s="2">
        <v>1150000</v>
      </c>
      <c r="E375" s="2">
        <v>5800</v>
      </c>
      <c r="F375" s="1">
        <v>23000</v>
      </c>
      <c r="G375" s="1">
        <v>0.02</v>
      </c>
      <c r="H375" s="1">
        <v>198</v>
      </c>
      <c r="I375" s="1">
        <v>3</v>
      </c>
      <c r="J375" s="1" t="s">
        <v>14</v>
      </c>
      <c r="K375" s="1">
        <v>3</v>
      </c>
      <c r="L375" s="1">
        <v>4</v>
      </c>
      <c r="M375" s="1" t="s">
        <v>15</v>
      </c>
      <c r="N375" s="1" t="s">
        <v>19</v>
      </c>
      <c r="O375" s="1" t="s">
        <v>21</v>
      </c>
      <c r="P375" s="1">
        <v>1171</v>
      </c>
      <c r="Q375" s="1" t="s">
        <v>31</v>
      </c>
      <c r="R375" s="1" t="s">
        <v>65</v>
      </c>
      <c r="S375" s="1">
        <v>4</v>
      </c>
      <c r="T375" s="1" t="s">
        <v>33</v>
      </c>
      <c r="U375" s="1">
        <v>62</v>
      </c>
      <c r="V375" s="1">
        <v>670000</v>
      </c>
      <c r="W375" s="1">
        <v>103</v>
      </c>
      <c r="X375" s="1" t="s">
        <v>39</v>
      </c>
      <c r="Y375" s="1" t="s">
        <v>31</v>
      </c>
      <c r="Z375" s="1">
        <v>31</v>
      </c>
      <c r="AA375" s="1">
        <v>15000</v>
      </c>
    </row>
    <row r="376" spans="2:27" x14ac:dyDescent="0.25">
      <c r="B376" s="2">
        <v>1375</v>
      </c>
      <c r="C376" s="3">
        <v>44481</v>
      </c>
      <c r="D376" s="2">
        <v>1630000</v>
      </c>
      <c r="E376" s="2">
        <v>9870</v>
      </c>
      <c r="F376" s="1">
        <v>16000</v>
      </c>
      <c r="G376" s="1">
        <v>0.01</v>
      </c>
      <c r="H376" s="1">
        <v>165</v>
      </c>
      <c r="I376" s="1">
        <v>1</v>
      </c>
      <c r="J376" s="1" t="s">
        <v>14</v>
      </c>
      <c r="K376" s="1">
        <v>3</v>
      </c>
      <c r="L376" s="1">
        <v>3</v>
      </c>
      <c r="M376" s="1" t="s">
        <v>23</v>
      </c>
      <c r="N376" s="1" t="s">
        <v>16</v>
      </c>
      <c r="O376" s="1" t="s">
        <v>21</v>
      </c>
      <c r="P376" s="1">
        <v>1765</v>
      </c>
      <c r="Q376" s="1" t="s">
        <v>31</v>
      </c>
      <c r="R376" s="1" t="s">
        <v>65</v>
      </c>
      <c r="S376" s="1">
        <v>2</v>
      </c>
      <c r="T376" s="1" t="s">
        <v>32</v>
      </c>
      <c r="U376" s="1">
        <v>55</v>
      </c>
      <c r="V376" s="1">
        <v>600000</v>
      </c>
      <c r="W376" s="1">
        <v>101</v>
      </c>
      <c r="X376" s="1" t="s">
        <v>37</v>
      </c>
      <c r="Y376" s="1" t="s">
        <v>31</v>
      </c>
      <c r="Z376" s="1">
        <v>25</v>
      </c>
      <c r="AA376" s="1">
        <v>9000</v>
      </c>
    </row>
    <row r="377" spans="2:27" x14ac:dyDescent="0.25">
      <c r="B377" s="2">
        <v>1376</v>
      </c>
      <c r="C377" s="3">
        <v>44482</v>
      </c>
      <c r="D377" s="2">
        <v>1930000</v>
      </c>
      <c r="E377" s="2">
        <v>8530</v>
      </c>
      <c r="F377" s="1">
        <v>33000</v>
      </c>
      <c r="G377" s="1">
        <v>1.7000000000000001E-2</v>
      </c>
      <c r="H377" s="1">
        <v>226</v>
      </c>
      <c r="I377" s="1">
        <v>6</v>
      </c>
      <c r="J377" s="1" t="s">
        <v>14</v>
      </c>
      <c r="K377" s="1">
        <v>3</v>
      </c>
      <c r="L377" s="1">
        <v>4</v>
      </c>
      <c r="M377" s="1" t="s">
        <v>22</v>
      </c>
      <c r="N377" s="1" t="s">
        <v>20</v>
      </c>
      <c r="O377" s="1" t="s">
        <v>21</v>
      </c>
      <c r="P377" s="1">
        <v>1204</v>
      </c>
      <c r="Q377" s="1" t="s">
        <v>31</v>
      </c>
      <c r="R377" s="1" t="s">
        <v>65</v>
      </c>
      <c r="S377" s="1">
        <v>3</v>
      </c>
      <c r="T377" s="1" t="s">
        <v>32</v>
      </c>
      <c r="U377" s="1">
        <v>50</v>
      </c>
      <c r="V377" s="1">
        <v>880000</v>
      </c>
      <c r="W377" s="1">
        <v>102</v>
      </c>
      <c r="X377" s="1" t="s">
        <v>38</v>
      </c>
      <c r="Y377" s="1" t="s">
        <v>31</v>
      </c>
      <c r="Z377" s="1">
        <v>23</v>
      </c>
      <c r="AA377" s="1">
        <v>7000</v>
      </c>
    </row>
    <row r="378" spans="2:27" x14ac:dyDescent="0.25">
      <c r="B378" s="2">
        <v>1377</v>
      </c>
      <c r="C378" s="3">
        <v>44483</v>
      </c>
      <c r="D378" s="2">
        <v>1430000</v>
      </c>
      <c r="E378" s="2">
        <v>5410</v>
      </c>
      <c r="F378" s="1">
        <v>26000</v>
      </c>
      <c r="G378" s="1">
        <v>1.7999999999999999E-2</v>
      </c>
      <c r="H378" s="1">
        <v>264</v>
      </c>
      <c r="I378" s="1">
        <v>1</v>
      </c>
      <c r="J378" s="1" t="s">
        <v>18</v>
      </c>
      <c r="K378" s="1">
        <v>4</v>
      </c>
      <c r="L378" s="1">
        <v>3</v>
      </c>
      <c r="M378" s="1" t="s">
        <v>22</v>
      </c>
      <c r="N378" s="1" t="s">
        <v>19</v>
      </c>
      <c r="O378" s="1" t="s">
        <v>17</v>
      </c>
      <c r="P378" s="1">
        <v>1519</v>
      </c>
      <c r="Q378" s="1" t="s">
        <v>31</v>
      </c>
      <c r="R378" s="1" t="s">
        <v>65</v>
      </c>
      <c r="S378" s="1">
        <v>3</v>
      </c>
      <c r="T378" s="1" t="s">
        <v>33</v>
      </c>
      <c r="U378" s="1">
        <v>61</v>
      </c>
      <c r="V378" s="1">
        <v>570000</v>
      </c>
      <c r="W378" s="1">
        <v>102</v>
      </c>
      <c r="X378" s="1" t="s">
        <v>38</v>
      </c>
      <c r="Y378" s="1" t="s">
        <v>31</v>
      </c>
      <c r="Z378" s="1">
        <v>23</v>
      </c>
      <c r="AA378" s="1">
        <v>7000</v>
      </c>
    </row>
    <row r="379" spans="2:27" x14ac:dyDescent="0.25">
      <c r="B379" s="2">
        <v>1378</v>
      </c>
      <c r="C379" s="3">
        <v>44484</v>
      </c>
      <c r="D379" s="2">
        <v>1850000</v>
      </c>
      <c r="E379" s="2">
        <v>9580</v>
      </c>
      <c r="F379" s="1">
        <v>37000</v>
      </c>
      <c r="G379" s="1">
        <v>0.02</v>
      </c>
      <c r="H379" s="1">
        <v>193</v>
      </c>
      <c r="I379" s="1">
        <v>1</v>
      </c>
      <c r="J379" s="1" t="s">
        <v>18</v>
      </c>
      <c r="K379" s="1">
        <v>2</v>
      </c>
      <c r="L379" s="1">
        <v>3</v>
      </c>
      <c r="M379" s="1" t="s">
        <v>15</v>
      </c>
      <c r="N379" s="1" t="s">
        <v>16</v>
      </c>
      <c r="O379" s="1" t="s">
        <v>17</v>
      </c>
      <c r="P379" s="1">
        <v>1690</v>
      </c>
      <c r="Q379" s="1" t="s">
        <v>31</v>
      </c>
      <c r="R379" s="1" t="s">
        <v>65</v>
      </c>
      <c r="S379" s="1">
        <v>3</v>
      </c>
      <c r="T379" s="1" t="s">
        <v>32</v>
      </c>
      <c r="U379" s="1">
        <v>65</v>
      </c>
      <c r="V379" s="1">
        <v>1030000</v>
      </c>
      <c r="W379" s="1">
        <v>102</v>
      </c>
      <c r="X379" s="1" t="s">
        <v>38</v>
      </c>
      <c r="Y379" s="1" t="s">
        <v>31</v>
      </c>
      <c r="Z379" s="1">
        <v>23</v>
      </c>
      <c r="AA379" s="1">
        <v>7000</v>
      </c>
    </row>
    <row r="380" spans="2:27" x14ac:dyDescent="0.25">
      <c r="B380" s="2">
        <v>1379</v>
      </c>
      <c r="C380" s="3">
        <v>44485</v>
      </c>
      <c r="D380" s="2">
        <v>1930000</v>
      </c>
      <c r="E380" s="2">
        <v>7970</v>
      </c>
      <c r="F380" s="1">
        <v>33000</v>
      </c>
      <c r="G380" s="1">
        <v>1.7000000000000001E-2</v>
      </c>
      <c r="H380" s="1">
        <v>242</v>
      </c>
      <c r="I380" s="1">
        <v>3</v>
      </c>
      <c r="J380" s="1" t="s">
        <v>18</v>
      </c>
      <c r="K380" s="1">
        <v>3</v>
      </c>
      <c r="L380" s="1">
        <v>4</v>
      </c>
      <c r="M380" s="1" t="s">
        <v>22</v>
      </c>
      <c r="N380" s="1" t="s">
        <v>20</v>
      </c>
      <c r="O380" s="1" t="s">
        <v>17</v>
      </c>
      <c r="P380" s="1">
        <v>1448</v>
      </c>
      <c r="Q380" s="1" t="s">
        <v>31</v>
      </c>
      <c r="R380" s="1" t="s">
        <v>65</v>
      </c>
      <c r="S380" s="1">
        <v>4</v>
      </c>
      <c r="T380" s="1" t="s">
        <v>32</v>
      </c>
      <c r="U380" s="1">
        <v>49</v>
      </c>
      <c r="V380" s="1">
        <v>1050000</v>
      </c>
      <c r="W380" s="1">
        <v>101</v>
      </c>
      <c r="X380" s="1" t="s">
        <v>37</v>
      </c>
      <c r="Y380" s="1" t="s">
        <v>31</v>
      </c>
      <c r="Z380" s="1">
        <v>25</v>
      </c>
      <c r="AA380" s="1">
        <v>9000</v>
      </c>
    </row>
    <row r="381" spans="2:27" x14ac:dyDescent="0.25">
      <c r="B381" s="2">
        <v>1380</v>
      </c>
      <c r="C381" s="3">
        <v>44485</v>
      </c>
      <c r="D381" s="2">
        <v>1890000</v>
      </c>
      <c r="E381" s="2">
        <v>7740</v>
      </c>
      <c r="F381" s="1">
        <v>25000</v>
      </c>
      <c r="G381" s="1">
        <v>1.2999999999999999E-2</v>
      </c>
      <c r="H381" s="1">
        <v>244</v>
      </c>
      <c r="I381" s="1">
        <v>3</v>
      </c>
      <c r="J381" s="1" t="s">
        <v>14</v>
      </c>
      <c r="K381" s="1">
        <v>3</v>
      </c>
      <c r="L381" s="1">
        <v>3</v>
      </c>
      <c r="M381" s="1" t="s">
        <v>23</v>
      </c>
      <c r="N381" s="1" t="s">
        <v>20</v>
      </c>
      <c r="O381" s="1" t="s">
        <v>17</v>
      </c>
      <c r="P381" s="1">
        <v>1482</v>
      </c>
      <c r="Q381" s="1" t="s">
        <v>31</v>
      </c>
      <c r="R381" s="1" t="s">
        <v>65</v>
      </c>
      <c r="S381" s="1">
        <v>3</v>
      </c>
      <c r="T381" s="1" t="s">
        <v>32</v>
      </c>
      <c r="U381" s="1">
        <v>60</v>
      </c>
      <c r="V381" s="1">
        <v>370000</v>
      </c>
      <c r="W381" s="1">
        <v>101</v>
      </c>
      <c r="X381" s="1" t="s">
        <v>37</v>
      </c>
      <c r="Y381" s="1" t="s">
        <v>31</v>
      </c>
      <c r="Z381" s="1">
        <v>25</v>
      </c>
      <c r="AA381" s="1">
        <v>9000</v>
      </c>
    </row>
    <row r="382" spans="2:27" x14ac:dyDescent="0.25">
      <c r="B382" s="2">
        <v>1381</v>
      </c>
      <c r="C382" s="3">
        <v>44486</v>
      </c>
      <c r="D382" s="2">
        <v>2110000</v>
      </c>
      <c r="E382" s="2">
        <v>10290</v>
      </c>
      <c r="F382" s="1">
        <v>32000</v>
      </c>
      <c r="G382" s="1">
        <v>1.4999999999999999E-2</v>
      </c>
      <c r="H382" s="1">
        <v>205</v>
      </c>
      <c r="I382" s="1">
        <v>3</v>
      </c>
      <c r="J382" s="1" t="s">
        <v>18</v>
      </c>
      <c r="K382" s="1">
        <v>4</v>
      </c>
      <c r="L382" s="1">
        <v>3</v>
      </c>
      <c r="M382" s="1" t="s">
        <v>22</v>
      </c>
      <c r="N382" s="1" t="s">
        <v>16</v>
      </c>
      <c r="O382" s="1" t="s">
        <v>17</v>
      </c>
      <c r="P382" s="1">
        <v>1591</v>
      </c>
      <c r="Q382" s="1" t="s">
        <v>31</v>
      </c>
      <c r="R382" s="1" t="s">
        <v>65</v>
      </c>
      <c r="S382" s="1">
        <v>3</v>
      </c>
      <c r="T382" s="1" t="s">
        <v>32</v>
      </c>
      <c r="U382" s="1">
        <v>59</v>
      </c>
      <c r="V382" s="1">
        <v>380000</v>
      </c>
      <c r="W382" s="1">
        <v>101</v>
      </c>
      <c r="X382" s="1" t="s">
        <v>37</v>
      </c>
      <c r="Y382" s="1" t="s">
        <v>31</v>
      </c>
      <c r="Z382" s="1">
        <v>25</v>
      </c>
      <c r="AA382" s="1">
        <v>9000</v>
      </c>
    </row>
    <row r="383" spans="2:27" x14ac:dyDescent="0.25">
      <c r="B383" s="2">
        <v>1382</v>
      </c>
      <c r="C383" s="3">
        <v>44486</v>
      </c>
      <c r="D383" s="2">
        <v>1850000</v>
      </c>
      <c r="E383" s="2">
        <v>8000</v>
      </c>
      <c r="F383" s="1">
        <v>26000</v>
      </c>
      <c r="G383" s="1">
        <v>1.4E-2</v>
      </c>
      <c r="H383" s="1">
        <v>231</v>
      </c>
      <c r="I383" s="1">
        <v>5</v>
      </c>
      <c r="J383" s="1" t="s">
        <v>14</v>
      </c>
      <c r="K383" s="1">
        <v>4</v>
      </c>
      <c r="L383" s="1">
        <v>4</v>
      </c>
      <c r="M383" s="1" t="s">
        <v>23</v>
      </c>
      <c r="N383" s="1" t="s">
        <v>20</v>
      </c>
      <c r="O383" s="1" t="s">
        <v>21</v>
      </c>
      <c r="P383" s="1">
        <v>1792</v>
      </c>
      <c r="Q383" s="1" t="s">
        <v>34</v>
      </c>
      <c r="R383" s="1" t="s">
        <v>65</v>
      </c>
      <c r="S383" s="1">
        <v>2</v>
      </c>
      <c r="T383" s="1" t="s">
        <v>33</v>
      </c>
      <c r="U383" s="1">
        <v>56</v>
      </c>
      <c r="V383" s="1">
        <v>350000</v>
      </c>
      <c r="W383" s="1">
        <v>101</v>
      </c>
      <c r="X383" s="1" t="s">
        <v>37</v>
      </c>
      <c r="Y383" s="1" t="s">
        <v>31</v>
      </c>
      <c r="Z383" s="1">
        <v>25</v>
      </c>
      <c r="AA383" s="1">
        <v>9000</v>
      </c>
    </row>
    <row r="384" spans="2:27" x14ac:dyDescent="0.25">
      <c r="B384" s="2">
        <v>1383</v>
      </c>
      <c r="C384" s="3">
        <v>44487</v>
      </c>
      <c r="D384" s="2">
        <v>1110000</v>
      </c>
      <c r="E384" s="2">
        <v>7810</v>
      </c>
      <c r="F384" s="1">
        <v>18000</v>
      </c>
      <c r="G384" s="1">
        <v>1.6E-2</v>
      </c>
      <c r="H384" s="1">
        <v>142</v>
      </c>
      <c r="I384" s="1">
        <v>3</v>
      </c>
      <c r="J384" s="1" t="s">
        <v>18</v>
      </c>
      <c r="K384" s="1">
        <v>1</v>
      </c>
      <c r="L384" s="1">
        <v>2</v>
      </c>
      <c r="M384" s="1" t="s">
        <v>23</v>
      </c>
      <c r="N384" s="1" t="s">
        <v>20</v>
      </c>
      <c r="O384" s="1" t="s">
        <v>21</v>
      </c>
      <c r="P384" s="1">
        <v>1370</v>
      </c>
      <c r="Q384" s="1" t="s">
        <v>31</v>
      </c>
      <c r="R384" s="1" t="s">
        <v>66</v>
      </c>
      <c r="S384" s="1">
        <v>0</v>
      </c>
      <c r="T384" s="1" t="s">
        <v>32</v>
      </c>
      <c r="U384" s="1">
        <v>39</v>
      </c>
      <c r="V384" s="1">
        <v>860000</v>
      </c>
      <c r="W384" s="1">
        <v>101</v>
      </c>
      <c r="X384" s="1" t="s">
        <v>37</v>
      </c>
      <c r="Y384" s="1" t="s">
        <v>31</v>
      </c>
      <c r="Z384" s="1">
        <v>25</v>
      </c>
      <c r="AA384" s="1">
        <v>9000</v>
      </c>
    </row>
    <row r="385" spans="2:27" x14ac:dyDescent="0.25">
      <c r="B385" s="2">
        <v>1384</v>
      </c>
      <c r="C385" s="3">
        <v>44489</v>
      </c>
      <c r="D385" s="2">
        <v>810000</v>
      </c>
      <c r="E385" s="2">
        <v>5250</v>
      </c>
      <c r="F385" s="1">
        <v>9000</v>
      </c>
      <c r="G385" s="1">
        <v>1.0999999999999999E-2</v>
      </c>
      <c r="H385" s="1">
        <v>154</v>
      </c>
      <c r="I385" s="1">
        <v>5</v>
      </c>
      <c r="J385" s="1" t="s">
        <v>14</v>
      </c>
      <c r="K385" s="1">
        <v>3</v>
      </c>
      <c r="L385" s="1">
        <v>2</v>
      </c>
      <c r="M385" s="1" t="s">
        <v>23</v>
      </c>
      <c r="N385" s="1" t="s">
        <v>19</v>
      </c>
      <c r="O385" s="1" t="s">
        <v>17</v>
      </c>
      <c r="P385" s="1">
        <v>1154</v>
      </c>
      <c r="Q385" s="1" t="s">
        <v>31</v>
      </c>
      <c r="R385" s="1" t="s">
        <v>64</v>
      </c>
      <c r="S385" s="1">
        <v>0</v>
      </c>
      <c r="T385" s="1" t="s">
        <v>32</v>
      </c>
      <c r="U385" s="1">
        <v>30</v>
      </c>
      <c r="V385" s="1">
        <v>680000</v>
      </c>
      <c r="W385" s="1">
        <v>101</v>
      </c>
      <c r="X385" s="1" t="s">
        <v>37</v>
      </c>
      <c r="Y385" s="1" t="s">
        <v>31</v>
      </c>
      <c r="Z385" s="1">
        <v>25</v>
      </c>
      <c r="AA385" s="1">
        <v>9000</v>
      </c>
    </row>
    <row r="386" spans="2:27" x14ac:dyDescent="0.25">
      <c r="B386" s="2">
        <v>1385</v>
      </c>
      <c r="C386" s="3">
        <v>44489</v>
      </c>
      <c r="D386" s="2">
        <v>1290000</v>
      </c>
      <c r="E386" s="2">
        <v>9550</v>
      </c>
      <c r="F386" s="1">
        <v>22000</v>
      </c>
      <c r="G386" s="1">
        <v>1.7000000000000001E-2</v>
      </c>
      <c r="H386" s="1">
        <v>135</v>
      </c>
      <c r="I386" s="1">
        <v>3</v>
      </c>
      <c r="J386" s="1" t="s">
        <v>18</v>
      </c>
      <c r="K386" s="1">
        <v>1</v>
      </c>
      <c r="L386" s="1">
        <v>3</v>
      </c>
      <c r="M386" s="1" t="s">
        <v>15</v>
      </c>
      <c r="N386" s="1" t="s">
        <v>16</v>
      </c>
      <c r="O386" s="1" t="s">
        <v>17</v>
      </c>
      <c r="P386" s="1">
        <v>1320</v>
      </c>
      <c r="Q386" s="1" t="s">
        <v>31</v>
      </c>
      <c r="R386" s="1" t="s">
        <v>66</v>
      </c>
      <c r="S386" s="1">
        <v>0</v>
      </c>
      <c r="T386" s="1" t="s">
        <v>33</v>
      </c>
      <c r="U386" s="1">
        <v>31</v>
      </c>
      <c r="V386" s="1">
        <v>620000</v>
      </c>
      <c r="W386" s="1">
        <v>101</v>
      </c>
      <c r="X386" s="1" t="s">
        <v>37</v>
      </c>
      <c r="Y386" s="1" t="s">
        <v>31</v>
      </c>
      <c r="Z386" s="1">
        <v>25</v>
      </c>
      <c r="AA386" s="1">
        <v>9000</v>
      </c>
    </row>
    <row r="387" spans="2:27" x14ac:dyDescent="0.25">
      <c r="B387" s="2">
        <v>1386</v>
      </c>
      <c r="C387" s="3">
        <v>44489</v>
      </c>
      <c r="D387" s="2">
        <v>1700000</v>
      </c>
      <c r="E387" s="2">
        <v>10420</v>
      </c>
      <c r="F387" s="1">
        <v>31000</v>
      </c>
      <c r="G387" s="1">
        <v>1.7999999999999999E-2</v>
      </c>
      <c r="H387" s="1">
        <v>163</v>
      </c>
      <c r="I387" s="1">
        <v>5</v>
      </c>
      <c r="J387" s="1" t="s">
        <v>18</v>
      </c>
      <c r="K387" s="1">
        <v>2</v>
      </c>
      <c r="L387" s="1">
        <v>4</v>
      </c>
      <c r="M387" s="1" t="s">
        <v>22</v>
      </c>
      <c r="N387" s="1" t="s">
        <v>16</v>
      </c>
      <c r="O387" s="1" t="s">
        <v>17</v>
      </c>
      <c r="P387" s="1">
        <v>1970</v>
      </c>
      <c r="Q387" s="1" t="s">
        <v>31</v>
      </c>
      <c r="R387" s="1" t="s">
        <v>65</v>
      </c>
      <c r="S387" s="1">
        <v>3</v>
      </c>
      <c r="T387" s="1" t="s">
        <v>33</v>
      </c>
      <c r="U387" s="1">
        <v>51</v>
      </c>
      <c r="V387" s="1">
        <v>660000</v>
      </c>
      <c r="W387" s="1">
        <v>102</v>
      </c>
      <c r="X387" s="1" t="s">
        <v>38</v>
      </c>
      <c r="Y387" s="1" t="s">
        <v>31</v>
      </c>
      <c r="Z387" s="1">
        <v>23</v>
      </c>
      <c r="AA387" s="1">
        <v>7000</v>
      </c>
    </row>
    <row r="388" spans="2:27" x14ac:dyDescent="0.25">
      <c r="B388" s="2">
        <v>1387</v>
      </c>
      <c r="C388" s="3">
        <v>44491</v>
      </c>
      <c r="D388" s="2">
        <v>1620000</v>
      </c>
      <c r="E388" s="2">
        <v>8260</v>
      </c>
      <c r="F388" s="1">
        <v>18000</v>
      </c>
      <c r="G388" s="1">
        <v>1.0999999999999999E-2</v>
      </c>
      <c r="H388" s="1">
        <v>196</v>
      </c>
      <c r="I388" s="1">
        <v>6</v>
      </c>
      <c r="J388" s="1" t="s">
        <v>18</v>
      </c>
      <c r="K388" s="1">
        <v>2</v>
      </c>
      <c r="L388" s="1">
        <v>2</v>
      </c>
      <c r="M388" s="1" t="s">
        <v>22</v>
      </c>
      <c r="N388" s="1" t="s">
        <v>20</v>
      </c>
      <c r="O388" s="1" t="s">
        <v>21</v>
      </c>
      <c r="P388" s="1">
        <v>1572</v>
      </c>
      <c r="Q388" s="1" t="s">
        <v>31</v>
      </c>
      <c r="R388" s="1" t="s">
        <v>66</v>
      </c>
      <c r="S388" s="1">
        <v>0</v>
      </c>
      <c r="T388" s="1" t="s">
        <v>32</v>
      </c>
      <c r="U388" s="1">
        <v>31</v>
      </c>
      <c r="V388" s="1">
        <v>610000</v>
      </c>
      <c r="W388" s="1">
        <v>101</v>
      </c>
      <c r="X388" s="1" t="s">
        <v>37</v>
      </c>
      <c r="Y388" s="1" t="s">
        <v>31</v>
      </c>
      <c r="Z388" s="1">
        <v>25</v>
      </c>
      <c r="AA388" s="1">
        <v>9000</v>
      </c>
    </row>
    <row r="389" spans="2:27" x14ac:dyDescent="0.25">
      <c r="B389" s="2">
        <v>1388</v>
      </c>
      <c r="C389" s="3">
        <v>44492</v>
      </c>
      <c r="D389" s="2">
        <v>2090000</v>
      </c>
      <c r="E389" s="2">
        <v>10390</v>
      </c>
      <c r="F389" s="1">
        <v>40000</v>
      </c>
      <c r="G389" s="1">
        <v>1.9E-2</v>
      </c>
      <c r="H389" s="1">
        <v>201</v>
      </c>
      <c r="I389" s="1">
        <v>1</v>
      </c>
      <c r="J389" s="1" t="s">
        <v>14</v>
      </c>
      <c r="K389" s="1">
        <v>4</v>
      </c>
      <c r="L389" s="1">
        <v>3</v>
      </c>
      <c r="M389" s="1" t="s">
        <v>22</v>
      </c>
      <c r="N389" s="1" t="s">
        <v>16</v>
      </c>
      <c r="O389" s="1" t="s">
        <v>17</v>
      </c>
      <c r="P389" s="1">
        <v>1515</v>
      </c>
      <c r="Q389" s="1" t="s">
        <v>34</v>
      </c>
      <c r="R389" s="1" t="s">
        <v>65</v>
      </c>
      <c r="S389" s="1">
        <v>2</v>
      </c>
      <c r="T389" s="1" t="s">
        <v>33</v>
      </c>
      <c r="U389" s="1">
        <v>60</v>
      </c>
      <c r="V389" s="1">
        <v>500000</v>
      </c>
      <c r="W389" s="1">
        <v>102</v>
      </c>
      <c r="X389" s="1" t="s">
        <v>38</v>
      </c>
      <c r="Y389" s="1" t="s">
        <v>31</v>
      </c>
      <c r="Z389" s="1">
        <v>23</v>
      </c>
      <c r="AA389" s="1">
        <v>7000</v>
      </c>
    </row>
    <row r="390" spans="2:27" x14ac:dyDescent="0.25">
      <c r="B390" s="2">
        <v>1389</v>
      </c>
      <c r="C390" s="3">
        <v>44493</v>
      </c>
      <c r="D390" s="2">
        <v>1350000</v>
      </c>
      <c r="E390" s="2">
        <v>8080</v>
      </c>
      <c r="F390" s="1">
        <v>23000</v>
      </c>
      <c r="G390" s="1">
        <v>1.7000000000000001E-2</v>
      </c>
      <c r="H390" s="1">
        <v>167</v>
      </c>
      <c r="I390" s="1">
        <v>6</v>
      </c>
      <c r="J390" s="1" t="s">
        <v>14</v>
      </c>
      <c r="K390" s="1">
        <v>3</v>
      </c>
      <c r="L390" s="1">
        <v>3</v>
      </c>
      <c r="M390" s="1" t="s">
        <v>23</v>
      </c>
      <c r="N390" s="1" t="s">
        <v>20</v>
      </c>
      <c r="O390" s="1" t="s">
        <v>21</v>
      </c>
      <c r="P390" s="1">
        <v>1436</v>
      </c>
      <c r="Q390" s="1" t="s">
        <v>31</v>
      </c>
      <c r="R390" s="1" t="s">
        <v>65</v>
      </c>
      <c r="S390" s="1">
        <v>3</v>
      </c>
      <c r="T390" s="1" t="s">
        <v>33</v>
      </c>
      <c r="U390" s="1">
        <v>45</v>
      </c>
      <c r="V390" s="1">
        <v>510000</v>
      </c>
      <c r="W390" s="1">
        <v>101</v>
      </c>
      <c r="X390" s="1" t="s">
        <v>37</v>
      </c>
      <c r="Y390" s="1" t="s">
        <v>31</v>
      </c>
      <c r="Z390" s="1">
        <v>25</v>
      </c>
      <c r="AA390" s="1">
        <v>9000</v>
      </c>
    </row>
    <row r="391" spans="2:27" x14ac:dyDescent="0.25">
      <c r="B391" s="2">
        <v>1390</v>
      </c>
      <c r="C391" s="3">
        <v>44495</v>
      </c>
      <c r="D391" s="2">
        <v>1590000</v>
      </c>
      <c r="E391" s="2">
        <v>10190</v>
      </c>
      <c r="F391" s="1">
        <v>33000</v>
      </c>
      <c r="G391" s="1">
        <v>2.1000000000000001E-2</v>
      </c>
      <c r="H391" s="1">
        <v>156</v>
      </c>
      <c r="I391" s="1">
        <v>2</v>
      </c>
      <c r="J391" s="1" t="s">
        <v>18</v>
      </c>
      <c r="K391" s="1">
        <v>2</v>
      </c>
      <c r="L391" s="1">
        <v>3</v>
      </c>
      <c r="M391" s="1" t="s">
        <v>22</v>
      </c>
      <c r="N391" s="1" t="s">
        <v>16</v>
      </c>
      <c r="O391" s="1" t="s">
        <v>17</v>
      </c>
      <c r="P391" s="1">
        <v>1008</v>
      </c>
      <c r="Q391" s="1" t="s">
        <v>34</v>
      </c>
      <c r="R391" s="1" t="s">
        <v>65</v>
      </c>
      <c r="S391" s="1">
        <v>2</v>
      </c>
      <c r="T391" s="1" t="s">
        <v>32</v>
      </c>
      <c r="U391" s="1">
        <v>61</v>
      </c>
      <c r="V391" s="1">
        <v>550000</v>
      </c>
      <c r="W391" s="1">
        <v>103</v>
      </c>
      <c r="X391" s="1" t="s">
        <v>39</v>
      </c>
      <c r="Y391" s="1" t="s">
        <v>31</v>
      </c>
      <c r="Z391" s="1">
        <v>31</v>
      </c>
      <c r="AA391" s="1">
        <v>15000</v>
      </c>
    </row>
    <row r="392" spans="2:27" x14ac:dyDescent="0.25">
      <c r="B392" s="2">
        <v>1391</v>
      </c>
      <c r="C392" s="3">
        <v>44495</v>
      </c>
      <c r="D392" s="2">
        <v>1330000</v>
      </c>
      <c r="E392" s="2">
        <v>9430</v>
      </c>
      <c r="F392" s="1">
        <v>23000</v>
      </c>
      <c r="G392" s="1">
        <v>1.7000000000000001E-2</v>
      </c>
      <c r="H392" s="1">
        <v>141</v>
      </c>
      <c r="I392" s="1">
        <v>5</v>
      </c>
      <c r="J392" s="1" t="s">
        <v>18</v>
      </c>
      <c r="K392" s="1">
        <v>1</v>
      </c>
      <c r="L392" s="1">
        <v>2</v>
      </c>
      <c r="M392" s="1" t="s">
        <v>23</v>
      </c>
      <c r="N392" s="1" t="s">
        <v>16</v>
      </c>
      <c r="O392" s="1" t="s">
        <v>17</v>
      </c>
      <c r="P392" s="1">
        <v>1853</v>
      </c>
      <c r="Q392" s="1" t="s">
        <v>31</v>
      </c>
      <c r="R392" s="1" t="s">
        <v>66</v>
      </c>
      <c r="S392" s="1">
        <v>0</v>
      </c>
      <c r="T392" s="1" t="s">
        <v>32</v>
      </c>
      <c r="U392" s="1">
        <v>31</v>
      </c>
      <c r="V392" s="1">
        <v>410000</v>
      </c>
      <c r="W392" s="1">
        <v>102</v>
      </c>
      <c r="X392" s="1" t="s">
        <v>38</v>
      </c>
      <c r="Y392" s="1" t="s">
        <v>31</v>
      </c>
      <c r="Z392" s="1">
        <v>23</v>
      </c>
      <c r="AA392" s="1">
        <v>7000</v>
      </c>
    </row>
    <row r="393" spans="2:27" x14ac:dyDescent="0.25">
      <c r="B393" s="2">
        <v>1392</v>
      </c>
      <c r="C393" s="3">
        <v>44496</v>
      </c>
      <c r="D393" s="2">
        <v>1560000</v>
      </c>
      <c r="E393" s="2">
        <v>7760</v>
      </c>
      <c r="F393" s="1">
        <v>39000</v>
      </c>
      <c r="G393" s="1">
        <v>2.5000000000000001E-2</v>
      </c>
      <c r="H393" s="1">
        <v>201</v>
      </c>
      <c r="I393" s="1">
        <v>1</v>
      </c>
      <c r="J393" s="1" t="s">
        <v>14</v>
      </c>
      <c r="K393" s="1">
        <v>3</v>
      </c>
      <c r="L393" s="1">
        <v>3</v>
      </c>
      <c r="M393" s="1" t="s">
        <v>15</v>
      </c>
      <c r="N393" s="1" t="s">
        <v>20</v>
      </c>
      <c r="O393" s="1" t="s">
        <v>17</v>
      </c>
      <c r="P393" s="1">
        <v>1475</v>
      </c>
      <c r="Q393" s="1" t="s">
        <v>34</v>
      </c>
      <c r="R393" s="1" t="s">
        <v>65</v>
      </c>
      <c r="S393" s="1">
        <v>4</v>
      </c>
      <c r="T393" s="1" t="s">
        <v>33</v>
      </c>
      <c r="U393" s="1">
        <v>62</v>
      </c>
      <c r="V393" s="1">
        <v>540000</v>
      </c>
      <c r="W393" s="1">
        <v>103</v>
      </c>
      <c r="X393" s="1" t="s">
        <v>39</v>
      </c>
      <c r="Y393" s="1" t="s">
        <v>31</v>
      </c>
      <c r="Z393" s="1">
        <v>31</v>
      </c>
      <c r="AA393" s="1">
        <v>15000</v>
      </c>
    </row>
    <row r="394" spans="2:27" x14ac:dyDescent="0.25">
      <c r="B394" s="2">
        <v>1393</v>
      </c>
      <c r="C394" s="3">
        <v>44496</v>
      </c>
      <c r="D394" s="2">
        <v>2290000</v>
      </c>
      <c r="E394" s="2">
        <v>10360</v>
      </c>
      <c r="F394" s="1">
        <v>23000</v>
      </c>
      <c r="G394" s="1">
        <v>0.01</v>
      </c>
      <c r="H394" s="1">
        <v>221</v>
      </c>
      <c r="I394" s="1">
        <v>5</v>
      </c>
      <c r="J394" s="1" t="s">
        <v>18</v>
      </c>
      <c r="K394" s="1">
        <v>3</v>
      </c>
      <c r="L394" s="1">
        <v>4</v>
      </c>
      <c r="M394" s="1" t="s">
        <v>15</v>
      </c>
      <c r="N394" s="1" t="s">
        <v>16</v>
      </c>
      <c r="O394" s="1" t="s">
        <v>21</v>
      </c>
      <c r="P394" s="1">
        <v>1721</v>
      </c>
      <c r="Q394" s="1" t="s">
        <v>31</v>
      </c>
      <c r="R394" s="1" t="s">
        <v>65</v>
      </c>
      <c r="S394" s="1">
        <v>2</v>
      </c>
      <c r="T394" s="1" t="s">
        <v>33</v>
      </c>
      <c r="U394" s="1">
        <v>52</v>
      </c>
      <c r="V394" s="1">
        <v>800000</v>
      </c>
      <c r="W394" s="1">
        <v>101</v>
      </c>
      <c r="X394" s="1" t="s">
        <v>37</v>
      </c>
      <c r="Y394" s="1" t="s">
        <v>31</v>
      </c>
      <c r="Z394" s="1">
        <v>25</v>
      </c>
      <c r="AA394" s="1">
        <v>9000</v>
      </c>
    </row>
    <row r="395" spans="2:27" x14ac:dyDescent="0.25">
      <c r="B395" s="2">
        <v>1394</v>
      </c>
      <c r="C395" s="3">
        <v>44497</v>
      </c>
      <c r="D395" s="2">
        <v>1260000</v>
      </c>
      <c r="E395" s="2">
        <v>8680</v>
      </c>
      <c r="F395" s="1">
        <v>14000</v>
      </c>
      <c r="G395" s="1">
        <v>1.0999999999999999E-2</v>
      </c>
      <c r="H395" s="1">
        <v>145</v>
      </c>
      <c r="I395" s="1">
        <v>2</v>
      </c>
      <c r="J395" s="1" t="s">
        <v>14</v>
      </c>
      <c r="K395" s="1">
        <v>1</v>
      </c>
      <c r="L395" s="1">
        <v>3</v>
      </c>
      <c r="M395" s="1" t="s">
        <v>22</v>
      </c>
      <c r="N395" s="1" t="s">
        <v>20</v>
      </c>
      <c r="O395" s="1" t="s">
        <v>17</v>
      </c>
      <c r="P395" s="1">
        <v>1248</v>
      </c>
      <c r="Q395" s="1" t="s">
        <v>31</v>
      </c>
      <c r="R395" s="1" t="s">
        <v>66</v>
      </c>
      <c r="S395" s="1">
        <v>0</v>
      </c>
      <c r="T395" s="1" t="s">
        <v>32</v>
      </c>
      <c r="U395" s="1">
        <v>31</v>
      </c>
      <c r="V395" s="1">
        <v>350000</v>
      </c>
      <c r="W395" s="1">
        <v>101</v>
      </c>
      <c r="X395" s="1" t="s">
        <v>37</v>
      </c>
      <c r="Y395" s="1" t="s">
        <v>31</v>
      </c>
      <c r="Z395" s="1">
        <v>25</v>
      </c>
      <c r="AA395" s="1">
        <v>9000</v>
      </c>
    </row>
    <row r="396" spans="2:27" x14ac:dyDescent="0.25">
      <c r="B396" s="2">
        <v>1395</v>
      </c>
      <c r="C396" s="3">
        <v>44497</v>
      </c>
      <c r="D396" s="2">
        <v>2180000</v>
      </c>
      <c r="E396" s="2">
        <v>10530</v>
      </c>
      <c r="F396" s="1">
        <v>46000</v>
      </c>
      <c r="G396" s="1">
        <v>2.1000000000000001E-2</v>
      </c>
      <c r="H396" s="1">
        <v>207</v>
      </c>
      <c r="I396" s="1">
        <v>6</v>
      </c>
      <c r="J396" s="1" t="s">
        <v>14</v>
      </c>
      <c r="K396" s="1">
        <v>3</v>
      </c>
      <c r="L396" s="1">
        <v>3</v>
      </c>
      <c r="M396" s="1" t="s">
        <v>15</v>
      </c>
      <c r="N396" s="1" t="s">
        <v>16</v>
      </c>
      <c r="O396" s="1" t="s">
        <v>21</v>
      </c>
      <c r="P396" s="1">
        <v>1700</v>
      </c>
      <c r="Q396" s="1" t="s">
        <v>31</v>
      </c>
      <c r="R396" s="1" t="s">
        <v>65</v>
      </c>
      <c r="S396" s="1">
        <v>3</v>
      </c>
      <c r="T396" s="1" t="s">
        <v>32</v>
      </c>
      <c r="U396" s="1">
        <v>48</v>
      </c>
      <c r="V396" s="1">
        <v>500000</v>
      </c>
      <c r="W396" s="1">
        <v>102</v>
      </c>
      <c r="X396" s="1" t="s">
        <v>38</v>
      </c>
      <c r="Y396" s="1" t="s">
        <v>31</v>
      </c>
      <c r="Z396" s="1">
        <v>23</v>
      </c>
      <c r="AA396" s="1">
        <v>7000</v>
      </c>
    </row>
    <row r="397" spans="2:27" x14ac:dyDescent="0.25">
      <c r="B397" s="2">
        <v>1396</v>
      </c>
      <c r="C397" s="3">
        <v>44497</v>
      </c>
      <c r="D397" s="2">
        <v>1820000</v>
      </c>
      <c r="E397" s="2">
        <v>7840</v>
      </c>
      <c r="F397" s="1">
        <v>36000</v>
      </c>
      <c r="G397" s="1">
        <v>0.02</v>
      </c>
      <c r="H397" s="1">
        <v>232</v>
      </c>
      <c r="I397" s="1">
        <v>2</v>
      </c>
      <c r="J397" s="1" t="s">
        <v>14</v>
      </c>
      <c r="K397" s="1">
        <v>4</v>
      </c>
      <c r="L397" s="1">
        <v>4</v>
      </c>
      <c r="M397" s="1" t="s">
        <v>23</v>
      </c>
      <c r="N397" s="1" t="s">
        <v>20</v>
      </c>
      <c r="O397" s="1" t="s">
        <v>21</v>
      </c>
      <c r="P397" s="1">
        <v>1818</v>
      </c>
      <c r="Q397" s="1" t="s">
        <v>34</v>
      </c>
      <c r="R397" s="1" t="s">
        <v>65</v>
      </c>
      <c r="S397" s="1">
        <v>4</v>
      </c>
      <c r="T397" s="1" t="s">
        <v>33</v>
      </c>
      <c r="U397" s="1">
        <v>57</v>
      </c>
      <c r="V397" s="1">
        <v>580000</v>
      </c>
      <c r="W397" s="1">
        <v>103</v>
      </c>
      <c r="X397" s="1" t="s">
        <v>39</v>
      </c>
      <c r="Y397" s="1" t="s">
        <v>31</v>
      </c>
      <c r="Z397" s="1">
        <v>31</v>
      </c>
      <c r="AA397" s="1">
        <v>15000</v>
      </c>
    </row>
    <row r="398" spans="2:27" x14ac:dyDescent="0.25">
      <c r="B398" s="2">
        <v>1397</v>
      </c>
      <c r="C398" s="3">
        <v>44498</v>
      </c>
      <c r="D398" s="2">
        <v>1260000</v>
      </c>
      <c r="E398" s="2">
        <v>5620</v>
      </c>
      <c r="F398" s="1">
        <v>20000</v>
      </c>
      <c r="G398" s="1">
        <v>1.6E-2</v>
      </c>
      <c r="H398" s="1">
        <v>224</v>
      </c>
      <c r="I398" s="1">
        <v>6</v>
      </c>
      <c r="J398" s="1" t="s">
        <v>18</v>
      </c>
      <c r="K398" s="1">
        <v>4</v>
      </c>
      <c r="L398" s="1">
        <v>4</v>
      </c>
      <c r="M398" s="1" t="s">
        <v>22</v>
      </c>
      <c r="N398" s="1" t="s">
        <v>19</v>
      </c>
      <c r="O398" s="1" t="s">
        <v>17</v>
      </c>
      <c r="P398" s="1">
        <v>1018</v>
      </c>
      <c r="Q398" s="1" t="s">
        <v>31</v>
      </c>
      <c r="R398" s="1" t="s">
        <v>65</v>
      </c>
      <c r="S398" s="1">
        <v>2</v>
      </c>
      <c r="T398" s="1" t="s">
        <v>33</v>
      </c>
      <c r="U398" s="1">
        <v>58</v>
      </c>
      <c r="V398" s="1">
        <v>590000</v>
      </c>
      <c r="W398" s="1">
        <v>102</v>
      </c>
      <c r="X398" s="1" t="s">
        <v>38</v>
      </c>
      <c r="Y398" s="1" t="s">
        <v>31</v>
      </c>
      <c r="Z398" s="1">
        <v>23</v>
      </c>
      <c r="AA398" s="1">
        <v>7000</v>
      </c>
    </row>
    <row r="399" spans="2:27" x14ac:dyDescent="0.25">
      <c r="B399" s="2">
        <v>1398</v>
      </c>
      <c r="C399" s="3">
        <v>44498</v>
      </c>
      <c r="D399" s="2">
        <v>1080000</v>
      </c>
      <c r="E399" s="2">
        <v>4970</v>
      </c>
      <c r="F399" s="1">
        <v>18000</v>
      </c>
      <c r="G399" s="1">
        <v>1.7000000000000001E-2</v>
      </c>
      <c r="H399" s="1">
        <v>217</v>
      </c>
      <c r="I399" s="1">
        <v>2</v>
      </c>
      <c r="J399" s="1" t="s">
        <v>18</v>
      </c>
      <c r="K399" s="1">
        <v>4</v>
      </c>
      <c r="L399" s="1">
        <v>4</v>
      </c>
      <c r="M399" s="1" t="s">
        <v>23</v>
      </c>
      <c r="N399" s="1" t="s">
        <v>19</v>
      </c>
      <c r="O399" s="1" t="s">
        <v>17</v>
      </c>
      <c r="P399" s="1">
        <v>1851</v>
      </c>
      <c r="Q399" s="1" t="s">
        <v>31</v>
      </c>
      <c r="R399" s="1" t="s">
        <v>65</v>
      </c>
      <c r="S399" s="1">
        <v>3</v>
      </c>
      <c r="T399" s="1" t="s">
        <v>33</v>
      </c>
      <c r="U399" s="1">
        <v>40</v>
      </c>
      <c r="V399" s="1">
        <v>740000</v>
      </c>
      <c r="W399" s="1">
        <v>102</v>
      </c>
      <c r="X399" s="1" t="s">
        <v>38</v>
      </c>
      <c r="Y399" s="1" t="s">
        <v>31</v>
      </c>
      <c r="Z399" s="1">
        <v>23</v>
      </c>
      <c r="AA399" s="1">
        <v>7000</v>
      </c>
    </row>
    <row r="400" spans="2:27" x14ac:dyDescent="0.25">
      <c r="B400" s="2">
        <v>1399</v>
      </c>
      <c r="C400" s="3">
        <v>44498</v>
      </c>
      <c r="D400" s="2">
        <v>1320000</v>
      </c>
      <c r="E400" s="2">
        <v>7950</v>
      </c>
      <c r="F400" s="1">
        <v>22000</v>
      </c>
      <c r="G400" s="1">
        <v>1.7000000000000001E-2</v>
      </c>
      <c r="H400" s="1">
        <v>166</v>
      </c>
      <c r="I400" s="1">
        <v>2</v>
      </c>
      <c r="J400" s="1" t="s">
        <v>18</v>
      </c>
      <c r="K400" s="1">
        <v>2</v>
      </c>
      <c r="L400" s="1">
        <v>3</v>
      </c>
      <c r="M400" s="1" t="s">
        <v>23</v>
      </c>
      <c r="N400" s="1" t="s">
        <v>20</v>
      </c>
      <c r="O400" s="1" t="s">
        <v>21</v>
      </c>
      <c r="P400" s="1">
        <v>1914</v>
      </c>
      <c r="Q400" s="1" t="s">
        <v>31</v>
      </c>
      <c r="R400" s="1" t="s">
        <v>65</v>
      </c>
      <c r="S400" s="1">
        <v>4</v>
      </c>
      <c r="T400" s="1" t="s">
        <v>33</v>
      </c>
      <c r="U400" s="1">
        <v>61</v>
      </c>
      <c r="V400" s="1">
        <v>320000</v>
      </c>
      <c r="W400" s="1">
        <v>101</v>
      </c>
      <c r="X400" s="1" t="s">
        <v>37</v>
      </c>
      <c r="Y400" s="1" t="s">
        <v>31</v>
      </c>
      <c r="Z400" s="1">
        <v>25</v>
      </c>
      <c r="AA400" s="1">
        <v>9000</v>
      </c>
    </row>
    <row r="401" spans="2:27" x14ac:dyDescent="0.25">
      <c r="B401" s="2">
        <v>1400</v>
      </c>
      <c r="C401" s="3">
        <v>44499</v>
      </c>
      <c r="D401" s="2">
        <v>2090000</v>
      </c>
      <c r="E401" s="2">
        <v>10340</v>
      </c>
      <c r="F401" s="1">
        <v>31000</v>
      </c>
      <c r="G401" s="1">
        <v>1.4999999999999999E-2</v>
      </c>
      <c r="H401" s="1">
        <v>202</v>
      </c>
      <c r="I401" s="1">
        <v>4</v>
      </c>
      <c r="J401" s="1" t="s">
        <v>18</v>
      </c>
      <c r="K401" s="1">
        <v>3</v>
      </c>
      <c r="L401" s="1">
        <v>3</v>
      </c>
      <c r="M401" s="1" t="s">
        <v>22</v>
      </c>
      <c r="N401" s="1" t="s">
        <v>16</v>
      </c>
      <c r="O401" s="1" t="s">
        <v>21</v>
      </c>
      <c r="P401" s="1">
        <v>1540</v>
      </c>
      <c r="Q401" s="1" t="s">
        <v>31</v>
      </c>
      <c r="R401" s="1" t="s">
        <v>65</v>
      </c>
      <c r="S401" s="1">
        <v>3</v>
      </c>
      <c r="T401" s="1" t="s">
        <v>33</v>
      </c>
      <c r="U401" s="1">
        <v>62</v>
      </c>
      <c r="V401" s="1">
        <v>1020000</v>
      </c>
      <c r="W401" s="1">
        <v>102</v>
      </c>
      <c r="X401" s="1" t="s">
        <v>38</v>
      </c>
      <c r="Y401" s="1" t="s">
        <v>31</v>
      </c>
      <c r="Z401" s="1">
        <v>23</v>
      </c>
      <c r="AA401" s="1">
        <v>7000</v>
      </c>
    </row>
    <row r="402" spans="2:27" x14ac:dyDescent="0.25">
      <c r="B402" s="2">
        <v>1401</v>
      </c>
      <c r="C402" s="3">
        <v>44500</v>
      </c>
      <c r="D402" s="2">
        <v>1770000</v>
      </c>
      <c r="E402" s="2">
        <v>7690</v>
      </c>
      <c r="F402" s="1">
        <v>30000</v>
      </c>
      <c r="G402" s="1">
        <v>1.7000000000000001E-2</v>
      </c>
      <c r="H402" s="1">
        <v>230</v>
      </c>
      <c r="I402" s="1">
        <v>6</v>
      </c>
      <c r="J402" s="1" t="s">
        <v>18</v>
      </c>
      <c r="K402" s="1">
        <v>3</v>
      </c>
      <c r="L402" s="1">
        <v>3</v>
      </c>
      <c r="M402" s="1" t="s">
        <v>23</v>
      </c>
      <c r="N402" s="1" t="s">
        <v>20</v>
      </c>
      <c r="O402" s="1" t="s">
        <v>21</v>
      </c>
      <c r="P402" s="1">
        <v>1088</v>
      </c>
      <c r="Q402" s="1" t="s">
        <v>31</v>
      </c>
      <c r="R402" s="1" t="s">
        <v>65</v>
      </c>
      <c r="S402" s="1">
        <v>4</v>
      </c>
      <c r="T402" s="1" t="s">
        <v>33</v>
      </c>
      <c r="U402" s="1">
        <v>63</v>
      </c>
      <c r="V402" s="1">
        <v>580000</v>
      </c>
      <c r="W402" s="1">
        <v>101</v>
      </c>
      <c r="X402" s="1" t="s">
        <v>37</v>
      </c>
      <c r="Y402" s="1" t="s">
        <v>31</v>
      </c>
      <c r="Z402" s="1">
        <v>25</v>
      </c>
      <c r="AA402" s="1">
        <v>9000</v>
      </c>
    </row>
    <row r="403" spans="2:27" x14ac:dyDescent="0.25">
      <c r="B403" s="2">
        <v>1402</v>
      </c>
      <c r="C403" s="3">
        <v>44500</v>
      </c>
      <c r="D403" s="2">
        <v>2220000</v>
      </c>
      <c r="E403" s="2">
        <v>9690</v>
      </c>
      <c r="F403" s="1">
        <v>53000</v>
      </c>
      <c r="G403" s="1">
        <v>2.4E-2</v>
      </c>
      <c r="H403" s="1">
        <v>229</v>
      </c>
      <c r="I403" s="1">
        <v>6</v>
      </c>
      <c r="J403" s="1" t="s">
        <v>14</v>
      </c>
      <c r="K403" s="1">
        <v>3</v>
      </c>
      <c r="L403" s="1">
        <v>4</v>
      </c>
      <c r="M403" s="1" t="s">
        <v>23</v>
      </c>
      <c r="N403" s="1" t="s">
        <v>16</v>
      </c>
      <c r="O403" s="1" t="s">
        <v>17</v>
      </c>
      <c r="P403" s="1">
        <v>1178</v>
      </c>
      <c r="Q403" s="1" t="s">
        <v>34</v>
      </c>
      <c r="R403" s="1" t="s">
        <v>65</v>
      </c>
      <c r="S403" s="1">
        <v>2</v>
      </c>
      <c r="T403" s="1" t="s">
        <v>33</v>
      </c>
      <c r="U403" s="1">
        <v>41</v>
      </c>
      <c r="V403" s="1">
        <v>480000</v>
      </c>
      <c r="W403" s="1">
        <v>103</v>
      </c>
      <c r="X403" s="1" t="s">
        <v>39</v>
      </c>
      <c r="Y403" s="1" t="s">
        <v>31</v>
      </c>
      <c r="Z403" s="1">
        <v>31</v>
      </c>
      <c r="AA403" s="1">
        <v>15000</v>
      </c>
    </row>
    <row r="404" spans="2:27" x14ac:dyDescent="0.25">
      <c r="B404" s="2">
        <v>1403</v>
      </c>
      <c r="C404" s="3">
        <v>44501</v>
      </c>
      <c r="D404" s="2">
        <v>1560000</v>
      </c>
      <c r="E404" s="2">
        <v>10330</v>
      </c>
      <c r="F404" s="1">
        <v>37000</v>
      </c>
      <c r="G404" s="1">
        <v>2.4E-2</v>
      </c>
      <c r="H404" s="1">
        <v>151</v>
      </c>
      <c r="I404" s="1">
        <v>4</v>
      </c>
      <c r="J404" s="1" t="s">
        <v>18</v>
      </c>
      <c r="K404" s="1">
        <v>3</v>
      </c>
      <c r="L404" s="1">
        <v>2</v>
      </c>
      <c r="M404" s="1" t="s">
        <v>15</v>
      </c>
      <c r="N404" s="1" t="s">
        <v>16</v>
      </c>
      <c r="O404" s="1" t="s">
        <v>21</v>
      </c>
      <c r="P404" s="1">
        <v>1203</v>
      </c>
      <c r="Q404" s="1" t="s">
        <v>31</v>
      </c>
      <c r="R404" s="1" t="s">
        <v>66</v>
      </c>
      <c r="S404" s="1">
        <v>0</v>
      </c>
      <c r="T404" s="1" t="s">
        <v>32</v>
      </c>
      <c r="U404" s="1">
        <v>32</v>
      </c>
      <c r="V404" s="1">
        <v>540000</v>
      </c>
      <c r="W404" s="1">
        <v>103</v>
      </c>
      <c r="X404" s="1" t="s">
        <v>39</v>
      </c>
      <c r="Y404" s="1" t="s">
        <v>31</v>
      </c>
      <c r="Z404" s="1">
        <v>31</v>
      </c>
      <c r="AA404" s="1">
        <v>15000</v>
      </c>
    </row>
    <row r="405" spans="2:27" x14ac:dyDescent="0.25">
      <c r="B405" s="2">
        <v>1404</v>
      </c>
      <c r="C405" s="3">
        <v>44501</v>
      </c>
      <c r="D405" s="2">
        <v>1190000</v>
      </c>
      <c r="E405" s="2">
        <v>6070</v>
      </c>
      <c r="F405" s="1">
        <v>23000</v>
      </c>
      <c r="G405" s="1">
        <v>1.9E-2</v>
      </c>
      <c r="H405" s="1">
        <v>196</v>
      </c>
      <c r="I405" s="1">
        <v>5</v>
      </c>
      <c r="J405" s="1" t="s">
        <v>14</v>
      </c>
      <c r="K405" s="1">
        <v>3</v>
      </c>
      <c r="L405" s="1">
        <v>3</v>
      </c>
      <c r="M405" s="1" t="s">
        <v>22</v>
      </c>
      <c r="N405" s="1" t="s">
        <v>19</v>
      </c>
      <c r="O405" s="1" t="s">
        <v>21</v>
      </c>
      <c r="P405" s="1">
        <v>1226</v>
      </c>
      <c r="Q405" s="1" t="s">
        <v>34</v>
      </c>
      <c r="R405" s="1" t="s">
        <v>65</v>
      </c>
      <c r="S405" s="1">
        <v>3</v>
      </c>
      <c r="T405" s="1" t="s">
        <v>33</v>
      </c>
      <c r="U405" s="1">
        <v>43</v>
      </c>
      <c r="V405" s="1">
        <v>460000</v>
      </c>
      <c r="W405" s="1">
        <v>102</v>
      </c>
      <c r="X405" s="1" t="s">
        <v>38</v>
      </c>
      <c r="Y405" s="1" t="s">
        <v>31</v>
      </c>
      <c r="Z405" s="1">
        <v>23</v>
      </c>
      <c r="AA405" s="1">
        <v>7000</v>
      </c>
    </row>
    <row r="406" spans="2:27" x14ac:dyDescent="0.25">
      <c r="B406" s="2">
        <v>1405</v>
      </c>
      <c r="C406" s="3">
        <v>44501</v>
      </c>
      <c r="D406" s="2">
        <v>1400000</v>
      </c>
      <c r="E406" s="2">
        <v>10370</v>
      </c>
      <c r="F406" s="1">
        <v>20000</v>
      </c>
      <c r="G406" s="1">
        <v>1.4E-2</v>
      </c>
      <c r="H406" s="1">
        <v>135</v>
      </c>
      <c r="I406" s="1">
        <v>4</v>
      </c>
      <c r="J406" s="1" t="s">
        <v>14</v>
      </c>
      <c r="K406" s="1">
        <v>1</v>
      </c>
      <c r="L406" s="1">
        <v>2</v>
      </c>
      <c r="M406" s="1" t="s">
        <v>23</v>
      </c>
      <c r="N406" s="1" t="s">
        <v>16</v>
      </c>
      <c r="O406" s="1" t="s">
        <v>21</v>
      </c>
      <c r="P406" s="1">
        <v>1354</v>
      </c>
      <c r="Q406" s="1" t="s">
        <v>31</v>
      </c>
      <c r="R406" s="1" t="s">
        <v>66</v>
      </c>
      <c r="S406" s="1">
        <v>0</v>
      </c>
      <c r="T406" s="1" t="s">
        <v>33</v>
      </c>
      <c r="U406" s="1">
        <v>36</v>
      </c>
      <c r="V406" s="1">
        <v>550000</v>
      </c>
      <c r="W406" s="1">
        <v>101</v>
      </c>
      <c r="X406" s="1" t="s">
        <v>37</v>
      </c>
      <c r="Y406" s="1" t="s">
        <v>31</v>
      </c>
      <c r="Z406" s="1">
        <v>25</v>
      </c>
      <c r="AA406" s="1">
        <v>9000</v>
      </c>
    </row>
    <row r="407" spans="2:27" x14ac:dyDescent="0.25">
      <c r="B407" s="2">
        <v>1406</v>
      </c>
      <c r="C407" s="3">
        <v>44502</v>
      </c>
      <c r="D407" s="2">
        <v>1080000</v>
      </c>
      <c r="E407" s="2">
        <v>5400</v>
      </c>
      <c r="F407" s="1">
        <v>24000</v>
      </c>
      <c r="G407" s="1">
        <v>2.1999999999999999E-2</v>
      </c>
      <c r="H407" s="1">
        <v>200</v>
      </c>
      <c r="I407" s="1">
        <v>4</v>
      </c>
      <c r="J407" s="1" t="s">
        <v>14</v>
      </c>
      <c r="K407" s="1">
        <v>3</v>
      </c>
      <c r="L407" s="1">
        <v>4</v>
      </c>
      <c r="M407" s="1" t="s">
        <v>23</v>
      </c>
      <c r="N407" s="1" t="s">
        <v>19</v>
      </c>
      <c r="O407" s="1" t="s">
        <v>21</v>
      </c>
      <c r="P407" s="1">
        <v>1602</v>
      </c>
      <c r="Q407" s="1" t="s">
        <v>34</v>
      </c>
      <c r="R407" s="1" t="s">
        <v>65</v>
      </c>
      <c r="S407" s="1">
        <v>2</v>
      </c>
      <c r="T407" s="1" t="s">
        <v>32</v>
      </c>
      <c r="U407" s="1">
        <v>55</v>
      </c>
      <c r="V407" s="1">
        <v>760000</v>
      </c>
      <c r="W407" s="1">
        <v>103</v>
      </c>
      <c r="X407" s="1" t="s">
        <v>39</v>
      </c>
      <c r="Y407" s="1" t="s">
        <v>31</v>
      </c>
      <c r="Z407" s="1">
        <v>31</v>
      </c>
      <c r="AA407" s="1">
        <v>15000</v>
      </c>
    </row>
    <row r="408" spans="2:27" x14ac:dyDescent="0.25">
      <c r="B408" s="2">
        <v>1407</v>
      </c>
      <c r="C408" s="3">
        <v>44502</v>
      </c>
      <c r="D408" s="2">
        <v>2110000</v>
      </c>
      <c r="E408" s="2">
        <v>10710</v>
      </c>
      <c r="F408" s="1">
        <v>40000</v>
      </c>
      <c r="G408" s="1">
        <v>1.9E-2</v>
      </c>
      <c r="H408" s="1">
        <v>197</v>
      </c>
      <c r="I408" s="1">
        <v>5</v>
      </c>
      <c r="J408" s="1" t="s">
        <v>14</v>
      </c>
      <c r="K408" s="1">
        <v>3</v>
      </c>
      <c r="L408" s="1">
        <v>2</v>
      </c>
      <c r="M408" s="1" t="s">
        <v>22</v>
      </c>
      <c r="N408" s="1" t="s">
        <v>16</v>
      </c>
      <c r="O408" s="1" t="s">
        <v>21</v>
      </c>
      <c r="P408" s="1">
        <v>1881</v>
      </c>
      <c r="Q408" s="1" t="s">
        <v>34</v>
      </c>
      <c r="R408" s="1" t="s">
        <v>64</v>
      </c>
      <c r="S408" s="1">
        <v>0</v>
      </c>
      <c r="T408" s="1" t="s">
        <v>32</v>
      </c>
      <c r="U408" s="1">
        <v>45</v>
      </c>
      <c r="V408" s="1">
        <v>430000</v>
      </c>
      <c r="W408" s="1">
        <v>102</v>
      </c>
      <c r="X408" s="1" t="s">
        <v>38</v>
      </c>
      <c r="Y408" s="1" t="s">
        <v>31</v>
      </c>
      <c r="Z408" s="1">
        <v>23</v>
      </c>
      <c r="AA408" s="1">
        <v>7000</v>
      </c>
    </row>
    <row r="409" spans="2:27" x14ac:dyDescent="0.25">
      <c r="B409" s="2">
        <v>1408</v>
      </c>
      <c r="C409" s="3">
        <v>44502</v>
      </c>
      <c r="D409" s="2">
        <v>1100000</v>
      </c>
      <c r="E409" s="2">
        <v>8140</v>
      </c>
      <c r="F409" s="1">
        <v>21000</v>
      </c>
      <c r="G409" s="1">
        <v>1.9E-2</v>
      </c>
      <c r="H409" s="1">
        <v>135</v>
      </c>
      <c r="I409" s="1">
        <v>4</v>
      </c>
      <c r="J409" s="1" t="s">
        <v>14</v>
      </c>
      <c r="K409" s="1">
        <v>2</v>
      </c>
      <c r="L409" s="1">
        <v>2</v>
      </c>
      <c r="M409" s="1" t="s">
        <v>15</v>
      </c>
      <c r="N409" s="1" t="s">
        <v>20</v>
      </c>
      <c r="O409" s="1" t="s">
        <v>17</v>
      </c>
      <c r="P409" s="1">
        <v>1931</v>
      </c>
      <c r="Q409" s="1" t="s">
        <v>31</v>
      </c>
      <c r="R409" s="1" t="s">
        <v>66</v>
      </c>
      <c r="S409" s="1">
        <v>0</v>
      </c>
      <c r="T409" s="1" t="s">
        <v>33</v>
      </c>
      <c r="U409" s="1">
        <v>31</v>
      </c>
      <c r="V409" s="1">
        <v>670000</v>
      </c>
      <c r="W409" s="1">
        <v>103</v>
      </c>
      <c r="X409" s="1" t="s">
        <v>39</v>
      </c>
      <c r="Y409" s="1" t="s">
        <v>31</v>
      </c>
      <c r="Z409" s="1">
        <v>31</v>
      </c>
      <c r="AA409" s="1">
        <v>15000</v>
      </c>
    </row>
    <row r="410" spans="2:27" x14ac:dyDescent="0.25">
      <c r="B410" s="2">
        <v>1409</v>
      </c>
      <c r="C410" s="3">
        <v>44503</v>
      </c>
      <c r="D410" s="2">
        <v>2160000</v>
      </c>
      <c r="E410" s="2">
        <v>8270</v>
      </c>
      <c r="F410" s="1">
        <v>35000</v>
      </c>
      <c r="G410" s="1">
        <v>1.6E-2</v>
      </c>
      <c r="H410" s="1">
        <v>261</v>
      </c>
      <c r="I410" s="1">
        <v>4</v>
      </c>
      <c r="J410" s="1" t="s">
        <v>18</v>
      </c>
      <c r="K410" s="1">
        <v>4</v>
      </c>
      <c r="L410" s="1">
        <v>3</v>
      </c>
      <c r="M410" s="1" t="s">
        <v>15</v>
      </c>
      <c r="N410" s="1" t="s">
        <v>20</v>
      </c>
      <c r="O410" s="1" t="s">
        <v>21</v>
      </c>
      <c r="P410" s="1">
        <v>1025</v>
      </c>
      <c r="Q410" s="1" t="s">
        <v>31</v>
      </c>
      <c r="R410" s="1" t="s">
        <v>65</v>
      </c>
      <c r="S410" s="1">
        <v>4</v>
      </c>
      <c r="T410" s="1" t="s">
        <v>32</v>
      </c>
      <c r="U410" s="1">
        <v>40</v>
      </c>
      <c r="V410" s="1">
        <v>430000</v>
      </c>
      <c r="W410" s="1">
        <v>101</v>
      </c>
      <c r="X410" s="1" t="s">
        <v>37</v>
      </c>
      <c r="Y410" s="1" t="s">
        <v>31</v>
      </c>
      <c r="Z410" s="1">
        <v>25</v>
      </c>
      <c r="AA410" s="1">
        <v>9000</v>
      </c>
    </row>
    <row r="411" spans="2:27" x14ac:dyDescent="0.25">
      <c r="B411" s="2">
        <v>1410</v>
      </c>
      <c r="C411" s="3">
        <v>44504</v>
      </c>
      <c r="D411" s="2">
        <v>1790000</v>
      </c>
      <c r="E411" s="2">
        <v>8730</v>
      </c>
      <c r="F411" s="1">
        <v>29000</v>
      </c>
      <c r="G411" s="1">
        <v>1.6E-2</v>
      </c>
      <c r="H411" s="1">
        <v>205</v>
      </c>
      <c r="I411" s="1">
        <v>4</v>
      </c>
      <c r="J411" s="1" t="s">
        <v>14</v>
      </c>
      <c r="K411" s="1">
        <v>4</v>
      </c>
      <c r="L411" s="1">
        <v>4</v>
      </c>
      <c r="M411" s="1" t="s">
        <v>15</v>
      </c>
      <c r="N411" s="1" t="s">
        <v>20</v>
      </c>
      <c r="O411" s="1" t="s">
        <v>21</v>
      </c>
      <c r="P411" s="1">
        <v>1569</v>
      </c>
      <c r="Q411" s="1" t="s">
        <v>34</v>
      </c>
      <c r="R411" s="1" t="s">
        <v>65</v>
      </c>
      <c r="S411" s="1">
        <v>4</v>
      </c>
      <c r="T411" s="1" t="s">
        <v>32</v>
      </c>
      <c r="U411" s="1">
        <v>65</v>
      </c>
      <c r="V411" s="1">
        <v>500000</v>
      </c>
      <c r="W411" s="1">
        <v>102</v>
      </c>
      <c r="X411" s="1" t="s">
        <v>38</v>
      </c>
      <c r="Y411" s="1" t="s">
        <v>31</v>
      </c>
      <c r="Z411" s="1">
        <v>23</v>
      </c>
      <c r="AA411" s="1">
        <v>7000</v>
      </c>
    </row>
    <row r="412" spans="2:27" x14ac:dyDescent="0.25">
      <c r="B412" s="2">
        <v>1411</v>
      </c>
      <c r="C412" s="3">
        <v>44504</v>
      </c>
      <c r="D412" s="2">
        <v>2450000</v>
      </c>
      <c r="E412" s="2">
        <v>10420</v>
      </c>
      <c r="F412" s="1">
        <v>42000</v>
      </c>
      <c r="G412" s="1">
        <v>1.7000000000000001E-2</v>
      </c>
      <c r="H412" s="1">
        <v>235</v>
      </c>
      <c r="I412" s="1">
        <v>6</v>
      </c>
      <c r="J412" s="1" t="s">
        <v>18</v>
      </c>
      <c r="K412" s="1">
        <v>4</v>
      </c>
      <c r="L412" s="1">
        <v>4</v>
      </c>
      <c r="M412" s="1" t="s">
        <v>15</v>
      </c>
      <c r="N412" s="1" t="s">
        <v>16</v>
      </c>
      <c r="O412" s="1" t="s">
        <v>21</v>
      </c>
      <c r="P412" s="1">
        <v>1854</v>
      </c>
      <c r="Q412" s="1" t="s">
        <v>31</v>
      </c>
      <c r="R412" s="1" t="s">
        <v>65</v>
      </c>
      <c r="S412" s="1">
        <v>4</v>
      </c>
      <c r="T412" s="1" t="s">
        <v>33</v>
      </c>
      <c r="U412" s="1">
        <v>52</v>
      </c>
      <c r="V412" s="1">
        <v>910000</v>
      </c>
      <c r="W412" s="1">
        <v>102</v>
      </c>
      <c r="X412" s="1" t="s">
        <v>38</v>
      </c>
      <c r="Y412" s="1" t="s">
        <v>31</v>
      </c>
      <c r="Z412" s="1">
        <v>23</v>
      </c>
      <c r="AA412" s="1">
        <v>7000</v>
      </c>
    </row>
    <row r="413" spans="2:27" x14ac:dyDescent="0.25">
      <c r="B413" s="2">
        <v>1412</v>
      </c>
      <c r="C413" s="3">
        <v>44506</v>
      </c>
      <c r="D413" s="2">
        <v>2320000</v>
      </c>
      <c r="E413" s="2">
        <v>10310</v>
      </c>
      <c r="F413" s="1">
        <v>28000</v>
      </c>
      <c r="G413" s="1">
        <v>1.2E-2</v>
      </c>
      <c r="H413" s="1">
        <v>225</v>
      </c>
      <c r="I413" s="1">
        <v>5</v>
      </c>
      <c r="J413" s="1" t="s">
        <v>18</v>
      </c>
      <c r="K413" s="1">
        <v>4</v>
      </c>
      <c r="L413" s="1">
        <v>4</v>
      </c>
      <c r="M413" s="1" t="s">
        <v>23</v>
      </c>
      <c r="N413" s="1" t="s">
        <v>16</v>
      </c>
      <c r="O413" s="1" t="s">
        <v>21</v>
      </c>
      <c r="P413" s="1">
        <v>1583</v>
      </c>
      <c r="Q413" s="1" t="s">
        <v>31</v>
      </c>
      <c r="R413" s="1" t="s">
        <v>65</v>
      </c>
      <c r="S413" s="1">
        <v>4</v>
      </c>
      <c r="T413" s="1" t="s">
        <v>33</v>
      </c>
      <c r="U413" s="1">
        <v>43</v>
      </c>
      <c r="V413" s="1">
        <v>790000</v>
      </c>
      <c r="W413" s="1">
        <v>101</v>
      </c>
      <c r="X413" s="1" t="s">
        <v>37</v>
      </c>
      <c r="Y413" s="1" t="s">
        <v>31</v>
      </c>
      <c r="Z413" s="1">
        <v>25</v>
      </c>
      <c r="AA413" s="1">
        <v>9000</v>
      </c>
    </row>
    <row r="414" spans="2:27" x14ac:dyDescent="0.25">
      <c r="B414" s="2">
        <v>1413</v>
      </c>
      <c r="C414" s="3">
        <v>44507</v>
      </c>
      <c r="D414" s="2">
        <v>1070000</v>
      </c>
      <c r="E414" s="2">
        <v>5660</v>
      </c>
      <c r="F414" s="1">
        <v>21000</v>
      </c>
      <c r="G414" s="1">
        <v>0.02</v>
      </c>
      <c r="H414" s="1">
        <v>189</v>
      </c>
      <c r="I414" s="1">
        <v>4</v>
      </c>
      <c r="J414" s="1" t="s">
        <v>18</v>
      </c>
      <c r="K414" s="1">
        <v>3</v>
      </c>
      <c r="L414" s="1">
        <v>2</v>
      </c>
      <c r="M414" s="1" t="s">
        <v>22</v>
      </c>
      <c r="N414" s="1" t="s">
        <v>19</v>
      </c>
      <c r="O414" s="1" t="s">
        <v>17</v>
      </c>
      <c r="P414" s="1">
        <v>1491</v>
      </c>
      <c r="Q414" s="1" t="s">
        <v>31</v>
      </c>
      <c r="R414" s="1" t="s">
        <v>66</v>
      </c>
      <c r="S414" s="1">
        <v>0</v>
      </c>
      <c r="T414" s="1" t="s">
        <v>32</v>
      </c>
      <c r="U414" s="1">
        <v>36</v>
      </c>
      <c r="V414" s="1">
        <v>270000</v>
      </c>
      <c r="W414" s="1">
        <v>103</v>
      </c>
      <c r="X414" s="1" t="s">
        <v>39</v>
      </c>
      <c r="Y414" s="1" t="s">
        <v>31</v>
      </c>
      <c r="Z414" s="1">
        <v>31</v>
      </c>
      <c r="AA414" s="1">
        <v>15000</v>
      </c>
    </row>
    <row r="415" spans="2:27" x14ac:dyDescent="0.25">
      <c r="B415" s="2">
        <v>1414</v>
      </c>
      <c r="C415" s="3">
        <v>44509</v>
      </c>
      <c r="D415" s="2">
        <v>1310000</v>
      </c>
      <c r="E415" s="2">
        <v>5070</v>
      </c>
      <c r="F415" s="1">
        <v>13000</v>
      </c>
      <c r="G415" s="1">
        <v>0.01</v>
      </c>
      <c r="H415" s="1">
        <v>258</v>
      </c>
      <c r="I415" s="1">
        <v>2</v>
      </c>
      <c r="J415" s="1" t="s">
        <v>18</v>
      </c>
      <c r="K415" s="1">
        <v>4</v>
      </c>
      <c r="L415" s="1">
        <v>3</v>
      </c>
      <c r="M415" s="1" t="s">
        <v>23</v>
      </c>
      <c r="N415" s="1" t="s">
        <v>19</v>
      </c>
      <c r="O415" s="1" t="s">
        <v>21</v>
      </c>
      <c r="P415" s="1">
        <v>1360</v>
      </c>
      <c r="Q415" s="1" t="s">
        <v>31</v>
      </c>
      <c r="R415" s="1" t="s">
        <v>65</v>
      </c>
      <c r="S415" s="1">
        <v>4</v>
      </c>
      <c r="T415" s="1" t="s">
        <v>33</v>
      </c>
      <c r="U415" s="1">
        <v>54</v>
      </c>
      <c r="V415" s="1">
        <v>730000</v>
      </c>
      <c r="W415" s="1">
        <v>101</v>
      </c>
      <c r="X415" s="1" t="s">
        <v>37</v>
      </c>
      <c r="Y415" s="1" t="s">
        <v>31</v>
      </c>
      <c r="Z415" s="1">
        <v>25</v>
      </c>
      <c r="AA415" s="1">
        <v>9000</v>
      </c>
    </row>
    <row r="416" spans="2:27" x14ac:dyDescent="0.25">
      <c r="B416" s="2">
        <v>1415</v>
      </c>
      <c r="C416" s="3">
        <v>44511</v>
      </c>
      <c r="D416" s="2">
        <v>1140000</v>
      </c>
      <c r="E416" s="2">
        <v>8260</v>
      </c>
      <c r="F416" s="1">
        <v>19000</v>
      </c>
      <c r="G416" s="1">
        <v>1.7000000000000001E-2</v>
      </c>
      <c r="H416" s="1">
        <v>138</v>
      </c>
      <c r="I416" s="1">
        <v>3</v>
      </c>
      <c r="J416" s="1" t="s">
        <v>14</v>
      </c>
      <c r="K416" s="1">
        <v>1</v>
      </c>
      <c r="L416" s="1">
        <v>2</v>
      </c>
      <c r="M416" s="1" t="s">
        <v>23</v>
      </c>
      <c r="N416" s="1" t="s">
        <v>20</v>
      </c>
      <c r="O416" s="1" t="s">
        <v>21</v>
      </c>
      <c r="P416" s="1">
        <v>1514</v>
      </c>
      <c r="Q416" s="1" t="s">
        <v>31</v>
      </c>
      <c r="R416" s="1" t="s">
        <v>66</v>
      </c>
      <c r="S416" s="1">
        <v>0</v>
      </c>
      <c r="T416" s="1" t="s">
        <v>33</v>
      </c>
      <c r="U416" s="1">
        <v>38</v>
      </c>
      <c r="V416" s="1">
        <v>340000</v>
      </c>
      <c r="W416" s="1">
        <v>101</v>
      </c>
      <c r="X416" s="1" t="s">
        <v>37</v>
      </c>
      <c r="Y416" s="1" t="s">
        <v>31</v>
      </c>
      <c r="Z416" s="1">
        <v>25</v>
      </c>
      <c r="AA416" s="1">
        <v>9000</v>
      </c>
    </row>
    <row r="417" spans="2:27" x14ac:dyDescent="0.25">
      <c r="B417" s="2">
        <v>1416</v>
      </c>
      <c r="C417" s="3">
        <v>44511</v>
      </c>
      <c r="D417" s="2">
        <v>2450000</v>
      </c>
      <c r="E417" s="2">
        <v>10380</v>
      </c>
      <c r="F417" s="1">
        <v>42000</v>
      </c>
      <c r="G417" s="1">
        <v>1.7000000000000001E-2</v>
      </c>
      <c r="H417" s="1">
        <v>236</v>
      </c>
      <c r="I417" s="1">
        <v>2</v>
      </c>
      <c r="J417" s="1" t="s">
        <v>18</v>
      </c>
      <c r="K417" s="1">
        <v>4</v>
      </c>
      <c r="L417" s="1">
        <v>4</v>
      </c>
      <c r="M417" s="1" t="s">
        <v>22</v>
      </c>
      <c r="N417" s="1" t="s">
        <v>16</v>
      </c>
      <c r="O417" s="1" t="s">
        <v>21</v>
      </c>
      <c r="P417" s="1">
        <v>1747</v>
      </c>
      <c r="Q417" s="1" t="s">
        <v>31</v>
      </c>
      <c r="R417" s="1" t="s">
        <v>65</v>
      </c>
      <c r="S417" s="1">
        <v>4</v>
      </c>
      <c r="T417" s="1" t="s">
        <v>32</v>
      </c>
      <c r="U417" s="1">
        <v>55</v>
      </c>
      <c r="V417" s="1">
        <v>860000</v>
      </c>
      <c r="W417" s="1">
        <v>102</v>
      </c>
      <c r="X417" s="1" t="s">
        <v>38</v>
      </c>
      <c r="Y417" s="1" t="s">
        <v>31</v>
      </c>
      <c r="Z417" s="1">
        <v>23</v>
      </c>
      <c r="AA417" s="1">
        <v>7000</v>
      </c>
    </row>
    <row r="418" spans="2:27" x14ac:dyDescent="0.25">
      <c r="B418" s="2">
        <v>1417</v>
      </c>
      <c r="C418" s="3">
        <v>44511</v>
      </c>
      <c r="D418" s="2">
        <v>880000</v>
      </c>
      <c r="E418" s="2">
        <v>5900</v>
      </c>
      <c r="F418" s="1">
        <v>13000</v>
      </c>
      <c r="G418" s="1">
        <v>1.4999999999999999E-2</v>
      </c>
      <c r="H418" s="1">
        <v>149</v>
      </c>
      <c r="I418" s="1">
        <v>6</v>
      </c>
      <c r="J418" s="1" t="s">
        <v>14</v>
      </c>
      <c r="K418" s="1">
        <v>1</v>
      </c>
      <c r="L418" s="1">
        <v>2</v>
      </c>
      <c r="M418" s="1" t="s">
        <v>22</v>
      </c>
      <c r="N418" s="1" t="s">
        <v>19</v>
      </c>
      <c r="O418" s="1" t="s">
        <v>21</v>
      </c>
      <c r="P418" s="1">
        <v>1923</v>
      </c>
      <c r="Q418" s="1" t="s">
        <v>31</v>
      </c>
      <c r="R418" s="1" t="s">
        <v>66</v>
      </c>
      <c r="S418" s="1">
        <v>0</v>
      </c>
      <c r="T418" s="1" t="s">
        <v>32</v>
      </c>
      <c r="U418" s="1">
        <v>35</v>
      </c>
      <c r="V418" s="1">
        <v>390000</v>
      </c>
      <c r="W418" s="1">
        <v>102</v>
      </c>
      <c r="X418" s="1" t="s">
        <v>38</v>
      </c>
      <c r="Y418" s="1" t="s">
        <v>31</v>
      </c>
      <c r="Z418" s="1">
        <v>23</v>
      </c>
      <c r="AA418" s="1">
        <v>7000</v>
      </c>
    </row>
    <row r="419" spans="2:27" x14ac:dyDescent="0.25">
      <c r="B419" s="2">
        <v>1418</v>
      </c>
      <c r="C419" s="3">
        <v>44512</v>
      </c>
      <c r="D419" s="2">
        <v>1610000</v>
      </c>
      <c r="E419" s="2">
        <v>8790</v>
      </c>
      <c r="F419" s="1">
        <v>26000</v>
      </c>
      <c r="G419" s="1">
        <v>1.6E-2</v>
      </c>
      <c r="H419" s="1">
        <v>183</v>
      </c>
      <c r="I419" s="1">
        <v>6</v>
      </c>
      <c r="J419" s="1" t="s">
        <v>14</v>
      </c>
      <c r="K419" s="1">
        <v>3</v>
      </c>
      <c r="L419" s="1">
        <v>3</v>
      </c>
      <c r="M419" s="1" t="s">
        <v>22</v>
      </c>
      <c r="N419" s="1" t="s">
        <v>20</v>
      </c>
      <c r="O419" s="1" t="s">
        <v>21</v>
      </c>
      <c r="P419" s="1">
        <v>1707</v>
      </c>
      <c r="Q419" s="1" t="s">
        <v>31</v>
      </c>
      <c r="R419" s="1" t="s">
        <v>65</v>
      </c>
      <c r="S419" s="1">
        <v>2</v>
      </c>
      <c r="T419" s="1" t="s">
        <v>32</v>
      </c>
      <c r="U419" s="1">
        <v>41</v>
      </c>
      <c r="V419" s="1">
        <v>650000</v>
      </c>
      <c r="W419" s="1">
        <v>102</v>
      </c>
      <c r="X419" s="1" t="s">
        <v>38</v>
      </c>
      <c r="Y419" s="1" t="s">
        <v>31</v>
      </c>
      <c r="Z419" s="1">
        <v>23</v>
      </c>
      <c r="AA419" s="1">
        <v>7000</v>
      </c>
    </row>
    <row r="420" spans="2:27" x14ac:dyDescent="0.25">
      <c r="B420" s="2">
        <v>1419</v>
      </c>
      <c r="C420" s="3">
        <v>44513</v>
      </c>
      <c r="D420" s="2">
        <v>1440000</v>
      </c>
      <c r="E420" s="2">
        <v>8470</v>
      </c>
      <c r="F420" s="1">
        <v>27000</v>
      </c>
      <c r="G420" s="1">
        <v>1.9E-2</v>
      </c>
      <c r="H420" s="1">
        <v>170</v>
      </c>
      <c r="I420" s="1">
        <v>6</v>
      </c>
      <c r="J420" s="1" t="s">
        <v>14</v>
      </c>
      <c r="K420" s="1">
        <v>3</v>
      </c>
      <c r="L420" s="1">
        <v>3</v>
      </c>
      <c r="M420" s="1" t="s">
        <v>22</v>
      </c>
      <c r="N420" s="1" t="s">
        <v>20</v>
      </c>
      <c r="O420" s="1" t="s">
        <v>17</v>
      </c>
      <c r="P420" s="1">
        <v>1378</v>
      </c>
      <c r="Q420" s="1" t="s">
        <v>34</v>
      </c>
      <c r="R420" s="1" t="s">
        <v>65</v>
      </c>
      <c r="S420" s="1">
        <v>2</v>
      </c>
      <c r="T420" s="1" t="s">
        <v>33</v>
      </c>
      <c r="U420" s="1">
        <v>41</v>
      </c>
      <c r="V420" s="1">
        <v>530000</v>
      </c>
      <c r="W420" s="1">
        <v>102</v>
      </c>
      <c r="X420" s="1" t="s">
        <v>38</v>
      </c>
      <c r="Y420" s="1" t="s">
        <v>31</v>
      </c>
      <c r="Z420" s="1">
        <v>23</v>
      </c>
      <c r="AA420" s="1">
        <v>7000</v>
      </c>
    </row>
    <row r="421" spans="2:27" x14ac:dyDescent="0.25">
      <c r="B421" s="2">
        <v>1420</v>
      </c>
      <c r="C421" s="3">
        <v>44513</v>
      </c>
      <c r="D421" s="2">
        <v>1190000</v>
      </c>
      <c r="E421" s="2">
        <v>6100</v>
      </c>
      <c r="F421" s="1">
        <v>21000</v>
      </c>
      <c r="G421" s="1">
        <v>1.7999999999999999E-2</v>
      </c>
      <c r="H421" s="1">
        <v>195</v>
      </c>
      <c r="I421" s="1">
        <v>2</v>
      </c>
      <c r="J421" s="1" t="s">
        <v>14</v>
      </c>
      <c r="K421" s="1">
        <v>2</v>
      </c>
      <c r="L421" s="1">
        <v>3</v>
      </c>
      <c r="M421" s="1" t="s">
        <v>22</v>
      </c>
      <c r="N421" s="1" t="s">
        <v>19</v>
      </c>
      <c r="O421" s="1" t="s">
        <v>21</v>
      </c>
      <c r="P421" s="1">
        <v>1897</v>
      </c>
      <c r="Q421" s="1" t="s">
        <v>31</v>
      </c>
      <c r="R421" s="1" t="s">
        <v>65</v>
      </c>
      <c r="S421" s="1">
        <v>3</v>
      </c>
      <c r="T421" s="1" t="s">
        <v>32</v>
      </c>
      <c r="U421" s="1">
        <v>62</v>
      </c>
      <c r="V421" s="1">
        <v>800000</v>
      </c>
      <c r="W421" s="1">
        <v>102</v>
      </c>
      <c r="X421" s="1" t="s">
        <v>38</v>
      </c>
      <c r="Y421" s="1" t="s">
        <v>31</v>
      </c>
      <c r="Z421" s="1">
        <v>23</v>
      </c>
      <c r="AA421" s="1">
        <v>7000</v>
      </c>
    </row>
    <row r="422" spans="2:27" x14ac:dyDescent="0.25">
      <c r="B422" s="2">
        <v>1421</v>
      </c>
      <c r="C422" s="3">
        <v>44513</v>
      </c>
      <c r="D422" s="2">
        <v>1870000</v>
      </c>
      <c r="E422" s="2">
        <v>9940</v>
      </c>
      <c r="F422" s="1">
        <v>21000</v>
      </c>
      <c r="G422" s="1">
        <v>1.0999999999999999E-2</v>
      </c>
      <c r="H422" s="1">
        <v>188</v>
      </c>
      <c r="I422" s="1">
        <v>5</v>
      </c>
      <c r="J422" s="1" t="s">
        <v>18</v>
      </c>
      <c r="K422" s="1">
        <v>2</v>
      </c>
      <c r="L422" s="1">
        <v>4</v>
      </c>
      <c r="M422" s="1" t="s">
        <v>15</v>
      </c>
      <c r="N422" s="1" t="s">
        <v>16</v>
      </c>
      <c r="O422" s="1" t="s">
        <v>17</v>
      </c>
      <c r="P422" s="1">
        <v>1981</v>
      </c>
      <c r="Q422" s="1" t="s">
        <v>31</v>
      </c>
      <c r="R422" s="1" t="s">
        <v>65</v>
      </c>
      <c r="S422" s="1">
        <v>3</v>
      </c>
      <c r="T422" s="1" t="s">
        <v>33</v>
      </c>
      <c r="U422" s="1">
        <v>53</v>
      </c>
      <c r="V422" s="1">
        <v>960000</v>
      </c>
      <c r="W422" s="1">
        <v>101</v>
      </c>
      <c r="X422" s="1" t="s">
        <v>37</v>
      </c>
      <c r="Y422" s="1" t="s">
        <v>31</v>
      </c>
      <c r="Z422" s="1">
        <v>25</v>
      </c>
      <c r="AA422" s="1">
        <v>9000</v>
      </c>
    </row>
    <row r="423" spans="2:27" x14ac:dyDescent="0.25">
      <c r="B423" s="2">
        <v>1422</v>
      </c>
      <c r="C423" s="3">
        <v>44514</v>
      </c>
      <c r="D423" s="2">
        <v>1380000</v>
      </c>
      <c r="E423" s="2">
        <v>5030</v>
      </c>
      <c r="F423" s="1">
        <v>17000</v>
      </c>
      <c r="G423" s="1">
        <v>1.2E-2</v>
      </c>
      <c r="H423" s="1">
        <v>274</v>
      </c>
      <c r="I423" s="1">
        <v>3</v>
      </c>
      <c r="J423" s="1" t="s">
        <v>14</v>
      </c>
      <c r="K423" s="1">
        <v>3</v>
      </c>
      <c r="L423" s="1">
        <v>4</v>
      </c>
      <c r="M423" s="1" t="s">
        <v>23</v>
      </c>
      <c r="N423" s="1" t="s">
        <v>19</v>
      </c>
      <c r="O423" s="1" t="s">
        <v>17</v>
      </c>
      <c r="P423" s="1">
        <v>1056</v>
      </c>
      <c r="Q423" s="1" t="s">
        <v>31</v>
      </c>
      <c r="R423" s="1" t="s">
        <v>65</v>
      </c>
      <c r="S423" s="1">
        <v>2</v>
      </c>
      <c r="T423" s="1" t="s">
        <v>33</v>
      </c>
      <c r="U423" s="1">
        <v>65</v>
      </c>
      <c r="V423" s="1">
        <v>550000</v>
      </c>
      <c r="W423" s="1">
        <v>101</v>
      </c>
      <c r="X423" s="1" t="s">
        <v>37</v>
      </c>
      <c r="Y423" s="1" t="s">
        <v>31</v>
      </c>
      <c r="Z423" s="1">
        <v>25</v>
      </c>
      <c r="AA423" s="1">
        <v>9000</v>
      </c>
    </row>
    <row r="424" spans="2:27" x14ac:dyDescent="0.25">
      <c r="B424" s="2">
        <v>1423</v>
      </c>
      <c r="C424" s="3">
        <v>44515</v>
      </c>
      <c r="D424" s="2">
        <v>1400000</v>
      </c>
      <c r="E424" s="2">
        <v>8430</v>
      </c>
      <c r="F424" s="1">
        <v>20000</v>
      </c>
      <c r="G424" s="1">
        <v>1.4E-2</v>
      </c>
      <c r="H424" s="1">
        <v>166</v>
      </c>
      <c r="I424" s="1">
        <v>3</v>
      </c>
      <c r="J424" s="1" t="s">
        <v>14</v>
      </c>
      <c r="K424" s="1">
        <v>2</v>
      </c>
      <c r="L424" s="1">
        <v>4</v>
      </c>
      <c r="M424" s="1" t="s">
        <v>15</v>
      </c>
      <c r="N424" s="1" t="s">
        <v>20</v>
      </c>
      <c r="O424" s="1" t="s">
        <v>21</v>
      </c>
      <c r="P424" s="1">
        <v>1186</v>
      </c>
      <c r="Q424" s="1" t="s">
        <v>31</v>
      </c>
      <c r="R424" s="1" t="s">
        <v>65</v>
      </c>
      <c r="S424" s="1">
        <v>3</v>
      </c>
      <c r="T424" s="1" t="s">
        <v>32</v>
      </c>
      <c r="U424" s="1">
        <v>65</v>
      </c>
      <c r="V424" s="1">
        <v>600000</v>
      </c>
      <c r="W424" s="1">
        <v>101</v>
      </c>
      <c r="X424" s="1" t="s">
        <v>37</v>
      </c>
      <c r="Y424" s="1" t="s">
        <v>31</v>
      </c>
      <c r="Z424" s="1">
        <v>25</v>
      </c>
      <c r="AA424" s="1">
        <v>9000</v>
      </c>
    </row>
    <row r="425" spans="2:27" x14ac:dyDescent="0.25">
      <c r="B425" s="2">
        <v>1424</v>
      </c>
      <c r="C425" s="3">
        <v>44515</v>
      </c>
      <c r="D425" s="2">
        <v>1770000</v>
      </c>
      <c r="E425" s="2">
        <v>10050</v>
      </c>
      <c r="F425" s="1">
        <v>37000</v>
      </c>
      <c r="G425" s="1">
        <v>2.1000000000000001E-2</v>
      </c>
      <c r="H425" s="1">
        <v>176</v>
      </c>
      <c r="I425" s="1">
        <v>3</v>
      </c>
      <c r="J425" s="1" t="s">
        <v>14</v>
      </c>
      <c r="K425" s="1">
        <v>2</v>
      </c>
      <c r="L425" s="1">
        <v>4</v>
      </c>
      <c r="M425" s="1" t="s">
        <v>15</v>
      </c>
      <c r="N425" s="1" t="s">
        <v>16</v>
      </c>
      <c r="O425" s="1" t="s">
        <v>17</v>
      </c>
      <c r="P425" s="1">
        <v>1858</v>
      </c>
      <c r="Q425" s="1" t="s">
        <v>31</v>
      </c>
      <c r="R425" s="1" t="s">
        <v>65</v>
      </c>
      <c r="S425" s="1">
        <v>2</v>
      </c>
      <c r="T425" s="1" t="s">
        <v>32</v>
      </c>
      <c r="U425" s="1">
        <v>45</v>
      </c>
      <c r="V425" s="1">
        <v>690000</v>
      </c>
      <c r="W425" s="1">
        <v>103</v>
      </c>
      <c r="X425" s="1" t="s">
        <v>39</v>
      </c>
      <c r="Y425" s="1" t="s">
        <v>31</v>
      </c>
      <c r="Z425" s="1">
        <v>31</v>
      </c>
      <c r="AA425" s="1">
        <v>15000</v>
      </c>
    </row>
    <row r="426" spans="2:27" x14ac:dyDescent="0.25">
      <c r="B426" s="2">
        <v>1425</v>
      </c>
      <c r="C426" s="3">
        <v>44516</v>
      </c>
      <c r="D426" s="2">
        <v>2620000</v>
      </c>
      <c r="E426" s="2">
        <v>9770</v>
      </c>
      <c r="F426" s="1">
        <v>26000</v>
      </c>
      <c r="G426" s="1">
        <v>0.01</v>
      </c>
      <c r="H426" s="1">
        <v>268</v>
      </c>
      <c r="I426" s="1">
        <v>4</v>
      </c>
      <c r="J426" s="1" t="s">
        <v>14</v>
      </c>
      <c r="K426" s="1">
        <v>4</v>
      </c>
      <c r="L426" s="1">
        <v>4</v>
      </c>
      <c r="M426" s="1" t="s">
        <v>23</v>
      </c>
      <c r="N426" s="1" t="s">
        <v>16</v>
      </c>
      <c r="O426" s="1" t="s">
        <v>17</v>
      </c>
      <c r="P426" s="1">
        <v>1117</v>
      </c>
      <c r="Q426" s="1" t="s">
        <v>31</v>
      </c>
      <c r="R426" s="1" t="s">
        <v>65</v>
      </c>
      <c r="S426" s="1">
        <v>2</v>
      </c>
      <c r="T426" s="1" t="s">
        <v>33</v>
      </c>
      <c r="U426" s="1">
        <v>49</v>
      </c>
      <c r="V426" s="1">
        <v>900000</v>
      </c>
      <c r="W426" s="1">
        <v>101</v>
      </c>
      <c r="X426" s="1" t="s">
        <v>37</v>
      </c>
      <c r="Y426" s="1" t="s">
        <v>31</v>
      </c>
      <c r="Z426" s="1">
        <v>25</v>
      </c>
      <c r="AA426" s="1">
        <v>9000</v>
      </c>
    </row>
    <row r="427" spans="2:27" x14ac:dyDescent="0.25">
      <c r="B427" s="2">
        <v>1426</v>
      </c>
      <c r="C427" s="3">
        <v>44516</v>
      </c>
      <c r="D427" s="2">
        <v>1660000</v>
      </c>
      <c r="E427" s="2">
        <v>9020</v>
      </c>
      <c r="F427" s="1">
        <v>25000</v>
      </c>
      <c r="G427" s="1">
        <v>1.4999999999999999E-2</v>
      </c>
      <c r="H427" s="1">
        <v>184</v>
      </c>
      <c r="I427" s="1">
        <v>6</v>
      </c>
      <c r="J427" s="1" t="s">
        <v>14</v>
      </c>
      <c r="K427" s="1">
        <v>3</v>
      </c>
      <c r="L427" s="1">
        <v>3</v>
      </c>
      <c r="M427" s="1" t="s">
        <v>22</v>
      </c>
      <c r="N427" s="1" t="s">
        <v>20</v>
      </c>
      <c r="O427" s="1" t="s">
        <v>21</v>
      </c>
      <c r="P427" s="1">
        <v>1961</v>
      </c>
      <c r="Q427" s="1" t="s">
        <v>31</v>
      </c>
      <c r="R427" s="1" t="s">
        <v>65</v>
      </c>
      <c r="S427" s="1">
        <v>4</v>
      </c>
      <c r="T427" s="1" t="s">
        <v>33</v>
      </c>
      <c r="U427" s="1">
        <v>60</v>
      </c>
      <c r="V427" s="1">
        <v>640000</v>
      </c>
      <c r="W427" s="1">
        <v>101</v>
      </c>
      <c r="X427" s="1" t="s">
        <v>37</v>
      </c>
      <c r="Y427" s="1" t="s">
        <v>31</v>
      </c>
      <c r="Z427" s="1">
        <v>25</v>
      </c>
      <c r="AA427" s="1">
        <v>9000</v>
      </c>
    </row>
    <row r="428" spans="2:27" x14ac:dyDescent="0.25">
      <c r="B428" s="2">
        <v>1427</v>
      </c>
      <c r="C428" s="3">
        <v>44519</v>
      </c>
      <c r="D428" s="2">
        <v>1790000</v>
      </c>
      <c r="E428" s="2">
        <v>8020</v>
      </c>
      <c r="F428" s="1">
        <v>41000</v>
      </c>
      <c r="G428" s="1">
        <v>2.3E-2</v>
      </c>
      <c r="H428" s="1">
        <v>223</v>
      </c>
      <c r="I428" s="1">
        <v>5</v>
      </c>
      <c r="J428" s="1" t="s">
        <v>14</v>
      </c>
      <c r="K428" s="1">
        <v>3</v>
      </c>
      <c r="L428" s="1">
        <v>4</v>
      </c>
      <c r="M428" s="1" t="s">
        <v>15</v>
      </c>
      <c r="N428" s="1" t="s">
        <v>20</v>
      </c>
      <c r="O428" s="1" t="s">
        <v>17</v>
      </c>
      <c r="P428" s="1">
        <v>1755</v>
      </c>
      <c r="Q428" s="1" t="s">
        <v>31</v>
      </c>
      <c r="R428" s="1" t="s">
        <v>65</v>
      </c>
      <c r="S428" s="1">
        <v>2</v>
      </c>
      <c r="T428" s="1" t="s">
        <v>33</v>
      </c>
      <c r="U428" s="1">
        <v>41</v>
      </c>
      <c r="V428" s="1">
        <v>590000</v>
      </c>
      <c r="W428" s="1">
        <v>103</v>
      </c>
      <c r="X428" s="1" t="s">
        <v>39</v>
      </c>
      <c r="Y428" s="1" t="s">
        <v>31</v>
      </c>
      <c r="Z428" s="1">
        <v>31</v>
      </c>
      <c r="AA428" s="1">
        <v>15000</v>
      </c>
    </row>
    <row r="429" spans="2:27" x14ac:dyDescent="0.25">
      <c r="B429" s="2">
        <v>1428</v>
      </c>
      <c r="C429" s="3">
        <v>44520</v>
      </c>
      <c r="D429" s="2">
        <v>890000</v>
      </c>
      <c r="E429" s="2">
        <v>5200</v>
      </c>
      <c r="F429" s="1">
        <v>19000</v>
      </c>
      <c r="G429" s="1">
        <v>2.1000000000000001E-2</v>
      </c>
      <c r="H429" s="1">
        <v>171</v>
      </c>
      <c r="I429" s="1">
        <v>4</v>
      </c>
      <c r="J429" s="1" t="s">
        <v>18</v>
      </c>
      <c r="K429" s="1">
        <v>3</v>
      </c>
      <c r="L429" s="1">
        <v>2</v>
      </c>
      <c r="M429" s="1" t="s">
        <v>23</v>
      </c>
      <c r="N429" s="1" t="s">
        <v>19</v>
      </c>
      <c r="O429" s="1" t="s">
        <v>17</v>
      </c>
      <c r="P429" s="1">
        <v>1483</v>
      </c>
      <c r="Q429" s="1" t="s">
        <v>31</v>
      </c>
      <c r="R429" s="1" t="s">
        <v>66</v>
      </c>
      <c r="S429" s="1">
        <v>0</v>
      </c>
      <c r="T429" s="1" t="s">
        <v>33</v>
      </c>
      <c r="U429" s="1">
        <v>38</v>
      </c>
      <c r="V429" s="1">
        <v>930000</v>
      </c>
      <c r="W429" s="1">
        <v>102</v>
      </c>
      <c r="X429" s="1" t="s">
        <v>38</v>
      </c>
      <c r="Y429" s="1" t="s">
        <v>31</v>
      </c>
      <c r="Z429" s="1">
        <v>23</v>
      </c>
      <c r="AA429" s="1">
        <v>7000</v>
      </c>
    </row>
    <row r="430" spans="2:27" x14ac:dyDescent="0.25">
      <c r="B430" s="2">
        <v>1429</v>
      </c>
      <c r="C430" s="3">
        <v>44524</v>
      </c>
      <c r="D430" s="2">
        <v>670000</v>
      </c>
      <c r="E430" s="2">
        <v>4890</v>
      </c>
      <c r="F430" s="1">
        <v>7000</v>
      </c>
      <c r="G430" s="1">
        <v>0.01</v>
      </c>
      <c r="H430" s="1">
        <v>137</v>
      </c>
      <c r="I430" s="1">
        <v>3</v>
      </c>
      <c r="J430" s="1" t="s">
        <v>18</v>
      </c>
      <c r="K430" s="1">
        <v>1</v>
      </c>
      <c r="L430" s="1">
        <v>2</v>
      </c>
      <c r="M430" s="1" t="s">
        <v>23</v>
      </c>
      <c r="N430" s="1" t="s">
        <v>19</v>
      </c>
      <c r="O430" s="1" t="s">
        <v>17</v>
      </c>
      <c r="P430" s="1">
        <v>1112</v>
      </c>
      <c r="Q430" s="1" t="s">
        <v>31</v>
      </c>
      <c r="R430" s="1" t="s">
        <v>66</v>
      </c>
      <c r="S430" s="1">
        <v>0</v>
      </c>
      <c r="T430" s="1" t="s">
        <v>32</v>
      </c>
      <c r="U430" s="1">
        <v>30</v>
      </c>
      <c r="V430" s="1">
        <v>610000</v>
      </c>
      <c r="W430" s="1">
        <v>101</v>
      </c>
      <c r="X430" s="1" t="s">
        <v>37</v>
      </c>
      <c r="Y430" s="1" t="s">
        <v>31</v>
      </c>
      <c r="Z430" s="1">
        <v>25</v>
      </c>
      <c r="AA430" s="1">
        <v>9000</v>
      </c>
    </row>
    <row r="431" spans="2:27" x14ac:dyDescent="0.25">
      <c r="B431" s="2">
        <v>1430</v>
      </c>
      <c r="C431" s="3">
        <v>44525</v>
      </c>
      <c r="D431" s="2">
        <v>1430000</v>
      </c>
      <c r="E431" s="2">
        <v>5780</v>
      </c>
      <c r="F431" s="1">
        <v>17000</v>
      </c>
      <c r="G431" s="1">
        <v>1.2E-2</v>
      </c>
      <c r="H431" s="1">
        <v>247</v>
      </c>
      <c r="I431" s="1">
        <v>5</v>
      </c>
      <c r="J431" s="1" t="s">
        <v>18</v>
      </c>
      <c r="K431" s="1">
        <v>3</v>
      </c>
      <c r="L431" s="1">
        <v>3</v>
      </c>
      <c r="M431" s="1" t="s">
        <v>22</v>
      </c>
      <c r="N431" s="1" t="s">
        <v>19</v>
      </c>
      <c r="O431" s="1" t="s">
        <v>21</v>
      </c>
      <c r="P431" s="1">
        <v>1383</v>
      </c>
      <c r="Q431" s="1" t="s">
        <v>31</v>
      </c>
      <c r="R431" s="1" t="s">
        <v>65</v>
      </c>
      <c r="S431" s="1">
        <v>4</v>
      </c>
      <c r="T431" s="1" t="s">
        <v>33</v>
      </c>
      <c r="U431" s="1">
        <v>47</v>
      </c>
      <c r="V431" s="1">
        <v>640000</v>
      </c>
      <c r="W431" s="1">
        <v>101</v>
      </c>
      <c r="X431" s="1" t="s">
        <v>37</v>
      </c>
      <c r="Y431" s="1" t="s">
        <v>31</v>
      </c>
      <c r="Z431" s="1">
        <v>25</v>
      </c>
      <c r="AA431" s="1">
        <v>9000</v>
      </c>
    </row>
    <row r="432" spans="2:27" x14ac:dyDescent="0.25">
      <c r="B432" s="2">
        <v>1431</v>
      </c>
      <c r="C432" s="3">
        <v>44525</v>
      </c>
      <c r="D432" s="2">
        <v>1900000</v>
      </c>
      <c r="E432" s="2">
        <v>8010</v>
      </c>
      <c r="F432" s="1">
        <v>34000</v>
      </c>
      <c r="G432" s="1">
        <v>1.7999999999999999E-2</v>
      </c>
      <c r="H432" s="1">
        <v>237</v>
      </c>
      <c r="I432" s="1">
        <v>1</v>
      </c>
      <c r="J432" s="1" t="s">
        <v>18</v>
      </c>
      <c r="K432" s="1">
        <v>3</v>
      </c>
      <c r="L432" s="1">
        <v>4</v>
      </c>
      <c r="M432" s="1" t="s">
        <v>23</v>
      </c>
      <c r="N432" s="1" t="s">
        <v>20</v>
      </c>
      <c r="O432" s="1" t="s">
        <v>21</v>
      </c>
      <c r="P432" s="1">
        <v>1384</v>
      </c>
      <c r="Q432" s="1" t="s">
        <v>34</v>
      </c>
      <c r="R432" s="1" t="s">
        <v>65</v>
      </c>
      <c r="S432" s="1">
        <v>3</v>
      </c>
      <c r="T432" s="1" t="s">
        <v>32</v>
      </c>
      <c r="U432" s="1">
        <v>43</v>
      </c>
      <c r="V432" s="1">
        <v>410000</v>
      </c>
      <c r="W432" s="1">
        <v>102</v>
      </c>
      <c r="X432" s="1" t="s">
        <v>38</v>
      </c>
      <c r="Y432" s="1" t="s">
        <v>31</v>
      </c>
      <c r="Z432" s="1">
        <v>23</v>
      </c>
      <c r="AA432" s="1">
        <v>7000</v>
      </c>
    </row>
    <row r="433" spans="2:27" x14ac:dyDescent="0.25">
      <c r="B433" s="2">
        <v>1432</v>
      </c>
      <c r="C433" s="3">
        <v>44525</v>
      </c>
      <c r="D433" s="2">
        <v>840000</v>
      </c>
      <c r="E433" s="2">
        <v>4910</v>
      </c>
      <c r="F433" s="1">
        <v>20000</v>
      </c>
      <c r="G433" s="1">
        <v>2.4E-2</v>
      </c>
      <c r="H433" s="1">
        <v>171</v>
      </c>
      <c r="I433" s="1">
        <v>2</v>
      </c>
      <c r="J433" s="1" t="s">
        <v>18</v>
      </c>
      <c r="K433" s="1">
        <v>3</v>
      </c>
      <c r="L433" s="1">
        <v>2</v>
      </c>
      <c r="M433" s="1" t="s">
        <v>23</v>
      </c>
      <c r="N433" s="1" t="s">
        <v>19</v>
      </c>
      <c r="O433" s="1" t="s">
        <v>17</v>
      </c>
      <c r="P433" s="1">
        <v>1822</v>
      </c>
      <c r="Q433" s="1" t="s">
        <v>31</v>
      </c>
      <c r="R433" s="1" t="s">
        <v>64</v>
      </c>
      <c r="S433" s="1">
        <v>0</v>
      </c>
      <c r="T433" s="1" t="s">
        <v>32</v>
      </c>
      <c r="U433" s="1">
        <v>34</v>
      </c>
      <c r="V433" s="1">
        <v>630000</v>
      </c>
      <c r="W433" s="1">
        <v>103</v>
      </c>
      <c r="X433" s="1" t="s">
        <v>39</v>
      </c>
      <c r="Y433" s="1" t="s">
        <v>31</v>
      </c>
      <c r="Z433" s="1">
        <v>31</v>
      </c>
      <c r="AA433" s="1">
        <v>15000</v>
      </c>
    </row>
    <row r="434" spans="2:27" x14ac:dyDescent="0.25">
      <c r="B434" s="2">
        <v>1433</v>
      </c>
      <c r="C434" s="3">
        <v>44526</v>
      </c>
      <c r="D434" s="2">
        <v>1330000</v>
      </c>
      <c r="E434" s="2">
        <v>5650</v>
      </c>
      <c r="F434" s="1">
        <v>25000</v>
      </c>
      <c r="G434" s="1">
        <v>1.9E-2</v>
      </c>
      <c r="H434" s="1">
        <v>235</v>
      </c>
      <c r="I434" s="1">
        <v>1</v>
      </c>
      <c r="J434" s="1" t="s">
        <v>18</v>
      </c>
      <c r="K434" s="1">
        <v>3</v>
      </c>
      <c r="L434" s="1">
        <v>3</v>
      </c>
      <c r="M434" s="1" t="s">
        <v>22</v>
      </c>
      <c r="N434" s="1" t="s">
        <v>19</v>
      </c>
      <c r="O434" s="1" t="s">
        <v>17</v>
      </c>
      <c r="P434" s="1">
        <v>1433</v>
      </c>
      <c r="Q434" s="1" t="s">
        <v>31</v>
      </c>
      <c r="R434" s="1" t="s">
        <v>65</v>
      </c>
      <c r="S434" s="1">
        <v>2</v>
      </c>
      <c r="T434" s="1" t="s">
        <v>33</v>
      </c>
      <c r="U434" s="1">
        <v>61</v>
      </c>
      <c r="V434" s="1">
        <v>560000</v>
      </c>
      <c r="W434" s="1">
        <v>102</v>
      </c>
      <c r="X434" s="1" t="s">
        <v>38</v>
      </c>
      <c r="Y434" s="1" t="s">
        <v>31</v>
      </c>
      <c r="Z434" s="1">
        <v>23</v>
      </c>
      <c r="AA434" s="1">
        <v>7000</v>
      </c>
    </row>
    <row r="435" spans="2:27" x14ac:dyDescent="0.25">
      <c r="B435" s="2">
        <v>1434</v>
      </c>
      <c r="C435" s="3">
        <v>44527</v>
      </c>
      <c r="D435" s="2">
        <v>1320000</v>
      </c>
      <c r="E435" s="2">
        <v>4960</v>
      </c>
      <c r="F435" s="1">
        <v>26000</v>
      </c>
      <c r="G435" s="1">
        <v>0.02</v>
      </c>
      <c r="H435" s="1">
        <v>266</v>
      </c>
      <c r="I435" s="1">
        <v>4</v>
      </c>
      <c r="J435" s="1" t="s">
        <v>14</v>
      </c>
      <c r="K435" s="1">
        <v>3</v>
      </c>
      <c r="L435" s="1">
        <v>3</v>
      </c>
      <c r="M435" s="1" t="s">
        <v>23</v>
      </c>
      <c r="N435" s="1" t="s">
        <v>19</v>
      </c>
      <c r="O435" s="1" t="s">
        <v>17</v>
      </c>
      <c r="P435" s="1">
        <v>1935</v>
      </c>
      <c r="Q435" s="1" t="s">
        <v>34</v>
      </c>
      <c r="R435" s="1" t="s">
        <v>65</v>
      </c>
      <c r="S435" s="1">
        <v>3</v>
      </c>
      <c r="T435" s="1" t="s">
        <v>32</v>
      </c>
      <c r="U435" s="1">
        <v>52</v>
      </c>
      <c r="V435" s="1">
        <v>680000</v>
      </c>
      <c r="W435" s="1">
        <v>103</v>
      </c>
      <c r="X435" s="1" t="s">
        <v>39</v>
      </c>
      <c r="Y435" s="1" t="s">
        <v>31</v>
      </c>
      <c r="Z435" s="1">
        <v>31</v>
      </c>
      <c r="AA435" s="1">
        <v>15000</v>
      </c>
    </row>
    <row r="436" spans="2:27" x14ac:dyDescent="0.25">
      <c r="B436" s="2">
        <v>1435</v>
      </c>
      <c r="C436" s="3">
        <v>44529</v>
      </c>
      <c r="D436" s="2">
        <v>970000</v>
      </c>
      <c r="E436" s="2">
        <v>6130</v>
      </c>
      <c r="F436" s="1">
        <v>22000</v>
      </c>
      <c r="G436" s="1">
        <v>2.3E-2</v>
      </c>
      <c r="H436" s="1">
        <v>158</v>
      </c>
      <c r="I436" s="1">
        <v>4</v>
      </c>
      <c r="J436" s="1" t="s">
        <v>18</v>
      </c>
      <c r="K436" s="1">
        <v>2</v>
      </c>
      <c r="L436" s="1">
        <v>4</v>
      </c>
      <c r="M436" s="1" t="s">
        <v>22</v>
      </c>
      <c r="N436" s="1" t="s">
        <v>19</v>
      </c>
      <c r="O436" s="1" t="s">
        <v>21</v>
      </c>
      <c r="P436" s="1">
        <v>1347</v>
      </c>
      <c r="Q436" s="1" t="s">
        <v>31</v>
      </c>
      <c r="R436" s="1" t="s">
        <v>65</v>
      </c>
      <c r="S436" s="1">
        <v>2</v>
      </c>
      <c r="T436" s="1" t="s">
        <v>32</v>
      </c>
      <c r="U436" s="1">
        <v>64</v>
      </c>
      <c r="V436" s="1">
        <v>310000</v>
      </c>
      <c r="W436" s="1">
        <v>103</v>
      </c>
      <c r="X436" s="1" t="s">
        <v>39</v>
      </c>
      <c r="Y436" s="1" t="s">
        <v>31</v>
      </c>
      <c r="Z436" s="1">
        <v>31</v>
      </c>
      <c r="AA436" s="1">
        <v>15000</v>
      </c>
    </row>
    <row r="437" spans="2:27" x14ac:dyDescent="0.25">
      <c r="B437" s="2">
        <v>1436</v>
      </c>
      <c r="C437" s="3">
        <v>44529</v>
      </c>
      <c r="D437" s="2">
        <v>1730000</v>
      </c>
      <c r="E437" s="2">
        <v>10810</v>
      </c>
      <c r="F437" s="1">
        <v>42000</v>
      </c>
      <c r="G437" s="1">
        <v>2.4E-2</v>
      </c>
      <c r="H437" s="1">
        <v>160</v>
      </c>
      <c r="I437" s="1">
        <v>5</v>
      </c>
      <c r="J437" s="1" t="s">
        <v>14</v>
      </c>
      <c r="K437" s="1">
        <v>3</v>
      </c>
      <c r="L437" s="1">
        <v>3</v>
      </c>
      <c r="M437" s="1" t="s">
        <v>15</v>
      </c>
      <c r="N437" s="1" t="s">
        <v>16</v>
      </c>
      <c r="O437" s="1" t="s">
        <v>21</v>
      </c>
      <c r="P437" s="1">
        <v>1922</v>
      </c>
      <c r="Q437" s="1" t="s">
        <v>31</v>
      </c>
      <c r="R437" s="1" t="s">
        <v>65</v>
      </c>
      <c r="S437" s="1">
        <v>4</v>
      </c>
      <c r="T437" s="1" t="s">
        <v>33</v>
      </c>
      <c r="U437" s="1">
        <v>42</v>
      </c>
      <c r="V437" s="1">
        <v>610000</v>
      </c>
      <c r="W437" s="1">
        <v>103</v>
      </c>
      <c r="X437" s="1" t="s">
        <v>39</v>
      </c>
      <c r="Y437" s="1" t="s">
        <v>31</v>
      </c>
      <c r="Z437" s="1">
        <v>31</v>
      </c>
      <c r="AA437" s="1">
        <v>15000</v>
      </c>
    </row>
    <row r="438" spans="2:27" x14ac:dyDescent="0.25">
      <c r="B438" s="2">
        <v>1437</v>
      </c>
      <c r="C438" s="3">
        <v>44530</v>
      </c>
      <c r="D438" s="2">
        <v>2650000</v>
      </c>
      <c r="E438" s="2">
        <v>9740</v>
      </c>
      <c r="F438" s="1">
        <v>58000</v>
      </c>
      <c r="G438" s="1">
        <v>2.1999999999999999E-2</v>
      </c>
      <c r="H438" s="1">
        <v>272</v>
      </c>
      <c r="I438" s="1">
        <v>4</v>
      </c>
      <c r="J438" s="1" t="s">
        <v>14</v>
      </c>
      <c r="K438" s="1">
        <v>4</v>
      </c>
      <c r="L438" s="1">
        <v>4</v>
      </c>
      <c r="M438" s="1" t="s">
        <v>15</v>
      </c>
      <c r="N438" s="1" t="s">
        <v>16</v>
      </c>
      <c r="O438" s="1" t="s">
        <v>17</v>
      </c>
      <c r="P438" s="1">
        <v>1490</v>
      </c>
      <c r="Q438" s="1" t="s">
        <v>31</v>
      </c>
      <c r="R438" s="1" t="s">
        <v>65</v>
      </c>
      <c r="S438" s="1">
        <v>3</v>
      </c>
      <c r="T438" s="1" t="s">
        <v>32</v>
      </c>
      <c r="U438" s="1">
        <v>57</v>
      </c>
      <c r="V438" s="1">
        <v>390000</v>
      </c>
      <c r="W438" s="1">
        <v>103</v>
      </c>
      <c r="X438" s="1" t="s">
        <v>39</v>
      </c>
      <c r="Y438" s="1" t="s">
        <v>31</v>
      </c>
      <c r="Z438" s="1">
        <v>31</v>
      </c>
      <c r="AA438" s="1">
        <v>15000</v>
      </c>
    </row>
    <row r="439" spans="2:27" x14ac:dyDescent="0.25">
      <c r="B439" s="2">
        <v>1438</v>
      </c>
      <c r="C439" s="3">
        <v>44531</v>
      </c>
      <c r="D439" s="2">
        <v>1150000</v>
      </c>
      <c r="E439" s="2">
        <v>5980</v>
      </c>
      <c r="F439" s="1">
        <v>28000</v>
      </c>
      <c r="G439" s="1">
        <v>2.4E-2</v>
      </c>
      <c r="H439" s="1">
        <v>192</v>
      </c>
      <c r="I439" s="1">
        <v>6</v>
      </c>
      <c r="J439" s="1" t="s">
        <v>18</v>
      </c>
      <c r="K439" s="1">
        <v>3</v>
      </c>
      <c r="L439" s="1">
        <v>4</v>
      </c>
      <c r="M439" s="1" t="s">
        <v>22</v>
      </c>
      <c r="N439" s="1" t="s">
        <v>19</v>
      </c>
      <c r="O439" s="1" t="s">
        <v>21</v>
      </c>
      <c r="P439" s="1">
        <v>1063</v>
      </c>
      <c r="Q439" s="1" t="s">
        <v>31</v>
      </c>
      <c r="R439" s="1" t="s">
        <v>65</v>
      </c>
      <c r="S439" s="1">
        <v>3</v>
      </c>
      <c r="T439" s="1" t="s">
        <v>33</v>
      </c>
      <c r="U439" s="1">
        <v>50</v>
      </c>
      <c r="V439" s="1">
        <v>400000</v>
      </c>
      <c r="W439" s="1">
        <v>103</v>
      </c>
      <c r="X439" s="1" t="s">
        <v>39</v>
      </c>
      <c r="Y439" s="1" t="s">
        <v>31</v>
      </c>
      <c r="Z439" s="1">
        <v>31</v>
      </c>
      <c r="AA439" s="1">
        <v>15000</v>
      </c>
    </row>
    <row r="440" spans="2:27" x14ac:dyDescent="0.25">
      <c r="B440" s="2">
        <v>1439</v>
      </c>
      <c r="C440" s="3">
        <v>44531</v>
      </c>
      <c r="D440" s="2">
        <v>920000</v>
      </c>
      <c r="E440" s="2">
        <v>5600</v>
      </c>
      <c r="F440" s="1">
        <v>16000</v>
      </c>
      <c r="G440" s="1">
        <v>1.7000000000000001E-2</v>
      </c>
      <c r="H440" s="1">
        <v>164</v>
      </c>
      <c r="I440" s="1">
        <v>2</v>
      </c>
      <c r="J440" s="1" t="s">
        <v>18</v>
      </c>
      <c r="K440" s="1">
        <v>2</v>
      </c>
      <c r="L440" s="1">
        <v>2</v>
      </c>
      <c r="M440" s="1" t="s">
        <v>22</v>
      </c>
      <c r="N440" s="1" t="s">
        <v>19</v>
      </c>
      <c r="O440" s="1" t="s">
        <v>17</v>
      </c>
      <c r="P440" s="1">
        <v>1430</v>
      </c>
      <c r="Q440" s="1" t="s">
        <v>31</v>
      </c>
      <c r="R440" s="1" t="s">
        <v>66</v>
      </c>
      <c r="S440" s="1">
        <v>0</v>
      </c>
      <c r="T440" s="1" t="s">
        <v>32</v>
      </c>
      <c r="U440" s="1">
        <v>32</v>
      </c>
      <c r="V440" s="1">
        <v>430000</v>
      </c>
      <c r="W440" s="1">
        <v>102</v>
      </c>
      <c r="X440" s="1" t="s">
        <v>38</v>
      </c>
      <c r="Y440" s="1" t="s">
        <v>31</v>
      </c>
      <c r="Z440" s="1">
        <v>23</v>
      </c>
      <c r="AA440" s="1">
        <v>7000</v>
      </c>
    </row>
    <row r="441" spans="2:27" x14ac:dyDescent="0.25">
      <c r="B441" s="2">
        <v>1440</v>
      </c>
      <c r="C441" s="3">
        <v>44531</v>
      </c>
      <c r="D441" s="2">
        <v>1490000</v>
      </c>
      <c r="E441" s="2">
        <v>5910</v>
      </c>
      <c r="F441" s="1">
        <v>21000</v>
      </c>
      <c r="G441" s="1">
        <v>1.4E-2</v>
      </c>
      <c r="H441" s="1">
        <v>252</v>
      </c>
      <c r="I441" s="1">
        <v>4</v>
      </c>
      <c r="J441" s="1" t="s">
        <v>18</v>
      </c>
      <c r="K441" s="1">
        <v>4</v>
      </c>
      <c r="L441" s="1">
        <v>3</v>
      </c>
      <c r="M441" s="1" t="s">
        <v>22</v>
      </c>
      <c r="N441" s="1" t="s">
        <v>19</v>
      </c>
      <c r="O441" s="1" t="s">
        <v>21</v>
      </c>
      <c r="P441" s="1">
        <v>1457</v>
      </c>
      <c r="Q441" s="1" t="s">
        <v>31</v>
      </c>
      <c r="R441" s="1" t="s">
        <v>65</v>
      </c>
      <c r="S441" s="1">
        <v>2</v>
      </c>
      <c r="T441" s="1" t="s">
        <v>32</v>
      </c>
      <c r="U441" s="1">
        <v>65</v>
      </c>
      <c r="V441" s="1">
        <v>590000</v>
      </c>
      <c r="W441" s="1">
        <v>101</v>
      </c>
      <c r="X441" s="1" t="s">
        <v>37</v>
      </c>
      <c r="Y441" s="1" t="s">
        <v>31</v>
      </c>
      <c r="Z441" s="1">
        <v>25</v>
      </c>
      <c r="AA441" s="1">
        <v>9000</v>
      </c>
    </row>
    <row r="442" spans="2:27" x14ac:dyDescent="0.25">
      <c r="B442" s="2">
        <v>1441</v>
      </c>
      <c r="C442" s="3">
        <v>44531</v>
      </c>
      <c r="D442" s="2">
        <v>1400000</v>
      </c>
      <c r="E442" s="2">
        <v>10210</v>
      </c>
      <c r="F442" s="1">
        <v>21000</v>
      </c>
      <c r="G442" s="1">
        <v>1.4999999999999999E-2</v>
      </c>
      <c r="H442" s="1">
        <v>137</v>
      </c>
      <c r="I442" s="1">
        <v>4</v>
      </c>
      <c r="J442" s="1" t="s">
        <v>14</v>
      </c>
      <c r="K442" s="1">
        <v>2</v>
      </c>
      <c r="L442" s="1">
        <v>2</v>
      </c>
      <c r="M442" s="1" t="s">
        <v>15</v>
      </c>
      <c r="N442" s="1" t="s">
        <v>16</v>
      </c>
      <c r="O442" s="1" t="s">
        <v>21</v>
      </c>
      <c r="P442" s="1">
        <v>1504</v>
      </c>
      <c r="Q442" s="1" t="s">
        <v>31</v>
      </c>
      <c r="R442" s="1" t="s">
        <v>66</v>
      </c>
      <c r="S442" s="1">
        <v>0</v>
      </c>
      <c r="T442" s="1" t="s">
        <v>32</v>
      </c>
      <c r="U442" s="1">
        <v>35</v>
      </c>
      <c r="V442" s="1">
        <v>580000</v>
      </c>
      <c r="W442" s="1">
        <v>101</v>
      </c>
      <c r="X442" s="1" t="s">
        <v>37</v>
      </c>
      <c r="Y442" s="1" t="s">
        <v>31</v>
      </c>
      <c r="Z442" s="1">
        <v>25</v>
      </c>
      <c r="AA442" s="1">
        <v>9000</v>
      </c>
    </row>
    <row r="443" spans="2:27" x14ac:dyDescent="0.25">
      <c r="B443" s="2">
        <v>1442</v>
      </c>
      <c r="C443" s="3">
        <v>44532</v>
      </c>
      <c r="D443" s="2">
        <v>1510000</v>
      </c>
      <c r="E443" s="2">
        <v>7580</v>
      </c>
      <c r="F443" s="1">
        <v>27000</v>
      </c>
      <c r="G443" s="1">
        <v>1.7999999999999999E-2</v>
      </c>
      <c r="H443" s="1">
        <v>199</v>
      </c>
      <c r="I443" s="1">
        <v>5</v>
      </c>
      <c r="J443" s="1" t="s">
        <v>18</v>
      </c>
      <c r="K443" s="1">
        <v>2</v>
      </c>
      <c r="L443" s="1">
        <v>3</v>
      </c>
      <c r="M443" s="1" t="s">
        <v>23</v>
      </c>
      <c r="N443" s="1" t="s">
        <v>20</v>
      </c>
      <c r="O443" s="1" t="s">
        <v>17</v>
      </c>
      <c r="P443" s="1">
        <v>1342</v>
      </c>
      <c r="Q443" s="1" t="s">
        <v>31</v>
      </c>
      <c r="R443" s="1" t="s">
        <v>65</v>
      </c>
      <c r="S443" s="1">
        <v>2</v>
      </c>
      <c r="T443" s="1" t="s">
        <v>33</v>
      </c>
      <c r="U443" s="1">
        <v>55</v>
      </c>
      <c r="V443" s="1">
        <v>600000</v>
      </c>
      <c r="W443" s="1">
        <v>103</v>
      </c>
      <c r="X443" s="1" t="s">
        <v>39</v>
      </c>
      <c r="Y443" s="1" t="s">
        <v>31</v>
      </c>
      <c r="Z443" s="1">
        <v>31</v>
      </c>
      <c r="AA443" s="1">
        <v>15000</v>
      </c>
    </row>
    <row r="444" spans="2:27" x14ac:dyDescent="0.25">
      <c r="B444" s="2">
        <v>1443</v>
      </c>
      <c r="C444" s="3">
        <v>44532</v>
      </c>
      <c r="D444" s="2">
        <v>1400000</v>
      </c>
      <c r="E444" s="2">
        <v>5340</v>
      </c>
      <c r="F444" s="1">
        <v>20000</v>
      </c>
      <c r="G444" s="1">
        <v>1.4E-2</v>
      </c>
      <c r="H444" s="1">
        <v>262</v>
      </c>
      <c r="I444" s="1">
        <v>3</v>
      </c>
      <c r="J444" s="1" t="s">
        <v>18</v>
      </c>
      <c r="K444" s="1">
        <v>4</v>
      </c>
      <c r="L444" s="1">
        <v>4</v>
      </c>
      <c r="M444" s="1" t="s">
        <v>15</v>
      </c>
      <c r="N444" s="1" t="s">
        <v>19</v>
      </c>
      <c r="O444" s="1" t="s">
        <v>17</v>
      </c>
      <c r="P444" s="1">
        <v>1754</v>
      </c>
      <c r="Q444" s="1" t="s">
        <v>31</v>
      </c>
      <c r="R444" s="1" t="s">
        <v>65</v>
      </c>
      <c r="S444" s="1">
        <v>2</v>
      </c>
      <c r="T444" s="1" t="s">
        <v>33</v>
      </c>
      <c r="U444" s="1">
        <v>56</v>
      </c>
      <c r="V444" s="1">
        <v>570000</v>
      </c>
      <c r="W444" s="1">
        <v>101</v>
      </c>
      <c r="X444" s="1" t="s">
        <v>37</v>
      </c>
      <c r="Y444" s="1" t="s">
        <v>31</v>
      </c>
      <c r="Z444" s="1">
        <v>25</v>
      </c>
      <c r="AA444" s="1">
        <v>9000</v>
      </c>
    </row>
    <row r="445" spans="2:27" x14ac:dyDescent="0.25">
      <c r="B445" s="2">
        <v>1444</v>
      </c>
      <c r="C445" s="3">
        <v>44533</v>
      </c>
      <c r="D445" s="2">
        <v>890000</v>
      </c>
      <c r="E445" s="2">
        <v>6050</v>
      </c>
      <c r="F445" s="1">
        <v>10000</v>
      </c>
      <c r="G445" s="1">
        <v>1.0999999999999999E-2</v>
      </c>
      <c r="H445" s="1">
        <v>147</v>
      </c>
      <c r="I445" s="1">
        <v>3</v>
      </c>
      <c r="J445" s="1" t="s">
        <v>18</v>
      </c>
      <c r="K445" s="1">
        <v>1</v>
      </c>
      <c r="L445" s="1">
        <v>2</v>
      </c>
      <c r="M445" s="1" t="s">
        <v>22</v>
      </c>
      <c r="N445" s="1" t="s">
        <v>19</v>
      </c>
      <c r="O445" s="1" t="s">
        <v>21</v>
      </c>
      <c r="P445" s="1">
        <v>1082</v>
      </c>
      <c r="Q445" s="1" t="s">
        <v>31</v>
      </c>
      <c r="R445" s="1" t="s">
        <v>66</v>
      </c>
      <c r="S445" s="1">
        <v>0</v>
      </c>
      <c r="T445" s="1" t="s">
        <v>33</v>
      </c>
      <c r="U445" s="1">
        <v>35</v>
      </c>
      <c r="V445" s="1">
        <v>380000</v>
      </c>
      <c r="W445" s="1">
        <v>101</v>
      </c>
      <c r="X445" s="1" t="s">
        <v>37</v>
      </c>
      <c r="Y445" s="1" t="s">
        <v>31</v>
      </c>
      <c r="Z445" s="1">
        <v>25</v>
      </c>
      <c r="AA445" s="1">
        <v>9000</v>
      </c>
    </row>
    <row r="446" spans="2:27" x14ac:dyDescent="0.25">
      <c r="B446" s="2">
        <v>1445</v>
      </c>
      <c r="C446" s="3">
        <v>44533</v>
      </c>
      <c r="D446" s="2">
        <v>1550000</v>
      </c>
      <c r="E446" s="2">
        <v>8330</v>
      </c>
      <c r="F446" s="1">
        <v>26000</v>
      </c>
      <c r="G446" s="1">
        <v>1.7000000000000001E-2</v>
      </c>
      <c r="H446" s="1">
        <v>186</v>
      </c>
      <c r="I446" s="1">
        <v>6</v>
      </c>
      <c r="J446" s="1" t="s">
        <v>14</v>
      </c>
      <c r="K446" s="1">
        <v>2</v>
      </c>
      <c r="L446" s="1">
        <v>4</v>
      </c>
      <c r="M446" s="1" t="s">
        <v>15</v>
      </c>
      <c r="N446" s="1" t="s">
        <v>20</v>
      </c>
      <c r="O446" s="1" t="s">
        <v>17</v>
      </c>
      <c r="P446" s="1">
        <v>1763</v>
      </c>
      <c r="Q446" s="1" t="s">
        <v>34</v>
      </c>
      <c r="R446" s="1" t="s">
        <v>65</v>
      </c>
      <c r="S446" s="1">
        <v>2</v>
      </c>
      <c r="T446" s="1" t="s">
        <v>33</v>
      </c>
      <c r="U446" s="1">
        <v>53</v>
      </c>
      <c r="V446" s="1">
        <v>550000</v>
      </c>
      <c r="W446" s="1">
        <v>101</v>
      </c>
      <c r="X446" s="1" t="s">
        <v>37</v>
      </c>
      <c r="Y446" s="1" t="s">
        <v>31</v>
      </c>
      <c r="Z446" s="1">
        <v>25</v>
      </c>
      <c r="AA446" s="1">
        <v>9000</v>
      </c>
    </row>
    <row r="447" spans="2:27" x14ac:dyDescent="0.25">
      <c r="B447" s="2">
        <v>1446</v>
      </c>
      <c r="C447" s="3">
        <v>44534</v>
      </c>
      <c r="D447" s="2">
        <v>2670000</v>
      </c>
      <c r="E447" s="2">
        <v>10110</v>
      </c>
      <c r="F447" s="1">
        <v>43000</v>
      </c>
      <c r="G447" s="1">
        <v>1.6E-2</v>
      </c>
      <c r="H447" s="1">
        <v>264</v>
      </c>
      <c r="I447" s="1">
        <v>2</v>
      </c>
      <c r="J447" s="1" t="s">
        <v>14</v>
      </c>
      <c r="K447" s="1">
        <v>3</v>
      </c>
      <c r="L447" s="1">
        <v>3</v>
      </c>
      <c r="M447" s="1" t="s">
        <v>15</v>
      </c>
      <c r="N447" s="1" t="s">
        <v>16</v>
      </c>
      <c r="O447" s="1" t="s">
        <v>17</v>
      </c>
      <c r="P447" s="1">
        <v>1292</v>
      </c>
      <c r="Q447" s="1" t="s">
        <v>31</v>
      </c>
      <c r="R447" s="1" t="s">
        <v>65</v>
      </c>
      <c r="S447" s="1">
        <v>4</v>
      </c>
      <c r="T447" s="1" t="s">
        <v>33</v>
      </c>
      <c r="U447" s="1">
        <v>53</v>
      </c>
      <c r="V447" s="1">
        <v>390000</v>
      </c>
      <c r="W447" s="1">
        <v>102</v>
      </c>
      <c r="X447" s="1" t="s">
        <v>38</v>
      </c>
      <c r="Y447" s="1" t="s">
        <v>31</v>
      </c>
      <c r="Z447" s="1">
        <v>23</v>
      </c>
      <c r="AA447" s="1">
        <v>7000</v>
      </c>
    </row>
    <row r="448" spans="2:27" x14ac:dyDescent="0.25">
      <c r="B448" s="2">
        <v>1447</v>
      </c>
      <c r="C448" s="3">
        <v>44534</v>
      </c>
      <c r="D448" s="2">
        <v>1400000</v>
      </c>
      <c r="E448" s="2">
        <v>5710</v>
      </c>
      <c r="F448" s="1">
        <v>28000</v>
      </c>
      <c r="G448" s="1">
        <v>0.02</v>
      </c>
      <c r="H448" s="1">
        <v>245</v>
      </c>
      <c r="I448" s="1">
        <v>1</v>
      </c>
      <c r="J448" s="1" t="s">
        <v>18</v>
      </c>
      <c r="K448" s="1">
        <v>4</v>
      </c>
      <c r="L448" s="1">
        <v>4</v>
      </c>
      <c r="M448" s="1" t="s">
        <v>15</v>
      </c>
      <c r="N448" s="1" t="s">
        <v>19</v>
      </c>
      <c r="O448" s="1" t="s">
        <v>21</v>
      </c>
      <c r="P448" s="1">
        <v>1453</v>
      </c>
      <c r="Q448" s="1" t="s">
        <v>31</v>
      </c>
      <c r="R448" s="1" t="s">
        <v>65</v>
      </c>
      <c r="S448" s="1">
        <v>4</v>
      </c>
      <c r="T448" s="1" t="s">
        <v>32</v>
      </c>
      <c r="U448" s="1">
        <v>49</v>
      </c>
      <c r="V448" s="1">
        <v>590000</v>
      </c>
      <c r="W448" s="1">
        <v>102</v>
      </c>
      <c r="X448" s="1" t="s">
        <v>38</v>
      </c>
      <c r="Y448" s="1" t="s">
        <v>31</v>
      </c>
      <c r="Z448" s="1">
        <v>23</v>
      </c>
      <c r="AA448" s="1">
        <v>7000</v>
      </c>
    </row>
    <row r="449" spans="2:27" x14ac:dyDescent="0.25">
      <c r="B449" s="2">
        <v>1448</v>
      </c>
      <c r="C449" s="3">
        <v>44534</v>
      </c>
      <c r="D449" s="2">
        <v>2280000</v>
      </c>
      <c r="E449" s="2">
        <v>10850</v>
      </c>
      <c r="F449" s="1">
        <v>52000</v>
      </c>
      <c r="G449" s="1">
        <v>2.3E-2</v>
      </c>
      <c r="H449" s="1">
        <v>210</v>
      </c>
      <c r="I449" s="1">
        <v>4</v>
      </c>
      <c r="J449" s="1" t="s">
        <v>18</v>
      </c>
      <c r="K449" s="1">
        <v>3</v>
      </c>
      <c r="L449" s="1">
        <v>3</v>
      </c>
      <c r="M449" s="1" t="s">
        <v>22</v>
      </c>
      <c r="N449" s="1" t="s">
        <v>16</v>
      </c>
      <c r="O449" s="1" t="s">
        <v>21</v>
      </c>
      <c r="P449" s="1">
        <v>1803</v>
      </c>
      <c r="Q449" s="1" t="s">
        <v>34</v>
      </c>
      <c r="R449" s="1" t="s">
        <v>65</v>
      </c>
      <c r="S449" s="1">
        <v>2</v>
      </c>
      <c r="T449" s="1" t="s">
        <v>33</v>
      </c>
      <c r="U449" s="1">
        <v>64</v>
      </c>
      <c r="V449" s="1">
        <v>690000</v>
      </c>
      <c r="W449" s="1">
        <v>103</v>
      </c>
      <c r="X449" s="1" t="s">
        <v>39</v>
      </c>
      <c r="Y449" s="1" t="s">
        <v>31</v>
      </c>
      <c r="Z449" s="1">
        <v>31</v>
      </c>
      <c r="AA449" s="1">
        <v>15000</v>
      </c>
    </row>
    <row r="450" spans="2:27" x14ac:dyDescent="0.25">
      <c r="B450" s="2">
        <v>1449</v>
      </c>
      <c r="C450" s="3">
        <v>44534</v>
      </c>
      <c r="D450" s="2">
        <v>1230000</v>
      </c>
      <c r="E450" s="2">
        <v>5490</v>
      </c>
      <c r="F450" s="1">
        <v>15000</v>
      </c>
      <c r="G450" s="1">
        <v>1.2E-2</v>
      </c>
      <c r="H450" s="1">
        <v>224</v>
      </c>
      <c r="I450" s="1">
        <v>1</v>
      </c>
      <c r="J450" s="1" t="s">
        <v>14</v>
      </c>
      <c r="K450" s="1">
        <v>4</v>
      </c>
      <c r="L450" s="1">
        <v>3</v>
      </c>
      <c r="M450" s="1" t="s">
        <v>15</v>
      </c>
      <c r="N450" s="1" t="s">
        <v>19</v>
      </c>
      <c r="O450" s="1" t="s">
        <v>17</v>
      </c>
      <c r="P450" s="1">
        <v>1986</v>
      </c>
      <c r="Q450" s="1" t="s">
        <v>34</v>
      </c>
      <c r="R450" s="1" t="s">
        <v>65</v>
      </c>
      <c r="S450" s="1">
        <v>3</v>
      </c>
      <c r="T450" s="1" t="s">
        <v>33</v>
      </c>
      <c r="U450" s="1">
        <v>65</v>
      </c>
      <c r="V450" s="1">
        <v>940000</v>
      </c>
      <c r="W450" s="1">
        <v>101</v>
      </c>
      <c r="X450" s="1" t="s">
        <v>37</v>
      </c>
      <c r="Y450" s="1" t="s">
        <v>31</v>
      </c>
      <c r="Z450" s="1">
        <v>25</v>
      </c>
      <c r="AA450" s="1">
        <v>9000</v>
      </c>
    </row>
    <row r="451" spans="2:27" x14ac:dyDescent="0.25">
      <c r="B451" s="2">
        <v>1450</v>
      </c>
      <c r="C451" s="3">
        <v>44535</v>
      </c>
      <c r="D451" s="2">
        <v>2100000</v>
      </c>
      <c r="E451" s="2">
        <v>10000</v>
      </c>
      <c r="F451" s="1">
        <v>34000</v>
      </c>
      <c r="G451" s="1">
        <v>1.6E-2</v>
      </c>
      <c r="H451" s="1">
        <v>210</v>
      </c>
      <c r="I451" s="1">
        <v>6</v>
      </c>
      <c r="J451" s="1" t="s">
        <v>18</v>
      </c>
      <c r="K451" s="1">
        <v>3</v>
      </c>
      <c r="L451" s="1">
        <v>4</v>
      </c>
      <c r="M451" s="1" t="s">
        <v>15</v>
      </c>
      <c r="N451" s="1" t="s">
        <v>16</v>
      </c>
      <c r="O451" s="1" t="s">
        <v>17</v>
      </c>
      <c r="P451" s="1">
        <v>1213</v>
      </c>
      <c r="Q451" s="1" t="s">
        <v>34</v>
      </c>
      <c r="R451" s="1" t="s">
        <v>65</v>
      </c>
      <c r="S451" s="1">
        <v>3</v>
      </c>
      <c r="T451" s="1" t="s">
        <v>33</v>
      </c>
      <c r="U451" s="1">
        <v>56</v>
      </c>
      <c r="V451" s="1">
        <v>1070000</v>
      </c>
      <c r="W451" s="1">
        <v>102</v>
      </c>
      <c r="X451" s="1" t="s">
        <v>38</v>
      </c>
      <c r="Y451" s="1" t="s">
        <v>31</v>
      </c>
      <c r="Z451" s="1">
        <v>23</v>
      </c>
      <c r="AA451" s="1">
        <v>7000</v>
      </c>
    </row>
    <row r="452" spans="2:27" x14ac:dyDescent="0.25">
      <c r="B452" s="2">
        <v>1451</v>
      </c>
      <c r="C452" s="3">
        <v>44536</v>
      </c>
      <c r="D452" s="2">
        <v>1340000</v>
      </c>
      <c r="E452" s="2">
        <v>8320</v>
      </c>
      <c r="F452" s="1">
        <v>21000</v>
      </c>
      <c r="G452" s="1">
        <v>1.6E-2</v>
      </c>
      <c r="H452" s="1">
        <v>161</v>
      </c>
      <c r="I452" s="1">
        <v>2</v>
      </c>
      <c r="J452" s="1" t="s">
        <v>18</v>
      </c>
      <c r="K452" s="1">
        <v>3</v>
      </c>
      <c r="L452" s="1">
        <v>4</v>
      </c>
      <c r="M452" s="1" t="s">
        <v>23</v>
      </c>
      <c r="N452" s="1" t="s">
        <v>20</v>
      </c>
      <c r="O452" s="1" t="s">
        <v>21</v>
      </c>
      <c r="P452" s="1">
        <v>1007</v>
      </c>
      <c r="Q452" s="1" t="s">
        <v>34</v>
      </c>
      <c r="R452" s="1" t="s">
        <v>65</v>
      </c>
      <c r="S452" s="1">
        <v>4</v>
      </c>
      <c r="T452" s="1" t="s">
        <v>33</v>
      </c>
      <c r="U452" s="1">
        <v>61</v>
      </c>
      <c r="V452" s="1">
        <v>380000</v>
      </c>
      <c r="W452" s="1">
        <v>102</v>
      </c>
      <c r="X452" s="1" t="s">
        <v>38</v>
      </c>
      <c r="Y452" s="1" t="s">
        <v>31</v>
      </c>
      <c r="Z452" s="1">
        <v>23</v>
      </c>
      <c r="AA452" s="1">
        <v>7000</v>
      </c>
    </row>
    <row r="453" spans="2:27" x14ac:dyDescent="0.25">
      <c r="B453" s="2">
        <v>1452</v>
      </c>
      <c r="C453" s="3">
        <v>44537</v>
      </c>
      <c r="D453" s="2">
        <v>1610000</v>
      </c>
      <c r="E453" s="2">
        <v>8560</v>
      </c>
      <c r="F453" s="1">
        <v>32000</v>
      </c>
      <c r="G453" s="1">
        <v>0.02</v>
      </c>
      <c r="H453" s="1">
        <v>188</v>
      </c>
      <c r="I453" s="1">
        <v>2</v>
      </c>
      <c r="J453" s="1" t="s">
        <v>18</v>
      </c>
      <c r="K453" s="1">
        <v>3</v>
      </c>
      <c r="L453" s="1">
        <v>2</v>
      </c>
      <c r="M453" s="1" t="s">
        <v>15</v>
      </c>
      <c r="N453" s="1" t="s">
        <v>20</v>
      </c>
      <c r="O453" s="1" t="s">
        <v>21</v>
      </c>
      <c r="P453" s="1">
        <v>1340</v>
      </c>
      <c r="Q453" s="1" t="s">
        <v>31</v>
      </c>
      <c r="R453" s="1" t="s">
        <v>66</v>
      </c>
      <c r="S453" s="1">
        <v>0</v>
      </c>
      <c r="T453" s="1" t="s">
        <v>33</v>
      </c>
      <c r="U453" s="1">
        <v>37</v>
      </c>
      <c r="V453" s="1">
        <v>640000</v>
      </c>
      <c r="W453" s="1">
        <v>103</v>
      </c>
      <c r="X453" s="1" t="s">
        <v>39</v>
      </c>
      <c r="Y453" s="1" t="s">
        <v>31</v>
      </c>
      <c r="Z453" s="1">
        <v>31</v>
      </c>
      <c r="AA453" s="1">
        <v>15000</v>
      </c>
    </row>
    <row r="454" spans="2:27" x14ac:dyDescent="0.25">
      <c r="B454" s="2">
        <v>1453</v>
      </c>
      <c r="C454" s="3">
        <v>44537</v>
      </c>
      <c r="D454" s="2">
        <v>2760000</v>
      </c>
      <c r="E454" s="2">
        <v>10330</v>
      </c>
      <c r="F454" s="1">
        <v>55000</v>
      </c>
      <c r="G454" s="1">
        <v>0.02</v>
      </c>
      <c r="H454" s="1">
        <v>267</v>
      </c>
      <c r="I454" s="1">
        <v>3</v>
      </c>
      <c r="J454" s="1" t="s">
        <v>18</v>
      </c>
      <c r="K454" s="1">
        <v>3</v>
      </c>
      <c r="L454" s="1">
        <v>3</v>
      </c>
      <c r="M454" s="1" t="s">
        <v>15</v>
      </c>
      <c r="N454" s="1" t="s">
        <v>16</v>
      </c>
      <c r="O454" s="1" t="s">
        <v>21</v>
      </c>
      <c r="P454" s="1">
        <v>1398</v>
      </c>
      <c r="Q454" s="1" t="s">
        <v>34</v>
      </c>
      <c r="R454" s="1" t="s">
        <v>65</v>
      </c>
      <c r="S454" s="1">
        <v>4</v>
      </c>
      <c r="T454" s="1" t="s">
        <v>32</v>
      </c>
      <c r="U454" s="1">
        <v>62</v>
      </c>
      <c r="V454" s="1">
        <v>1010000</v>
      </c>
      <c r="W454" s="1">
        <v>103</v>
      </c>
      <c r="X454" s="1" t="s">
        <v>39</v>
      </c>
      <c r="Y454" s="1" t="s">
        <v>31</v>
      </c>
      <c r="Z454" s="1">
        <v>31</v>
      </c>
      <c r="AA454" s="1">
        <v>15000</v>
      </c>
    </row>
    <row r="455" spans="2:27" x14ac:dyDescent="0.25">
      <c r="B455" s="2">
        <v>1454</v>
      </c>
      <c r="C455" s="3">
        <v>44537</v>
      </c>
      <c r="D455" s="2">
        <v>730000</v>
      </c>
      <c r="E455" s="2">
        <v>5100</v>
      </c>
      <c r="F455" s="1">
        <v>12000</v>
      </c>
      <c r="G455" s="1">
        <v>1.6E-2</v>
      </c>
      <c r="H455" s="1">
        <v>143</v>
      </c>
      <c r="I455" s="1">
        <v>5</v>
      </c>
      <c r="J455" s="1" t="s">
        <v>18</v>
      </c>
      <c r="K455" s="1">
        <v>1</v>
      </c>
      <c r="L455" s="1">
        <v>3</v>
      </c>
      <c r="M455" s="1" t="s">
        <v>23</v>
      </c>
      <c r="N455" s="1" t="s">
        <v>19</v>
      </c>
      <c r="O455" s="1" t="s">
        <v>17</v>
      </c>
      <c r="P455" s="1">
        <v>1510</v>
      </c>
      <c r="Q455" s="1" t="s">
        <v>31</v>
      </c>
      <c r="R455" s="1" t="s">
        <v>66</v>
      </c>
      <c r="S455" s="1">
        <v>0</v>
      </c>
      <c r="T455" s="1" t="s">
        <v>32</v>
      </c>
      <c r="U455" s="1">
        <v>30</v>
      </c>
      <c r="V455" s="1">
        <v>340000</v>
      </c>
      <c r="W455" s="1">
        <v>101</v>
      </c>
      <c r="X455" s="1" t="s">
        <v>37</v>
      </c>
      <c r="Y455" s="1" t="s">
        <v>31</v>
      </c>
      <c r="Z455" s="1">
        <v>25</v>
      </c>
      <c r="AA455" s="1">
        <v>9000</v>
      </c>
    </row>
    <row r="456" spans="2:27" x14ac:dyDescent="0.25">
      <c r="B456" s="2">
        <v>1455</v>
      </c>
      <c r="C456" s="3">
        <v>44538</v>
      </c>
      <c r="D456" s="2">
        <v>2030000</v>
      </c>
      <c r="E456" s="2">
        <v>10510</v>
      </c>
      <c r="F456" s="1">
        <v>43000</v>
      </c>
      <c r="G456" s="1">
        <v>2.1000000000000001E-2</v>
      </c>
      <c r="H456" s="1">
        <v>193</v>
      </c>
      <c r="I456" s="1">
        <v>3</v>
      </c>
      <c r="J456" s="1" t="s">
        <v>18</v>
      </c>
      <c r="K456" s="1">
        <v>3</v>
      </c>
      <c r="L456" s="1">
        <v>4</v>
      </c>
      <c r="M456" s="1" t="s">
        <v>15</v>
      </c>
      <c r="N456" s="1" t="s">
        <v>16</v>
      </c>
      <c r="O456" s="1" t="s">
        <v>17</v>
      </c>
      <c r="P456" s="1">
        <v>1059</v>
      </c>
      <c r="Q456" s="1" t="s">
        <v>31</v>
      </c>
      <c r="R456" s="1" t="s">
        <v>65</v>
      </c>
      <c r="S456" s="1">
        <v>4</v>
      </c>
      <c r="T456" s="1" t="s">
        <v>33</v>
      </c>
      <c r="U456" s="1">
        <v>43</v>
      </c>
      <c r="V456" s="1">
        <v>420000</v>
      </c>
      <c r="W456" s="1">
        <v>103</v>
      </c>
      <c r="X456" s="1" t="s">
        <v>39</v>
      </c>
      <c r="Y456" s="1" t="s">
        <v>31</v>
      </c>
      <c r="Z456" s="1">
        <v>31</v>
      </c>
      <c r="AA456" s="1">
        <v>15000</v>
      </c>
    </row>
    <row r="457" spans="2:27" x14ac:dyDescent="0.25">
      <c r="B457" s="2">
        <v>1456</v>
      </c>
      <c r="C457" s="3">
        <v>44538</v>
      </c>
      <c r="D457" s="2">
        <v>1340000</v>
      </c>
      <c r="E457" s="2">
        <v>8700</v>
      </c>
      <c r="F457" s="1">
        <v>24000</v>
      </c>
      <c r="G457" s="1">
        <v>1.7999999999999999E-2</v>
      </c>
      <c r="H457" s="1">
        <v>154</v>
      </c>
      <c r="I457" s="1">
        <v>4</v>
      </c>
      <c r="J457" s="1" t="s">
        <v>14</v>
      </c>
      <c r="K457" s="1">
        <v>3</v>
      </c>
      <c r="L457" s="1">
        <v>4</v>
      </c>
      <c r="M457" s="1" t="s">
        <v>22</v>
      </c>
      <c r="N457" s="1" t="s">
        <v>20</v>
      </c>
      <c r="O457" s="1" t="s">
        <v>17</v>
      </c>
      <c r="P457" s="1">
        <v>1584</v>
      </c>
      <c r="Q457" s="1" t="s">
        <v>34</v>
      </c>
      <c r="R457" s="1" t="s">
        <v>65</v>
      </c>
      <c r="S457" s="1">
        <v>3</v>
      </c>
      <c r="T457" s="1" t="s">
        <v>33</v>
      </c>
      <c r="U457" s="1">
        <v>42</v>
      </c>
      <c r="V457" s="1">
        <v>570000</v>
      </c>
      <c r="W457" s="1">
        <v>103</v>
      </c>
      <c r="X457" s="1" t="s">
        <v>39</v>
      </c>
      <c r="Y457" s="1" t="s">
        <v>31</v>
      </c>
      <c r="Z457" s="1">
        <v>31</v>
      </c>
      <c r="AA457" s="1">
        <v>15000</v>
      </c>
    </row>
    <row r="458" spans="2:27" x14ac:dyDescent="0.25">
      <c r="B458" s="2">
        <v>1457</v>
      </c>
      <c r="C458" s="3">
        <v>44538</v>
      </c>
      <c r="D458" s="2">
        <v>1430000</v>
      </c>
      <c r="E458" s="2">
        <v>10210</v>
      </c>
      <c r="F458" s="1">
        <v>20000</v>
      </c>
      <c r="G458" s="1">
        <v>1.4E-2</v>
      </c>
      <c r="H458" s="1">
        <v>140</v>
      </c>
      <c r="I458" s="1">
        <v>3</v>
      </c>
      <c r="J458" s="1" t="s">
        <v>18</v>
      </c>
      <c r="K458" s="1">
        <v>1</v>
      </c>
      <c r="L458" s="1">
        <v>2</v>
      </c>
      <c r="M458" s="1" t="s">
        <v>22</v>
      </c>
      <c r="N458" s="1" t="s">
        <v>16</v>
      </c>
      <c r="O458" s="1" t="s">
        <v>17</v>
      </c>
      <c r="P458" s="1">
        <v>1619</v>
      </c>
      <c r="Q458" s="1" t="s">
        <v>31</v>
      </c>
      <c r="R458" s="1" t="s">
        <v>66</v>
      </c>
      <c r="S458" s="1">
        <v>0</v>
      </c>
      <c r="T458" s="1" t="s">
        <v>33</v>
      </c>
      <c r="U458" s="1">
        <v>34</v>
      </c>
      <c r="V458" s="1">
        <v>560000</v>
      </c>
      <c r="W458" s="1">
        <v>102</v>
      </c>
      <c r="X458" s="1" t="s">
        <v>38</v>
      </c>
      <c r="Y458" s="1" t="s">
        <v>31</v>
      </c>
      <c r="Z458" s="1">
        <v>23</v>
      </c>
      <c r="AA458" s="1">
        <v>7000</v>
      </c>
    </row>
    <row r="459" spans="2:27" x14ac:dyDescent="0.25">
      <c r="B459" s="2">
        <v>1458</v>
      </c>
      <c r="C459" s="3">
        <v>44541</v>
      </c>
      <c r="D459" s="2">
        <v>1470000</v>
      </c>
      <c r="E459" s="2">
        <v>5690</v>
      </c>
      <c r="F459" s="1">
        <v>32000</v>
      </c>
      <c r="G459" s="1">
        <v>2.1999999999999999E-2</v>
      </c>
      <c r="H459" s="1">
        <v>258</v>
      </c>
      <c r="I459" s="1">
        <v>5</v>
      </c>
      <c r="J459" s="1" t="s">
        <v>14</v>
      </c>
      <c r="K459" s="1">
        <v>4</v>
      </c>
      <c r="L459" s="1">
        <v>4</v>
      </c>
      <c r="M459" s="1" t="s">
        <v>15</v>
      </c>
      <c r="N459" s="1" t="s">
        <v>19</v>
      </c>
      <c r="O459" s="1" t="s">
        <v>21</v>
      </c>
      <c r="P459" s="1">
        <v>1216</v>
      </c>
      <c r="Q459" s="1" t="s">
        <v>31</v>
      </c>
      <c r="R459" s="1" t="s">
        <v>65</v>
      </c>
      <c r="S459" s="1">
        <v>2</v>
      </c>
      <c r="T459" s="1" t="s">
        <v>32</v>
      </c>
      <c r="U459" s="1">
        <v>40</v>
      </c>
      <c r="V459" s="1">
        <v>510000</v>
      </c>
      <c r="W459" s="1">
        <v>103</v>
      </c>
      <c r="X459" s="1" t="s">
        <v>39</v>
      </c>
      <c r="Y459" s="1" t="s">
        <v>31</v>
      </c>
      <c r="Z459" s="1">
        <v>31</v>
      </c>
      <c r="AA459" s="1">
        <v>15000</v>
      </c>
    </row>
    <row r="460" spans="2:27" x14ac:dyDescent="0.25">
      <c r="B460" s="2">
        <v>1459</v>
      </c>
      <c r="C460" s="3">
        <v>44542</v>
      </c>
      <c r="D460" s="2">
        <v>2250000</v>
      </c>
      <c r="E460" s="2">
        <v>8520</v>
      </c>
      <c r="F460" s="1">
        <v>45000</v>
      </c>
      <c r="G460" s="1">
        <v>0.02</v>
      </c>
      <c r="H460" s="1">
        <v>264</v>
      </c>
      <c r="I460" s="1">
        <v>3</v>
      </c>
      <c r="J460" s="1" t="s">
        <v>14</v>
      </c>
      <c r="K460" s="1">
        <v>3</v>
      </c>
      <c r="L460" s="1">
        <v>4</v>
      </c>
      <c r="M460" s="1" t="s">
        <v>22</v>
      </c>
      <c r="N460" s="1" t="s">
        <v>20</v>
      </c>
      <c r="O460" s="1" t="s">
        <v>17</v>
      </c>
      <c r="P460" s="1">
        <v>1060</v>
      </c>
      <c r="Q460" s="1" t="s">
        <v>34</v>
      </c>
      <c r="R460" s="1" t="s">
        <v>65</v>
      </c>
      <c r="S460" s="1">
        <v>3</v>
      </c>
      <c r="T460" s="1" t="s">
        <v>32</v>
      </c>
      <c r="U460" s="1">
        <v>50</v>
      </c>
      <c r="V460" s="1">
        <v>700000</v>
      </c>
      <c r="W460" s="1">
        <v>103</v>
      </c>
      <c r="X460" s="1" t="s">
        <v>39</v>
      </c>
      <c r="Y460" s="1" t="s">
        <v>31</v>
      </c>
      <c r="Z460" s="1">
        <v>31</v>
      </c>
      <c r="AA460" s="1">
        <v>15000</v>
      </c>
    </row>
    <row r="461" spans="2:27" x14ac:dyDescent="0.25">
      <c r="B461" s="2">
        <v>1460</v>
      </c>
      <c r="C461" s="3">
        <v>44542</v>
      </c>
      <c r="D461" s="2">
        <v>1120000</v>
      </c>
      <c r="E461" s="2">
        <v>8290</v>
      </c>
      <c r="F461" s="1">
        <v>26000</v>
      </c>
      <c r="G461" s="1">
        <v>2.3E-2</v>
      </c>
      <c r="H461" s="1">
        <v>135</v>
      </c>
      <c r="I461" s="1">
        <v>1</v>
      </c>
      <c r="J461" s="1" t="s">
        <v>18</v>
      </c>
      <c r="K461" s="1">
        <v>2</v>
      </c>
      <c r="L461" s="1">
        <v>2</v>
      </c>
      <c r="M461" s="1" t="s">
        <v>15</v>
      </c>
      <c r="N461" s="1" t="s">
        <v>20</v>
      </c>
      <c r="O461" s="1" t="s">
        <v>17</v>
      </c>
      <c r="P461" s="1">
        <v>1183</v>
      </c>
      <c r="Q461" s="1" t="s">
        <v>31</v>
      </c>
      <c r="R461" s="1" t="s">
        <v>66</v>
      </c>
      <c r="S461" s="1">
        <v>0</v>
      </c>
      <c r="T461" s="1" t="s">
        <v>33</v>
      </c>
      <c r="U461" s="1">
        <v>36</v>
      </c>
      <c r="V461" s="1">
        <v>850000</v>
      </c>
      <c r="W461" s="1">
        <v>103</v>
      </c>
      <c r="X461" s="1" t="s">
        <v>39</v>
      </c>
      <c r="Y461" s="1" t="s">
        <v>31</v>
      </c>
      <c r="Z461" s="1">
        <v>31</v>
      </c>
      <c r="AA461" s="1">
        <v>15000</v>
      </c>
    </row>
    <row r="462" spans="2:27" x14ac:dyDescent="0.25">
      <c r="B462" s="2">
        <v>1461</v>
      </c>
      <c r="C462" s="3">
        <v>44542</v>
      </c>
      <c r="D462" s="2">
        <v>1510000</v>
      </c>
      <c r="E462" s="2">
        <v>8070</v>
      </c>
      <c r="F462" s="1">
        <v>24000</v>
      </c>
      <c r="G462" s="1">
        <v>1.6E-2</v>
      </c>
      <c r="H462" s="1">
        <v>187</v>
      </c>
      <c r="I462" s="1">
        <v>6</v>
      </c>
      <c r="J462" s="1" t="s">
        <v>18</v>
      </c>
      <c r="K462" s="1">
        <v>2</v>
      </c>
      <c r="L462" s="1">
        <v>3</v>
      </c>
      <c r="M462" s="1" t="s">
        <v>15</v>
      </c>
      <c r="N462" s="1" t="s">
        <v>20</v>
      </c>
      <c r="O462" s="1" t="s">
        <v>17</v>
      </c>
      <c r="P462" s="1">
        <v>1837</v>
      </c>
      <c r="Q462" s="1" t="s">
        <v>31</v>
      </c>
      <c r="R462" s="1" t="s">
        <v>65</v>
      </c>
      <c r="S462" s="1">
        <v>4</v>
      </c>
      <c r="T462" s="1" t="s">
        <v>33</v>
      </c>
      <c r="U462" s="1">
        <v>49</v>
      </c>
      <c r="V462" s="1">
        <v>480000</v>
      </c>
      <c r="W462" s="1">
        <v>102</v>
      </c>
      <c r="X462" s="1" t="s">
        <v>38</v>
      </c>
      <c r="Y462" s="1" t="s">
        <v>31</v>
      </c>
      <c r="Z462" s="1">
        <v>23</v>
      </c>
      <c r="AA462" s="1">
        <v>7000</v>
      </c>
    </row>
    <row r="463" spans="2:27" x14ac:dyDescent="0.25">
      <c r="B463" s="2">
        <v>1462</v>
      </c>
      <c r="C463" s="3">
        <v>44542</v>
      </c>
      <c r="D463" s="2">
        <v>1250000</v>
      </c>
      <c r="E463" s="2">
        <v>5380</v>
      </c>
      <c r="F463" s="1">
        <v>24000</v>
      </c>
      <c r="G463" s="1">
        <v>1.9E-2</v>
      </c>
      <c r="H463" s="1">
        <v>232</v>
      </c>
      <c r="I463" s="1">
        <v>4</v>
      </c>
      <c r="J463" s="1" t="s">
        <v>18</v>
      </c>
      <c r="K463" s="1">
        <v>4</v>
      </c>
      <c r="L463" s="1">
        <v>4</v>
      </c>
      <c r="M463" s="1" t="s">
        <v>23</v>
      </c>
      <c r="N463" s="1" t="s">
        <v>19</v>
      </c>
      <c r="O463" s="1" t="s">
        <v>21</v>
      </c>
      <c r="P463" s="1">
        <v>1942</v>
      </c>
      <c r="Q463" s="1" t="s">
        <v>34</v>
      </c>
      <c r="R463" s="1" t="s">
        <v>65</v>
      </c>
      <c r="S463" s="1">
        <v>3</v>
      </c>
      <c r="T463" s="1" t="s">
        <v>32</v>
      </c>
      <c r="U463" s="1">
        <v>41</v>
      </c>
      <c r="V463" s="1">
        <v>370000</v>
      </c>
      <c r="W463" s="1">
        <v>102</v>
      </c>
      <c r="X463" s="1" t="s">
        <v>38</v>
      </c>
      <c r="Y463" s="1" t="s">
        <v>31</v>
      </c>
      <c r="Z463" s="1">
        <v>23</v>
      </c>
      <c r="AA463" s="1">
        <v>7000</v>
      </c>
    </row>
    <row r="464" spans="2:27" x14ac:dyDescent="0.25">
      <c r="B464" s="2">
        <v>1463</v>
      </c>
      <c r="C464" s="3">
        <v>44543</v>
      </c>
      <c r="D464" s="2">
        <v>830000</v>
      </c>
      <c r="E464" s="2">
        <v>5350</v>
      </c>
      <c r="F464" s="1">
        <v>17000</v>
      </c>
      <c r="G464" s="1">
        <v>0.02</v>
      </c>
      <c r="H464" s="1">
        <v>155</v>
      </c>
      <c r="I464" s="1">
        <v>3</v>
      </c>
      <c r="J464" s="1" t="s">
        <v>14</v>
      </c>
      <c r="K464" s="1">
        <v>3</v>
      </c>
      <c r="L464" s="1">
        <v>2</v>
      </c>
      <c r="M464" s="1" t="s">
        <v>23</v>
      </c>
      <c r="N464" s="1" t="s">
        <v>19</v>
      </c>
      <c r="O464" s="1" t="s">
        <v>21</v>
      </c>
      <c r="P464" s="1">
        <v>1813</v>
      </c>
      <c r="Q464" s="1" t="s">
        <v>31</v>
      </c>
      <c r="R464" s="1" t="s">
        <v>64</v>
      </c>
      <c r="S464" s="1">
        <v>0</v>
      </c>
      <c r="T464" s="1" t="s">
        <v>33</v>
      </c>
      <c r="U464" s="1">
        <v>30</v>
      </c>
      <c r="V464" s="1">
        <v>400000</v>
      </c>
      <c r="W464" s="1">
        <v>103</v>
      </c>
      <c r="X464" s="1" t="s">
        <v>39</v>
      </c>
      <c r="Y464" s="1" t="s">
        <v>31</v>
      </c>
      <c r="Z464" s="1">
        <v>31</v>
      </c>
      <c r="AA464" s="1">
        <v>15000</v>
      </c>
    </row>
    <row r="465" spans="2:27" x14ac:dyDescent="0.25">
      <c r="B465" s="2">
        <v>1464</v>
      </c>
      <c r="C465" s="3">
        <v>44544</v>
      </c>
      <c r="D465" s="2">
        <v>2890000</v>
      </c>
      <c r="E465" s="2">
        <v>10820</v>
      </c>
      <c r="F465" s="1">
        <v>49000</v>
      </c>
      <c r="G465" s="1">
        <v>1.7000000000000001E-2</v>
      </c>
      <c r="H465" s="1">
        <v>267</v>
      </c>
      <c r="I465" s="1">
        <v>4</v>
      </c>
      <c r="J465" s="1" t="s">
        <v>14</v>
      </c>
      <c r="K465" s="1">
        <v>3</v>
      </c>
      <c r="L465" s="1">
        <v>3</v>
      </c>
      <c r="M465" s="1" t="s">
        <v>22</v>
      </c>
      <c r="N465" s="1" t="s">
        <v>16</v>
      </c>
      <c r="O465" s="1" t="s">
        <v>17</v>
      </c>
      <c r="P465" s="1">
        <v>1924</v>
      </c>
      <c r="Q465" s="1" t="s">
        <v>31</v>
      </c>
      <c r="R465" s="1" t="s">
        <v>65</v>
      </c>
      <c r="S465" s="1">
        <v>2</v>
      </c>
      <c r="T465" s="1" t="s">
        <v>32</v>
      </c>
      <c r="U465" s="1">
        <v>43</v>
      </c>
      <c r="V465" s="1">
        <v>850000</v>
      </c>
      <c r="W465" s="1">
        <v>101</v>
      </c>
      <c r="X465" s="1" t="s">
        <v>37</v>
      </c>
      <c r="Y465" s="1" t="s">
        <v>31</v>
      </c>
      <c r="Z465" s="1">
        <v>25</v>
      </c>
      <c r="AA465" s="1">
        <v>9000</v>
      </c>
    </row>
    <row r="466" spans="2:27" x14ac:dyDescent="0.25">
      <c r="B466" s="2">
        <v>1465</v>
      </c>
      <c r="C466" s="3">
        <v>44546</v>
      </c>
      <c r="D466" s="2">
        <v>1540000</v>
      </c>
      <c r="E466" s="2">
        <v>5810</v>
      </c>
      <c r="F466" s="1">
        <v>31000</v>
      </c>
      <c r="G466" s="1">
        <v>0.02</v>
      </c>
      <c r="H466" s="1">
        <v>265</v>
      </c>
      <c r="I466" s="1">
        <v>2</v>
      </c>
      <c r="J466" s="1" t="s">
        <v>14</v>
      </c>
      <c r="K466" s="1">
        <v>4</v>
      </c>
      <c r="L466" s="1">
        <v>4</v>
      </c>
      <c r="M466" s="1" t="s">
        <v>22</v>
      </c>
      <c r="N466" s="1" t="s">
        <v>19</v>
      </c>
      <c r="O466" s="1" t="s">
        <v>17</v>
      </c>
      <c r="P466" s="1">
        <v>1476</v>
      </c>
      <c r="Q466" s="1" t="s">
        <v>31</v>
      </c>
      <c r="R466" s="1" t="s">
        <v>65</v>
      </c>
      <c r="S466" s="1">
        <v>2</v>
      </c>
      <c r="T466" s="1" t="s">
        <v>33</v>
      </c>
      <c r="U466" s="1">
        <v>51</v>
      </c>
      <c r="V466" s="1">
        <v>620000</v>
      </c>
      <c r="W466" s="1">
        <v>102</v>
      </c>
      <c r="X466" s="1" t="s">
        <v>38</v>
      </c>
      <c r="Y466" s="1" t="s">
        <v>31</v>
      </c>
      <c r="Z466" s="1">
        <v>23</v>
      </c>
      <c r="AA466" s="1">
        <v>7000</v>
      </c>
    </row>
    <row r="467" spans="2:27" x14ac:dyDescent="0.25">
      <c r="B467" s="2">
        <v>1466</v>
      </c>
      <c r="C467" s="3">
        <v>44547</v>
      </c>
      <c r="D467" s="2">
        <v>2800000</v>
      </c>
      <c r="E467" s="2">
        <v>10370</v>
      </c>
      <c r="F467" s="1">
        <v>42000</v>
      </c>
      <c r="G467" s="1">
        <v>1.4999999999999999E-2</v>
      </c>
      <c r="H467" s="1">
        <v>270</v>
      </c>
      <c r="I467" s="1">
        <v>3</v>
      </c>
      <c r="J467" s="1" t="s">
        <v>18</v>
      </c>
      <c r="K467" s="1">
        <v>4</v>
      </c>
      <c r="L467" s="1">
        <v>4</v>
      </c>
      <c r="M467" s="1" t="s">
        <v>15</v>
      </c>
      <c r="N467" s="1" t="s">
        <v>16</v>
      </c>
      <c r="O467" s="1" t="s">
        <v>21</v>
      </c>
      <c r="P467" s="1">
        <v>1640</v>
      </c>
      <c r="Q467" s="1" t="s">
        <v>31</v>
      </c>
      <c r="R467" s="1" t="s">
        <v>65</v>
      </c>
      <c r="S467" s="1">
        <v>4</v>
      </c>
      <c r="T467" s="1" t="s">
        <v>32</v>
      </c>
      <c r="U467" s="1">
        <v>60</v>
      </c>
      <c r="V467" s="1">
        <v>410000</v>
      </c>
      <c r="W467" s="1">
        <v>101</v>
      </c>
      <c r="X467" s="1" t="s">
        <v>37</v>
      </c>
      <c r="Y467" s="1" t="s">
        <v>31</v>
      </c>
      <c r="Z467" s="1">
        <v>25</v>
      </c>
      <c r="AA467" s="1">
        <v>9000</v>
      </c>
    </row>
    <row r="468" spans="2:27" x14ac:dyDescent="0.25">
      <c r="B468" s="2">
        <v>1467</v>
      </c>
      <c r="C468" s="3">
        <v>44548</v>
      </c>
      <c r="D468" s="2">
        <v>1960000</v>
      </c>
      <c r="E468" s="2">
        <v>8590</v>
      </c>
      <c r="F468" s="1">
        <v>25000</v>
      </c>
      <c r="G468" s="1">
        <v>1.2999999999999999E-2</v>
      </c>
      <c r="H468" s="1">
        <v>228</v>
      </c>
      <c r="I468" s="1">
        <v>2</v>
      </c>
      <c r="J468" s="1" t="s">
        <v>14</v>
      </c>
      <c r="K468" s="1">
        <v>3</v>
      </c>
      <c r="L468" s="1">
        <v>4</v>
      </c>
      <c r="M468" s="1" t="s">
        <v>15</v>
      </c>
      <c r="N468" s="1" t="s">
        <v>20</v>
      </c>
      <c r="O468" s="1" t="s">
        <v>21</v>
      </c>
      <c r="P468" s="1">
        <v>1369</v>
      </c>
      <c r="Q468" s="1" t="s">
        <v>34</v>
      </c>
      <c r="R468" s="1" t="s">
        <v>65</v>
      </c>
      <c r="S468" s="1">
        <v>3</v>
      </c>
      <c r="T468" s="1" t="s">
        <v>32</v>
      </c>
      <c r="U468" s="1">
        <v>41</v>
      </c>
      <c r="V468" s="1">
        <v>450000</v>
      </c>
      <c r="W468" s="1">
        <v>101</v>
      </c>
      <c r="X468" s="1" t="s">
        <v>37</v>
      </c>
      <c r="Y468" s="1" t="s">
        <v>31</v>
      </c>
      <c r="Z468" s="1">
        <v>25</v>
      </c>
      <c r="AA468" s="1">
        <v>9000</v>
      </c>
    </row>
    <row r="469" spans="2:27" x14ac:dyDescent="0.25">
      <c r="B469" s="2">
        <v>1468</v>
      </c>
      <c r="C469" s="3">
        <v>44548</v>
      </c>
      <c r="D469" s="2">
        <v>1530000</v>
      </c>
      <c r="E469" s="2">
        <v>5620</v>
      </c>
      <c r="F469" s="1">
        <v>31000</v>
      </c>
      <c r="G469" s="1">
        <v>0.02</v>
      </c>
      <c r="H469" s="1">
        <v>272</v>
      </c>
      <c r="I469" s="1">
        <v>6</v>
      </c>
      <c r="J469" s="1" t="s">
        <v>14</v>
      </c>
      <c r="K469" s="1">
        <v>3</v>
      </c>
      <c r="L469" s="1">
        <v>4</v>
      </c>
      <c r="M469" s="1" t="s">
        <v>23</v>
      </c>
      <c r="N469" s="1" t="s">
        <v>19</v>
      </c>
      <c r="O469" s="1" t="s">
        <v>21</v>
      </c>
      <c r="P469" s="1">
        <v>1480</v>
      </c>
      <c r="Q469" s="1" t="s">
        <v>31</v>
      </c>
      <c r="R469" s="1" t="s">
        <v>65</v>
      </c>
      <c r="S469" s="1">
        <v>4</v>
      </c>
      <c r="T469" s="1" t="s">
        <v>33</v>
      </c>
      <c r="U469" s="1">
        <v>56</v>
      </c>
      <c r="V469" s="1">
        <v>580000</v>
      </c>
      <c r="W469" s="1">
        <v>102</v>
      </c>
      <c r="X469" s="1" t="s">
        <v>38</v>
      </c>
      <c r="Y469" s="1" t="s">
        <v>31</v>
      </c>
      <c r="Z469" s="1">
        <v>23</v>
      </c>
      <c r="AA469" s="1">
        <v>7000</v>
      </c>
    </row>
    <row r="470" spans="2:27" x14ac:dyDescent="0.25">
      <c r="B470" s="2">
        <v>1469</v>
      </c>
      <c r="C470" s="3">
        <v>44549</v>
      </c>
      <c r="D470" s="2">
        <v>1430000</v>
      </c>
      <c r="E470" s="2">
        <v>5470</v>
      </c>
      <c r="F470" s="1">
        <v>23000</v>
      </c>
      <c r="G470" s="1">
        <v>1.6E-2</v>
      </c>
      <c r="H470" s="1">
        <v>261</v>
      </c>
      <c r="I470" s="1">
        <v>4</v>
      </c>
      <c r="J470" s="1" t="s">
        <v>14</v>
      </c>
      <c r="K470" s="1">
        <v>3</v>
      </c>
      <c r="L470" s="1">
        <v>4</v>
      </c>
      <c r="M470" s="1" t="s">
        <v>23</v>
      </c>
      <c r="N470" s="1" t="s">
        <v>19</v>
      </c>
      <c r="O470" s="1" t="s">
        <v>21</v>
      </c>
      <c r="P470" s="1">
        <v>1077</v>
      </c>
      <c r="Q470" s="1" t="s">
        <v>31</v>
      </c>
      <c r="R470" s="1" t="s">
        <v>65</v>
      </c>
      <c r="S470" s="1">
        <v>3</v>
      </c>
      <c r="T470" s="1" t="s">
        <v>32</v>
      </c>
      <c r="U470" s="1">
        <v>49</v>
      </c>
      <c r="V470" s="1">
        <v>520000</v>
      </c>
      <c r="W470" s="1">
        <v>101</v>
      </c>
      <c r="X470" s="1" t="s">
        <v>37</v>
      </c>
      <c r="Y470" s="1" t="s">
        <v>31</v>
      </c>
      <c r="Z470" s="1">
        <v>25</v>
      </c>
      <c r="AA470" s="1">
        <v>9000</v>
      </c>
    </row>
    <row r="471" spans="2:27" x14ac:dyDescent="0.25">
      <c r="B471" s="2">
        <v>1470</v>
      </c>
      <c r="C471" s="3">
        <v>44549</v>
      </c>
      <c r="D471" s="2">
        <v>890000</v>
      </c>
      <c r="E471" s="2">
        <v>5390</v>
      </c>
      <c r="F471" s="1">
        <v>12000</v>
      </c>
      <c r="G471" s="1">
        <v>1.2999999999999999E-2</v>
      </c>
      <c r="H471" s="1">
        <v>165</v>
      </c>
      <c r="I471" s="1">
        <v>3</v>
      </c>
      <c r="J471" s="1" t="s">
        <v>18</v>
      </c>
      <c r="K471" s="1">
        <v>3</v>
      </c>
      <c r="L471" s="1">
        <v>3</v>
      </c>
      <c r="M471" s="1" t="s">
        <v>23</v>
      </c>
      <c r="N471" s="1" t="s">
        <v>19</v>
      </c>
      <c r="O471" s="1" t="s">
        <v>17</v>
      </c>
      <c r="P471" s="1">
        <v>1188</v>
      </c>
      <c r="Q471" s="1" t="s">
        <v>31</v>
      </c>
      <c r="R471" s="1" t="s">
        <v>65</v>
      </c>
      <c r="S471" s="1">
        <v>4</v>
      </c>
      <c r="T471" s="1" t="s">
        <v>33</v>
      </c>
      <c r="U471" s="1">
        <v>41</v>
      </c>
      <c r="V471" s="1">
        <v>280000</v>
      </c>
      <c r="W471" s="1">
        <v>101</v>
      </c>
      <c r="X471" s="1" t="s">
        <v>37</v>
      </c>
      <c r="Y471" s="1" t="s">
        <v>31</v>
      </c>
      <c r="Z471" s="1">
        <v>25</v>
      </c>
      <c r="AA471" s="1">
        <v>9000</v>
      </c>
    </row>
    <row r="472" spans="2:27" x14ac:dyDescent="0.25">
      <c r="B472" s="2">
        <v>1471</v>
      </c>
      <c r="C472" s="3">
        <v>44550</v>
      </c>
      <c r="D472" s="2">
        <v>1980000</v>
      </c>
      <c r="E472" s="2">
        <v>8110</v>
      </c>
      <c r="F472" s="1">
        <v>36000</v>
      </c>
      <c r="G472" s="1">
        <v>1.7999999999999999E-2</v>
      </c>
      <c r="H472" s="1">
        <v>244</v>
      </c>
      <c r="I472" s="1">
        <v>1</v>
      </c>
      <c r="J472" s="1" t="s">
        <v>18</v>
      </c>
      <c r="K472" s="1">
        <v>4</v>
      </c>
      <c r="L472" s="1">
        <v>3</v>
      </c>
      <c r="M472" s="1" t="s">
        <v>23</v>
      </c>
      <c r="N472" s="1" t="s">
        <v>20</v>
      </c>
      <c r="O472" s="1" t="s">
        <v>21</v>
      </c>
      <c r="P472" s="1">
        <v>1639</v>
      </c>
      <c r="Q472" s="1" t="s">
        <v>31</v>
      </c>
      <c r="R472" s="1" t="s">
        <v>65</v>
      </c>
      <c r="S472" s="1">
        <v>3</v>
      </c>
      <c r="T472" s="1" t="s">
        <v>33</v>
      </c>
      <c r="U472" s="1">
        <v>58</v>
      </c>
      <c r="V472" s="1">
        <v>400000</v>
      </c>
      <c r="W472" s="1">
        <v>102</v>
      </c>
      <c r="X472" s="1" t="s">
        <v>38</v>
      </c>
      <c r="Y472" s="1" t="s">
        <v>31</v>
      </c>
      <c r="Z472" s="1">
        <v>23</v>
      </c>
      <c r="AA472" s="1">
        <v>7000</v>
      </c>
    </row>
    <row r="473" spans="2:27" x14ac:dyDescent="0.25">
      <c r="B473" s="2">
        <v>1472</v>
      </c>
      <c r="C473" s="3">
        <v>44550</v>
      </c>
      <c r="D473" s="2">
        <v>1380000</v>
      </c>
      <c r="E473" s="2">
        <v>5560</v>
      </c>
      <c r="F473" s="1">
        <v>22000</v>
      </c>
      <c r="G473" s="1">
        <v>1.6E-2</v>
      </c>
      <c r="H473" s="1">
        <v>248</v>
      </c>
      <c r="I473" s="1">
        <v>6</v>
      </c>
      <c r="J473" s="1" t="s">
        <v>14</v>
      </c>
      <c r="K473" s="1">
        <v>4</v>
      </c>
      <c r="L473" s="1">
        <v>4</v>
      </c>
      <c r="M473" s="1" t="s">
        <v>23</v>
      </c>
      <c r="N473" s="1" t="s">
        <v>19</v>
      </c>
      <c r="O473" s="1" t="s">
        <v>21</v>
      </c>
      <c r="P473" s="1">
        <v>1856</v>
      </c>
      <c r="Q473" s="1" t="s">
        <v>31</v>
      </c>
      <c r="R473" s="1" t="s">
        <v>65</v>
      </c>
      <c r="S473" s="1">
        <v>4</v>
      </c>
      <c r="T473" s="1" t="s">
        <v>33</v>
      </c>
      <c r="U473" s="1">
        <v>63</v>
      </c>
      <c r="V473" s="1">
        <v>520000</v>
      </c>
      <c r="W473" s="1">
        <v>102</v>
      </c>
      <c r="X473" s="1" t="s">
        <v>38</v>
      </c>
      <c r="Y473" s="1" t="s">
        <v>31</v>
      </c>
      <c r="Z473" s="1">
        <v>23</v>
      </c>
      <c r="AA473" s="1">
        <v>7000</v>
      </c>
    </row>
    <row r="474" spans="2:27" x14ac:dyDescent="0.25">
      <c r="B474" s="2">
        <v>1473</v>
      </c>
      <c r="C474" s="3">
        <v>44551</v>
      </c>
      <c r="D474" s="2">
        <v>1140000</v>
      </c>
      <c r="E474" s="2">
        <v>5500</v>
      </c>
      <c r="F474" s="1">
        <v>21000</v>
      </c>
      <c r="G474" s="1">
        <v>1.7999999999999999E-2</v>
      </c>
      <c r="H474" s="1">
        <v>207</v>
      </c>
      <c r="I474" s="1">
        <v>6</v>
      </c>
      <c r="J474" s="1" t="s">
        <v>14</v>
      </c>
      <c r="K474" s="1">
        <v>3</v>
      </c>
      <c r="L474" s="1">
        <v>3</v>
      </c>
      <c r="M474" s="1" t="s">
        <v>15</v>
      </c>
      <c r="N474" s="1" t="s">
        <v>19</v>
      </c>
      <c r="O474" s="1" t="s">
        <v>17</v>
      </c>
      <c r="P474" s="1">
        <v>1294</v>
      </c>
      <c r="Q474" s="1" t="s">
        <v>31</v>
      </c>
      <c r="R474" s="1" t="s">
        <v>65</v>
      </c>
      <c r="S474" s="1">
        <v>2</v>
      </c>
      <c r="T474" s="1" t="s">
        <v>33</v>
      </c>
      <c r="U474" s="1">
        <v>44</v>
      </c>
      <c r="V474" s="1">
        <v>660000</v>
      </c>
      <c r="W474" s="1">
        <v>103</v>
      </c>
      <c r="X474" s="1" t="s">
        <v>39</v>
      </c>
      <c r="Y474" s="1" t="s">
        <v>31</v>
      </c>
      <c r="Z474" s="1">
        <v>31</v>
      </c>
      <c r="AA474" s="1">
        <v>15000</v>
      </c>
    </row>
    <row r="475" spans="2:27" x14ac:dyDescent="0.25">
      <c r="B475" s="2">
        <v>1474</v>
      </c>
      <c r="C475" s="3">
        <v>44552</v>
      </c>
      <c r="D475" s="2">
        <v>2600000</v>
      </c>
      <c r="E475" s="2">
        <v>10400</v>
      </c>
      <c r="F475" s="1">
        <v>55000</v>
      </c>
      <c r="G475" s="1">
        <v>2.1000000000000001E-2</v>
      </c>
      <c r="H475" s="1">
        <v>250</v>
      </c>
      <c r="I475" s="1">
        <v>5</v>
      </c>
      <c r="J475" s="1" t="s">
        <v>14</v>
      </c>
      <c r="K475" s="1">
        <v>4</v>
      </c>
      <c r="L475" s="1">
        <v>3</v>
      </c>
      <c r="M475" s="1" t="s">
        <v>23</v>
      </c>
      <c r="N475" s="1" t="s">
        <v>16</v>
      </c>
      <c r="O475" s="1" t="s">
        <v>21</v>
      </c>
      <c r="P475" s="1">
        <v>1027</v>
      </c>
      <c r="Q475" s="1" t="s">
        <v>34</v>
      </c>
      <c r="R475" s="1" t="s">
        <v>65</v>
      </c>
      <c r="S475" s="1">
        <v>4</v>
      </c>
      <c r="T475" s="1" t="s">
        <v>33</v>
      </c>
      <c r="U475" s="1">
        <v>49</v>
      </c>
      <c r="V475" s="1">
        <v>430000</v>
      </c>
      <c r="W475" s="1">
        <v>103</v>
      </c>
      <c r="X475" s="1" t="s">
        <v>39</v>
      </c>
      <c r="Y475" s="1" t="s">
        <v>31</v>
      </c>
      <c r="Z475" s="1">
        <v>31</v>
      </c>
      <c r="AA475" s="1">
        <v>15000</v>
      </c>
    </row>
    <row r="476" spans="2:27" x14ac:dyDescent="0.25">
      <c r="B476" s="2">
        <v>1475</v>
      </c>
      <c r="C476" s="3">
        <v>44553</v>
      </c>
      <c r="D476" s="2">
        <v>1200000</v>
      </c>
      <c r="E476" s="2">
        <v>8210</v>
      </c>
      <c r="F476" s="1">
        <v>18000</v>
      </c>
      <c r="G476" s="1">
        <v>1.4999999999999999E-2</v>
      </c>
      <c r="H476" s="1">
        <v>146</v>
      </c>
      <c r="I476" s="1">
        <v>5</v>
      </c>
      <c r="J476" s="1" t="s">
        <v>18</v>
      </c>
      <c r="K476" s="1">
        <v>1</v>
      </c>
      <c r="L476" s="1">
        <v>2</v>
      </c>
      <c r="M476" s="1" t="s">
        <v>23</v>
      </c>
      <c r="N476" s="1" t="s">
        <v>20</v>
      </c>
      <c r="O476" s="1" t="s">
        <v>21</v>
      </c>
      <c r="P476" s="1">
        <v>1558</v>
      </c>
      <c r="Q476" s="1" t="s">
        <v>31</v>
      </c>
      <c r="R476" s="1" t="s">
        <v>66</v>
      </c>
      <c r="S476" s="1">
        <v>0</v>
      </c>
      <c r="T476" s="1" t="s">
        <v>33</v>
      </c>
      <c r="U476" s="1">
        <v>36</v>
      </c>
      <c r="V476" s="1">
        <v>290000</v>
      </c>
      <c r="W476" s="1">
        <v>102</v>
      </c>
      <c r="X476" s="1" t="s">
        <v>38</v>
      </c>
      <c r="Y476" s="1" t="s">
        <v>31</v>
      </c>
      <c r="Z476" s="1">
        <v>23</v>
      </c>
      <c r="AA476" s="1">
        <v>7000</v>
      </c>
    </row>
    <row r="477" spans="2:27" x14ac:dyDescent="0.25">
      <c r="B477" s="2">
        <v>1476</v>
      </c>
      <c r="C477" s="3">
        <v>44554</v>
      </c>
      <c r="D477" s="2">
        <v>2580000</v>
      </c>
      <c r="E477" s="2">
        <v>9840</v>
      </c>
      <c r="F477" s="1">
        <v>44000</v>
      </c>
      <c r="G477" s="1">
        <v>1.7000000000000001E-2</v>
      </c>
      <c r="H477" s="1">
        <v>262</v>
      </c>
      <c r="I477" s="1">
        <v>2</v>
      </c>
      <c r="J477" s="1" t="s">
        <v>18</v>
      </c>
      <c r="K477" s="1">
        <v>3</v>
      </c>
      <c r="L477" s="1">
        <v>3</v>
      </c>
      <c r="M477" s="1" t="s">
        <v>23</v>
      </c>
      <c r="N477" s="1" t="s">
        <v>16</v>
      </c>
      <c r="O477" s="1" t="s">
        <v>17</v>
      </c>
      <c r="P477" s="1">
        <v>1774</v>
      </c>
      <c r="Q477" s="1" t="s">
        <v>31</v>
      </c>
      <c r="R477" s="1" t="s">
        <v>65</v>
      </c>
      <c r="S477" s="1">
        <v>3</v>
      </c>
      <c r="T477" s="1" t="s">
        <v>33</v>
      </c>
      <c r="U477" s="1">
        <v>50</v>
      </c>
      <c r="V477" s="1">
        <v>600000</v>
      </c>
      <c r="W477" s="1">
        <v>101</v>
      </c>
      <c r="X477" s="1" t="s">
        <v>37</v>
      </c>
      <c r="Y477" s="1" t="s">
        <v>31</v>
      </c>
      <c r="Z477" s="1">
        <v>25</v>
      </c>
      <c r="AA477" s="1">
        <v>9000</v>
      </c>
    </row>
    <row r="478" spans="2:27" x14ac:dyDescent="0.25">
      <c r="B478" s="2">
        <v>1477</v>
      </c>
      <c r="C478" s="3">
        <v>44555</v>
      </c>
      <c r="D478" s="2">
        <v>860000</v>
      </c>
      <c r="E478" s="2">
        <v>5690</v>
      </c>
      <c r="F478" s="1">
        <v>13000</v>
      </c>
      <c r="G478" s="1">
        <v>1.4999999999999999E-2</v>
      </c>
      <c r="H478" s="1">
        <v>151</v>
      </c>
      <c r="I478" s="1">
        <v>3</v>
      </c>
      <c r="J478" s="1" t="s">
        <v>18</v>
      </c>
      <c r="K478" s="1">
        <v>3</v>
      </c>
      <c r="L478" s="1">
        <v>3</v>
      </c>
      <c r="M478" s="1" t="s">
        <v>23</v>
      </c>
      <c r="N478" s="1" t="s">
        <v>19</v>
      </c>
      <c r="O478" s="1" t="s">
        <v>21</v>
      </c>
      <c r="P478" s="1">
        <v>1074</v>
      </c>
      <c r="Q478" s="1" t="s">
        <v>31</v>
      </c>
      <c r="R478" s="1" t="s">
        <v>65</v>
      </c>
      <c r="S478" s="1">
        <v>4</v>
      </c>
      <c r="T478" s="1" t="s">
        <v>33</v>
      </c>
      <c r="U478" s="1">
        <v>45</v>
      </c>
      <c r="V478" s="1">
        <v>570000</v>
      </c>
      <c r="W478" s="1">
        <v>102</v>
      </c>
      <c r="X478" s="1" t="s">
        <v>38</v>
      </c>
      <c r="Y478" s="1" t="s">
        <v>31</v>
      </c>
      <c r="Z478" s="1">
        <v>23</v>
      </c>
      <c r="AA478" s="1">
        <v>7000</v>
      </c>
    </row>
    <row r="479" spans="2:27" x14ac:dyDescent="0.25">
      <c r="B479" s="2">
        <v>1478</v>
      </c>
      <c r="C479" s="3">
        <v>44555</v>
      </c>
      <c r="D479" s="2">
        <v>1870000</v>
      </c>
      <c r="E479" s="2">
        <v>8420</v>
      </c>
      <c r="F479" s="1">
        <v>36000</v>
      </c>
      <c r="G479" s="1">
        <v>1.9E-2</v>
      </c>
      <c r="H479" s="1">
        <v>222</v>
      </c>
      <c r="I479" s="1">
        <v>6</v>
      </c>
      <c r="J479" s="1" t="s">
        <v>18</v>
      </c>
      <c r="K479" s="1">
        <v>4</v>
      </c>
      <c r="L479" s="1">
        <v>3</v>
      </c>
      <c r="M479" s="1" t="s">
        <v>22</v>
      </c>
      <c r="N479" s="1" t="s">
        <v>20</v>
      </c>
      <c r="O479" s="1" t="s">
        <v>17</v>
      </c>
      <c r="P479" s="1">
        <v>1882</v>
      </c>
      <c r="Q479" s="1" t="s">
        <v>31</v>
      </c>
      <c r="R479" s="1" t="s">
        <v>65</v>
      </c>
      <c r="S479" s="1">
        <v>3</v>
      </c>
      <c r="T479" s="1" t="s">
        <v>33</v>
      </c>
      <c r="U479" s="1">
        <v>41</v>
      </c>
      <c r="V479" s="1">
        <v>800000</v>
      </c>
      <c r="W479" s="1">
        <v>103</v>
      </c>
      <c r="X479" s="1" t="s">
        <v>39</v>
      </c>
      <c r="Y479" s="1" t="s">
        <v>31</v>
      </c>
      <c r="Z479" s="1">
        <v>31</v>
      </c>
      <c r="AA479" s="1">
        <v>15000</v>
      </c>
    </row>
    <row r="480" spans="2:27" x14ac:dyDescent="0.25">
      <c r="B480" s="2">
        <v>1479</v>
      </c>
      <c r="C480" s="3">
        <v>44555</v>
      </c>
      <c r="D480" s="2">
        <v>1130000</v>
      </c>
      <c r="E480" s="2">
        <v>5880</v>
      </c>
      <c r="F480" s="1">
        <v>12000</v>
      </c>
      <c r="G480" s="1">
        <v>1.0999999999999999E-2</v>
      </c>
      <c r="H480" s="1">
        <v>192</v>
      </c>
      <c r="I480" s="1">
        <v>5</v>
      </c>
      <c r="J480" s="1" t="s">
        <v>14</v>
      </c>
      <c r="K480" s="1">
        <v>3</v>
      </c>
      <c r="L480" s="1">
        <v>3</v>
      </c>
      <c r="M480" s="1" t="s">
        <v>22</v>
      </c>
      <c r="N480" s="1" t="s">
        <v>19</v>
      </c>
      <c r="O480" s="1" t="s">
        <v>17</v>
      </c>
      <c r="P480" s="1">
        <v>1900</v>
      </c>
      <c r="Q480" s="1" t="s">
        <v>31</v>
      </c>
      <c r="R480" s="1" t="s">
        <v>65</v>
      </c>
      <c r="S480" s="1">
        <v>4</v>
      </c>
      <c r="T480" s="1" t="s">
        <v>33</v>
      </c>
      <c r="U480" s="1">
        <v>41</v>
      </c>
      <c r="V480" s="1">
        <v>400000</v>
      </c>
      <c r="W480" s="1">
        <v>101</v>
      </c>
      <c r="X480" s="1" t="s">
        <v>37</v>
      </c>
      <c r="Y480" s="1" t="s">
        <v>31</v>
      </c>
      <c r="Z480" s="1">
        <v>25</v>
      </c>
      <c r="AA480" s="1">
        <v>9000</v>
      </c>
    </row>
    <row r="481" spans="2:27" x14ac:dyDescent="0.25">
      <c r="B481" s="2">
        <v>1480</v>
      </c>
      <c r="C481" s="3">
        <v>44556</v>
      </c>
      <c r="D481" s="2">
        <v>1980000</v>
      </c>
      <c r="E481" s="2">
        <v>9800</v>
      </c>
      <c r="F481" s="1">
        <v>28000</v>
      </c>
      <c r="G481" s="1">
        <v>1.4E-2</v>
      </c>
      <c r="H481" s="1">
        <v>202</v>
      </c>
      <c r="I481" s="1">
        <v>5</v>
      </c>
      <c r="J481" s="1" t="s">
        <v>18</v>
      </c>
      <c r="K481" s="1">
        <v>4</v>
      </c>
      <c r="L481" s="1">
        <v>3</v>
      </c>
      <c r="M481" s="1" t="s">
        <v>15</v>
      </c>
      <c r="N481" s="1" t="s">
        <v>16</v>
      </c>
      <c r="O481" s="1" t="s">
        <v>17</v>
      </c>
      <c r="P481" s="1">
        <v>1654</v>
      </c>
      <c r="Q481" s="1" t="s">
        <v>31</v>
      </c>
      <c r="R481" s="1" t="s">
        <v>65</v>
      </c>
      <c r="S481" s="1">
        <v>2</v>
      </c>
      <c r="T481" s="1" t="s">
        <v>33</v>
      </c>
      <c r="U481" s="1">
        <v>41</v>
      </c>
      <c r="V481" s="1">
        <v>490000</v>
      </c>
      <c r="W481" s="1">
        <v>101</v>
      </c>
      <c r="X481" s="1" t="s">
        <v>37</v>
      </c>
      <c r="Y481" s="1" t="s">
        <v>31</v>
      </c>
      <c r="Z481" s="1">
        <v>25</v>
      </c>
      <c r="AA481" s="1">
        <v>9000</v>
      </c>
    </row>
    <row r="482" spans="2:27" x14ac:dyDescent="0.25">
      <c r="B482" s="2">
        <v>1481</v>
      </c>
      <c r="C482" s="3">
        <v>44556</v>
      </c>
      <c r="D482" s="2">
        <v>1660000</v>
      </c>
      <c r="E482" s="2">
        <v>10700</v>
      </c>
      <c r="F482" s="1">
        <v>33000</v>
      </c>
      <c r="G482" s="1">
        <v>0.02</v>
      </c>
      <c r="H482" s="1">
        <v>155</v>
      </c>
      <c r="I482" s="1">
        <v>4</v>
      </c>
      <c r="J482" s="1" t="s">
        <v>14</v>
      </c>
      <c r="K482" s="1">
        <v>2</v>
      </c>
      <c r="L482" s="1">
        <v>3</v>
      </c>
      <c r="M482" s="1" t="s">
        <v>15</v>
      </c>
      <c r="N482" s="1" t="s">
        <v>16</v>
      </c>
      <c r="O482" s="1" t="s">
        <v>21</v>
      </c>
      <c r="P482" s="1">
        <v>1781</v>
      </c>
      <c r="Q482" s="1" t="s">
        <v>31</v>
      </c>
      <c r="R482" s="1" t="s">
        <v>65</v>
      </c>
      <c r="S482" s="1">
        <v>4</v>
      </c>
      <c r="T482" s="1" t="s">
        <v>32</v>
      </c>
      <c r="U482" s="1">
        <v>41</v>
      </c>
      <c r="V482" s="1">
        <v>520000</v>
      </c>
      <c r="W482" s="1">
        <v>103</v>
      </c>
      <c r="X482" s="1" t="s">
        <v>39</v>
      </c>
      <c r="Y482" s="1" t="s">
        <v>31</v>
      </c>
      <c r="Z482" s="1">
        <v>31</v>
      </c>
      <c r="AA482" s="1">
        <v>15000</v>
      </c>
    </row>
    <row r="483" spans="2:27" x14ac:dyDescent="0.25">
      <c r="B483" s="2">
        <v>1482</v>
      </c>
      <c r="C483" s="3">
        <v>44557</v>
      </c>
      <c r="D483" s="2">
        <v>1280000</v>
      </c>
      <c r="E483" s="2">
        <v>5920</v>
      </c>
      <c r="F483" s="1">
        <v>27000</v>
      </c>
      <c r="G483" s="1">
        <v>2.1000000000000001E-2</v>
      </c>
      <c r="H483" s="1">
        <v>216</v>
      </c>
      <c r="I483" s="1">
        <v>2</v>
      </c>
      <c r="J483" s="1" t="s">
        <v>18</v>
      </c>
      <c r="K483" s="1">
        <v>4</v>
      </c>
      <c r="L483" s="1">
        <v>3</v>
      </c>
      <c r="M483" s="1" t="s">
        <v>22</v>
      </c>
      <c r="N483" s="1" t="s">
        <v>19</v>
      </c>
      <c r="O483" s="1" t="s">
        <v>17</v>
      </c>
      <c r="P483" s="1">
        <v>1498</v>
      </c>
      <c r="Q483" s="1" t="s">
        <v>31</v>
      </c>
      <c r="R483" s="1" t="s">
        <v>65</v>
      </c>
      <c r="S483" s="1">
        <v>2</v>
      </c>
      <c r="T483" s="1" t="s">
        <v>32</v>
      </c>
      <c r="U483" s="1">
        <v>63</v>
      </c>
      <c r="V483" s="1">
        <v>520000</v>
      </c>
      <c r="W483" s="1">
        <v>103</v>
      </c>
      <c r="X483" s="1" t="s">
        <v>39</v>
      </c>
      <c r="Y483" s="1" t="s">
        <v>31</v>
      </c>
      <c r="Z483" s="1">
        <v>31</v>
      </c>
      <c r="AA483" s="1">
        <v>15000</v>
      </c>
    </row>
    <row r="484" spans="2:27" x14ac:dyDescent="0.25">
      <c r="B484" s="2">
        <v>1483</v>
      </c>
      <c r="C484" s="3">
        <v>44557</v>
      </c>
      <c r="D484" s="2">
        <v>1670000</v>
      </c>
      <c r="E484" s="2">
        <v>11050</v>
      </c>
      <c r="F484" s="1">
        <v>32000</v>
      </c>
      <c r="G484" s="1">
        <v>1.9E-2</v>
      </c>
      <c r="H484" s="1">
        <v>151</v>
      </c>
      <c r="I484" s="1">
        <v>5</v>
      </c>
      <c r="J484" s="1" t="s">
        <v>18</v>
      </c>
      <c r="K484" s="1">
        <v>2</v>
      </c>
      <c r="L484" s="1">
        <v>4</v>
      </c>
      <c r="M484" s="1" t="s">
        <v>22</v>
      </c>
      <c r="N484" s="1" t="s">
        <v>16</v>
      </c>
      <c r="O484" s="1" t="s">
        <v>21</v>
      </c>
      <c r="P484" s="1">
        <v>1947</v>
      </c>
      <c r="Q484" s="1" t="s">
        <v>34</v>
      </c>
      <c r="R484" s="1" t="s">
        <v>65</v>
      </c>
      <c r="S484" s="1">
        <v>3</v>
      </c>
      <c r="T484" s="1" t="s">
        <v>33</v>
      </c>
      <c r="U484" s="1">
        <v>62</v>
      </c>
      <c r="V484" s="1">
        <v>530000</v>
      </c>
      <c r="W484" s="1">
        <v>102</v>
      </c>
      <c r="X484" s="1" t="s">
        <v>38</v>
      </c>
      <c r="Y484" s="1" t="s">
        <v>31</v>
      </c>
      <c r="Z484" s="1">
        <v>23</v>
      </c>
      <c r="AA484" s="1">
        <v>7000</v>
      </c>
    </row>
    <row r="485" spans="2:27" x14ac:dyDescent="0.25">
      <c r="B485" s="2">
        <v>1484</v>
      </c>
      <c r="C485" s="3">
        <v>44559</v>
      </c>
      <c r="D485" s="2">
        <v>1730000</v>
      </c>
      <c r="E485" s="2">
        <v>7820</v>
      </c>
      <c r="F485" s="1">
        <v>42000</v>
      </c>
      <c r="G485" s="1">
        <v>2.4E-2</v>
      </c>
      <c r="H485" s="1">
        <v>221</v>
      </c>
      <c r="I485" s="1">
        <v>4</v>
      </c>
      <c r="J485" s="1" t="s">
        <v>18</v>
      </c>
      <c r="K485" s="1">
        <v>3</v>
      </c>
      <c r="L485" s="1">
        <v>4</v>
      </c>
      <c r="M485" s="1" t="s">
        <v>23</v>
      </c>
      <c r="N485" s="1" t="s">
        <v>20</v>
      </c>
      <c r="O485" s="1" t="s">
        <v>17</v>
      </c>
      <c r="P485" s="1">
        <v>1014</v>
      </c>
      <c r="Q485" s="1" t="s">
        <v>31</v>
      </c>
      <c r="R485" s="1" t="s">
        <v>65</v>
      </c>
      <c r="S485" s="1">
        <v>3</v>
      </c>
      <c r="T485" s="1" t="s">
        <v>33</v>
      </c>
      <c r="U485" s="1">
        <v>50</v>
      </c>
      <c r="V485" s="1">
        <v>530000</v>
      </c>
      <c r="W485" s="1">
        <v>103</v>
      </c>
      <c r="X485" s="1" t="s">
        <v>39</v>
      </c>
      <c r="Y485" s="1" t="s">
        <v>31</v>
      </c>
      <c r="Z485" s="1">
        <v>31</v>
      </c>
      <c r="AA485" s="1">
        <v>15000</v>
      </c>
    </row>
    <row r="486" spans="2:27" x14ac:dyDescent="0.25">
      <c r="B486" s="2">
        <v>1485</v>
      </c>
      <c r="C486" s="3">
        <v>44559</v>
      </c>
      <c r="D486" s="2">
        <v>1170000</v>
      </c>
      <c r="E486" s="2">
        <v>6250</v>
      </c>
      <c r="F486" s="1">
        <v>15000</v>
      </c>
      <c r="G486" s="1">
        <v>1.2999999999999999E-2</v>
      </c>
      <c r="H486" s="1">
        <v>187</v>
      </c>
      <c r="I486" s="1">
        <v>6</v>
      </c>
      <c r="J486" s="1" t="s">
        <v>18</v>
      </c>
      <c r="K486" s="1">
        <v>3</v>
      </c>
      <c r="L486" s="1">
        <v>3</v>
      </c>
      <c r="M486" s="1" t="s">
        <v>22</v>
      </c>
      <c r="N486" s="1" t="s">
        <v>19</v>
      </c>
      <c r="O486" s="1" t="s">
        <v>17</v>
      </c>
      <c r="P486" s="1">
        <v>1158</v>
      </c>
      <c r="Q486" s="1" t="s">
        <v>31</v>
      </c>
      <c r="R486" s="1" t="s">
        <v>65</v>
      </c>
      <c r="S486" s="1">
        <v>3</v>
      </c>
      <c r="T486" s="1" t="s">
        <v>33</v>
      </c>
      <c r="U486" s="1">
        <v>40</v>
      </c>
      <c r="V486" s="1">
        <v>680000</v>
      </c>
      <c r="W486" s="1">
        <v>101</v>
      </c>
      <c r="X486" s="1" t="s">
        <v>37</v>
      </c>
      <c r="Y486" s="1" t="s">
        <v>31</v>
      </c>
      <c r="Z486" s="1">
        <v>25</v>
      </c>
      <c r="AA486" s="1">
        <v>9000</v>
      </c>
    </row>
    <row r="487" spans="2:27" x14ac:dyDescent="0.25">
      <c r="B487" s="2">
        <v>1486</v>
      </c>
      <c r="C487" s="3">
        <v>44559</v>
      </c>
      <c r="D487" s="2">
        <v>1440000</v>
      </c>
      <c r="E487" s="2">
        <v>5690</v>
      </c>
      <c r="F487" s="1">
        <v>27000</v>
      </c>
      <c r="G487" s="1">
        <v>1.9E-2</v>
      </c>
      <c r="H487" s="1">
        <v>253</v>
      </c>
      <c r="I487" s="1">
        <v>6</v>
      </c>
      <c r="J487" s="1" t="s">
        <v>18</v>
      </c>
      <c r="K487" s="1">
        <v>3</v>
      </c>
      <c r="L487" s="1">
        <v>3</v>
      </c>
      <c r="M487" s="1" t="s">
        <v>15</v>
      </c>
      <c r="N487" s="1" t="s">
        <v>19</v>
      </c>
      <c r="O487" s="1" t="s">
        <v>21</v>
      </c>
      <c r="P487" s="1">
        <v>1187</v>
      </c>
      <c r="Q487" s="1" t="s">
        <v>31</v>
      </c>
      <c r="R487" s="1" t="s">
        <v>65</v>
      </c>
      <c r="S487" s="1">
        <v>4</v>
      </c>
      <c r="T487" s="1" t="s">
        <v>33</v>
      </c>
      <c r="U487" s="1">
        <v>65</v>
      </c>
      <c r="V487" s="1">
        <v>600000</v>
      </c>
      <c r="W487" s="1">
        <v>102</v>
      </c>
      <c r="X487" s="1" t="s">
        <v>38</v>
      </c>
      <c r="Y487" s="1" t="s">
        <v>31</v>
      </c>
      <c r="Z487" s="1">
        <v>23</v>
      </c>
      <c r="AA487" s="1">
        <v>7000</v>
      </c>
    </row>
    <row r="488" spans="2:27" x14ac:dyDescent="0.25">
      <c r="B488" s="2">
        <v>1487</v>
      </c>
      <c r="C488" s="3">
        <v>44559</v>
      </c>
      <c r="D488" s="2">
        <v>1530000</v>
      </c>
      <c r="E488" s="2">
        <v>6400</v>
      </c>
      <c r="F488" s="1">
        <v>37000</v>
      </c>
      <c r="G488" s="1">
        <v>2.4E-2</v>
      </c>
      <c r="H488" s="1">
        <v>239</v>
      </c>
      <c r="I488" s="1">
        <v>2</v>
      </c>
      <c r="J488" s="1" t="s">
        <v>14</v>
      </c>
      <c r="K488" s="1">
        <v>3</v>
      </c>
      <c r="L488" s="1">
        <v>4</v>
      </c>
      <c r="M488" s="1" t="s">
        <v>22</v>
      </c>
      <c r="N488" s="1" t="s">
        <v>19</v>
      </c>
      <c r="O488" s="1" t="s">
        <v>21</v>
      </c>
      <c r="P488" s="1">
        <v>1470</v>
      </c>
      <c r="Q488" s="1" t="s">
        <v>31</v>
      </c>
      <c r="R488" s="1" t="s">
        <v>65</v>
      </c>
      <c r="S488" s="1">
        <v>3</v>
      </c>
      <c r="T488" s="1" t="s">
        <v>33</v>
      </c>
      <c r="U488" s="1">
        <v>64</v>
      </c>
      <c r="V488" s="1">
        <v>530000</v>
      </c>
      <c r="W488" s="1">
        <v>103</v>
      </c>
      <c r="X488" s="1" t="s">
        <v>39</v>
      </c>
      <c r="Y488" s="1" t="s">
        <v>31</v>
      </c>
      <c r="Z488" s="1">
        <v>31</v>
      </c>
      <c r="AA488" s="1">
        <v>15000</v>
      </c>
    </row>
    <row r="489" spans="2:27" x14ac:dyDescent="0.25">
      <c r="B489" s="2">
        <v>1488</v>
      </c>
      <c r="C489" s="3">
        <v>44560</v>
      </c>
      <c r="D489" s="2">
        <v>2380000</v>
      </c>
      <c r="E489" s="2">
        <v>10210</v>
      </c>
      <c r="F489" s="1">
        <v>48000</v>
      </c>
      <c r="G489" s="1">
        <v>0.02</v>
      </c>
      <c r="H489" s="1">
        <v>233</v>
      </c>
      <c r="I489" s="1">
        <v>5</v>
      </c>
      <c r="J489" s="1" t="s">
        <v>18</v>
      </c>
      <c r="K489" s="1">
        <v>3</v>
      </c>
      <c r="L489" s="1">
        <v>4</v>
      </c>
      <c r="M489" s="1" t="s">
        <v>22</v>
      </c>
      <c r="N489" s="1" t="s">
        <v>16</v>
      </c>
      <c r="O489" s="1" t="s">
        <v>17</v>
      </c>
      <c r="P489" s="1">
        <v>1073</v>
      </c>
      <c r="Q489" s="1" t="s">
        <v>34</v>
      </c>
      <c r="R489" s="1" t="s">
        <v>65</v>
      </c>
      <c r="S489" s="1">
        <v>4</v>
      </c>
      <c r="T489" s="1" t="s">
        <v>32</v>
      </c>
      <c r="U489" s="1">
        <v>53</v>
      </c>
      <c r="V489" s="1">
        <v>790000</v>
      </c>
      <c r="W489" s="1">
        <v>103</v>
      </c>
      <c r="X489" s="1" t="s">
        <v>39</v>
      </c>
      <c r="Y489" s="1" t="s">
        <v>31</v>
      </c>
      <c r="Z489" s="1">
        <v>31</v>
      </c>
      <c r="AA489" s="1">
        <v>15000</v>
      </c>
    </row>
    <row r="490" spans="2:27" x14ac:dyDescent="0.25">
      <c r="B490" s="2">
        <v>1489</v>
      </c>
      <c r="C490" s="3">
        <v>44561</v>
      </c>
      <c r="D490" s="2">
        <v>950000</v>
      </c>
      <c r="E490" s="2">
        <v>5390</v>
      </c>
      <c r="F490" s="1">
        <v>15000</v>
      </c>
      <c r="G490" s="1">
        <v>1.6E-2</v>
      </c>
      <c r="H490" s="1">
        <v>176</v>
      </c>
      <c r="I490" s="1">
        <v>4</v>
      </c>
      <c r="J490" s="1" t="s">
        <v>18</v>
      </c>
      <c r="K490" s="1">
        <v>3</v>
      </c>
      <c r="L490" s="1">
        <v>3</v>
      </c>
      <c r="M490" s="1" t="s">
        <v>23</v>
      </c>
      <c r="N490" s="1" t="s">
        <v>19</v>
      </c>
      <c r="O490" s="1" t="s">
        <v>17</v>
      </c>
      <c r="P490" s="1">
        <v>1428</v>
      </c>
      <c r="Q490" s="1" t="s">
        <v>34</v>
      </c>
      <c r="R490" s="1" t="s">
        <v>65</v>
      </c>
      <c r="S490" s="1">
        <v>3</v>
      </c>
      <c r="T490" s="1" t="s">
        <v>33</v>
      </c>
      <c r="U490" s="1">
        <v>49</v>
      </c>
      <c r="V490" s="1">
        <v>450000</v>
      </c>
      <c r="W490" s="1">
        <v>102</v>
      </c>
      <c r="X490" s="1" t="s">
        <v>38</v>
      </c>
      <c r="Y490" s="1" t="s">
        <v>31</v>
      </c>
      <c r="Z490" s="1">
        <v>23</v>
      </c>
      <c r="AA490" s="1">
        <v>7000</v>
      </c>
    </row>
    <row r="491" spans="2:27" x14ac:dyDescent="0.25">
      <c r="B491" s="2">
        <v>1490</v>
      </c>
      <c r="C491" s="3">
        <v>44562</v>
      </c>
      <c r="D491" s="2">
        <v>1790000</v>
      </c>
      <c r="E491" s="2">
        <v>11180</v>
      </c>
      <c r="F491" s="1">
        <v>30000</v>
      </c>
      <c r="G491" s="1">
        <v>1.7000000000000001E-2</v>
      </c>
      <c r="H491" s="1">
        <v>160</v>
      </c>
      <c r="I491" s="1">
        <v>3</v>
      </c>
      <c r="J491" s="1" t="s">
        <v>18</v>
      </c>
      <c r="K491" s="1">
        <v>2</v>
      </c>
      <c r="L491" s="1">
        <v>2</v>
      </c>
      <c r="M491" s="1" t="s">
        <v>22</v>
      </c>
      <c r="N491" s="1" t="s">
        <v>16</v>
      </c>
      <c r="O491" s="1" t="s">
        <v>21</v>
      </c>
      <c r="P491" s="1">
        <v>1170</v>
      </c>
      <c r="Q491" s="1" t="s">
        <v>31</v>
      </c>
      <c r="R491" s="1" t="s">
        <v>64</v>
      </c>
      <c r="S491" s="1">
        <v>0</v>
      </c>
      <c r="T491" s="1" t="s">
        <v>33</v>
      </c>
      <c r="U491" s="1">
        <v>41</v>
      </c>
      <c r="V491" s="1">
        <v>500000</v>
      </c>
      <c r="W491" s="1">
        <v>101</v>
      </c>
      <c r="X491" s="1" t="s">
        <v>37</v>
      </c>
      <c r="Y491" s="1" t="s">
        <v>31</v>
      </c>
      <c r="Z491" s="1">
        <v>25</v>
      </c>
      <c r="AA491" s="1">
        <v>9000</v>
      </c>
    </row>
    <row r="492" spans="2:27" x14ac:dyDescent="0.25">
      <c r="B492" s="2">
        <v>1491</v>
      </c>
      <c r="C492" s="3">
        <v>44562</v>
      </c>
      <c r="D492" s="2">
        <v>1210000</v>
      </c>
      <c r="E492" s="2">
        <v>5680</v>
      </c>
      <c r="F492" s="1">
        <v>18000</v>
      </c>
      <c r="G492" s="1">
        <v>1.4999999999999999E-2</v>
      </c>
      <c r="H492" s="1">
        <v>213</v>
      </c>
      <c r="I492" s="1">
        <v>6</v>
      </c>
      <c r="J492" s="1" t="s">
        <v>18</v>
      </c>
      <c r="K492" s="1">
        <v>3</v>
      </c>
      <c r="L492" s="1">
        <v>3</v>
      </c>
      <c r="M492" s="1" t="s">
        <v>15</v>
      </c>
      <c r="N492" s="1" t="s">
        <v>19</v>
      </c>
      <c r="O492" s="1" t="s">
        <v>17</v>
      </c>
      <c r="P492" s="1">
        <v>1962</v>
      </c>
      <c r="Q492" s="1" t="s">
        <v>31</v>
      </c>
      <c r="R492" s="1" t="s">
        <v>65</v>
      </c>
      <c r="S492" s="1">
        <v>4</v>
      </c>
      <c r="T492" s="1" t="s">
        <v>33</v>
      </c>
      <c r="U492" s="1">
        <v>51</v>
      </c>
      <c r="V492" s="1">
        <v>380000</v>
      </c>
      <c r="W492" s="1">
        <v>101</v>
      </c>
      <c r="X492" s="1" t="s">
        <v>37</v>
      </c>
      <c r="Y492" s="1" t="s">
        <v>31</v>
      </c>
      <c r="Z492" s="1">
        <v>25</v>
      </c>
      <c r="AA492" s="1">
        <v>9000</v>
      </c>
    </row>
    <row r="493" spans="2:27" x14ac:dyDescent="0.25">
      <c r="B493" s="2">
        <v>1492</v>
      </c>
      <c r="C493" s="3">
        <v>44564</v>
      </c>
      <c r="D493" s="2">
        <v>1790000</v>
      </c>
      <c r="E493" s="2">
        <v>8280</v>
      </c>
      <c r="F493" s="1">
        <v>43000</v>
      </c>
      <c r="G493" s="1">
        <v>2.4E-2</v>
      </c>
      <c r="H493" s="1">
        <v>216</v>
      </c>
      <c r="I493" s="1">
        <v>5</v>
      </c>
      <c r="J493" s="1" t="s">
        <v>14</v>
      </c>
      <c r="K493" s="1">
        <v>4</v>
      </c>
      <c r="L493" s="1">
        <v>3</v>
      </c>
      <c r="M493" s="1" t="s">
        <v>23</v>
      </c>
      <c r="N493" s="1" t="s">
        <v>20</v>
      </c>
      <c r="O493" s="1" t="s">
        <v>21</v>
      </c>
      <c r="P493" s="1">
        <v>1230</v>
      </c>
      <c r="Q493" s="1" t="s">
        <v>31</v>
      </c>
      <c r="R493" s="1" t="s">
        <v>65</v>
      </c>
      <c r="S493" s="1">
        <v>2</v>
      </c>
      <c r="T493" s="1" t="s">
        <v>33</v>
      </c>
      <c r="U493" s="1">
        <v>56</v>
      </c>
      <c r="V493" s="1">
        <v>520000</v>
      </c>
      <c r="W493" s="1">
        <v>103</v>
      </c>
      <c r="X493" s="1" t="s">
        <v>39</v>
      </c>
      <c r="Y493" s="1" t="s">
        <v>31</v>
      </c>
      <c r="Z493" s="1">
        <v>31</v>
      </c>
      <c r="AA493" s="1">
        <v>15000</v>
      </c>
    </row>
    <row r="494" spans="2:27" x14ac:dyDescent="0.25">
      <c r="B494" s="2">
        <v>1493</v>
      </c>
      <c r="C494" s="3">
        <v>44564</v>
      </c>
      <c r="D494" s="2">
        <v>1240000</v>
      </c>
      <c r="E494" s="2">
        <v>5140</v>
      </c>
      <c r="F494" s="1">
        <v>16000</v>
      </c>
      <c r="G494" s="1">
        <v>1.2999999999999999E-2</v>
      </c>
      <c r="H494" s="1">
        <v>241</v>
      </c>
      <c r="I494" s="1">
        <v>1</v>
      </c>
      <c r="J494" s="1" t="s">
        <v>14</v>
      </c>
      <c r="K494" s="1">
        <v>3</v>
      </c>
      <c r="L494" s="1">
        <v>3</v>
      </c>
      <c r="M494" s="1" t="s">
        <v>23</v>
      </c>
      <c r="N494" s="1" t="s">
        <v>19</v>
      </c>
      <c r="O494" s="1" t="s">
        <v>17</v>
      </c>
      <c r="P494" s="1">
        <v>1529</v>
      </c>
      <c r="Q494" s="1" t="s">
        <v>31</v>
      </c>
      <c r="R494" s="1" t="s">
        <v>65</v>
      </c>
      <c r="S494" s="1">
        <v>3</v>
      </c>
      <c r="T494" s="1" t="s">
        <v>32</v>
      </c>
      <c r="U494" s="1">
        <v>50</v>
      </c>
      <c r="V494" s="1">
        <v>470000</v>
      </c>
      <c r="W494" s="1">
        <v>101</v>
      </c>
      <c r="X494" s="1" t="s">
        <v>37</v>
      </c>
      <c r="Y494" s="1" t="s">
        <v>31</v>
      </c>
      <c r="Z494" s="1">
        <v>25</v>
      </c>
      <c r="AA494" s="1">
        <v>9000</v>
      </c>
    </row>
    <row r="495" spans="2:27" x14ac:dyDescent="0.25">
      <c r="B495" s="2">
        <v>1494</v>
      </c>
      <c r="C495" s="3">
        <v>44565</v>
      </c>
      <c r="D495" s="2">
        <v>1880000</v>
      </c>
      <c r="E495" s="2">
        <v>8580</v>
      </c>
      <c r="F495" s="1">
        <v>24000</v>
      </c>
      <c r="G495" s="1">
        <v>1.2999999999999999E-2</v>
      </c>
      <c r="H495" s="1">
        <v>219</v>
      </c>
      <c r="I495" s="1">
        <v>4</v>
      </c>
      <c r="J495" s="1" t="s">
        <v>14</v>
      </c>
      <c r="K495" s="1">
        <v>3</v>
      </c>
      <c r="L495" s="1">
        <v>4</v>
      </c>
      <c r="M495" s="1" t="s">
        <v>22</v>
      </c>
      <c r="N495" s="1" t="s">
        <v>20</v>
      </c>
      <c r="O495" s="1" t="s">
        <v>17</v>
      </c>
      <c r="P495" s="1">
        <v>1017</v>
      </c>
      <c r="Q495" s="1" t="s">
        <v>31</v>
      </c>
      <c r="R495" s="1" t="s">
        <v>65</v>
      </c>
      <c r="S495" s="1">
        <v>4</v>
      </c>
      <c r="T495" s="1" t="s">
        <v>33</v>
      </c>
      <c r="U495" s="1">
        <v>57</v>
      </c>
      <c r="V495" s="1">
        <v>480000</v>
      </c>
      <c r="W495" s="1">
        <v>101</v>
      </c>
      <c r="X495" s="1" t="s">
        <v>37</v>
      </c>
      <c r="Y495" s="1" t="s">
        <v>31</v>
      </c>
      <c r="Z495" s="1">
        <v>25</v>
      </c>
      <c r="AA495" s="1">
        <v>9000</v>
      </c>
    </row>
    <row r="496" spans="2:27" x14ac:dyDescent="0.25">
      <c r="B496" s="2">
        <v>1495</v>
      </c>
      <c r="C496" s="3">
        <v>44567</v>
      </c>
      <c r="D496" s="2">
        <v>1770000</v>
      </c>
      <c r="E496" s="2">
        <v>10720</v>
      </c>
      <c r="F496" s="1">
        <v>25000</v>
      </c>
      <c r="G496" s="1">
        <v>1.4E-2</v>
      </c>
      <c r="H496" s="1">
        <v>165</v>
      </c>
      <c r="I496" s="1">
        <v>4</v>
      </c>
      <c r="J496" s="1" t="s">
        <v>18</v>
      </c>
      <c r="K496" s="1">
        <v>3</v>
      </c>
      <c r="L496" s="1">
        <v>3</v>
      </c>
      <c r="M496" s="1" t="s">
        <v>22</v>
      </c>
      <c r="N496" s="1" t="s">
        <v>16</v>
      </c>
      <c r="O496" s="1" t="s">
        <v>17</v>
      </c>
      <c r="P496" s="1">
        <v>1933</v>
      </c>
      <c r="Q496" s="1" t="s">
        <v>31</v>
      </c>
      <c r="R496" s="1" t="s">
        <v>65</v>
      </c>
      <c r="S496" s="1">
        <v>2</v>
      </c>
      <c r="T496" s="1" t="s">
        <v>33</v>
      </c>
      <c r="U496" s="1">
        <v>53</v>
      </c>
      <c r="V496" s="1">
        <v>640000</v>
      </c>
      <c r="W496" s="1">
        <v>101</v>
      </c>
      <c r="X496" s="1" t="s">
        <v>37</v>
      </c>
      <c r="Y496" s="1" t="s">
        <v>31</v>
      </c>
      <c r="Z496" s="1">
        <v>25</v>
      </c>
      <c r="AA496" s="1">
        <v>9000</v>
      </c>
    </row>
    <row r="497" spans="2:27" x14ac:dyDescent="0.25">
      <c r="B497" s="2">
        <v>1496</v>
      </c>
      <c r="C497" s="3">
        <v>44567</v>
      </c>
      <c r="D497" s="2">
        <v>1310000</v>
      </c>
      <c r="E497" s="2">
        <v>5840</v>
      </c>
      <c r="F497" s="1">
        <v>18000</v>
      </c>
      <c r="G497" s="1">
        <v>1.4E-2</v>
      </c>
      <c r="H497" s="1">
        <v>224</v>
      </c>
      <c r="I497" s="1">
        <v>3</v>
      </c>
      <c r="J497" s="1" t="s">
        <v>14</v>
      </c>
      <c r="K497" s="1">
        <v>3</v>
      </c>
      <c r="L497" s="1">
        <v>4</v>
      </c>
      <c r="M497" s="1" t="s">
        <v>15</v>
      </c>
      <c r="N497" s="1" t="s">
        <v>19</v>
      </c>
      <c r="O497" s="1" t="s">
        <v>21</v>
      </c>
      <c r="P497" s="1">
        <v>1969</v>
      </c>
      <c r="Q497" s="1" t="s">
        <v>31</v>
      </c>
      <c r="R497" s="1" t="s">
        <v>65</v>
      </c>
      <c r="S497" s="1">
        <v>3</v>
      </c>
      <c r="T497" s="1" t="s">
        <v>33</v>
      </c>
      <c r="U497" s="1">
        <v>55</v>
      </c>
      <c r="V497" s="1">
        <v>590000</v>
      </c>
      <c r="W497" s="1">
        <v>102</v>
      </c>
      <c r="X497" s="1" t="s">
        <v>38</v>
      </c>
      <c r="Y497" s="1" t="s">
        <v>31</v>
      </c>
      <c r="Z497" s="1">
        <v>23</v>
      </c>
      <c r="AA497" s="1">
        <v>7000</v>
      </c>
    </row>
    <row r="498" spans="2:27" x14ac:dyDescent="0.25">
      <c r="B498" s="2">
        <v>1497</v>
      </c>
      <c r="C498" s="3">
        <v>44568</v>
      </c>
      <c r="D498" s="2">
        <v>1350000</v>
      </c>
      <c r="E498" s="2">
        <v>5940</v>
      </c>
      <c r="F498" s="1">
        <v>26000</v>
      </c>
      <c r="G498" s="1">
        <v>1.9E-2</v>
      </c>
      <c r="H498" s="1">
        <v>227</v>
      </c>
      <c r="I498" s="1">
        <v>5</v>
      </c>
      <c r="J498" s="1" t="s">
        <v>14</v>
      </c>
      <c r="K498" s="1">
        <v>3</v>
      </c>
      <c r="L498" s="1">
        <v>3</v>
      </c>
      <c r="M498" s="1" t="s">
        <v>22</v>
      </c>
      <c r="N498" s="1" t="s">
        <v>19</v>
      </c>
      <c r="O498" s="1" t="s">
        <v>17</v>
      </c>
      <c r="P498" s="1">
        <v>1562</v>
      </c>
      <c r="Q498" s="1" t="s">
        <v>31</v>
      </c>
      <c r="R498" s="1" t="s">
        <v>65</v>
      </c>
      <c r="S498" s="1">
        <v>4</v>
      </c>
      <c r="T498" s="1" t="s">
        <v>33</v>
      </c>
      <c r="U498" s="1">
        <v>41</v>
      </c>
      <c r="V498" s="1">
        <v>550000</v>
      </c>
      <c r="W498" s="1">
        <v>103</v>
      </c>
      <c r="X498" s="1" t="s">
        <v>39</v>
      </c>
      <c r="Y498" s="1" t="s">
        <v>31</v>
      </c>
      <c r="Z498" s="1">
        <v>31</v>
      </c>
      <c r="AA498" s="1">
        <v>15000</v>
      </c>
    </row>
    <row r="499" spans="2:27" x14ac:dyDescent="0.25">
      <c r="B499" s="2">
        <v>1498</v>
      </c>
      <c r="C499" s="3">
        <v>44570</v>
      </c>
      <c r="D499" s="2">
        <v>810000</v>
      </c>
      <c r="E499" s="2">
        <v>5780</v>
      </c>
      <c r="F499" s="1">
        <v>17000</v>
      </c>
      <c r="G499" s="1">
        <v>2.1000000000000001E-2</v>
      </c>
      <c r="H499" s="1">
        <v>140</v>
      </c>
      <c r="I499" s="1">
        <v>5</v>
      </c>
      <c r="J499" s="1" t="s">
        <v>14</v>
      </c>
      <c r="K499" s="1">
        <v>1</v>
      </c>
      <c r="L499" s="1">
        <v>3</v>
      </c>
      <c r="M499" s="1" t="s">
        <v>23</v>
      </c>
      <c r="N499" s="1" t="s">
        <v>19</v>
      </c>
      <c r="O499" s="1" t="s">
        <v>21</v>
      </c>
      <c r="P499" s="1">
        <v>1081</v>
      </c>
      <c r="Q499" s="1" t="s">
        <v>31</v>
      </c>
      <c r="R499" s="1" t="s">
        <v>66</v>
      </c>
      <c r="S499" s="1">
        <v>0</v>
      </c>
      <c r="T499" s="1" t="s">
        <v>33</v>
      </c>
      <c r="U499" s="1">
        <v>31</v>
      </c>
      <c r="V499" s="1">
        <v>380000</v>
      </c>
      <c r="W499" s="1">
        <v>103</v>
      </c>
      <c r="X499" s="1" t="s">
        <v>39</v>
      </c>
      <c r="Y499" s="1" t="s">
        <v>31</v>
      </c>
      <c r="Z499" s="1">
        <v>31</v>
      </c>
      <c r="AA499" s="1">
        <v>15000</v>
      </c>
    </row>
    <row r="500" spans="2:27" x14ac:dyDescent="0.25">
      <c r="B500" s="2">
        <v>1499</v>
      </c>
      <c r="C500" s="3">
        <v>44570</v>
      </c>
      <c r="D500" s="2">
        <v>1580000</v>
      </c>
      <c r="E500" s="2">
        <v>5890</v>
      </c>
      <c r="F500" s="1">
        <v>33000</v>
      </c>
      <c r="G500" s="1">
        <v>2.1000000000000001E-2</v>
      </c>
      <c r="H500" s="1">
        <v>268</v>
      </c>
      <c r="I500" s="1">
        <v>1</v>
      </c>
      <c r="J500" s="1" t="s">
        <v>14</v>
      </c>
      <c r="K500" s="1">
        <v>4</v>
      </c>
      <c r="L500" s="1">
        <v>4</v>
      </c>
      <c r="M500" s="1" t="s">
        <v>22</v>
      </c>
      <c r="N500" s="1" t="s">
        <v>19</v>
      </c>
      <c r="O500" s="1" t="s">
        <v>17</v>
      </c>
      <c r="P500" s="1">
        <v>1804</v>
      </c>
      <c r="Q500" s="1" t="s">
        <v>34</v>
      </c>
      <c r="R500" s="1" t="s">
        <v>65</v>
      </c>
      <c r="S500" s="1">
        <v>2</v>
      </c>
      <c r="T500" s="1" t="s">
        <v>32</v>
      </c>
      <c r="U500" s="1">
        <v>52</v>
      </c>
      <c r="V500" s="1">
        <v>510000</v>
      </c>
      <c r="W500" s="1">
        <v>103</v>
      </c>
      <c r="X500" s="1" t="s">
        <v>39</v>
      </c>
      <c r="Y500" s="1" t="s">
        <v>31</v>
      </c>
      <c r="Z500" s="1">
        <v>31</v>
      </c>
      <c r="AA500" s="1">
        <v>15000</v>
      </c>
    </row>
    <row r="501" spans="2:27" x14ac:dyDescent="0.25">
      <c r="B501" s="2">
        <v>1500</v>
      </c>
      <c r="C501" s="3">
        <v>44575</v>
      </c>
      <c r="D501" s="2">
        <v>1910000</v>
      </c>
      <c r="E501" s="2">
        <v>7860</v>
      </c>
      <c r="F501" s="1">
        <v>42000</v>
      </c>
      <c r="G501" s="1">
        <v>2.1999999999999999E-2</v>
      </c>
      <c r="H501" s="1">
        <v>243</v>
      </c>
      <c r="I501" s="1">
        <v>3</v>
      </c>
      <c r="J501" s="1" t="s">
        <v>18</v>
      </c>
      <c r="K501" s="1">
        <v>3</v>
      </c>
      <c r="L501" s="1">
        <v>4</v>
      </c>
      <c r="M501" s="1" t="s">
        <v>23</v>
      </c>
      <c r="N501" s="1" t="s">
        <v>20</v>
      </c>
      <c r="O501" s="1" t="s">
        <v>17</v>
      </c>
      <c r="P501" s="1">
        <v>1629</v>
      </c>
      <c r="Q501" s="1" t="s">
        <v>31</v>
      </c>
      <c r="R501" s="1" t="s">
        <v>65</v>
      </c>
      <c r="S501" s="1">
        <v>2</v>
      </c>
      <c r="T501" s="1" t="s">
        <v>33</v>
      </c>
      <c r="U501" s="1">
        <v>49</v>
      </c>
      <c r="V501" s="1">
        <v>940000</v>
      </c>
      <c r="W501" s="1">
        <v>103</v>
      </c>
      <c r="X501" s="1" t="s">
        <v>39</v>
      </c>
      <c r="Y501" s="1" t="s">
        <v>31</v>
      </c>
      <c r="Z501" s="1">
        <v>31</v>
      </c>
      <c r="AA501" s="1">
        <v>15000</v>
      </c>
    </row>
    <row r="502" spans="2:27" x14ac:dyDescent="0.25">
      <c r="B502" s="2">
        <v>1501</v>
      </c>
      <c r="C502" s="3">
        <v>44576</v>
      </c>
      <c r="D502" s="2">
        <v>2060000</v>
      </c>
      <c r="E502" s="2">
        <v>11130</v>
      </c>
      <c r="F502" s="1">
        <v>41000</v>
      </c>
      <c r="G502" s="1">
        <v>0.02</v>
      </c>
      <c r="H502" s="1">
        <v>185</v>
      </c>
      <c r="I502" s="1">
        <v>3</v>
      </c>
      <c r="J502" s="1" t="s">
        <v>14</v>
      </c>
      <c r="K502" s="1">
        <v>2</v>
      </c>
      <c r="L502" s="1">
        <v>4</v>
      </c>
      <c r="M502" s="1" t="s">
        <v>22</v>
      </c>
      <c r="N502" s="1" t="s">
        <v>16</v>
      </c>
      <c r="O502" s="1" t="s">
        <v>21</v>
      </c>
      <c r="P502" s="1">
        <v>1687</v>
      </c>
      <c r="Q502" s="1" t="s">
        <v>31</v>
      </c>
      <c r="R502" s="1" t="s">
        <v>65</v>
      </c>
      <c r="S502" s="1">
        <v>2</v>
      </c>
      <c r="T502" s="1" t="s">
        <v>32</v>
      </c>
      <c r="U502" s="1">
        <v>49</v>
      </c>
      <c r="V502" s="1">
        <v>750000</v>
      </c>
      <c r="W502" s="1">
        <v>103</v>
      </c>
      <c r="X502" s="1" t="s">
        <v>39</v>
      </c>
      <c r="Y502" s="1" t="s">
        <v>31</v>
      </c>
      <c r="Z502" s="1">
        <v>31</v>
      </c>
      <c r="AA502" s="1">
        <v>15000</v>
      </c>
    </row>
    <row r="503" spans="2:27" x14ac:dyDescent="0.25">
      <c r="B503" s="2">
        <v>1502</v>
      </c>
      <c r="C503" s="3">
        <v>44577</v>
      </c>
      <c r="D503" s="2">
        <v>1340000</v>
      </c>
      <c r="E503" s="2">
        <v>5770</v>
      </c>
      <c r="F503" s="1">
        <v>15000</v>
      </c>
      <c r="G503" s="1">
        <v>1.0999999999999999E-2</v>
      </c>
      <c r="H503" s="1">
        <v>232</v>
      </c>
      <c r="I503" s="1">
        <v>1</v>
      </c>
      <c r="J503" s="1" t="s">
        <v>18</v>
      </c>
      <c r="K503" s="1">
        <v>3</v>
      </c>
      <c r="L503" s="1">
        <v>4</v>
      </c>
      <c r="M503" s="1" t="s">
        <v>15</v>
      </c>
      <c r="N503" s="1" t="s">
        <v>19</v>
      </c>
      <c r="O503" s="1" t="s">
        <v>17</v>
      </c>
      <c r="P503" s="1">
        <v>1246</v>
      </c>
      <c r="Q503" s="1" t="s">
        <v>31</v>
      </c>
      <c r="R503" s="1" t="s">
        <v>65</v>
      </c>
      <c r="S503" s="1">
        <v>2</v>
      </c>
      <c r="T503" s="1" t="s">
        <v>33</v>
      </c>
      <c r="U503" s="1">
        <v>60</v>
      </c>
      <c r="V503" s="1">
        <v>390000</v>
      </c>
      <c r="W503" s="1">
        <v>101</v>
      </c>
      <c r="X503" s="1" t="s">
        <v>37</v>
      </c>
      <c r="Y503" s="1" t="s">
        <v>31</v>
      </c>
      <c r="Z503" s="1">
        <v>25</v>
      </c>
      <c r="AA503" s="1">
        <v>9000</v>
      </c>
    </row>
    <row r="504" spans="2:27" x14ac:dyDescent="0.25">
      <c r="B504" s="2">
        <v>1503</v>
      </c>
      <c r="C504" s="3">
        <v>44577</v>
      </c>
      <c r="D504" s="2">
        <v>1650000</v>
      </c>
      <c r="E504" s="2">
        <v>6000</v>
      </c>
      <c r="F504" s="1">
        <v>31000</v>
      </c>
      <c r="G504" s="1">
        <v>1.9E-2</v>
      </c>
      <c r="H504" s="1">
        <v>275</v>
      </c>
      <c r="I504" s="1">
        <v>6</v>
      </c>
      <c r="J504" s="1" t="s">
        <v>18</v>
      </c>
      <c r="K504" s="1">
        <v>3</v>
      </c>
      <c r="L504" s="1">
        <v>4</v>
      </c>
      <c r="M504" s="1" t="s">
        <v>22</v>
      </c>
      <c r="N504" s="1" t="s">
        <v>19</v>
      </c>
      <c r="O504" s="1" t="s">
        <v>21</v>
      </c>
      <c r="P504" s="1">
        <v>1553</v>
      </c>
      <c r="Q504" s="1" t="s">
        <v>34</v>
      </c>
      <c r="R504" s="1" t="s">
        <v>65</v>
      </c>
      <c r="S504" s="1">
        <v>2</v>
      </c>
      <c r="T504" s="1" t="s">
        <v>32</v>
      </c>
      <c r="U504" s="1">
        <v>48</v>
      </c>
      <c r="V504" s="1">
        <v>510000</v>
      </c>
      <c r="W504" s="1">
        <v>103</v>
      </c>
      <c r="X504" s="1" t="s">
        <v>39</v>
      </c>
      <c r="Y504" s="1" t="s">
        <v>31</v>
      </c>
      <c r="Z504" s="1">
        <v>31</v>
      </c>
      <c r="AA504" s="1">
        <v>15000</v>
      </c>
    </row>
    <row r="505" spans="2:27" x14ac:dyDescent="0.25">
      <c r="B505" s="2">
        <v>1504</v>
      </c>
      <c r="C505" s="3">
        <v>44577</v>
      </c>
      <c r="D505" s="2">
        <v>1600000</v>
      </c>
      <c r="E505" s="2">
        <v>8600</v>
      </c>
      <c r="F505" s="1">
        <v>37000</v>
      </c>
      <c r="G505" s="1">
        <v>2.3E-2</v>
      </c>
      <c r="H505" s="1">
        <v>186</v>
      </c>
      <c r="I505" s="1">
        <v>3</v>
      </c>
      <c r="J505" s="1" t="s">
        <v>18</v>
      </c>
      <c r="K505" s="1">
        <v>3</v>
      </c>
      <c r="L505" s="1">
        <v>3</v>
      </c>
      <c r="M505" s="1" t="s">
        <v>23</v>
      </c>
      <c r="N505" s="1" t="s">
        <v>20</v>
      </c>
      <c r="O505" s="1" t="s">
        <v>21</v>
      </c>
      <c r="P505" s="1">
        <v>1890</v>
      </c>
      <c r="Q505" s="1" t="s">
        <v>31</v>
      </c>
      <c r="R505" s="1" t="s">
        <v>65</v>
      </c>
      <c r="S505" s="1">
        <v>2</v>
      </c>
      <c r="T505" s="1" t="s">
        <v>33</v>
      </c>
      <c r="U505" s="1">
        <v>65</v>
      </c>
      <c r="V505" s="1">
        <v>540000</v>
      </c>
      <c r="W505" s="1">
        <v>103</v>
      </c>
      <c r="X505" s="1" t="s">
        <v>39</v>
      </c>
      <c r="Y505" s="1" t="s">
        <v>31</v>
      </c>
      <c r="Z505" s="1">
        <v>31</v>
      </c>
      <c r="AA505" s="1">
        <v>15000</v>
      </c>
    </row>
    <row r="506" spans="2:27" x14ac:dyDescent="0.25">
      <c r="B506" s="2">
        <v>1505</v>
      </c>
      <c r="C506" s="3">
        <v>44578</v>
      </c>
      <c r="D506" s="2">
        <v>2630000</v>
      </c>
      <c r="E506" s="2">
        <v>9880</v>
      </c>
      <c r="F506" s="1">
        <v>39000</v>
      </c>
      <c r="G506" s="1">
        <v>1.4999999999999999E-2</v>
      </c>
      <c r="H506" s="1">
        <v>266</v>
      </c>
      <c r="I506" s="1">
        <v>2</v>
      </c>
      <c r="J506" s="1" t="s">
        <v>14</v>
      </c>
      <c r="K506" s="1">
        <v>4</v>
      </c>
      <c r="L506" s="1">
        <v>4</v>
      </c>
      <c r="M506" s="1" t="s">
        <v>23</v>
      </c>
      <c r="N506" s="1" t="s">
        <v>16</v>
      </c>
      <c r="O506" s="1" t="s">
        <v>17</v>
      </c>
      <c r="P506" s="1">
        <v>1085</v>
      </c>
      <c r="Q506" s="1" t="s">
        <v>31</v>
      </c>
      <c r="R506" s="1" t="s">
        <v>65</v>
      </c>
      <c r="S506" s="1">
        <v>3</v>
      </c>
      <c r="T506" s="1" t="s">
        <v>32</v>
      </c>
      <c r="U506" s="1">
        <v>50</v>
      </c>
      <c r="V506" s="1">
        <v>1020000</v>
      </c>
      <c r="W506" s="1">
        <v>101</v>
      </c>
      <c r="X506" s="1" t="s">
        <v>37</v>
      </c>
      <c r="Y506" s="1" t="s">
        <v>31</v>
      </c>
      <c r="Z506" s="1">
        <v>25</v>
      </c>
      <c r="AA506" s="1">
        <v>9000</v>
      </c>
    </row>
    <row r="507" spans="2:27" x14ac:dyDescent="0.25">
      <c r="B507" s="2">
        <v>1506</v>
      </c>
      <c r="C507" s="3">
        <v>44579</v>
      </c>
      <c r="D507" s="2">
        <v>1900000</v>
      </c>
      <c r="E507" s="2">
        <v>8520</v>
      </c>
      <c r="F507" s="1">
        <v>29000</v>
      </c>
      <c r="G507" s="1">
        <v>1.4999999999999999E-2</v>
      </c>
      <c r="H507" s="1">
        <v>223</v>
      </c>
      <c r="I507" s="1">
        <v>1</v>
      </c>
      <c r="J507" s="1" t="s">
        <v>14</v>
      </c>
      <c r="K507" s="1">
        <v>3</v>
      </c>
      <c r="L507" s="1">
        <v>3</v>
      </c>
      <c r="M507" s="1" t="s">
        <v>23</v>
      </c>
      <c r="N507" s="1" t="s">
        <v>20</v>
      </c>
      <c r="O507" s="1" t="s">
        <v>21</v>
      </c>
      <c r="P507" s="1">
        <v>1194</v>
      </c>
      <c r="Q507" s="1" t="s">
        <v>31</v>
      </c>
      <c r="R507" s="1" t="s">
        <v>65</v>
      </c>
      <c r="S507" s="1">
        <v>4</v>
      </c>
      <c r="T507" s="1" t="s">
        <v>33</v>
      </c>
      <c r="U507" s="1">
        <v>53</v>
      </c>
      <c r="V507" s="1">
        <v>360000</v>
      </c>
      <c r="W507" s="1">
        <v>102</v>
      </c>
      <c r="X507" s="1" t="s">
        <v>38</v>
      </c>
      <c r="Y507" s="1" t="s">
        <v>31</v>
      </c>
      <c r="Z507" s="1">
        <v>23</v>
      </c>
      <c r="AA507" s="1">
        <v>7000</v>
      </c>
    </row>
    <row r="508" spans="2:27" x14ac:dyDescent="0.25">
      <c r="B508" s="2">
        <v>1507</v>
      </c>
      <c r="C508" s="3">
        <v>44579</v>
      </c>
      <c r="D508" s="2">
        <v>1810000</v>
      </c>
      <c r="E508" s="2">
        <v>8410</v>
      </c>
      <c r="F508" s="1">
        <v>36000</v>
      </c>
      <c r="G508" s="1">
        <v>0.02</v>
      </c>
      <c r="H508" s="1">
        <v>215</v>
      </c>
      <c r="I508" s="1">
        <v>1</v>
      </c>
      <c r="J508" s="1" t="s">
        <v>14</v>
      </c>
      <c r="K508" s="1">
        <v>3</v>
      </c>
      <c r="L508" s="1">
        <v>4</v>
      </c>
      <c r="M508" s="1" t="s">
        <v>23</v>
      </c>
      <c r="N508" s="1" t="s">
        <v>20</v>
      </c>
      <c r="O508" s="1" t="s">
        <v>21</v>
      </c>
      <c r="P508" s="1">
        <v>1209</v>
      </c>
      <c r="Q508" s="1" t="s">
        <v>31</v>
      </c>
      <c r="R508" s="1" t="s">
        <v>65</v>
      </c>
      <c r="S508" s="1">
        <v>3</v>
      </c>
      <c r="T508" s="1" t="s">
        <v>33</v>
      </c>
      <c r="U508" s="1">
        <v>49</v>
      </c>
      <c r="V508" s="1">
        <v>580000</v>
      </c>
      <c r="W508" s="1">
        <v>103</v>
      </c>
      <c r="X508" s="1" t="s">
        <v>39</v>
      </c>
      <c r="Y508" s="1" t="s">
        <v>31</v>
      </c>
      <c r="Z508" s="1">
        <v>31</v>
      </c>
      <c r="AA508" s="1">
        <v>15000</v>
      </c>
    </row>
    <row r="509" spans="2:27" x14ac:dyDescent="0.25">
      <c r="B509" s="2">
        <v>1508</v>
      </c>
      <c r="C509" s="3">
        <v>44579</v>
      </c>
      <c r="D509" s="2">
        <v>1780000</v>
      </c>
      <c r="E509" s="2">
        <v>10000</v>
      </c>
      <c r="F509" s="1">
        <v>25000</v>
      </c>
      <c r="G509" s="1">
        <v>1.4E-2</v>
      </c>
      <c r="H509" s="1">
        <v>178</v>
      </c>
      <c r="I509" s="1">
        <v>3</v>
      </c>
      <c r="J509" s="1" t="s">
        <v>18</v>
      </c>
      <c r="K509" s="1">
        <v>3</v>
      </c>
      <c r="L509" s="1">
        <v>4</v>
      </c>
      <c r="M509" s="1" t="s">
        <v>23</v>
      </c>
      <c r="N509" s="1" t="s">
        <v>16</v>
      </c>
      <c r="O509" s="1" t="s">
        <v>17</v>
      </c>
      <c r="P509" s="1">
        <v>1478</v>
      </c>
      <c r="Q509" s="1" t="s">
        <v>34</v>
      </c>
      <c r="R509" s="1" t="s">
        <v>65</v>
      </c>
      <c r="S509" s="1">
        <v>4</v>
      </c>
      <c r="T509" s="1" t="s">
        <v>33</v>
      </c>
      <c r="U509" s="1">
        <v>52</v>
      </c>
      <c r="V509" s="1">
        <v>550000</v>
      </c>
      <c r="W509" s="1">
        <v>102</v>
      </c>
      <c r="X509" s="1" t="s">
        <v>38</v>
      </c>
      <c r="Y509" s="1" t="s">
        <v>31</v>
      </c>
      <c r="Z509" s="1">
        <v>23</v>
      </c>
      <c r="AA509" s="1">
        <v>7000</v>
      </c>
    </row>
    <row r="510" spans="2:27" x14ac:dyDescent="0.25">
      <c r="B510" s="2">
        <v>1509</v>
      </c>
      <c r="C510" s="3">
        <v>44579</v>
      </c>
      <c r="D510" s="2">
        <v>1530000</v>
      </c>
      <c r="E510" s="2">
        <v>8090</v>
      </c>
      <c r="F510" s="1">
        <v>24000</v>
      </c>
      <c r="G510" s="1">
        <v>1.6E-2</v>
      </c>
      <c r="H510" s="1">
        <v>189</v>
      </c>
      <c r="I510" s="1">
        <v>2</v>
      </c>
      <c r="J510" s="1" t="s">
        <v>18</v>
      </c>
      <c r="K510" s="1">
        <v>3</v>
      </c>
      <c r="L510" s="1">
        <v>3</v>
      </c>
      <c r="M510" s="1" t="s">
        <v>15</v>
      </c>
      <c r="N510" s="1" t="s">
        <v>20</v>
      </c>
      <c r="O510" s="1" t="s">
        <v>17</v>
      </c>
      <c r="P510" s="1">
        <v>1574</v>
      </c>
      <c r="Q510" s="1" t="s">
        <v>34</v>
      </c>
      <c r="R510" s="1" t="s">
        <v>65</v>
      </c>
      <c r="S510" s="1">
        <v>3</v>
      </c>
      <c r="T510" s="1" t="s">
        <v>33</v>
      </c>
      <c r="U510" s="1">
        <v>60</v>
      </c>
      <c r="V510" s="1">
        <v>500000</v>
      </c>
      <c r="W510" s="1">
        <v>102</v>
      </c>
      <c r="X510" s="1" t="s">
        <v>38</v>
      </c>
      <c r="Y510" s="1" t="s">
        <v>31</v>
      </c>
      <c r="Z510" s="1">
        <v>23</v>
      </c>
      <c r="AA510" s="1">
        <v>7000</v>
      </c>
    </row>
    <row r="511" spans="2:27" x14ac:dyDescent="0.25">
      <c r="B511" s="2">
        <v>1510</v>
      </c>
      <c r="C511" s="3">
        <v>44580</v>
      </c>
      <c r="D511" s="2">
        <v>1420000</v>
      </c>
      <c r="E511" s="2">
        <v>6010</v>
      </c>
      <c r="F511" s="1">
        <v>30000</v>
      </c>
      <c r="G511" s="1">
        <v>2.1000000000000001E-2</v>
      </c>
      <c r="H511" s="1">
        <v>236</v>
      </c>
      <c r="I511" s="1">
        <v>4</v>
      </c>
      <c r="J511" s="1" t="s">
        <v>18</v>
      </c>
      <c r="K511" s="1">
        <v>3</v>
      </c>
      <c r="L511" s="1">
        <v>3</v>
      </c>
      <c r="M511" s="1" t="s">
        <v>15</v>
      </c>
      <c r="N511" s="1" t="s">
        <v>19</v>
      </c>
      <c r="O511" s="1" t="s">
        <v>21</v>
      </c>
      <c r="P511" s="1">
        <v>1124</v>
      </c>
      <c r="Q511" s="1" t="s">
        <v>34</v>
      </c>
      <c r="R511" s="1" t="s">
        <v>65</v>
      </c>
      <c r="S511" s="1">
        <v>2</v>
      </c>
      <c r="T511" s="1" t="s">
        <v>32</v>
      </c>
      <c r="U511" s="1">
        <v>50</v>
      </c>
      <c r="V511" s="1">
        <v>500000</v>
      </c>
      <c r="W511" s="1">
        <v>103</v>
      </c>
      <c r="X511" s="1" t="s">
        <v>39</v>
      </c>
      <c r="Y511" s="1" t="s">
        <v>31</v>
      </c>
      <c r="Z511" s="1">
        <v>31</v>
      </c>
      <c r="AA511" s="1">
        <v>15000</v>
      </c>
    </row>
    <row r="512" spans="2:27" x14ac:dyDescent="0.25">
      <c r="B512" s="2">
        <v>1511</v>
      </c>
      <c r="C512" s="3">
        <v>44580</v>
      </c>
      <c r="D512" s="2">
        <v>1670000</v>
      </c>
      <c r="E512" s="2">
        <v>10770</v>
      </c>
      <c r="F512" s="1">
        <v>30000</v>
      </c>
      <c r="G512" s="1">
        <v>1.7999999999999999E-2</v>
      </c>
      <c r="H512" s="1">
        <v>155</v>
      </c>
      <c r="I512" s="1">
        <v>3</v>
      </c>
      <c r="J512" s="1" t="s">
        <v>18</v>
      </c>
      <c r="K512" s="1">
        <v>2</v>
      </c>
      <c r="L512" s="1">
        <v>4</v>
      </c>
      <c r="M512" s="1" t="s">
        <v>23</v>
      </c>
      <c r="N512" s="1" t="s">
        <v>16</v>
      </c>
      <c r="O512" s="1" t="s">
        <v>21</v>
      </c>
      <c r="P512" s="1">
        <v>1593</v>
      </c>
      <c r="Q512" s="1" t="s">
        <v>31</v>
      </c>
      <c r="R512" s="1" t="s">
        <v>65</v>
      </c>
      <c r="S512" s="1">
        <v>4</v>
      </c>
      <c r="T512" s="1" t="s">
        <v>33</v>
      </c>
      <c r="U512" s="1">
        <v>41</v>
      </c>
      <c r="V512" s="1">
        <v>500000</v>
      </c>
      <c r="W512" s="1">
        <v>103</v>
      </c>
      <c r="X512" s="1" t="s">
        <v>39</v>
      </c>
      <c r="Y512" s="1" t="s">
        <v>31</v>
      </c>
      <c r="Z512" s="1">
        <v>31</v>
      </c>
      <c r="AA512" s="1">
        <v>15000</v>
      </c>
    </row>
    <row r="513" spans="2:27" x14ac:dyDescent="0.25">
      <c r="B513" s="2">
        <v>1512</v>
      </c>
      <c r="C513" s="3">
        <v>44581</v>
      </c>
      <c r="D513" s="2">
        <v>2370000</v>
      </c>
      <c r="E513" s="2">
        <v>10340</v>
      </c>
      <c r="F513" s="1">
        <v>33000</v>
      </c>
      <c r="G513" s="1">
        <v>1.4E-2</v>
      </c>
      <c r="H513" s="1">
        <v>229</v>
      </c>
      <c r="I513" s="1">
        <v>2</v>
      </c>
      <c r="J513" s="1" t="s">
        <v>18</v>
      </c>
      <c r="K513" s="1">
        <v>3</v>
      </c>
      <c r="L513" s="1">
        <v>4</v>
      </c>
      <c r="M513" s="1" t="s">
        <v>15</v>
      </c>
      <c r="N513" s="1" t="s">
        <v>16</v>
      </c>
      <c r="O513" s="1" t="s">
        <v>17</v>
      </c>
      <c r="P513" s="1">
        <v>1239</v>
      </c>
      <c r="Q513" s="1" t="s">
        <v>31</v>
      </c>
      <c r="R513" s="1" t="s">
        <v>65</v>
      </c>
      <c r="S513" s="1">
        <v>4</v>
      </c>
      <c r="T513" s="1" t="s">
        <v>32</v>
      </c>
      <c r="U513" s="1">
        <v>45</v>
      </c>
      <c r="V513" s="1">
        <v>470000</v>
      </c>
      <c r="W513" s="1">
        <v>101</v>
      </c>
      <c r="X513" s="1" t="s">
        <v>37</v>
      </c>
      <c r="Y513" s="1" t="s">
        <v>31</v>
      </c>
      <c r="Z513" s="1">
        <v>25</v>
      </c>
      <c r="AA513" s="1">
        <v>9000</v>
      </c>
    </row>
    <row r="514" spans="2:27" x14ac:dyDescent="0.25">
      <c r="B514" s="2">
        <v>1513</v>
      </c>
      <c r="C514" s="3">
        <v>44581</v>
      </c>
      <c r="D514" s="2">
        <v>2250000</v>
      </c>
      <c r="E514" s="2">
        <v>10810</v>
      </c>
      <c r="F514" s="1">
        <v>36000</v>
      </c>
      <c r="G514" s="1">
        <v>1.6E-2</v>
      </c>
      <c r="H514" s="1">
        <v>208</v>
      </c>
      <c r="I514" s="1">
        <v>2</v>
      </c>
      <c r="J514" s="1" t="s">
        <v>14</v>
      </c>
      <c r="K514" s="1">
        <v>4</v>
      </c>
      <c r="L514" s="1">
        <v>3</v>
      </c>
      <c r="M514" s="1" t="s">
        <v>23</v>
      </c>
      <c r="N514" s="1" t="s">
        <v>16</v>
      </c>
      <c r="O514" s="1" t="s">
        <v>21</v>
      </c>
      <c r="P514" s="1">
        <v>1459</v>
      </c>
      <c r="Q514" s="1" t="s">
        <v>31</v>
      </c>
      <c r="R514" s="1" t="s">
        <v>65</v>
      </c>
      <c r="S514" s="1">
        <v>4</v>
      </c>
      <c r="T514" s="1" t="s">
        <v>32</v>
      </c>
      <c r="U514" s="1">
        <v>61</v>
      </c>
      <c r="V514" s="1">
        <v>400000</v>
      </c>
      <c r="W514" s="1">
        <v>102</v>
      </c>
      <c r="X514" s="1" t="s">
        <v>38</v>
      </c>
      <c r="Y514" s="1" t="s">
        <v>31</v>
      </c>
      <c r="Z514" s="1">
        <v>23</v>
      </c>
      <c r="AA514" s="1">
        <v>7000</v>
      </c>
    </row>
    <row r="515" spans="2:27" x14ac:dyDescent="0.25">
      <c r="B515" s="2">
        <v>1514</v>
      </c>
      <c r="C515" s="3">
        <v>44581</v>
      </c>
      <c r="D515" s="2">
        <v>1790000</v>
      </c>
      <c r="E515" s="2">
        <v>11770</v>
      </c>
      <c r="F515" s="1">
        <v>38000</v>
      </c>
      <c r="G515" s="1">
        <v>2.1000000000000001E-2</v>
      </c>
      <c r="H515" s="1">
        <v>152</v>
      </c>
      <c r="I515" s="1">
        <v>3</v>
      </c>
      <c r="J515" s="1" t="s">
        <v>14</v>
      </c>
      <c r="K515" s="1">
        <v>3</v>
      </c>
      <c r="L515" s="1">
        <v>3</v>
      </c>
      <c r="M515" s="1" t="s">
        <v>22</v>
      </c>
      <c r="N515" s="1" t="s">
        <v>16</v>
      </c>
      <c r="O515" s="1" t="s">
        <v>21</v>
      </c>
      <c r="P515" s="1">
        <v>1772</v>
      </c>
      <c r="Q515" s="1" t="s">
        <v>31</v>
      </c>
      <c r="R515" s="1" t="s">
        <v>65</v>
      </c>
      <c r="S515" s="1">
        <v>2</v>
      </c>
      <c r="T515" s="1" t="s">
        <v>33</v>
      </c>
      <c r="U515" s="1">
        <v>63</v>
      </c>
      <c r="V515" s="1">
        <v>500000</v>
      </c>
      <c r="W515" s="1">
        <v>103</v>
      </c>
      <c r="X515" s="1" t="s">
        <v>39</v>
      </c>
      <c r="Y515" s="1" t="s">
        <v>31</v>
      </c>
      <c r="Z515" s="1">
        <v>31</v>
      </c>
      <c r="AA515" s="1">
        <v>15000</v>
      </c>
    </row>
    <row r="516" spans="2:27" x14ac:dyDescent="0.25">
      <c r="B516" s="2">
        <v>1515</v>
      </c>
      <c r="C516" s="3">
        <v>44583</v>
      </c>
      <c r="D516" s="2">
        <v>1150000</v>
      </c>
      <c r="E516" s="2">
        <v>6250</v>
      </c>
      <c r="F516" s="1">
        <v>14000</v>
      </c>
      <c r="G516" s="1">
        <v>1.2E-2</v>
      </c>
      <c r="H516" s="1">
        <v>184</v>
      </c>
      <c r="I516" s="1">
        <v>3</v>
      </c>
      <c r="J516" s="1" t="s">
        <v>18</v>
      </c>
      <c r="K516" s="1">
        <v>3</v>
      </c>
      <c r="L516" s="1">
        <v>4</v>
      </c>
      <c r="M516" s="1" t="s">
        <v>22</v>
      </c>
      <c r="N516" s="1" t="s">
        <v>19</v>
      </c>
      <c r="O516" s="1" t="s">
        <v>21</v>
      </c>
      <c r="P516" s="1">
        <v>1080</v>
      </c>
      <c r="Q516" s="1" t="s">
        <v>31</v>
      </c>
      <c r="R516" s="1" t="s">
        <v>65</v>
      </c>
      <c r="S516" s="1">
        <v>3</v>
      </c>
      <c r="T516" s="1" t="s">
        <v>33</v>
      </c>
      <c r="U516" s="1">
        <v>65</v>
      </c>
      <c r="V516" s="1">
        <v>300000</v>
      </c>
      <c r="W516" s="1">
        <v>101</v>
      </c>
      <c r="X516" s="1" t="s">
        <v>37</v>
      </c>
      <c r="Y516" s="1" t="s">
        <v>31</v>
      </c>
      <c r="Z516" s="1">
        <v>25</v>
      </c>
      <c r="AA516" s="1">
        <v>9000</v>
      </c>
    </row>
    <row r="517" spans="2:27" x14ac:dyDescent="0.25">
      <c r="B517" s="2">
        <v>1516</v>
      </c>
      <c r="C517" s="3">
        <v>44584</v>
      </c>
      <c r="D517" s="2">
        <v>1350000</v>
      </c>
      <c r="E517" s="2">
        <v>9500</v>
      </c>
      <c r="F517" s="1">
        <v>15000</v>
      </c>
      <c r="G517" s="1">
        <v>1.0999999999999999E-2</v>
      </c>
      <c r="H517" s="1">
        <v>142</v>
      </c>
      <c r="I517" s="1">
        <v>5</v>
      </c>
      <c r="J517" s="1" t="s">
        <v>18</v>
      </c>
      <c r="K517" s="1">
        <v>2</v>
      </c>
      <c r="L517" s="1">
        <v>3</v>
      </c>
      <c r="M517" s="1" t="s">
        <v>22</v>
      </c>
      <c r="N517" s="1" t="s">
        <v>20</v>
      </c>
      <c r="O517" s="1" t="s">
        <v>21</v>
      </c>
      <c r="P517" s="1">
        <v>1215</v>
      </c>
      <c r="Q517" s="1" t="s">
        <v>31</v>
      </c>
      <c r="R517" s="1" t="s">
        <v>66</v>
      </c>
      <c r="S517" s="1">
        <v>0</v>
      </c>
      <c r="T517" s="1" t="s">
        <v>33</v>
      </c>
      <c r="U517" s="1">
        <v>39</v>
      </c>
      <c r="V517" s="1">
        <v>490000</v>
      </c>
      <c r="W517" s="1">
        <v>101</v>
      </c>
      <c r="X517" s="1" t="s">
        <v>37</v>
      </c>
      <c r="Y517" s="1" t="s">
        <v>31</v>
      </c>
      <c r="Z517" s="1">
        <v>25</v>
      </c>
      <c r="AA517" s="1">
        <v>9000</v>
      </c>
    </row>
    <row r="518" spans="2:27" x14ac:dyDescent="0.25">
      <c r="B518" s="2">
        <v>1517</v>
      </c>
      <c r="C518" s="3">
        <v>44584</v>
      </c>
      <c r="D518" s="2">
        <v>1580000</v>
      </c>
      <c r="E518" s="2">
        <v>5850</v>
      </c>
      <c r="F518" s="1">
        <v>38000</v>
      </c>
      <c r="G518" s="1">
        <v>2.4E-2</v>
      </c>
      <c r="H518" s="1">
        <v>270</v>
      </c>
      <c r="I518" s="1">
        <v>2</v>
      </c>
      <c r="J518" s="1" t="s">
        <v>18</v>
      </c>
      <c r="K518" s="1">
        <v>3</v>
      </c>
      <c r="L518" s="1">
        <v>3</v>
      </c>
      <c r="M518" s="1" t="s">
        <v>15</v>
      </c>
      <c r="N518" s="1" t="s">
        <v>19</v>
      </c>
      <c r="O518" s="1" t="s">
        <v>21</v>
      </c>
      <c r="P518" s="1">
        <v>1731</v>
      </c>
      <c r="Q518" s="1" t="s">
        <v>34</v>
      </c>
      <c r="R518" s="1" t="s">
        <v>65</v>
      </c>
      <c r="S518" s="1">
        <v>4</v>
      </c>
      <c r="T518" s="1" t="s">
        <v>33</v>
      </c>
      <c r="U518" s="1">
        <v>63</v>
      </c>
      <c r="V518" s="1">
        <v>540000</v>
      </c>
      <c r="W518" s="1">
        <v>103</v>
      </c>
      <c r="X518" s="1" t="s">
        <v>39</v>
      </c>
      <c r="Y518" s="1" t="s">
        <v>31</v>
      </c>
      <c r="Z518" s="1">
        <v>31</v>
      </c>
      <c r="AA518" s="1">
        <v>15000</v>
      </c>
    </row>
    <row r="519" spans="2:27" x14ac:dyDescent="0.25">
      <c r="B519" s="2">
        <v>1518</v>
      </c>
      <c r="C519" s="3">
        <v>44585</v>
      </c>
      <c r="D519" s="2">
        <v>2230000</v>
      </c>
      <c r="E519" s="2">
        <v>8220</v>
      </c>
      <c r="F519" s="1">
        <v>42000</v>
      </c>
      <c r="G519" s="1">
        <v>1.9E-2</v>
      </c>
      <c r="H519" s="1">
        <v>271</v>
      </c>
      <c r="I519" s="1">
        <v>1</v>
      </c>
      <c r="J519" s="1" t="s">
        <v>18</v>
      </c>
      <c r="K519" s="1">
        <v>4</v>
      </c>
      <c r="L519" s="1">
        <v>3</v>
      </c>
      <c r="M519" s="1" t="s">
        <v>23</v>
      </c>
      <c r="N519" s="1" t="s">
        <v>20</v>
      </c>
      <c r="O519" s="1" t="s">
        <v>17</v>
      </c>
      <c r="P519" s="1">
        <v>1412</v>
      </c>
      <c r="Q519" s="1" t="s">
        <v>34</v>
      </c>
      <c r="R519" s="1" t="s">
        <v>65</v>
      </c>
      <c r="S519" s="1">
        <v>4</v>
      </c>
      <c r="T519" s="1" t="s">
        <v>32</v>
      </c>
      <c r="U519" s="1">
        <v>64</v>
      </c>
      <c r="V519" s="1">
        <v>770000</v>
      </c>
      <c r="W519" s="1">
        <v>102</v>
      </c>
      <c r="X519" s="1" t="s">
        <v>38</v>
      </c>
      <c r="Y519" s="1" t="s">
        <v>31</v>
      </c>
      <c r="Z519" s="1">
        <v>23</v>
      </c>
      <c r="AA519" s="1">
        <v>7000</v>
      </c>
    </row>
    <row r="520" spans="2:27" x14ac:dyDescent="0.25">
      <c r="B520" s="2">
        <v>1519</v>
      </c>
      <c r="C520" s="3">
        <v>44585</v>
      </c>
      <c r="D520" s="2">
        <v>2710000</v>
      </c>
      <c r="E520" s="2">
        <v>11330</v>
      </c>
      <c r="F520" s="1">
        <v>57000</v>
      </c>
      <c r="G520" s="1">
        <v>2.1000000000000001E-2</v>
      </c>
      <c r="H520" s="1">
        <v>239</v>
      </c>
      <c r="I520" s="1">
        <v>3</v>
      </c>
      <c r="J520" s="1" t="s">
        <v>18</v>
      </c>
      <c r="K520" s="1">
        <v>4</v>
      </c>
      <c r="L520" s="1">
        <v>3</v>
      </c>
      <c r="M520" s="1" t="s">
        <v>22</v>
      </c>
      <c r="N520" s="1" t="s">
        <v>16</v>
      </c>
      <c r="O520" s="1" t="s">
        <v>21</v>
      </c>
      <c r="P520" s="1">
        <v>1849</v>
      </c>
      <c r="Q520" s="1" t="s">
        <v>31</v>
      </c>
      <c r="R520" s="1" t="s">
        <v>65</v>
      </c>
      <c r="S520" s="1">
        <v>2</v>
      </c>
      <c r="T520" s="1" t="s">
        <v>33</v>
      </c>
      <c r="U520" s="1">
        <v>42</v>
      </c>
      <c r="V520" s="1">
        <v>1010000</v>
      </c>
      <c r="W520" s="1">
        <v>102</v>
      </c>
      <c r="X520" s="1" t="s">
        <v>38</v>
      </c>
      <c r="Y520" s="1" t="s">
        <v>31</v>
      </c>
      <c r="Z520" s="1">
        <v>23</v>
      </c>
      <c r="AA520" s="1">
        <v>7000</v>
      </c>
    </row>
    <row r="521" spans="2:27" x14ac:dyDescent="0.25">
      <c r="B521" s="2">
        <v>1520</v>
      </c>
      <c r="C521" s="3">
        <v>44587</v>
      </c>
      <c r="D521" s="2">
        <v>1190000</v>
      </c>
      <c r="E521" s="2">
        <v>5360</v>
      </c>
      <c r="F521" s="1">
        <v>15000</v>
      </c>
      <c r="G521" s="1">
        <v>1.2999999999999999E-2</v>
      </c>
      <c r="H521" s="1">
        <v>222</v>
      </c>
      <c r="I521" s="1">
        <v>2</v>
      </c>
      <c r="J521" s="1" t="s">
        <v>18</v>
      </c>
      <c r="K521" s="1">
        <v>4</v>
      </c>
      <c r="L521" s="1">
        <v>4</v>
      </c>
      <c r="M521" s="1" t="s">
        <v>23</v>
      </c>
      <c r="N521" s="1" t="s">
        <v>19</v>
      </c>
      <c r="O521" s="1" t="s">
        <v>17</v>
      </c>
      <c r="P521" s="1">
        <v>1461</v>
      </c>
      <c r="Q521" s="1" t="s">
        <v>34</v>
      </c>
      <c r="R521" s="1" t="s">
        <v>65</v>
      </c>
      <c r="S521" s="1">
        <v>2</v>
      </c>
      <c r="T521" s="1" t="s">
        <v>32</v>
      </c>
      <c r="U521" s="1">
        <v>57</v>
      </c>
      <c r="V521" s="1">
        <v>310000</v>
      </c>
      <c r="W521" s="1">
        <v>101</v>
      </c>
      <c r="X521" s="1" t="s">
        <v>37</v>
      </c>
      <c r="Y521" s="1" t="s">
        <v>31</v>
      </c>
      <c r="Z521" s="1">
        <v>25</v>
      </c>
      <c r="AA521" s="1">
        <v>9000</v>
      </c>
    </row>
    <row r="522" spans="2:27" x14ac:dyDescent="0.25">
      <c r="B522" s="2">
        <v>1521</v>
      </c>
      <c r="C522" s="3">
        <v>44589</v>
      </c>
      <c r="D522" s="2">
        <v>1100000</v>
      </c>
      <c r="E522" s="2">
        <v>5720</v>
      </c>
      <c r="F522" s="1">
        <v>19000</v>
      </c>
      <c r="G522" s="1">
        <v>1.7000000000000001E-2</v>
      </c>
      <c r="H522" s="1">
        <v>192</v>
      </c>
      <c r="I522" s="1">
        <v>6</v>
      </c>
      <c r="J522" s="1" t="s">
        <v>14</v>
      </c>
      <c r="K522" s="1">
        <v>3</v>
      </c>
      <c r="L522" s="1">
        <v>4</v>
      </c>
      <c r="M522" s="1" t="s">
        <v>15</v>
      </c>
      <c r="N522" s="1" t="s">
        <v>19</v>
      </c>
      <c r="O522" s="1" t="s">
        <v>17</v>
      </c>
      <c r="P522" s="1">
        <v>1493</v>
      </c>
      <c r="Q522" s="1" t="s">
        <v>31</v>
      </c>
      <c r="R522" s="1" t="s">
        <v>65</v>
      </c>
      <c r="S522" s="1">
        <v>4</v>
      </c>
      <c r="T522" s="1" t="s">
        <v>33</v>
      </c>
      <c r="U522" s="1">
        <v>63</v>
      </c>
      <c r="V522" s="1">
        <v>740000</v>
      </c>
      <c r="W522" s="1">
        <v>101</v>
      </c>
      <c r="X522" s="1" t="s">
        <v>37</v>
      </c>
      <c r="Y522" s="1" t="s">
        <v>31</v>
      </c>
      <c r="Z522" s="1">
        <v>25</v>
      </c>
      <c r="AA522" s="1">
        <v>9000</v>
      </c>
    </row>
    <row r="523" spans="2:27" x14ac:dyDescent="0.25">
      <c r="B523" s="2">
        <v>1522</v>
      </c>
      <c r="C523" s="3">
        <v>44590</v>
      </c>
      <c r="D523" s="2">
        <v>870000</v>
      </c>
      <c r="E523" s="2">
        <v>5950</v>
      </c>
      <c r="F523" s="1">
        <v>15000</v>
      </c>
      <c r="G523" s="1">
        <v>1.7000000000000001E-2</v>
      </c>
      <c r="H523" s="1">
        <v>146</v>
      </c>
      <c r="I523" s="1">
        <v>6</v>
      </c>
      <c r="J523" s="1" t="s">
        <v>14</v>
      </c>
      <c r="K523" s="1">
        <v>2</v>
      </c>
      <c r="L523" s="1">
        <v>3</v>
      </c>
      <c r="M523" s="1" t="s">
        <v>23</v>
      </c>
      <c r="N523" s="1" t="s">
        <v>19</v>
      </c>
      <c r="O523" s="1" t="s">
        <v>21</v>
      </c>
      <c r="P523" s="1">
        <v>1034</v>
      </c>
      <c r="Q523" s="1" t="s">
        <v>31</v>
      </c>
      <c r="R523" s="1" t="s">
        <v>66</v>
      </c>
      <c r="S523" s="1">
        <v>0</v>
      </c>
      <c r="T523" s="1" t="s">
        <v>32</v>
      </c>
      <c r="U523" s="1">
        <v>34</v>
      </c>
      <c r="V523" s="1">
        <v>600000</v>
      </c>
      <c r="W523" s="1">
        <v>102</v>
      </c>
      <c r="X523" s="1" t="s">
        <v>38</v>
      </c>
      <c r="Y523" s="1" t="s">
        <v>31</v>
      </c>
      <c r="Z523" s="1">
        <v>23</v>
      </c>
      <c r="AA523" s="1">
        <v>7000</v>
      </c>
    </row>
    <row r="524" spans="2:27" x14ac:dyDescent="0.25">
      <c r="B524" s="2">
        <v>1523</v>
      </c>
      <c r="C524" s="3">
        <v>44590</v>
      </c>
      <c r="D524" s="2">
        <v>1000000</v>
      </c>
      <c r="E524" s="2">
        <v>5100</v>
      </c>
      <c r="F524" s="1">
        <v>14000</v>
      </c>
      <c r="G524" s="1">
        <v>1.4E-2</v>
      </c>
      <c r="H524" s="1">
        <v>196</v>
      </c>
      <c r="I524" s="1">
        <v>2</v>
      </c>
      <c r="J524" s="1" t="s">
        <v>14</v>
      </c>
      <c r="K524" s="1">
        <v>3</v>
      </c>
      <c r="L524" s="1">
        <v>3</v>
      </c>
      <c r="M524" s="1" t="s">
        <v>23</v>
      </c>
      <c r="N524" s="1" t="s">
        <v>19</v>
      </c>
      <c r="O524" s="1" t="s">
        <v>17</v>
      </c>
      <c r="P524" s="1">
        <v>1220</v>
      </c>
      <c r="Q524" s="1" t="s">
        <v>31</v>
      </c>
      <c r="R524" s="1" t="s">
        <v>65</v>
      </c>
      <c r="S524" s="1">
        <v>3</v>
      </c>
      <c r="T524" s="1" t="s">
        <v>32</v>
      </c>
      <c r="U524" s="1">
        <v>56</v>
      </c>
      <c r="V524" s="1">
        <v>770000</v>
      </c>
      <c r="W524" s="1">
        <v>102</v>
      </c>
      <c r="X524" s="1" t="s">
        <v>38</v>
      </c>
      <c r="Y524" s="1" t="s">
        <v>31</v>
      </c>
      <c r="Z524" s="1">
        <v>23</v>
      </c>
      <c r="AA524" s="1">
        <v>7000</v>
      </c>
    </row>
    <row r="525" spans="2:27" x14ac:dyDescent="0.25">
      <c r="B525" s="2">
        <v>1524</v>
      </c>
      <c r="C525" s="3">
        <v>44591</v>
      </c>
      <c r="D525" s="2">
        <v>1670000</v>
      </c>
      <c r="E525" s="2">
        <v>10430</v>
      </c>
      <c r="F525" s="1">
        <v>35000</v>
      </c>
      <c r="G525" s="1">
        <v>2.1000000000000001E-2</v>
      </c>
      <c r="H525" s="1">
        <v>160</v>
      </c>
      <c r="I525" s="1">
        <v>5</v>
      </c>
      <c r="J525" s="1" t="s">
        <v>18</v>
      </c>
      <c r="K525" s="1">
        <v>3</v>
      </c>
      <c r="L525" s="1">
        <v>2</v>
      </c>
      <c r="M525" s="1" t="s">
        <v>23</v>
      </c>
      <c r="N525" s="1" t="s">
        <v>16</v>
      </c>
      <c r="O525" s="1" t="s">
        <v>21</v>
      </c>
      <c r="P525" s="1">
        <v>1323</v>
      </c>
      <c r="Q525" s="1" t="s">
        <v>31</v>
      </c>
      <c r="R525" s="1" t="s">
        <v>66</v>
      </c>
      <c r="S525" s="1">
        <v>0</v>
      </c>
      <c r="T525" s="1" t="s">
        <v>33</v>
      </c>
      <c r="U525" s="1">
        <v>35</v>
      </c>
      <c r="V525" s="1">
        <v>600000</v>
      </c>
      <c r="W525" s="1">
        <v>103</v>
      </c>
      <c r="X525" s="1" t="s">
        <v>39</v>
      </c>
      <c r="Y525" s="1" t="s">
        <v>31</v>
      </c>
      <c r="Z525" s="1">
        <v>31</v>
      </c>
      <c r="AA525" s="1">
        <v>15000</v>
      </c>
    </row>
    <row r="526" spans="2:27" x14ac:dyDescent="0.25">
      <c r="B526" s="2">
        <v>1525</v>
      </c>
      <c r="C526" s="3">
        <v>44591</v>
      </c>
      <c r="D526" s="2">
        <v>950000</v>
      </c>
      <c r="E526" s="2">
        <v>6330</v>
      </c>
      <c r="F526" s="1">
        <v>16000</v>
      </c>
      <c r="G526" s="1">
        <v>1.7000000000000001E-2</v>
      </c>
      <c r="H526" s="1">
        <v>150</v>
      </c>
      <c r="I526" s="1">
        <v>2</v>
      </c>
      <c r="J526" s="1" t="s">
        <v>14</v>
      </c>
      <c r="K526" s="1">
        <v>2</v>
      </c>
      <c r="L526" s="1">
        <v>3</v>
      </c>
      <c r="M526" s="1" t="s">
        <v>22</v>
      </c>
      <c r="N526" s="1" t="s">
        <v>19</v>
      </c>
      <c r="O526" s="1" t="s">
        <v>17</v>
      </c>
      <c r="P526" s="1">
        <v>1500</v>
      </c>
      <c r="Q526" s="1" t="s">
        <v>31</v>
      </c>
      <c r="R526" s="1" t="s">
        <v>65</v>
      </c>
      <c r="S526" s="1">
        <v>4</v>
      </c>
      <c r="T526" s="1" t="s">
        <v>33</v>
      </c>
      <c r="U526" s="1">
        <v>42</v>
      </c>
      <c r="V526" s="1">
        <v>780000</v>
      </c>
      <c r="W526" s="1">
        <v>102</v>
      </c>
      <c r="X526" s="1" t="s">
        <v>38</v>
      </c>
      <c r="Y526" s="1" t="s">
        <v>31</v>
      </c>
      <c r="Z526" s="1">
        <v>23</v>
      </c>
      <c r="AA526" s="1">
        <v>7000</v>
      </c>
    </row>
    <row r="527" spans="2:27" x14ac:dyDescent="0.25">
      <c r="B527" s="2">
        <v>1526</v>
      </c>
      <c r="C527" s="3">
        <v>44592</v>
      </c>
      <c r="D527" s="2">
        <v>1530000</v>
      </c>
      <c r="E527" s="2">
        <v>6210</v>
      </c>
      <c r="F527" s="1">
        <v>21000</v>
      </c>
      <c r="G527" s="1">
        <v>1.4E-2</v>
      </c>
      <c r="H527" s="1">
        <v>246</v>
      </c>
      <c r="I527" s="1">
        <v>3</v>
      </c>
      <c r="J527" s="1" t="s">
        <v>18</v>
      </c>
      <c r="K527" s="1">
        <v>3</v>
      </c>
      <c r="L527" s="1">
        <v>4</v>
      </c>
      <c r="M527" s="1" t="s">
        <v>22</v>
      </c>
      <c r="N527" s="1" t="s">
        <v>19</v>
      </c>
      <c r="O527" s="1" t="s">
        <v>21</v>
      </c>
      <c r="P527" s="1">
        <v>1067</v>
      </c>
      <c r="Q527" s="1" t="s">
        <v>31</v>
      </c>
      <c r="R527" s="1" t="s">
        <v>65</v>
      </c>
      <c r="S527" s="1">
        <v>2</v>
      </c>
      <c r="T527" s="1" t="s">
        <v>33</v>
      </c>
      <c r="U527" s="1">
        <v>43</v>
      </c>
      <c r="V527" s="1">
        <v>530000</v>
      </c>
      <c r="W527" s="1">
        <v>102</v>
      </c>
      <c r="X527" s="1" t="s">
        <v>38</v>
      </c>
      <c r="Y527" s="1" t="s">
        <v>31</v>
      </c>
      <c r="Z527" s="1">
        <v>23</v>
      </c>
      <c r="AA527" s="1">
        <v>7000</v>
      </c>
    </row>
    <row r="528" spans="2:27" x14ac:dyDescent="0.25">
      <c r="B528" s="2">
        <v>1527</v>
      </c>
      <c r="C528" s="3">
        <v>44592</v>
      </c>
      <c r="D528" s="2">
        <v>870000</v>
      </c>
      <c r="E528" s="2">
        <v>5950</v>
      </c>
      <c r="F528" s="1">
        <v>17000</v>
      </c>
      <c r="G528" s="1">
        <v>0.02</v>
      </c>
      <c r="H528" s="1">
        <v>146</v>
      </c>
      <c r="I528" s="1">
        <v>3</v>
      </c>
      <c r="J528" s="1" t="s">
        <v>18</v>
      </c>
      <c r="K528" s="1">
        <v>2</v>
      </c>
      <c r="L528" s="1">
        <v>2</v>
      </c>
      <c r="M528" s="1" t="s">
        <v>15</v>
      </c>
      <c r="N528" s="1" t="s">
        <v>19</v>
      </c>
      <c r="O528" s="1" t="s">
        <v>21</v>
      </c>
      <c r="P528" s="1">
        <v>1650</v>
      </c>
      <c r="Q528" s="1" t="s">
        <v>31</v>
      </c>
      <c r="R528" s="1" t="s">
        <v>66</v>
      </c>
      <c r="S528" s="1">
        <v>0</v>
      </c>
      <c r="T528" s="1" t="s">
        <v>32</v>
      </c>
      <c r="U528" s="1">
        <v>33</v>
      </c>
      <c r="V528" s="1">
        <v>410000</v>
      </c>
      <c r="W528" s="1">
        <v>102</v>
      </c>
      <c r="X528" s="1" t="s">
        <v>38</v>
      </c>
      <c r="Y528" s="1" t="s">
        <v>31</v>
      </c>
      <c r="Z528" s="1">
        <v>23</v>
      </c>
      <c r="AA528" s="1">
        <v>7000</v>
      </c>
    </row>
    <row r="529" spans="2:27" x14ac:dyDescent="0.25">
      <c r="B529" s="2">
        <v>1528</v>
      </c>
      <c r="C529" s="3">
        <v>44593</v>
      </c>
      <c r="D529" s="2">
        <v>950000</v>
      </c>
      <c r="E529" s="2">
        <v>5270</v>
      </c>
      <c r="F529" s="1">
        <v>17000</v>
      </c>
      <c r="G529" s="1">
        <v>1.7999999999999999E-2</v>
      </c>
      <c r="H529" s="1">
        <v>180</v>
      </c>
      <c r="I529" s="1">
        <v>2</v>
      </c>
      <c r="J529" s="1" t="s">
        <v>14</v>
      </c>
      <c r="K529" s="1">
        <v>2</v>
      </c>
      <c r="L529" s="1">
        <v>2</v>
      </c>
      <c r="M529" s="1" t="s">
        <v>23</v>
      </c>
      <c r="N529" s="1" t="s">
        <v>19</v>
      </c>
      <c r="O529" s="1" t="s">
        <v>17</v>
      </c>
      <c r="P529" s="1">
        <v>1734</v>
      </c>
      <c r="Q529" s="1" t="s">
        <v>31</v>
      </c>
      <c r="R529" s="1" t="s">
        <v>64</v>
      </c>
      <c r="S529" s="1">
        <v>0</v>
      </c>
      <c r="T529" s="1" t="s">
        <v>33</v>
      </c>
      <c r="U529" s="1">
        <v>30</v>
      </c>
      <c r="V529" s="1">
        <v>400000</v>
      </c>
      <c r="W529" s="1">
        <v>103</v>
      </c>
      <c r="X529" s="1" t="s">
        <v>39</v>
      </c>
      <c r="Y529" s="1" t="s">
        <v>31</v>
      </c>
      <c r="Z529" s="1">
        <v>31</v>
      </c>
      <c r="AA529" s="1">
        <v>15000</v>
      </c>
    </row>
    <row r="530" spans="2:27" x14ac:dyDescent="0.25">
      <c r="B530" s="2">
        <v>1529</v>
      </c>
      <c r="C530" s="3">
        <v>44594</v>
      </c>
      <c r="D530" s="2">
        <v>2150000</v>
      </c>
      <c r="E530" s="2">
        <v>10230</v>
      </c>
      <c r="F530" s="1">
        <v>43000</v>
      </c>
      <c r="G530" s="1">
        <v>0.02</v>
      </c>
      <c r="H530" s="1">
        <v>210</v>
      </c>
      <c r="I530" s="1">
        <v>2</v>
      </c>
      <c r="J530" s="1" t="s">
        <v>18</v>
      </c>
      <c r="K530" s="1">
        <v>4</v>
      </c>
      <c r="L530" s="1">
        <v>3</v>
      </c>
      <c r="M530" s="1" t="s">
        <v>15</v>
      </c>
      <c r="N530" s="1" t="s">
        <v>16</v>
      </c>
      <c r="O530" s="1" t="s">
        <v>17</v>
      </c>
      <c r="P530" s="1">
        <v>1182</v>
      </c>
      <c r="Q530" s="1" t="s">
        <v>31</v>
      </c>
      <c r="R530" s="1" t="s">
        <v>65</v>
      </c>
      <c r="S530" s="1">
        <v>4</v>
      </c>
      <c r="T530" s="1" t="s">
        <v>32</v>
      </c>
      <c r="U530" s="1">
        <v>54</v>
      </c>
      <c r="V530" s="1">
        <v>390000</v>
      </c>
      <c r="W530" s="1">
        <v>103</v>
      </c>
      <c r="X530" s="1" t="s">
        <v>39</v>
      </c>
      <c r="Y530" s="1" t="s">
        <v>31</v>
      </c>
      <c r="Z530" s="1">
        <v>31</v>
      </c>
      <c r="AA530" s="1">
        <v>15000</v>
      </c>
    </row>
    <row r="531" spans="2:27" x14ac:dyDescent="0.25">
      <c r="B531" s="2">
        <v>1530</v>
      </c>
      <c r="C531" s="3">
        <v>44594</v>
      </c>
      <c r="D531" s="2">
        <v>2310000</v>
      </c>
      <c r="E531" s="2">
        <v>8810</v>
      </c>
      <c r="F531" s="1">
        <v>44000</v>
      </c>
      <c r="G531" s="1">
        <v>1.9E-2</v>
      </c>
      <c r="H531" s="1">
        <v>262</v>
      </c>
      <c r="I531" s="1">
        <v>2</v>
      </c>
      <c r="J531" s="1" t="s">
        <v>14</v>
      </c>
      <c r="K531" s="1">
        <v>3</v>
      </c>
      <c r="L531" s="1">
        <v>4</v>
      </c>
      <c r="M531" s="1" t="s">
        <v>15</v>
      </c>
      <c r="N531" s="1" t="s">
        <v>20</v>
      </c>
      <c r="O531" s="1" t="s">
        <v>21</v>
      </c>
      <c r="P531" s="1">
        <v>1276</v>
      </c>
      <c r="Q531" s="1" t="s">
        <v>34</v>
      </c>
      <c r="R531" s="1" t="s">
        <v>65</v>
      </c>
      <c r="S531" s="1">
        <v>4</v>
      </c>
      <c r="T531" s="1" t="s">
        <v>33</v>
      </c>
      <c r="U531" s="1">
        <v>56</v>
      </c>
      <c r="V531" s="1">
        <v>840000</v>
      </c>
      <c r="W531" s="1">
        <v>103</v>
      </c>
      <c r="X531" s="1" t="s">
        <v>39</v>
      </c>
      <c r="Y531" s="1" t="s">
        <v>31</v>
      </c>
      <c r="Z531" s="1">
        <v>31</v>
      </c>
      <c r="AA531" s="1">
        <v>15000</v>
      </c>
    </row>
    <row r="532" spans="2:27" x14ac:dyDescent="0.25">
      <c r="B532" s="2">
        <v>1531</v>
      </c>
      <c r="C532" s="3">
        <v>44594</v>
      </c>
      <c r="D532" s="2">
        <v>2350000</v>
      </c>
      <c r="E532" s="2">
        <v>8630</v>
      </c>
      <c r="F532" s="1">
        <v>49000</v>
      </c>
      <c r="G532" s="1">
        <v>2.1000000000000001E-2</v>
      </c>
      <c r="H532" s="1">
        <v>272</v>
      </c>
      <c r="I532" s="1">
        <v>2</v>
      </c>
      <c r="J532" s="1" t="s">
        <v>18</v>
      </c>
      <c r="K532" s="1">
        <v>3</v>
      </c>
      <c r="L532" s="1">
        <v>3</v>
      </c>
      <c r="M532" s="1" t="s">
        <v>22</v>
      </c>
      <c r="N532" s="1" t="s">
        <v>20</v>
      </c>
      <c r="O532" s="1" t="s">
        <v>17</v>
      </c>
      <c r="P532" s="1">
        <v>1958</v>
      </c>
      <c r="Q532" s="1" t="s">
        <v>31</v>
      </c>
      <c r="R532" s="1" t="s">
        <v>65</v>
      </c>
      <c r="S532" s="1">
        <v>3</v>
      </c>
      <c r="T532" s="1" t="s">
        <v>33</v>
      </c>
      <c r="U532" s="1">
        <v>40</v>
      </c>
      <c r="V532" s="1">
        <v>980000</v>
      </c>
      <c r="W532" s="1">
        <v>102</v>
      </c>
      <c r="X532" s="1" t="s">
        <v>38</v>
      </c>
      <c r="Y532" s="1" t="s">
        <v>31</v>
      </c>
      <c r="Z532" s="1">
        <v>23</v>
      </c>
      <c r="AA532" s="1">
        <v>7000</v>
      </c>
    </row>
    <row r="533" spans="2:27" x14ac:dyDescent="0.25">
      <c r="B533" s="2">
        <v>1532</v>
      </c>
      <c r="C533" s="3">
        <v>44595</v>
      </c>
      <c r="D533" s="2">
        <v>1960000</v>
      </c>
      <c r="E533" s="2">
        <v>10710</v>
      </c>
      <c r="F533" s="1">
        <v>29000</v>
      </c>
      <c r="G533" s="1">
        <v>1.4999999999999999E-2</v>
      </c>
      <c r="H533" s="1">
        <v>183</v>
      </c>
      <c r="I533" s="1">
        <v>6</v>
      </c>
      <c r="J533" s="1" t="s">
        <v>18</v>
      </c>
      <c r="K533" s="1">
        <v>3</v>
      </c>
      <c r="L533" s="1">
        <v>2</v>
      </c>
      <c r="M533" s="1" t="s">
        <v>15</v>
      </c>
      <c r="N533" s="1" t="s">
        <v>16</v>
      </c>
      <c r="O533" s="1" t="s">
        <v>21</v>
      </c>
      <c r="P533" s="1">
        <v>1233</v>
      </c>
      <c r="Q533" s="1" t="s">
        <v>31</v>
      </c>
      <c r="R533" s="1" t="s">
        <v>64</v>
      </c>
      <c r="S533" s="1">
        <v>0</v>
      </c>
      <c r="T533" s="1" t="s">
        <v>32</v>
      </c>
      <c r="U533" s="1">
        <v>40</v>
      </c>
      <c r="V533" s="1">
        <v>420000</v>
      </c>
      <c r="W533" s="1">
        <v>101</v>
      </c>
      <c r="X533" s="1" t="s">
        <v>37</v>
      </c>
      <c r="Y533" s="1" t="s">
        <v>31</v>
      </c>
      <c r="Z533" s="1">
        <v>25</v>
      </c>
      <c r="AA533" s="1">
        <v>9000</v>
      </c>
    </row>
    <row r="534" spans="2:27" x14ac:dyDescent="0.25">
      <c r="B534" s="2">
        <v>1533</v>
      </c>
      <c r="C534" s="3">
        <v>44595</v>
      </c>
      <c r="D534" s="2">
        <v>1600000</v>
      </c>
      <c r="E534" s="2">
        <v>6010</v>
      </c>
      <c r="F534" s="1">
        <v>26000</v>
      </c>
      <c r="G534" s="1">
        <v>1.6E-2</v>
      </c>
      <c r="H534" s="1">
        <v>266</v>
      </c>
      <c r="I534" s="1">
        <v>5</v>
      </c>
      <c r="J534" s="1" t="s">
        <v>18</v>
      </c>
      <c r="K534" s="1">
        <v>4</v>
      </c>
      <c r="L534" s="1">
        <v>3</v>
      </c>
      <c r="M534" s="1" t="s">
        <v>15</v>
      </c>
      <c r="N534" s="1" t="s">
        <v>19</v>
      </c>
      <c r="O534" s="1" t="s">
        <v>21</v>
      </c>
      <c r="P534" s="1">
        <v>1337</v>
      </c>
      <c r="Q534" s="1" t="s">
        <v>31</v>
      </c>
      <c r="R534" s="1" t="s">
        <v>65</v>
      </c>
      <c r="S534" s="1">
        <v>2</v>
      </c>
      <c r="T534" s="1" t="s">
        <v>32</v>
      </c>
      <c r="U534" s="1">
        <v>47</v>
      </c>
      <c r="V534" s="1">
        <v>570000</v>
      </c>
      <c r="W534" s="1">
        <v>102</v>
      </c>
      <c r="X534" s="1" t="s">
        <v>38</v>
      </c>
      <c r="Y534" s="1" t="s">
        <v>31</v>
      </c>
      <c r="Z534" s="1">
        <v>23</v>
      </c>
      <c r="AA534" s="1">
        <v>7000</v>
      </c>
    </row>
    <row r="535" spans="2:27" x14ac:dyDescent="0.25">
      <c r="B535" s="2">
        <v>1534</v>
      </c>
      <c r="C535" s="3">
        <v>44595</v>
      </c>
      <c r="D535" s="2">
        <v>1340000</v>
      </c>
      <c r="E535" s="2">
        <v>9300</v>
      </c>
      <c r="F535" s="1">
        <v>19000</v>
      </c>
      <c r="G535" s="1">
        <v>1.4E-2</v>
      </c>
      <c r="H535" s="1">
        <v>144</v>
      </c>
      <c r="I535" s="1">
        <v>3</v>
      </c>
      <c r="J535" s="1" t="s">
        <v>14</v>
      </c>
      <c r="K535" s="1">
        <v>1</v>
      </c>
      <c r="L535" s="1">
        <v>3</v>
      </c>
      <c r="M535" s="1" t="s">
        <v>15</v>
      </c>
      <c r="N535" s="1" t="s">
        <v>20</v>
      </c>
      <c r="O535" s="1" t="s">
        <v>21</v>
      </c>
      <c r="P535" s="1">
        <v>1738</v>
      </c>
      <c r="Q535" s="1" t="s">
        <v>31</v>
      </c>
      <c r="R535" s="1" t="s">
        <v>66</v>
      </c>
      <c r="S535" s="1">
        <v>0</v>
      </c>
      <c r="T535" s="1" t="s">
        <v>33</v>
      </c>
      <c r="U535" s="1">
        <v>32</v>
      </c>
      <c r="V535" s="1">
        <v>720000</v>
      </c>
      <c r="W535" s="1">
        <v>101</v>
      </c>
      <c r="X535" s="1" t="s">
        <v>37</v>
      </c>
      <c r="Y535" s="1" t="s">
        <v>31</v>
      </c>
      <c r="Z535" s="1">
        <v>25</v>
      </c>
      <c r="AA535" s="1">
        <v>9000</v>
      </c>
    </row>
    <row r="536" spans="2:27" x14ac:dyDescent="0.25">
      <c r="B536" s="2">
        <v>1535</v>
      </c>
      <c r="C536" s="3">
        <v>44596</v>
      </c>
      <c r="D536" s="2">
        <v>1440000</v>
      </c>
      <c r="E536" s="2">
        <v>8270</v>
      </c>
      <c r="F536" s="1">
        <v>17000</v>
      </c>
      <c r="G536" s="1">
        <v>1.2E-2</v>
      </c>
      <c r="H536" s="1">
        <v>174</v>
      </c>
      <c r="I536" s="1">
        <v>2</v>
      </c>
      <c r="J536" s="1" t="s">
        <v>14</v>
      </c>
      <c r="K536" s="1">
        <v>2</v>
      </c>
      <c r="L536" s="1">
        <v>2</v>
      </c>
      <c r="M536" s="1" t="s">
        <v>23</v>
      </c>
      <c r="N536" s="1" t="s">
        <v>20</v>
      </c>
      <c r="O536" s="1" t="s">
        <v>17</v>
      </c>
      <c r="P536" s="1">
        <v>1713</v>
      </c>
      <c r="Q536" s="1" t="s">
        <v>31</v>
      </c>
      <c r="R536" s="1" t="s">
        <v>64</v>
      </c>
      <c r="S536" s="1">
        <v>0</v>
      </c>
      <c r="T536" s="1" t="s">
        <v>32</v>
      </c>
      <c r="U536" s="1">
        <v>33</v>
      </c>
      <c r="V536" s="1">
        <v>650000</v>
      </c>
      <c r="W536" s="1">
        <v>101</v>
      </c>
      <c r="X536" s="1" t="s">
        <v>37</v>
      </c>
      <c r="Y536" s="1" t="s">
        <v>31</v>
      </c>
      <c r="Z536" s="1">
        <v>25</v>
      </c>
      <c r="AA536" s="1">
        <v>9000</v>
      </c>
    </row>
    <row r="537" spans="2:27" x14ac:dyDescent="0.25">
      <c r="B537" s="2">
        <v>1536</v>
      </c>
      <c r="C537" s="3">
        <v>44596</v>
      </c>
      <c r="D537" s="2">
        <v>2220000</v>
      </c>
      <c r="E537" s="2">
        <v>8440</v>
      </c>
      <c r="F537" s="1">
        <v>36000</v>
      </c>
      <c r="G537" s="1">
        <v>1.6E-2</v>
      </c>
      <c r="H537" s="1">
        <v>263</v>
      </c>
      <c r="I537" s="1">
        <v>3</v>
      </c>
      <c r="J537" s="1" t="s">
        <v>14</v>
      </c>
      <c r="K537" s="1">
        <v>3</v>
      </c>
      <c r="L537" s="1">
        <v>3</v>
      </c>
      <c r="M537" s="1" t="s">
        <v>22</v>
      </c>
      <c r="N537" s="1" t="s">
        <v>20</v>
      </c>
      <c r="O537" s="1" t="s">
        <v>17</v>
      </c>
      <c r="P537" s="1">
        <v>1717</v>
      </c>
      <c r="Q537" s="1" t="s">
        <v>31</v>
      </c>
      <c r="R537" s="1" t="s">
        <v>65</v>
      </c>
      <c r="S537" s="1">
        <v>2</v>
      </c>
      <c r="T537" s="1" t="s">
        <v>33</v>
      </c>
      <c r="U537" s="1">
        <v>41</v>
      </c>
      <c r="V537" s="1">
        <v>430000</v>
      </c>
      <c r="W537" s="1">
        <v>102</v>
      </c>
      <c r="X537" s="1" t="s">
        <v>38</v>
      </c>
      <c r="Y537" s="1" t="s">
        <v>31</v>
      </c>
      <c r="Z537" s="1">
        <v>23</v>
      </c>
      <c r="AA537" s="1">
        <v>7000</v>
      </c>
    </row>
    <row r="538" spans="2:27" x14ac:dyDescent="0.25">
      <c r="B538" s="2">
        <v>1537</v>
      </c>
      <c r="C538" s="3">
        <v>44597</v>
      </c>
      <c r="D538" s="2">
        <v>850000</v>
      </c>
      <c r="E538" s="2">
        <v>5900</v>
      </c>
      <c r="F538" s="1">
        <v>14000</v>
      </c>
      <c r="G538" s="1">
        <v>1.6E-2</v>
      </c>
      <c r="H538" s="1">
        <v>144</v>
      </c>
      <c r="I538" s="1">
        <v>6</v>
      </c>
      <c r="J538" s="1" t="s">
        <v>14</v>
      </c>
      <c r="K538" s="1">
        <v>2</v>
      </c>
      <c r="L538" s="1">
        <v>3</v>
      </c>
      <c r="M538" s="1" t="s">
        <v>23</v>
      </c>
      <c r="N538" s="1" t="s">
        <v>19</v>
      </c>
      <c r="O538" s="1" t="s">
        <v>21</v>
      </c>
      <c r="P538" s="1">
        <v>1004</v>
      </c>
      <c r="Q538" s="1" t="s">
        <v>31</v>
      </c>
      <c r="R538" s="1" t="s">
        <v>66</v>
      </c>
      <c r="S538" s="1">
        <v>0</v>
      </c>
      <c r="T538" s="1" t="s">
        <v>33</v>
      </c>
      <c r="U538" s="1">
        <v>30</v>
      </c>
      <c r="V538" s="1">
        <v>410000</v>
      </c>
      <c r="W538" s="1">
        <v>102</v>
      </c>
      <c r="X538" s="1" t="s">
        <v>38</v>
      </c>
      <c r="Y538" s="1" t="s">
        <v>31</v>
      </c>
      <c r="Z538" s="1">
        <v>23</v>
      </c>
      <c r="AA538" s="1">
        <v>7000</v>
      </c>
    </row>
    <row r="539" spans="2:27" x14ac:dyDescent="0.25">
      <c r="B539" s="2">
        <v>1538</v>
      </c>
      <c r="C539" s="3">
        <v>44597</v>
      </c>
      <c r="D539" s="2">
        <v>840000</v>
      </c>
      <c r="E539" s="2">
        <v>5560</v>
      </c>
      <c r="F539" s="1">
        <v>16000</v>
      </c>
      <c r="G539" s="1">
        <v>1.9E-2</v>
      </c>
      <c r="H539" s="1">
        <v>151</v>
      </c>
      <c r="I539" s="1">
        <v>2</v>
      </c>
      <c r="J539" s="1" t="s">
        <v>18</v>
      </c>
      <c r="K539" s="1">
        <v>3</v>
      </c>
      <c r="L539" s="1">
        <v>4</v>
      </c>
      <c r="M539" s="1" t="s">
        <v>15</v>
      </c>
      <c r="N539" s="1" t="s">
        <v>19</v>
      </c>
      <c r="O539" s="1" t="s">
        <v>17</v>
      </c>
      <c r="P539" s="1">
        <v>1050</v>
      </c>
      <c r="Q539" s="1" t="s">
        <v>34</v>
      </c>
      <c r="R539" s="1" t="s">
        <v>65</v>
      </c>
      <c r="S539" s="1">
        <v>3</v>
      </c>
      <c r="T539" s="1" t="s">
        <v>33</v>
      </c>
      <c r="U539" s="1">
        <v>55</v>
      </c>
      <c r="V539" s="1">
        <v>460000</v>
      </c>
      <c r="W539" s="1">
        <v>102</v>
      </c>
      <c r="X539" s="1" t="s">
        <v>38</v>
      </c>
      <c r="Y539" s="1" t="s">
        <v>31</v>
      </c>
      <c r="Z539" s="1">
        <v>23</v>
      </c>
      <c r="AA539" s="1">
        <v>7000</v>
      </c>
    </row>
    <row r="540" spans="2:27" x14ac:dyDescent="0.25">
      <c r="B540" s="2">
        <v>1539</v>
      </c>
      <c r="C540" s="3">
        <v>44597</v>
      </c>
      <c r="D540" s="2">
        <v>1180000</v>
      </c>
      <c r="E540" s="2">
        <v>8250</v>
      </c>
      <c r="F540" s="1">
        <v>24000</v>
      </c>
      <c r="G540" s="1">
        <v>0.02</v>
      </c>
      <c r="H540" s="1">
        <v>143</v>
      </c>
      <c r="I540" s="1">
        <v>6</v>
      </c>
      <c r="J540" s="1" t="s">
        <v>18</v>
      </c>
      <c r="K540" s="1">
        <v>1</v>
      </c>
      <c r="L540" s="1">
        <v>2</v>
      </c>
      <c r="M540" s="1" t="s">
        <v>23</v>
      </c>
      <c r="N540" s="1" t="s">
        <v>20</v>
      </c>
      <c r="O540" s="1" t="s">
        <v>17</v>
      </c>
      <c r="P540" s="1">
        <v>1386</v>
      </c>
      <c r="Q540" s="1" t="s">
        <v>31</v>
      </c>
      <c r="R540" s="1" t="s">
        <v>66</v>
      </c>
      <c r="S540" s="1">
        <v>0</v>
      </c>
      <c r="T540" s="1" t="s">
        <v>33</v>
      </c>
      <c r="U540" s="1">
        <v>38</v>
      </c>
      <c r="V540" s="1">
        <v>400000</v>
      </c>
      <c r="W540" s="1">
        <v>102</v>
      </c>
      <c r="X540" s="1" t="s">
        <v>38</v>
      </c>
      <c r="Y540" s="1" t="s">
        <v>31</v>
      </c>
      <c r="Z540" s="1">
        <v>23</v>
      </c>
      <c r="AA540" s="1">
        <v>7000</v>
      </c>
    </row>
    <row r="541" spans="2:27" x14ac:dyDescent="0.25">
      <c r="B541" s="2">
        <v>1540</v>
      </c>
      <c r="C541" s="3">
        <v>44598</v>
      </c>
      <c r="D541" s="2">
        <v>2640000</v>
      </c>
      <c r="E541" s="2">
        <v>11090</v>
      </c>
      <c r="F541" s="1">
        <v>61000</v>
      </c>
      <c r="G541" s="1">
        <v>2.3E-2</v>
      </c>
      <c r="H541" s="1">
        <v>238</v>
      </c>
      <c r="I541" s="1">
        <v>3</v>
      </c>
      <c r="J541" s="1" t="s">
        <v>18</v>
      </c>
      <c r="K541" s="1">
        <v>4</v>
      </c>
      <c r="L541" s="1">
        <v>4</v>
      </c>
      <c r="M541" s="1" t="s">
        <v>15</v>
      </c>
      <c r="N541" s="1" t="s">
        <v>16</v>
      </c>
      <c r="O541" s="1" t="s">
        <v>21</v>
      </c>
      <c r="P541" s="1">
        <v>1015</v>
      </c>
      <c r="Q541" s="1" t="s">
        <v>31</v>
      </c>
      <c r="R541" s="1" t="s">
        <v>65</v>
      </c>
      <c r="S541" s="1">
        <v>4</v>
      </c>
      <c r="T541" s="1" t="s">
        <v>33</v>
      </c>
      <c r="U541" s="1">
        <v>50</v>
      </c>
      <c r="V541" s="1">
        <v>900000</v>
      </c>
      <c r="W541" s="1">
        <v>103</v>
      </c>
      <c r="X541" s="1" t="s">
        <v>39</v>
      </c>
      <c r="Y541" s="1" t="s">
        <v>31</v>
      </c>
      <c r="Z541" s="1">
        <v>31</v>
      </c>
      <c r="AA541" s="1">
        <v>15000</v>
      </c>
    </row>
    <row r="542" spans="2:27" x14ac:dyDescent="0.25">
      <c r="B542" s="2">
        <v>1541</v>
      </c>
      <c r="C542" s="3">
        <v>44598</v>
      </c>
      <c r="D542" s="2">
        <v>2090000</v>
      </c>
      <c r="E542" s="2">
        <v>8560</v>
      </c>
      <c r="F542" s="1">
        <v>44000</v>
      </c>
      <c r="G542" s="1">
        <v>2.1000000000000001E-2</v>
      </c>
      <c r="H542" s="1">
        <v>244</v>
      </c>
      <c r="I542" s="1">
        <v>2</v>
      </c>
      <c r="J542" s="1" t="s">
        <v>14</v>
      </c>
      <c r="K542" s="1">
        <v>3</v>
      </c>
      <c r="L542" s="1">
        <v>3</v>
      </c>
      <c r="M542" s="1" t="s">
        <v>15</v>
      </c>
      <c r="N542" s="1" t="s">
        <v>20</v>
      </c>
      <c r="O542" s="1" t="s">
        <v>21</v>
      </c>
      <c r="P542" s="1">
        <v>1637</v>
      </c>
      <c r="Q542" s="1" t="s">
        <v>31</v>
      </c>
      <c r="R542" s="1" t="s">
        <v>65</v>
      </c>
      <c r="S542" s="1">
        <v>4</v>
      </c>
      <c r="T542" s="1" t="s">
        <v>32</v>
      </c>
      <c r="U542" s="1">
        <v>51</v>
      </c>
      <c r="V542" s="1">
        <v>860000</v>
      </c>
      <c r="W542" s="1">
        <v>103</v>
      </c>
      <c r="X542" s="1" t="s">
        <v>39</v>
      </c>
      <c r="Y542" s="1" t="s">
        <v>31</v>
      </c>
      <c r="Z542" s="1">
        <v>31</v>
      </c>
      <c r="AA542" s="1">
        <v>15000</v>
      </c>
    </row>
    <row r="543" spans="2:27" x14ac:dyDescent="0.25">
      <c r="B543" s="2">
        <v>1542</v>
      </c>
      <c r="C543" s="3">
        <v>44598</v>
      </c>
      <c r="D543" s="2">
        <v>2270000</v>
      </c>
      <c r="E543" s="2">
        <v>10650</v>
      </c>
      <c r="F543" s="1">
        <v>52000</v>
      </c>
      <c r="G543" s="1">
        <v>2.3E-2</v>
      </c>
      <c r="H543" s="1">
        <v>213</v>
      </c>
      <c r="I543" s="1">
        <v>4</v>
      </c>
      <c r="J543" s="1" t="s">
        <v>14</v>
      </c>
      <c r="K543" s="1">
        <v>3</v>
      </c>
      <c r="L543" s="1">
        <v>4</v>
      </c>
      <c r="M543" s="1" t="s">
        <v>15</v>
      </c>
      <c r="N543" s="1" t="s">
        <v>16</v>
      </c>
      <c r="O543" s="1" t="s">
        <v>17</v>
      </c>
      <c r="P543" s="1">
        <v>1888</v>
      </c>
      <c r="Q543" s="1" t="s">
        <v>31</v>
      </c>
      <c r="R543" s="1" t="s">
        <v>65</v>
      </c>
      <c r="S543" s="1">
        <v>2</v>
      </c>
      <c r="T543" s="1" t="s">
        <v>33</v>
      </c>
      <c r="U543" s="1">
        <v>42</v>
      </c>
      <c r="V543" s="1">
        <v>1020000</v>
      </c>
      <c r="W543" s="1">
        <v>103</v>
      </c>
      <c r="X543" s="1" t="s">
        <v>39</v>
      </c>
      <c r="Y543" s="1" t="s">
        <v>31</v>
      </c>
      <c r="Z543" s="1">
        <v>31</v>
      </c>
      <c r="AA543" s="1">
        <v>15000</v>
      </c>
    </row>
    <row r="544" spans="2:27" x14ac:dyDescent="0.25">
      <c r="B544" s="2">
        <v>1543</v>
      </c>
      <c r="C544" s="3">
        <v>44599</v>
      </c>
      <c r="D544" s="2">
        <v>1660000</v>
      </c>
      <c r="E544" s="2">
        <v>11140</v>
      </c>
      <c r="F544" s="1">
        <v>30000</v>
      </c>
      <c r="G544" s="1">
        <v>1.7999999999999999E-2</v>
      </c>
      <c r="H544" s="1">
        <v>149</v>
      </c>
      <c r="I544" s="1">
        <v>1</v>
      </c>
      <c r="J544" s="1" t="s">
        <v>14</v>
      </c>
      <c r="K544" s="1">
        <v>1</v>
      </c>
      <c r="L544" s="1">
        <v>2</v>
      </c>
      <c r="M544" s="1" t="s">
        <v>15</v>
      </c>
      <c r="N544" s="1" t="s">
        <v>16</v>
      </c>
      <c r="O544" s="1" t="s">
        <v>21</v>
      </c>
      <c r="P544" s="1">
        <v>1152</v>
      </c>
      <c r="Q544" s="1" t="s">
        <v>31</v>
      </c>
      <c r="R544" s="1" t="s">
        <v>66</v>
      </c>
      <c r="S544" s="1">
        <v>0</v>
      </c>
      <c r="T544" s="1" t="s">
        <v>33</v>
      </c>
      <c r="U544" s="1">
        <v>31</v>
      </c>
      <c r="V544" s="1">
        <v>560000</v>
      </c>
      <c r="W544" s="1">
        <v>102</v>
      </c>
      <c r="X544" s="1" t="s">
        <v>38</v>
      </c>
      <c r="Y544" s="1" t="s">
        <v>31</v>
      </c>
      <c r="Z544" s="1">
        <v>23</v>
      </c>
      <c r="AA544" s="1">
        <v>7000</v>
      </c>
    </row>
    <row r="545" spans="2:27" x14ac:dyDescent="0.25">
      <c r="B545" s="2">
        <v>1544</v>
      </c>
      <c r="C545" s="3">
        <v>44600</v>
      </c>
      <c r="D545" s="2">
        <v>1990000</v>
      </c>
      <c r="E545" s="2">
        <v>8080</v>
      </c>
      <c r="F545" s="1">
        <v>48000</v>
      </c>
      <c r="G545" s="1">
        <v>2.4E-2</v>
      </c>
      <c r="H545" s="1">
        <v>246</v>
      </c>
      <c r="I545" s="1">
        <v>5</v>
      </c>
      <c r="J545" s="1" t="s">
        <v>14</v>
      </c>
      <c r="K545" s="1">
        <v>4</v>
      </c>
      <c r="L545" s="1">
        <v>3</v>
      </c>
      <c r="M545" s="1" t="s">
        <v>15</v>
      </c>
      <c r="N545" s="1" t="s">
        <v>20</v>
      </c>
      <c r="O545" s="1" t="s">
        <v>17</v>
      </c>
      <c r="P545" s="1">
        <v>1395</v>
      </c>
      <c r="Q545" s="1" t="s">
        <v>31</v>
      </c>
      <c r="R545" s="1" t="s">
        <v>65</v>
      </c>
      <c r="S545" s="1">
        <v>4</v>
      </c>
      <c r="T545" s="1" t="s">
        <v>32</v>
      </c>
      <c r="U545" s="1">
        <v>47</v>
      </c>
      <c r="V545" s="1">
        <v>880000</v>
      </c>
      <c r="W545" s="1">
        <v>103</v>
      </c>
      <c r="X545" s="1" t="s">
        <v>39</v>
      </c>
      <c r="Y545" s="1" t="s">
        <v>31</v>
      </c>
      <c r="Z545" s="1">
        <v>31</v>
      </c>
      <c r="AA545" s="1">
        <v>15000</v>
      </c>
    </row>
    <row r="546" spans="2:27" x14ac:dyDescent="0.25">
      <c r="B546" s="2">
        <v>1545</v>
      </c>
      <c r="C546" s="3">
        <v>44601</v>
      </c>
      <c r="D546" s="2">
        <v>2020000</v>
      </c>
      <c r="E546" s="2">
        <v>10410</v>
      </c>
      <c r="F546" s="1">
        <v>40000</v>
      </c>
      <c r="G546" s="1">
        <v>0.02</v>
      </c>
      <c r="H546" s="1">
        <v>194</v>
      </c>
      <c r="I546" s="1">
        <v>6</v>
      </c>
      <c r="J546" s="1" t="s">
        <v>14</v>
      </c>
      <c r="K546" s="1">
        <v>2</v>
      </c>
      <c r="L546" s="1">
        <v>4</v>
      </c>
      <c r="M546" s="1" t="s">
        <v>23</v>
      </c>
      <c r="N546" s="1" t="s">
        <v>16</v>
      </c>
      <c r="O546" s="1" t="s">
        <v>17</v>
      </c>
      <c r="P546" s="1">
        <v>1096</v>
      </c>
      <c r="Q546" s="1" t="s">
        <v>31</v>
      </c>
      <c r="R546" s="1" t="s">
        <v>65</v>
      </c>
      <c r="S546" s="1">
        <v>2</v>
      </c>
      <c r="T546" s="1" t="s">
        <v>33</v>
      </c>
      <c r="U546" s="1">
        <v>62</v>
      </c>
      <c r="V546" s="1">
        <v>770000</v>
      </c>
      <c r="W546" s="1">
        <v>102</v>
      </c>
      <c r="X546" s="1" t="s">
        <v>38</v>
      </c>
      <c r="Y546" s="1" t="s">
        <v>31</v>
      </c>
      <c r="Z546" s="1">
        <v>23</v>
      </c>
      <c r="AA546" s="1">
        <v>7000</v>
      </c>
    </row>
    <row r="547" spans="2:27" x14ac:dyDescent="0.25">
      <c r="B547" s="2">
        <v>1546</v>
      </c>
      <c r="C547" s="3">
        <v>44601</v>
      </c>
      <c r="D547" s="2">
        <v>2810000</v>
      </c>
      <c r="E547" s="2">
        <v>10840</v>
      </c>
      <c r="F547" s="1">
        <v>31000</v>
      </c>
      <c r="G547" s="1">
        <v>1.0999999999999999E-2</v>
      </c>
      <c r="H547" s="1">
        <v>259</v>
      </c>
      <c r="I547" s="1">
        <v>5</v>
      </c>
      <c r="J547" s="1" t="s">
        <v>14</v>
      </c>
      <c r="K547" s="1">
        <v>4</v>
      </c>
      <c r="L547" s="1">
        <v>4</v>
      </c>
      <c r="M547" s="1" t="s">
        <v>23</v>
      </c>
      <c r="N547" s="1" t="s">
        <v>16</v>
      </c>
      <c r="O547" s="1" t="s">
        <v>21</v>
      </c>
      <c r="P547" s="1">
        <v>1651</v>
      </c>
      <c r="Q547" s="1" t="s">
        <v>31</v>
      </c>
      <c r="R547" s="1" t="s">
        <v>65</v>
      </c>
      <c r="S547" s="1">
        <v>2</v>
      </c>
      <c r="T547" s="1" t="s">
        <v>33</v>
      </c>
      <c r="U547" s="1">
        <v>53</v>
      </c>
      <c r="V547" s="1">
        <v>450000</v>
      </c>
      <c r="W547" s="1">
        <v>101</v>
      </c>
      <c r="X547" s="1" t="s">
        <v>37</v>
      </c>
      <c r="Y547" s="1" t="s">
        <v>31</v>
      </c>
      <c r="Z547" s="1">
        <v>25</v>
      </c>
      <c r="AA547" s="1">
        <v>9000</v>
      </c>
    </row>
    <row r="548" spans="2:27" x14ac:dyDescent="0.25">
      <c r="B548" s="2">
        <v>1547</v>
      </c>
      <c r="C548" s="3">
        <v>44602</v>
      </c>
      <c r="D548" s="2">
        <v>2780000</v>
      </c>
      <c r="E548" s="2">
        <v>11250</v>
      </c>
      <c r="F548" s="1">
        <v>53000</v>
      </c>
      <c r="G548" s="1">
        <v>1.9E-2</v>
      </c>
      <c r="H548" s="1">
        <v>247</v>
      </c>
      <c r="I548" s="1">
        <v>3</v>
      </c>
      <c r="J548" s="1" t="s">
        <v>14</v>
      </c>
      <c r="K548" s="1">
        <v>3</v>
      </c>
      <c r="L548" s="1">
        <v>3</v>
      </c>
      <c r="M548" s="1" t="s">
        <v>22</v>
      </c>
      <c r="N548" s="1" t="s">
        <v>16</v>
      </c>
      <c r="O548" s="1" t="s">
        <v>21</v>
      </c>
      <c r="P548" s="1">
        <v>1031</v>
      </c>
      <c r="Q548" s="1" t="s">
        <v>34</v>
      </c>
      <c r="R548" s="1" t="s">
        <v>65</v>
      </c>
      <c r="S548" s="1">
        <v>2</v>
      </c>
      <c r="T548" s="1" t="s">
        <v>33</v>
      </c>
      <c r="U548" s="1">
        <v>49</v>
      </c>
      <c r="V548" s="1">
        <v>450000</v>
      </c>
      <c r="W548" s="1">
        <v>103</v>
      </c>
      <c r="X548" s="1" t="s">
        <v>39</v>
      </c>
      <c r="Y548" s="1" t="s">
        <v>31</v>
      </c>
      <c r="Z548" s="1">
        <v>31</v>
      </c>
      <c r="AA548" s="1">
        <v>15000</v>
      </c>
    </row>
    <row r="549" spans="2:27" x14ac:dyDescent="0.25">
      <c r="B549" s="2">
        <v>1548</v>
      </c>
      <c r="C549" s="3">
        <v>44602</v>
      </c>
      <c r="D549" s="2">
        <v>1320000</v>
      </c>
      <c r="E549" s="2">
        <v>9360</v>
      </c>
      <c r="F549" s="1">
        <v>26000</v>
      </c>
      <c r="G549" s="1">
        <v>0.02</v>
      </c>
      <c r="H549" s="1">
        <v>141</v>
      </c>
      <c r="I549" s="1">
        <v>6</v>
      </c>
      <c r="J549" s="1" t="s">
        <v>14</v>
      </c>
      <c r="K549" s="1">
        <v>2</v>
      </c>
      <c r="L549" s="1">
        <v>2</v>
      </c>
      <c r="M549" s="1" t="s">
        <v>22</v>
      </c>
      <c r="N549" s="1" t="s">
        <v>20</v>
      </c>
      <c r="O549" s="1" t="s">
        <v>21</v>
      </c>
      <c r="P549" s="1">
        <v>1309</v>
      </c>
      <c r="Q549" s="1" t="s">
        <v>31</v>
      </c>
      <c r="R549" s="1" t="s">
        <v>66</v>
      </c>
      <c r="S549" s="1">
        <v>0</v>
      </c>
      <c r="T549" s="1" t="s">
        <v>32</v>
      </c>
      <c r="U549" s="1">
        <v>35</v>
      </c>
      <c r="V549" s="1">
        <v>280000</v>
      </c>
      <c r="W549" s="1">
        <v>103</v>
      </c>
      <c r="X549" s="1" t="s">
        <v>39</v>
      </c>
      <c r="Y549" s="1" t="s">
        <v>31</v>
      </c>
      <c r="Z549" s="1">
        <v>31</v>
      </c>
      <c r="AA549" s="1">
        <v>15000</v>
      </c>
    </row>
    <row r="550" spans="2:27" x14ac:dyDescent="0.25">
      <c r="B550" s="2">
        <v>1549</v>
      </c>
      <c r="C550" s="3">
        <v>44602</v>
      </c>
      <c r="D550" s="2">
        <v>1590000</v>
      </c>
      <c r="E550" s="2">
        <v>10960</v>
      </c>
      <c r="F550" s="1">
        <v>27000</v>
      </c>
      <c r="G550" s="1">
        <v>1.7000000000000001E-2</v>
      </c>
      <c r="H550" s="1">
        <v>145</v>
      </c>
      <c r="I550" s="1">
        <v>5</v>
      </c>
      <c r="J550" s="1" t="s">
        <v>14</v>
      </c>
      <c r="K550" s="1">
        <v>1</v>
      </c>
      <c r="L550" s="1">
        <v>3</v>
      </c>
      <c r="M550" s="1" t="s">
        <v>23</v>
      </c>
      <c r="N550" s="1" t="s">
        <v>16</v>
      </c>
      <c r="O550" s="1" t="s">
        <v>21</v>
      </c>
      <c r="P550" s="1">
        <v>1785</v>
      </c>
      <c r="Q550" s="1" t="s">
        <v>31</v>
      </c>
      <c r="R550" s="1" t="s">
        <v>66</v>
      </c>
      <c r="S550" s="1">
        <v>0</v>
      </c>
      <c r="T550" s="1" t="s">
        <v>32</v>
      </c>
      <c r="U550" s="1">
        <v>32</v>
      </c>
      <c r="V550" s="1">
        <v>580000</v>
      </c>
      <c r="W550" s="1">
        <v>102</v>
      </c>
      <c r="X550" s="1" t="s">
        <v>38</v>
      </c>
      <c r="Y550" s="1" t="s">
        <v>31</v>
      </c>
      <c r="Z550" s="1">
        <v>23</v>
      </c>
      <c r="AA550" s="1">
        <v>7000</v>
      </c>
    </row>
    <row r="551" spans="2:27" x14ac:dyDescent="0.25">
      <c r="B551" s="2">
        <v>1550</v>
      </c>
      <c r="C551" s="3">
        <v>44603</v>
      </c>
      <c r="D551" s="2">
        <v>1600000</v>
      </c>
      <c r="E551" s="2">
        <v>10520</v>
      </c>
      <c r="F551" s="1">
        <v>29000</v>
      </c>
      <c r="G551" s="1">
        <v>1.7999999999999999E-2</v>
      </c>
      <c r="H551" s="1">
        <v>152</v>
      </c>
      <c r="I551" s="1">
        <v>3</v>
      </c>
      <c r="J551" s="1" t="s">
        <v>18</v>
      </c>
      <c r="K551" s="1">
        <v>2</v>
      </c>
      <c r="L551" s="1">
        <v>4</v>
      </c>
      <c r="M551" s="1" t="s">
        <v>23</v>
      </c>
      <c r="N551" s="1" t="s">
        <v>16</v>
      </c>
      <c r="O551" s="1" t="s">
        <v>21</v>
      </c>
      <c r="P551" s="1">
        <v>1199</v>
      </c>
      <c r="Q551" s="1" t="s">
        <v>31</v>
      </c>
      <c r="R551" s="1" t="s">
        <v>65</v>
      </c>
      <c r="S551" s="1">
        <v>3</v>
      </c>
      <c r="T551" s="1" t="s">
        <v>33</v>
      </c>
      <c r="U551" s="1">
        <v>40</v>
      </c>
      <c r="V551" s="1">
        <v>540000</v>
      </c>
      <c r="W551" s="1">
        <v>102</v>
      </c>
      <c r="X551" s="1" t="s">
        <v>38</v>
      </c>
      <c r="Y551" s="1" t="s">
        <v>31</v>
      </c>
      <c r="Z551" s="1">
        <v>23</v>
      </c>
      <c r="AA551" s="1">
        <v>7000</v>
      </c>
    </row>
    <row r="552" spans="2:27" x14ac:dyDescent="0.25">
      <c r="B552" s="2">
        <v>1551</v>
      </c>
      <c r="C552" s="3">
        <v>44604</v>
      </c>
      <c r="D552" s="2">
        <v>1540000</v>
      </c>
      <c r="E552" s="2">
        <v>8550</v>
      </c>
      <c r="F552" s="1">
        <v>31000</v>
      </c>
      <c r="G552" s="1">
        <v>0.02</v>
      </c>
      <c r="H552" s="1">
        <v>180</v>
      </c>
      <c r="I552" s="1">
        <v>6</v>
      </c>
      <c r="J552" s="1" t="s">
        <v>18</v>
      </c>
      <c r="K552" s="1">
        <v>3</v>
      </c>
      <c r="L552" s="1">
        <v>4</v>
      </c>
      <c r="M552" s="1" t="s">
        <v>23</v>
      </c>
      <c r="N552" s="1" t="s">
        <v>20</v>
      </c>
      <c r="O552" s="1" t="s">
        <v>21</v>
      </c>
      <c r="P552" s="1">
        <v>1003</v>
      </c>
      <c r="Q552" s="1" t="s">
        <v>31</v>
      </c>
      <c r="R552" s="1" t="s">
        <v>65</v>
      </c>
      <c r="S552" s="1">
        <v>4</v>
      </c>
      <c r="T552" s="1" t="s">
        <v>33</v>
      </c>
      <c r="U552" s="1">
        <v>40</v>
      </c>
      <c r="V552" s="1">
        <v>580000</v>
      </c>
      <c r="W552" s="1">
        <v>102</v>
      </c>
      <c r="X552" s="1" t="s">
        <v>38</v>
      </c>
      <c r="Y552" s="1" t="s">
        <v>31</v>
      </c>
      <c r="Z552" s="1">
        <v>23</v>
      </c>
      <c r="AA552" s="1">
        <v>7000</v>
      </c>
    </row>
    <row r="553" spans="2:27" x14ac:dyDescent="0.25">
      <c r="B553" s="2">
        <v>1552</v>
      </c>
      <c r="C553" s="3">
        <v>44604</v>
      </c>
      <c r="D553" s="2">
        <v>2000000</v>
      </c>
      <c r="E553" s="2">
        <v>9300</v>
      </c>
      <c r="F553" s="1">
        <v>24000</v>
      </c>
      <c r="G553" s="1">
        <v>1.2E-2</v>
      </c>
      <c r="H553" s="1">
        <v>215</v>
      </c>
      <c r="I553" s="1">
        <v>2</v>
      </c>
      <c r="J553" s="1" t="s">
        <v>18</v>
      </c>
      <c r="K553" s="1">
        <v>3</v>
      </c>
      <c r="L553" s="1">
        <v>3</v>
      </c>
      <c r="M553" s="1" t="s">
        <v>22</v>
      </c>
      <c r="N553" s="1" t="s">
        <v>20</v>
      </c>
      <c r="O553" s="1" t="s">
        <v>21</v>
      </c>
      <c r="P553" s="1">
        <v>1760</v>
      </c>
      <c r="Q553" s="1" t="s">
        <v>34</v>
      </c>
      <c r="R553" s="1" t="s">
        <v>65</v>
      </c>
      <c r="S553" s="1">
        <v>3</v>
      </c>
      <c r="T553" s="1" t="s">
        <v>33</v>
      </c>
      <c r="U553" s="1">
        <v>56</v>
      </c>
      <c r="V553" s="1">
        <v>1110000</v>
      </c>
      <c r="W553" s="1">
        <v>101</v>
      </c>
      <c r="X553" s="1" t="s">
        <v>37</v>
      </c>
      <c r="Y553" s="1" t="s">
        <v>31</v>
      </c>
      <c r="Z553" s="1">
        <v>25</v>
      </c>
      <c r="AA553" s="1">
        <v>9000</v>
      </c>
    </row>
    <row r="554" spans="2:27" x14ac:dyDescent="0.25">
      <c r="B554" s="2">
        <v>1553</v>
      </c>
      <c r="C554" s="3">
        <v>44608</v>
      </c>
      <c r="D554" s="2">
        <v>1750000</v>
      </c>
      <c r="E554" s="2">
        <v>10930</v>
      </c>
      <c r="F554" s="1">
        <v>37000</v>
      </c>
      <c r="G554" s="1">
        <v>2.1000000000000001E-2</v>
      </c>
      <c r="H554" s="1">
        <v>160</v>
      </c>
      <c r="I554" s="1">
        <v>6</v>
      </c>
      <c r="J554" s="1" t="s">
        <v>14</v>
      </c>
      <c r="K554" s="1">
        <v>2</v>
      </c>
      <c r="L554" s="1">
        <v>3</v>
      </c>
      <c r="M554" s="1" t="s">
        <v>23</v>
      </c>
      <c r="N554" s="1" t="s">
        <v>16</v>
      </c>
      <c r="O554" s="1" t="s">
        <v>17</v>
      </c>
      <c r="P554" s="1">
        <v>1010</v>
      </c>
      <c r="Q554" s="1" t="s">
        <v>31</v>
      </c>
      <c r="R554" s="1" t="s">
        <v>65</v>
      </c>
      <c r="S554" s="1">
        <v>2</v>
      </c>
      <c r="T554" s="1" t="s">
        <v>33</v>
      </c>
      <c r="U554" s="1">
        <v>43</v>
      </c>
      <c r="V554" s="1">
        <v>670000</v>
      </c>
      <c r="W554" s="1">
        <v>102</v>
      </c>
      <c r="X554" s="1" t="s">
        <v>38</v>
      </c>
      <c r="Y554" s="1" t="s">
        <v>31</v>
      </c>
      <c r="Z554" s="1">
        <v>23</v>
      </c>
      <c r="AA554" s="1">
        <v>7000</v>
      </c>
    </row>
    <row r="555" spans="2:27" x14ac:dyDescent="0.25">
      <c r="B555" s="2">
        <v>1554</v>
      </c>
      <c r="C555" s="3">
        <v>44608</v>
      </c>
      <c r="D555" s="2">
        <v>2500000</v>
      </c>
      <c r="E555" s="2">
        <v>9120</v>
      </c>
      <c r="F555" s="1">
        <v>45000</v>
      </c>
      <c r="G555" s="1">
        <v>1.7999999999999999E-2</v>
      </c>
      <c r="H555" s="1">
        <v>274</v>
      </c>
      <c r="I555" s="1">
        <v>1</v>
      </c>
      <c r="J555" s="1" t="s">
        <v>18</v>
      </c>
      <c r="K555" s="1">
        <v>3</v>
      </c>
      <c r="L555" s="1">
        <v>4</v>
      </c>
      <c r="M555" s="1" t="s">
        <v>22</v>
      </c>
      <c r="N555" s="1" t="s">
        <v>20</v>
      </c>
      <c r="O555" s="1" t="s">
        <v>17</v>
      </c>
      <c r="P555" s="1">
        <v>1416</v>
      </c>
      <c r="Q555" s="1" t="s">
        <v>31</v>
      </c>
      <c r="R555" s="1" t="s">
        <v>65</v>
      </c>
      <c r="S555" s="1">
        <v>3</v>
      </c>
      <c r="T555" s="1" t="s">
        <v>33</v>
      </c>
      <c r="U555" s="1">
        <v>54</v>
      </c>
      <c r="V555" s="1">
        <v>470000</v>
      </c>
      <c r="W555" s="1">
        <v>102</v>
      </c>
      <c r="X555" s="1" t="s">
        <v>38</v>
      </c>
      <c r="Y555" s="1" t="s">
        <v>31</v>
      </c>
      <c r="Z555" s="1">
        <v>23</v>
      </c>
      <c r="AA555" s="1">
        <v>7000</v>
      </c>
    </row>
    <row r="556" spans="2:27" x14ac:dyDescent="0.25">
      <c r="B556" s="2">
        <v>1555</v>
      </c>
      <c r="C556" s="3">
        <v>44609</v>
      </c>
      <c r="D556" s="2">
        <v>1570000</v>
      </c>
      <c r="E556" s="2">
        <v>5830</v>
      </c>
      <c r="F556" s="1">
        <v>27000</v>
      </c>
      <c r="G556" s="1">
        <v>1.7000000000000001E-2</v>
      </c>
      <c r="H556" s="1">
        <v>269</v>
      </c>
      <c r="I556" s="1">
        <v>6</v>
      </c>
      <c r="J556" s="1" t="s">
        <v>18</v>
      </c>
      <c r="K556" s="1">
        <v>4</v>
      </c>
      <c r="L556" s="1">
        <v>4</v>
      </c>
      <c r="M556" s="1" t="s">
        <v>22</v>
      </c>
      <c r="N556" s="1" t="s">
        <v>19</v>
      </c>
      <c r="O556" s="1" t="s">
        <v>17</v>
      </c>
      <c r="P556" s="1">
        <v>1087</v>
      </c>
      <c r="Q556" s="1" t="s">
        <v>31</v>
      </c>
      <c r="R556" s="1" t="s">
        <v>65</v>
      </c>
      <c r="S556" s="1">
        <v>4</v>
      </c>
      <c r="T556" s="1" t="s">
        <v>32</v>
      </c>
      <c r="U556" s="1">
        <v>51</v>
      </c>
      <c r="V556" s="1">
        <v>610000</v>
      </c>
      <c r="W556" s="1">
        <v>102</v>
      </c>
      <c r="X556" s="1" t="s">
        <v>38</v>
      </c>
      <c r="Y556" s="1" t="s">
        <v>31</v>
      </c>
      <c r="Z556" s="1">
        <v>23</v>
      </c>
      <c r="AA556" s="1">
        <v>7000</v>
      </c>
    </row>
    <row r="557" spans="2:27" x14ac:dyDescent="0.25">
      <c r="B557" s="2">
        <v>1556</v>
      </c>
      <c r="C557" s="3">
        <v>44612</v>
      </c>
      <c r="D557" s="2">
        <v>1190000</v>
      </c>
      <c r="E557" s="2">
        <v>8810</v>
      </c>
      <c r="F557" s="1">
        <v>25000</v>
      </c>
      <c r="G557" s="1">
        <v>2.1000000000000001E-2</v>
      </c>
      <c r="H557" s="1">
        <v>135</v>
      </c>
      <c r="I557" s="1">
        <v>2</v>
      </c>
      <c r="J557" s="1" t="s">
        <v>18</v>
      </c>
      <c r="K557" s="1">
        <v>2</v>
      </c>
      <c r="L557" s="1">
        <v>2</v>
      </c>
      <c r="M557" s="1" t="s">
        <v>22</v>
      </c>
      <c r="N557" s="1" t="s">
        <v>20</v>
      </c>
      <c r="O557" s="1" t="s">
        <v>17</v>
      </c>
      <c r="P557" s="1">
        <v>1180</v>
      </c>
      <c r="Q557" s="1" t="s">
        <v>31</v>
      </c>
      <c r="R557" s="1" t="s">
        <v>66</v>
      </c>
      <c r="S557" s="1">
        <v>0</v>
      </c>
      <c r="T557" s="1" t="s">
        <v>33</v>
      </c>
      <c r="U557" s="1">
        <v>32</v>
      </c>
      <c r="V557" s="1">
        <v>360000</v>
      </c>
      <c r="W557" s="1">
        <v>103</v>
      </c>
      <c r="X557" s="1" t="s">
        <v>39</v>
      </c>
      <c r="Y557" s="1" t="s">
        <v>31</v>
      </c>
      <c r="Z557" s="1">
        <v>31</v>
      </c>
      <c r="AA557" s="1">
        <v>15000</v>
      </c>
    </row>
    <row r="558" spans="2:27" x14ac:dyDescent="0.25">
      <c r="B558" s="2">
        <v>1557</v>
      </c>
      <c r="C558" s="3">
        <v>44612</v>
      </c>
      <c r="D558" s="2">
        <v>1500000</v>
      </c>
      <c r="E558" s="2">
        <v>9250</v>
      </c>
      <c r="F558" s="1">
        <v>27000</v>
      </c>
      <c r="G558" s="1">
        <v>1.7999999999999999E-2</v>
      </c>
      <c r="H558" s="1">
        <v>162</v>
      </c>
      <c r="I558" s="1">
        <v>2</v>
      </c>
      <c r="J558" s="1" t="s">
        <v>18</v>
      </c>
      <c r="K558" s="1">
        <v>3</v>
      </c>
      <c r="L558" s="1">
        <v>4</v>
      </c>
      <c r="M558" s="1" t="s">
        <v>22</v>
      </c>
      <c r="N558" s="1" t="s">
        <v>20</v>
      </c>
      <c r="O558" s="1" t="s">
        <v>21</v>
      </c>
      <c r="P558" s="1">
        <v>1328</v>
      </c>
      <c r="Q558" s="1" t="s">
        <v>31</v>
      </c>
      <c r="R558" s="1" t="s">
        <v>65</v>
      </c>
      <c r="S558" s="1">
        <v>3</v>
      </c>
      <c r="T558" s="1" t="s">
        <v>33</v>
      </c>
      <c r="U558" s="1">
        <v>63</v>
      </c>
      <c r="V558" s="1">
        <v>480000</v>
      </c>
      <c r="W558" s="1">
        <v>103</v>
      </c>
      <c r="X558" s="1" t="s">
        <v>39</v>
      </c>
      <c r="Y558" s="1" t="s">
        <v>31</v>
      </c>
      <c r="Z558" s="1">
        <v>31</v>
      </c>
      <c r="AA558" s="1">
        <v>15000</v>
      </c>
    </row>
    <row r="559" spans="2:27" x14ac:dyDescent="0.25">
      <c r="B559" s="2">
        <v>1558</v>
      </c>
      <c r="C559" s="3">
        <v>44612</v>
      </c>
      <c r="D559" s="2">
        <v>2210000</v>
      </c>
      <c r="E559" s="2">
        <v>8300</v>
      </c>
      <c r="F559" s="1">
        <v>38000</v>
      </c>
      <c r="G559" s="1">
        <v>1.7000000000000001E-2</v>
      </c>
      <c r="H559" s="1">
        <v>266</v>
      </c>
      <c r="I559" s="1">
        <v>2</v>
      </c>
      <c r="J559" s="1" t="s">
        <v>14</v>
      </c>
      <c r="K559" s="1">
        <v>4</v>
      </c>
      <c r="L559" s="1">
        <v>4</v>
      </c>
      <c r="M559" s="1" t="s">
        <v>23</v>
      </c>
      <c r="N559" s="1" t="s">
        <v>20</v>
      </c>
      <c r="O559" s="1" t="s">
        <v>17</v>
      </c>
      <c r="P559" s="1">
        <v>1661</v>
      </c>
      <c r="Q559" s="1" t="s">
        <v>34</v>
      </c>
      <c r="R559" s="1" t="s">
        <v>65</v>
      </c>
      <c r="S559" s="1">
        <v>3</v>
      </c>
      <c r="T559" s="1" t="s">
        <v>32</v>
      </c>
      <c r="U559" s="1">
        <v>62</v>
      </c>
      <c r="V559" s="1">
        <v>970000</v>
      </c>
      <c r="W559" s="1">
        <v>101</v>
      </c>
      <c r="X559" s="1" t="s">
        <v>37</v>
      </c>
      <c r="Y559" s="1" t="s">
        <v>31</v>
      </c>
      <c r="Z559" s="1">
        <v>25</v>
      </c>
      <c r="AA559" s="1">
        <v>9000</v>
      </c>
    </row>
    <row r="560" spans="2:27" x14ac:dyDescent="0.25">
      <c r="B560" s="2">
        <v>1559</v>
      </c>
      <c r="C560" s="3">
        <v>44613</v>
      </c>
      <c r="D560" s="2">
        <v>1940000</v>
      </c>
      <c r="E560" s="2">
        <v>11020</v>
      </c>
      <c r="F560" s="1">
        <v>25000</v>
      </c>
      <c r="G560" s="1">
        <v>1.2999999999999999E-2</v>
      </c>
      <c r="H560" s="1">
        <v>176</v>
      </c>
      <c r="I560" s="1">
        <v>2</v>
      </c>
      <c r="J560" s="1" t="s">
        <v>14</v>
      </c>
      <c r="K560" s="1">
        <v>3</v>
      </c>
      <c r="L560" s="1">
        <v>3</v>
      </c>
      <c r="M560" s="1" t="s">
        <v>15</v>
      </c>
      <c r="N560" s="1" t="s">
        <v>16</v>
      </c>
      <c r="O560" s="1" t="s">
        <v>17</v>
      </c>
      <c r="P560" s="1">
        <v>1447</v>
      </c>
      <c r="Q560" s="1" t="s">
        <v>31</v>
      </c>
      <c r="R560" s="1" t="s">
        <v>65</v>
      </c>
      <c r="S560" s="1">
        <v>3</v>
      </c>
      <c r="T560" s="1" t="s">
        <v>33</v>
      </c>
      <c r="U560" s="1">
        <v>42</v>
      </c>
      <c r="V560" s="1">
        <v>410000</v>
      </c>
      <c r="W560" s="1">
        <v>101</v>
      </c>
      <c r="X560" s="1" t="s">
        <v>37</v>
      </c>
      <c r="Y560" s="1" t="s">
        <v>31</v>
      </c>
      <c r="Z560" s="1">
        <v>25</v>
      </c>
      <c r="AA560" s="1">
        <v>9000</v>
      </c>
    </row>
    <row r="561" spans="2:27" x14ac:dyDescent="0.25">
      <c r="B561" s="2">
        <v>1560</v>
      </c>
      <c r="C561" s="3">
        <v>44613</v>
      </c>
      <c r="D561" s="2">
        <v>1670000</v>
      </c>
      <c r="E561" s="2">
        <v>8740</v>
      </c>
      <c r="F561" s="1">
        <v>32000</v>
      </c>
      <c r="G561" s="1">
        <v>1.9E-2</v>
      </c>
      <c r="H561" s="1">
        <v>191</v>
      </c>
      <c r="I561" s="1">
        <v>3</v>
      </c>
      <c r="J561" s="1" t="s">
        <v>14</v>
      </c>
      <c r="K561" s="1">
        <v>2</v>
      </c>
      <c r="L561" s="1">
        <v>3</v>
      </c>
      <c r="M561" s="1" t="s">
        <v>15</v>
      </c>
      <c r="N561" s="1" t="s">
        <v>20</v>
      </c>
      <c r="O561" s="1" t="s">
        <v>21</v>
      </c>
      <c r="P561" s="1">
        <v>1542</v>
      </c>
      <c r="Q561" s="1" t="s">
        <v>34</v>
      </c>
      <c r="R561" s="1" t="s">
        <v>65</v>
      </c>
      <c r="S561" s="1">
        <v>2</v>
      </c>
      <c r="T561" s="1" t="s">
        <v>32</v>
      </c>
      <c r="U561" s="1">
        <v>65</v>
      </c>
      <c r="V561" s="1">
        <v>560000</v>
      </c>
      <c r="W561" s="1">
        <v>103</v>
      </c>
      <c r="X561" s="1" t="s">
        <v>39</v>
      </c>
      <c r="Y561" s="1" t="s">
        <v>31</v>
      </c>
      <c r="Z561" s="1">
        <v>31</v>
      </c>
      <c r="AA561" s="1">
        <v>15000</v>
      </c>
    </row>
    <row r="562" spans="2:27" x14ac:dyDescent="0.25">
      <c r="B562" s="2">
        <v>1561</v>
      </c>
      <c r="C562" s="3">
        <v>44616</v>
      </c>
      <c r="D562" s="2">
        <v>2800000</v>
      </c>
      <c r="E562" s="2">
        <v>10480</v>
      </c>
      <c r="F562" s="1">
        <v>34000</v>
      </c>
      <c r="G562" s="1">
        <v>1.2E-2</v>
      </c>
      <c r="H562" s="1">
        <v>267</v>
      </c>
      <c r="I562" s="1">
        <v>2</v>
      </c>
      <c r="J562" s="1" t="s">
        <v>14</v>
      </c>
      <c r="K562" s="1">
        <v>4</v>
      </c>
      <c r="L562" s="1">
        <v>3</v>
      </c>
      <c r="M562" s="1" t="s">
        <v>23</v>
      </c>
      <c r="N562" s="1" t="s">
        <v>16</v>
      </c>
      <c r="O562" s="1" t="s">
        <v>17</v>
      </c>
      <c r="P562" s="1">
        <v>1205</v>
      </c>
      <c r="Q562" s="1" t="s">
        <v>31</v>
      </c>
      <c r="R562" s="1" t="s">
        <v>65</v>
      </c>
      <c r="S562" s="1">
        <v>4</v>
      </c>
      <c r="T562" s="1" t="s">
        <v>33</v>
      </c>
      <c r="U562" s="1">
        <v>41</v>
      </c>
      <c r="V562" s="1">
        <v>560000</v>
      </c>
      <c r="W562" s="1">
        <v>101</v>
      </c>
      <c r="X562" s="1" t="s">
        <v>37</v>
      </c>
      <c r="Y562" s="1" t="s">
        <v>31</v>
      </c>
      <c r="Z562" s="1">
        <v>25</v>
      </c>
      <c r="AA562" s="1">
        <v>9000</v>
      </c>
    </row>
    <row r="563" spans="2:27" x14ac:dyDescent="0.25">
      <c r="B563" s="2">
        <v>1562</v>
      </c>
      <c r="C563" s="3">
        <v>44617</v>
      </c>
      <c r="D563" s="2">
        <v>1290000</v>
      </c>
      <c r="E563" s="2">
        <v>6350</v>
      </c>
      <c r="F563" s="1">
        <v>32000</v>
      </c>
      <c r="G563" s="1">
        <v>2.5000000000000001E-2</v>
      </c>
      <c r="H563" s="1">
        <v>203</v>
      </c>
      <c r="I563" s="1">
        <v>6</v>
      </c>
      <c r="J563" s="1" t="s">
        <v>14</v>
      </c>
      <c r="K563" s="1">
        <v>3</v>
      </c>
      <c r="L563" s="1">
        <v>4</v>
      </c>
      <c r="M563" s="1" t="s">
        <v>15</v>
      </c>
      <c r="N563" s="1" t="s">
        <v>19</v>
      </c>
      <c r="O563" s="1" t="s">
        <v>21</v>
      </c>
      <c r="P563" s="1">
        <v>1160</v>
      </c>
      <c r="Q563" s="1" t="s">
        <v>31</v>
      </c>
      <c r="R563" s="1" t="s">
        <v>65</v>
      </c>
      <c r="S563" s="1">
        <v>3</v>
      </c>
      <c r="T563" s="1" t="s">
        <v>32</v>
      </c>
      <c r="U563" s="1">
        <v>53</v>
      </c>
      <c r="V563" s="1">
        <v>400000</v>
      </c>
      <c r="W563" s="1">
        <v>103</v>
      </c>
      <c r="X563" s="1" t="s">
        <v>39</v>
      </c>
      <c r="Y563" s="1" t="s">
        <v>31</v>
      </c>
      <c r="Z563" s="1">
        <v>31</v>
      </c>
      <c r="AA563" s="1">
        <v>15000</v>
      </c>
    </row>
    <row r="564" spans="2:27" x14ac:dyDescent="0.25">
      <c r="B564" s="2">
        <v>1563</v>
      </c>
      <c r="C564" s="3">
        <v>44618</v>
      </c>
      <c r="D564" s="2">
        <v>1440000</v>
      </c>
      <c r="E564" s="2">
        <v>8720</v>
      </c>
      <c r="F564" s="1">
        <v>35000</v>
      </c>
      <c r="G564" s="1">
        <v>2.4E-2</v>
      </c>
      <c r="H564" s="1">
        <v>165</v>
      </c>
      <c r="I564" s="1">
        <v>1</v>
      </c>
      <c r="J564" s="1" t="s">
        <v>14</v>
      </c>
      <c r="K564" s="1">
        <v>3</v>
      </c>
      <c r="L564" s="1">
        <v>4</v>
      </c>
      <c r="M564" s="1" t="s">
        <v>23</v>
      </c>
      <c r="N564" s="1" t="s">
        <v>20</v>
      </c>
      <c r="O564" s="1" t="s">
        <v>17</v>
      </c>
      <c r="P564" s="1">
        <v>1237</v>
      </c>
      <c r="Q564" s="1" t="s">
        <v>34</v>
      </c>
      <c r="R564" s="1" t="s">
        <v>65</v>
      </c>
      <c r="S564" s="1">
        <v>3</v>
      </c>
      <c r="T564" s="1" t="s">
        <v>32</v>
      </c>
      <c r="U564" s="1">
        <v>45</v>
      </c>
      <c r="V564" s="1">
        <v>620000</v>
      </c>
      <c r="W564" s="1">
        <v>103</v>
      </c>
      <c r="X564" s="1" t="s">
        <v>39</v>
      </c>
      <c r="Y564" s="1" t="s">
        <v>31</v>
      </c>
      <c r="Z564" s="1">
        <v>31</v>
      </c>
      <c r="AA564" s="1">
        <v>15000</v>
      </c>
    </row>
    <row r="565" spans="2:27" x14ac:dyDescent="0.25">
      <c r="B565" s="2">
        <v>1564</v>
      </c>
      <c r="C565" s="3">
        <v>44619</v>
      </c>
      <c r="D565" s="2">
        <v>1830000</v>
      </c>
      <c r="E565" s="2">
        <v>10890</v>
      </c>
      <c r="F565" s="1">
        <v>38000</v>
      </c>
      <c r="G565" s="1">
        <v>2.1000000000000001E-2</v>
      </c>
      <c r="H565" s="1">
        <v>168</v>
      </c>
      <c r="I565" s="1">
        <v>6</v>
      </c>
      <c r="J565" s="1" t="s">
        <v>18</v>
      </c>
      <c r="K565" s="1">
        <v>2</v>
      </c>
      <c r="L565" s="1">
        <v>2</v>
      </c>
      <c r="M565" s="1" t="s">
        <v>23</v>
      </c>
      <c r="N565" s="1" t="s">
        <v>16</v>
      </c>
      <c r="O565" s="1" t="s">
        <v>21</v>
      </c>
      <c r="P565" s="1">
        <v>1265</v>
      </c>
      <c r="Q565" s="1" t="s">
        <v>31</v>
      </c>
      <c r="R565" s="1" t="s">
        <v>66</v>
      </c>
      <c r="S565" s="1">
        <v>0</v>
      </c>
      <c r="T565" s="1" t="s">
        <v>33</v>
      </c>
      <c r="U565" s="1">
        <v>34</v>
      </c>
      <c r="V565" s="1">
        <v>570000</v>
      </c>
      <c r="W565" s="1">
        <v>103</v>
      </c>
      <c r="X565" s="1" t="s">
        <v>39</v>
      </c>
      <c r="Y565" s="1" t="s">
        <v>31</v>
      </c>
      <c r="Z565" s="1">
        <v>31</v>
      </c>
      <c r="AA565" s="1">
        <v>15000</v>
      </c>
    </row>
    <row r="566" spans="2:27" x14ac:dyDescent="0.25">
      <c r="B566" s="2">
        <v>1565</v>
      </c>
      <c r="C566" s="3">
        <v>44619</v>
      </c>
      <c r="D566" s="2">
        <v>2320000</v>
      </c>
      <c r="E566" s="2">
        <v>8820</v>
      </c>
      <c r="F566" s="1">
        <v>51000</v>
      </c>
      <c r="G566" s="1">
        <v>2.1999999999999999E-2</v>
      </c>
      <c r="H566" s="1">
        <v>263</v>
      </c>
      <c r="I566" s="1">
        <v>3</v>
      </c>
      <c r="J566" s="1" t="s">
        <v>18</v>
      </c>
      <c r="K566" s="1">
        <v>4</v>
      </c>
      <c r="L566" s="1">
        <v>4</v>
      </c>
      <c r="M566" s="1" t="s">
        <v>23</v>
      </c>
      <c r="N566" s="1" t="s">
        <v>20</v>
      </c>
      <c r="O566" s="1" t="s">
        <v>21</v>
      </c>
      <c r="P566" s="1">
        <v>1474</v>
      </c>
      <c r="Q566" s="1" t="s">
        <v>31</v>
      </c>
      <c r="R566" s="1" t="s">
        <v>65</v>
      </c>
      <c r="S566" s="1">
        <v>2</v>
      </c>
      <c r="T566" s="1" t="s">
        <v>33</v>
      </c>
      <c r="U566" s="1">
        <v>46</v>
      </c>
      <c r="V566" s="1">
        <v>410000</v>
      </c>
      <c r="W566" s="1">
        <v>103</v>
      </c>
      <c r="X566" s="1" t="s">
        <v>39</v>
      </c>
      <c r="Y566" s="1" t="s">
        <v>31</v>
      </c>
      <c r="Z566" s="1">
        <v>31</v>
      </c>
      <c r="AA566" s="1">
        <v>15000</v>
      </c>
    </row>
    <row r="567" spans="2:27" x14ac:dyDescent="0.25">
      <c r="B567" s="2">
        <v>1566</v>
      </c>
      <c r="C567" s="3">
        <v>44619</v>
      </c>
      <c r="D567" s="2">
        <v>1520000</v>
      </c>
      <c r="E567" s="2">
        <v>10620</v>
      </c>
      <c r="F567" s="1">
        <v>15000</v>
      </c>
      <c r="G567" s="1">
        <v>0.01</v>
      </c>
      <c r="H567" s="1">
        <v>143</v>
      </c>
      <c r="I567" s="1">
        <v>5</v>
      </c>
      <c r="J567" s="1" t="s">
        <v>18</v>
      </c>
      <c r="K567" s="1">
        <v>1</v>
      </c>
      <c r="L567" s="1">
        <v>2</v>
      </c>
      <c r="M567" s="1" t="s">
        <v>23</v>
      </c>
      <c r="N567" s="1" t="s">
        <v>16</v>
      </c>
      <c r="O567" s="1" t="s">
        <v>21</v>
      </c>
      <c r="P567" s="1">
        <v>1894</v>
      </c>
      <c r="Q567" s="1" t="s">
        <v>31</v>
      </c>
      <c r="R567" s="1" t="s">
        <v>66</v>
      </c>
      <c r="S567" s="1">
        <v>0</v>
      </c>
      <c r="T567" s="1" t="s">
        <v>33</v>
      </c>
      <c r="U567" s="1">
        <v>36</v>
      </c>
      <c r="V567" s="1">
        <v>540000</v>
      </c>
      <c r="W567" s="1">
        <v>101</v>
      </c>
      <c r="X567" s="1" t="s">
        <v>37</v>
      </c>
      <c r="Y567" s="1" t="s">
        <v>31</v>
      </c>
      <c r="Z567" s="1">
        <v>25</v>
      </c>
      <c r="AA567" s="1">
        <v>9000</v>
      </c>
    </row>
    <row r="568" spans="2:27" x14ac:dyDescent="0.25">
      <c r="B568" s="2">
        <v>1567</v>
      </c>
      <c r="C568" s="3">
        <v>44620</v>
      </c>
      <c r="D568" s="2">
        <v>1340000</v>
      </c>
      <c r="E568" s="2">
        <v>6030</v>
      </c>
      <c r="F568" s="1">
        <v>25000</v>
      </c>
      <c r="G568" s="1">
        <v>1.9E-2</v>
      </c>
      <c r="H568" s="1">
        <v>222</v>
      </c>
      <c r="I568" s="1">
        <v>3</v>
      </c>
      <c r="J568" s="1" t="s">
        <v>18</v>
      </c>
      <c r="K568" s="1">
        <v>3</v>
      </c>
      <c r="L568" s="1">
        <v>4</v>
      </c>
      <c r="M568" s="1" t="s">
        <v>15</v>
      </c>
      <c r="N568" s="1" t="s">
        <v>19</v>
      </c>
      <c r="O568" s="1" t="s">
        <v>17</v>
      </c>
      <c r="P568" s="1">
        <v>1244</v>
      </c>
      <c r="Q568" s="1" t="s">
        <v>31</v>
      </c>
      <c r="R568" s="1" t="s">
        <v>65</v>
      </c>
      <c r="S568" s="1">
        <v>2</v>
      </c>
      <c r="T568" s="1" t="s">
        <v>33</v>
      </c>
      <c r="U568" s="1">
        <v>56</v>
      </c>
      <c r="V568" s="1">
        <v>730000</v>
      </c>
      <c r="W568" s="1">
        <v>102</v>
      </c>
      <c r="X568" s="1" t="s">
        <v>38</v>
      </c>
      <c r="Y568" s="1" t="s">
        <v>31</v>
      </c>
      <c r="Z568" s="1">
        <v>23</v>
      </c>
      <c r="AA568" s="1">
        <v>7000</v>
      </c>
    </row>
    <row r="569" spans="2:27" x14ac:dyDescent="0.25">
      <c r="B569" s="2">
        <v>1568</v>
      </c>
      <c r="C569" s="3">
        <v>44621</v>
      </c>
      <c r="D569" s="2">
        <v>1520000</v>
      </c>
      <c r="E569" s="2">
        <v>6030</v>
      </c>
      <c r="F569" s="1">
        <v>17000</v>
      </c>
      <c r="G569" s="1">
        <v>1.0999999999999999E-2</v>
      </c>
      <c r="H569" s="1">
        <v>252</v>
      </c>
      <c r="I569" s="1">
        <v>3</v>
      </c>
      <c r="J569" s="1" t="s">
        <v>18</v>
      </c>
      <c r="K569" s="1">
        <v>4</v>
      </c>
      <c r="L569" s="1">
        <v>3</v>
      </c>
      <c r="M569" s="1" t="s">
        <v>22</v>
      </c>
      <c r="N569" s="1" t="s">
        <v>19</v>
      </c>
      <c r="O569" s="1" t="s">
        <v>17</v>
      </c>
      <c r="P569" s="1">
        <v>1778</v>
      </c>
      <c r="Q569" s="1" t="s">
        <v>34</v>
      </c>
      <c r="R569" s="1" t="s">
        <v>65</v>
      </c>
      <c r="S569" s="1">
        <v>3</v>
      </c>
      <c r="T569" s="1" t="s">
        <v>33</v>
      </c>
      <c r="U569" s="1">
        <v>65</v>
      </c>
      <c r="V569" s="1">
        <v>620000</v>
      </c>
      <c r="W569" s="1">
        <v>101</v>
      </c>
      <c r="X569" s="1" t="s">
        <v>37</v>
      </c>
      <c r="Y569" s="1" t="s">
        <v>31</v>
      </c>
      <c r="Z569" s="1">
        <v>25</v>
      </c>
      <c r="AA569" s="1">
        <v>9000</v>
      </c>
    </row>
    <row r="570" spans="2:27" x14ac:dyDescent="0.25">
      <c r="B570" s="2">
        <v>1569</v>
      </c>
      <c r="C570" s="3">
        <v>44622</v>
      </c>
      <c r="D570" s="2">
        <v>1100000</v>
      </c>
      <c r="E570" s="2">
        <v>6580</v>
      </c>
      <c r="F570" s="1">
        <v>22000</v>
      </c>
      <c r="G570" s="1">
        <v>0.02</v>
      </c>
      <c r="H570" s="1">
        <v>167</v>
      </c>
      <c r="I570" s="1">
        <v>2</v>
      </c>
      <c r="J570" s="1" t="s">
        <v>14</v>
      </c>
      <c r="K570" s="1">
        <v>3</v>
      </c>
      <c r="L570" s="1">
        <v>3</v>
      </c>
      <c r="M570" s="1" t="s">
        <v>22</v>
      </c>
      <c r="N570" s="1" t="s">
        <v>19</v>
      </c>
      <c r="O570" s="1" t="s">
        <v>21</v>
      </c>
      <c r="P570" s="1">
        <v>1580</v>
      </c>
      <c r="Q570" s="1" t="s">
        <v>34</v>
      </c>
      <c r="R570" s="1" t="s">
        <v>65</v>
      </c>
      <c r="S570" s="1">
        <v>4</v>
      </c>
      <c r="T570" s="1" t="s">
        <v>33</v>
      </c>
      <c r="U570" s="1">
        <v>60</v>
      </c>
      <c r="V570" s="1">
        <v>760000</v>
      </c>
      <c r="W570" s="1">
        <v>103</v>
      </c>
      <c r="X570" s="1" t="s">
        <v>39</v>
      </c>
      <c r="Y570" s="1" t="s">
        <v>31</v>
      </c>
      <c r="Z570" s="1">
        <v>31</v>
      </c>
      <c r="AA570" s="1">
        <v>15000</v>
      </c>
    </row>
    <row r="571" spans="2:27" x14ac:dyDescent="0.25">
      <c r="B571" s="2">
        <v>1570</v>
      </c>
      <c r="C571" s="3">
        <v>44622</v>
      </c>
      <c r="D571" s="2">
        <v>1170000</v>
      </c>
      <c r="E571" s="2">
        <v>5620</v>
      </c>
      <c r="F571" s="1">
        <v>21000</v>
      </c>
      <c r="G571" s="1">
        <v>1.7999999999999999E-2</v>
      </c>
      <c r="H571" s="1">
        <v>208</v>
      </c>
      <c r="I571" s="1">
        <v>1</v>
      </c>
      <c r="J571" s="1" t="s">
        <v>14</v>
      </c>
      <c r="K571" s="1">
        <v>4</v>
      </c>
      <c r="L571" s="1">
        <v>3</v>
      </c>
      <c r="M571" s="1" t="s">
        <v>15</v>
      </c>
      <c r="N571" s="1" t="s">
        <v>19</v>
      </c>
      <c r="O571" s="1" t="s">
        <v>17</v>
      </c>
      <c r="P571" s="1">
        <v>1806</v>
      </c>
      <c r="Q571" s="1" t="s">
        <v>31</v>
      </c>
      <c r="R571" s="1" t="s">
        <v>65</v>
      </c>
      <c r="S571" s="1">
        <v>2</v>
      </c>
      <c r="T571" s="1" t="s">
        <v>32</v>
      </c>
      <c r="U571" s="1">
        <v>62</v>
      </c>
      <c r="V571" s="1">
        <v>250000</v>
      </c>
      <c r="W571" s="1">
        <v>103</v>
      </c>
      <c r="X571" s="1" t="s">
        <v>39</v>
      </c>
      <c r="Y571" s="1" t="s">
        <v>31</v>
      </c>
      <c r="Z571" s="1">
        <v>31</v>
      </c>
      <c r="AA571" s="1">
        <v>15000</v>
      </c>
    </row>
    <row r="572" spans="2:27" x14ac:dyDescent="0.25">
      <c r="B572" s="2">
        <v>1571</v>
      </c>
      <c r="C572" s="3">
        <v>44622</v>
      </c>
      <c r="D572" s="2">
        <v>2290000</v>
      </c>
      <c r="E572" s="2">
        <v>9010</v>
      </c>
      <c r="F572" s="1">
        <v>34000</v>
      </c>
      <c r="G572" s="1">
        <v>1.4999999999999999E-2</v>
      </c>
      <c r="H572" s="1">
        <v>254</v>
      </c>
      <c r="I572" s="1">
        <v>6</v>
      </c>
      <c r="J572" s="1" t="s">
        <v>14</v>
      </c>
      <c r="K572" s="1">
        <v>4</v>
      </c>
      <c r="L572" s="1">
        <v>4</v>
      </c>
      <c r="M572" s="1" t="s">
        <v>15</v>
      </c>
      <c r="N572" s="1" t="s">
        <v>20</v>
      </c>
      <c r="O572" s="1" t="s">
        <v>21</v>
      </c>
      <c r="P572" s="1">
        <v>1880</v>
      </c>
      <c r="Q572" s="1" t="s">
        <v>31</v>
      </c>
      <c r="R572" s="1" t="s">
        <v>65</v>
      </c>
      <c r="S572" s="1">
        <v>3</v>
      </c>
      <c r="T572" s="1" t="s">
        <v>32</v>
      </c>
      <c r="U572" s="1">
        <v>62</v>
      </c>
      <c r="V572" s="1">
        <v>940000</v>
      </c>
      <c r="W572" s="1">
        <v>101</v>
      </c>
      <c r="X572" s="1" t="s">
        <v>37</v>
      </c>
      <c r="Y572" s="1" t="s">
        <v>31</v>
      </c>
      <c r="Z572" s="1">
        <v>25</v>
      </c>
      <c r="AA572" s="1">
        <v>9000</v>
      </c>
    </row>
    <row r="573" spans="2:27" x14ac:dyDescent="0.25">
      <c r="B573" s="2">
        <v>1572</v>
      </c>
      <c r="C573" s="3">
        <v>44623</v>
      </c>
      <c r="D573" s="2">
        <v>980000</v>
      </c>
      <c r="E573" s="2">
        <v>6040</v>
      </c>
      <c r="F573" s="1">
        <v>21000</v>
      </c>
      <c r="G573" s="1">
        <v>2.1000000000000001E-2</v>
      </c>
      <c r="H573" s="1">
        <v>162</v>
      </c>
      <c r="I573" s="1">
        <v>1</v>
      </c>
      <c r="J573" s="1" t="s">
        <v>14</v>
      </c>
      <c r="K573" s="1">
        <v>2</v>
      </c>
      <c r="L573" s="1">
        <v>4</v>
      </c>
      <c r="M573" s="1" t="s">
        <v>15</v>
      </c>
      <c r="N573" s="1" t="s">
        <v>19</v>
      </c>
      <c r="O573" s="1" t="s">
        <v>17</v>
      </c>
      <c r="P573" s="1">
        <v>1047</v>
      </c>
      <c r="Q573" s="1" t="s">
        <v>31</v>
      </c>
      <c r="R573" s="1" t="s">
        <v>65</v>
      </c>
      <c r="S573" s="1">
        <v>2</v>
      </c>
      <c r="T573" s="1" t="s">
        <v>33</v>
      </c>
      <c r="U573" s="1">
        <v>60</v>
      </c>
      <c r="V573" s="1">
        <v>810000</v>
      </c>
      <c r="W573" s="1">
        <v>103</v>
      </c>
      <c r="X573" s="1" t="s">
        <v>39</v>
      </c>
      <c r="Y573" s="1" t="s">
        <v>31</v>
      </c>
      <c r="Z573" s="1">
        <v>31</v>
      </c>
      <c r="AA573" s="1">
        <v>15000</v>
      </c>
    </row>
    <row r="574" spans="2:27" x14ac:dyDescent="0.25">
      <c r="B574" s="2">
        <v>1573</v>
      </c>
      <c r="C574" s="3">
        <v>44623</v>
      </c>
      <c r="D574" s="2">
        <v>2150000</v>
      </c>
      <c r="E574" s="2">
        <v>8170</v>
      </c>
      <c r="F574" s="1">
        <v>26000</v>
      </c>
      <c r="G574" s="1">
        <v>1.2E-2</v>
      </c>
      <c r="H574" s="1">
        <v>263</v>
      </c>
      <c r="I574" s="1">
        <v>5</v>
      </c>
      <c r="J574" s="1" t="s">
        <v>14</v>
      </c>
      <c r="K574" s="1">
        <v>4</v>
      </c>
      <c r="L574" s="1">
        <v>4</v>
      </c>
      <c r="M574" s="1" t="s">
        <v>23</v>
      </c>
      <c r="N574" s="1" t="s">
        <v>20</v>
      </c>
      <c r="O574" s="1" t="s">
        <v>17</v>
      </c>
      <c r="P574" s="1">
        <v>1801</v>
      </c>
      <c r="Q574" s="1" t="s">
        <v>31</v>
      </c>
      <c r="R574" s="1" t="s">
        <v>65</v>
      </c>
      <c r="S574" s="1">
        <v>3</v>
      </c>
      <c r="T574" s="1" t="s">
        <v>33</v>
      </c>
      <c r="U574" s="1">
        <v>50</v>
      </c>
      <c r="V574" s="1">
        <v>400000</v>
      </c>
      <c r="W574" s="1">
        <v>101</v>
      </c>
      <c r="X574" s="1" t="s">
        <v>37</v>
      </c>
      <c r="Y574" s="1" t="s">
        <v>31</v>
      </c>
      <c r="Z574" s="1">
        <v>25</v>
      </c>
      <c r="AA574" s="1">
        <v>9000</v>
      </c>
    </row>
    <row r="575" spans="2:27" x14ac:dyDescent="0.25">
      <c r="B575" s="2">
        <v>1574</v>
      </c>
      <c r="C575" s="3">
        <v>44623</v>
      </c>
      <c r="D575" s="2">
        <v>2200000</v>
      </c>
      <c r="E575" s="2">
        <v>8460</v>
      </c>
      <c r="F575" s="1">
        <v>42000</v>
      </c>
      <c r="G575" s="1">
        <v>1.9E-2</v>
      </c>
      <c r="H575" s="1">
        <v>260</v>
      </c>
      <c r="I575" s="1">
        <v>2</v>
      </c>
      <c r="J575" s="1" t="s">
        <v>18</v>
      </c>
      <c r="K575" s="1">
        <v>3</v>
      </c>
      <c r="L575" s="1">
        <v>3</v>
      </c>
      <c r="M575" s="1" t="s">
        <v>22</v>
      </c>
      <c r="N575" s="1" t="s">
        <v>20</v>
      </c>
      <c r="O575" s="1" t="s">
        <v>17</v>
      </c>
      <c r="P575" s="1">
        <v>1976</v>
      </c>
      <c r="Q575" s="1" t="s">
        <v>31</v>
      </c>
      <c r="R575" s="1" t="s">
        <v>65</v>
      </c>
      <c r="S575" s="1">
        <v>4</v>
      </c>
      <c r="T575" s="1" t="s">
        <v>33</v>
      </c>
      <c r="U575" s="1">
        <v>54</v>
      </c>
      <c r="V575" s="1">
        <v>940000</v>
      </c>
      <c r="W575" s="1">
        <v>103</v>
      </c>
      <c r="X575" s="1" t="s">
        <v>39</v>
      </c>
      <c r="Y575" s="1" t="s">
        <v>31</v>
      </c>
      <c r="Z575" s="1">
        <v>31</v>
      </c>
      <c r="AA575" s="1">
        <v>15000</v>
      </c>
    </row>
    <row r="576" spans="2:27" x14ac:dyDescent="0.25">
      <c r="B576" s="2">
        <v>1575</v>
      </c>
      <c r="C576" s="3">
        <v>44625</v>
      </c>
      <c r="D576" s="2">
        <v>1760000</v>
      </c>
      <c r="E576" s="2">
        <v>8460</v>
      </c>
      <c r="F576" s="1">
        <v>35000</v>
      </c>
      <c r="G576" s="1">
        <v>0.02</v>
      </c>
      <c r="H576" s="1">
        <v>208</v>
      </c>
      <c r="I576" s="1">
        <v>1</v>
      </c>
      <c r="J576" s="1" t="s">
        <v>18</v>
      </c>
      <c r="K576" s="1">
        <v>4</v>
      </c>
      <c r="L576" s="1">
        <v>3</v>
      </c>
      <c r="M576" s="1" t="s">
        <v>15</v>
      </c>
      <c r="N576" s="1" t="s">
        <v>20</v>
      </c>
      <c r="O576" s="1" t="s">
        <v>17</v>
      </c>
      <c r="P576" s="1">
        <v>1685</v>
      </c>
      <c r="Q576" s="1" t="s">
        <v>31</v>
      </c>
      <c r="R576" s="1" t="s">
        <v>65</v>
      </c>
      <c r="S576" s="1">
        <v>2</v>
      </c>
      <c r="T576" s="1" t="s">
        <v>33</v>
      </c>
      <c r="U576" s="1">
        <v>49</v>
      </c>
      <c r="V576" s="1">
        <v>510000</v>
      </c>
      <c r="W576" s="1">
        <v>102</v>
      </c>
      <c r="X576" s="1" t="s">
        <v>38</v>
      </c>
      <c r="Y576" s="1" t="s">
        <v>31</v>
      </c>
      <c r="Z576" s="1">
        <v>23</v>
      </c>
      <c r="AA576" s="1">
        <v>7000</v>
      </c>
    </row>
    <row r="577" spans="2:27" x14ac:dyDescent="0.25">
      <c r="B577" s="2">
        <v>1576</v>
      </c>
      <c r="C577" s="3">
        <v>44625</v>
      </c>
      <c r="D577" s="2">
        <v>1960000</v>
      </c>
      <c r="E577" s="2">
        <v>8940</v>
      </c>
      <c r="F577" s="1">
        <v>29000</v>
      </c>
      <c r="G577" s="1">
        <v>1.4999999999999999E-2</v>
      </c>
      <c r="H577" s="1">
        <v>219</v>
      </c>
      <c r="I577" s="1">
        <v>5</v>
      </c>
      <c r="J577" s="1" t="s">
        <v>18</v>
      </c>
      <c r="K577" s="1">
        <v>3</v>
      </c>
      <c r="L577" s="1">
        <v>3</v>
      </c>
      <c r="M577" s="1" t="s">
        <v>23</v>
      </c>
      <c r="N577" s="1" t="s">
        <v>20</v>
      </c>
      <c r="O577" s="1" t="s">
        <v>21</v>
      </c>
      <c r="P577" s="1">
        <v>1704</v>
      </c>
      <c r="Q577" s="1" t="s">
        <v>34</v>
      </c>
      <c r="R577" s="1" t="s">
        <v>65</v>
      </c>
      <c r="S577" s="1">
        <v>2</v>
      </c>
      <c r="T577" s="1" t="s">
        <v>33</v>
      </c>
      <c r="U577" s="1">
        <v>41</v>
      </c>
      <c r="V577" s="1">
        <v>1090000</v>
      </c>
      <c r="W577" s="1">
        <v>102</v>
      </c>
      <c r="X577" s="1" t="s">
        <v>38</v>
      </c>
      <c r="Y577" s="1" t="s">
        <v>31</v>
      </c>
      <c r="Z577" s="1">
        <v>23</v>
      </c>
      <c r="AA577" s="1">
        <v>7000</v>
      </c>
    </row>
    <row r="578" spans="2:27" x14ac:dyDescent="0.25">
      <c r="B578" s="2">
        <v>1577</v>
      </c>
      <c r="C578" s="3">
        <v>44627</v>
      </c>
      <c r="D578" s="2">
        <v>1950000</v>
      </c>
      <c r="E578" s="2">
        <v>8260</v>
      </c>
      <c r="F578" s="1">
        <v>37000</v>
      </c>
      <c r="G578" s="1">
        <v>1.9E-2</v>
      </c>
      <c r="H578" s="1">
        <v>236</v>
      </c>
      <c r="I578" s="1">
        <v>1</v>
      </c>
      <c r="J578" s="1" t="s">
        <v>18</v>
      </c>
      <c r="K578" s="1">
        <v>3</v>
      </c>
      <c r="L578" s="1">
        <v>4</v>
      </c>
      <c r="M578" s="1" t="s">
        <v>23</v>
      </c>
      <c r="N578" s="1" t="s">
        <v>20</v>
      </c>
      <c r="O578" s="1" t="s">
        <v>17</v>
      </c>
      <c r="P578" s="1">
        <v>1089</v>
      </c>
      <c r="Q578" s="1" t="s">
        <v>31</v>
      </c>
      <c r="R578" s="1" t="s">
        <v>65</v>
      </c>
      <c r="S578" s="1">
        <v>2</v>
      </c>
      <c r="T578" s="1" t="s">
        <v>32</v>
      </c>
      <c r="U578" s="1">
        <v>48</v>
      </c>
      <c r="V578" s="1">
        <v>530000</v>
      </c>
      <c r="W578" s="1">
        <v>103</v>
      </c>
      <c r="X578" s="1" t="s">
        <v>39</v>
      </c>
      <c r="Y578" s="1" t="s">
        <v>31</v>
      </c>
      <c r="Z578" s="1">
        <v>31</v>
      </c>
      <c r="AA578" s="1">
        <v>15000</v>
      </c>
    </row>
    <row r="579" spans="2:27" x14ac:dyDescent="0.25">
      <c r="B579" s="2">
        <v>1578</v>
      </c>
      <c r="C579" s="3">
        <v>44627</v>
      </c>
      <c r="D579" s="2">
        <v>1520000</v>
      </c>
      <c r="E579" s="2">
        <v>10060</v>
      </c>
      <c r="F579" s="1">
        <v>21000</v>
      </c>
      <c r="G579" s="1">
        <v>1.4E-2</v>
      </c>
      <c r="H579" s="1">
        <v>151</v>
      </c>
      <c r="I579" s="1">
        <v>2</v>
      </c>
      <c r="J579" s="1" t="s">
        <v>14</v>
      </c>
      <c r="K579" s="1">
        <v>3</v>
      </c>
      <c r="L579" s="1">
        <v>4</v>
      </c>
      <c r="M579" s="1" t="s">
        <v>22</v>
      </c>
      <c r="N579" s="1" t="s">
        <v>20</v>
      </c>
      <c r="O579" s="1" t="s">
        <v>21</v>
      </c>
      <c r="P579" s="1">
        <v>1653</v>
      </c>
      <c r="Q579" s="1" t="s">
        <v>31</v>
      </c>
      <c r="R579" s="1" t="s">
        <v>65</v>
      </c>
      <c r="S579" s="1">
        <v>2</v>
      </c>
      <c r="T579" s="1" t="s">
        <v>33</v>
      </c>
      <c r="U579" s="1">
        <v>58</v>
      </c>
      <c r="V579" s="1">
        <v>560000</v>
      </c>
      <c r="W579" s="1">
        <v>102</v>
      </c>
      <c r="X579" s="1" t="s">
        <v>38</v>
      </c>
      <c r="Y579" s="1" t="s">
        <v>31</v>
      </c>
      <c r="Z579" s="1">
        <v>23</v>
      </c>
      <c r="AA579" s="1">
        <v>7000</v>
      </c>
    </row>
    <row r="580" spans="2:27" x14ac:dyDescent="0.25">
      <c r="B580" s="2">
        <v>1579</v>
      </c>
      <c r="C580" s="3">
        <v>44627</v>
      </c>
      <c r="D580" s="2">
        <v>1600000</v>
      </c>
      <c r="E580" s="2">
        <v>6250</v>
      </c>
      <c r="F580" s="1">
        <v>27000</v>
      </c>
      <c r="G580" s="1">
        <v>1.7000000000000001E-2</v>
      </c>
      <c r="H580" s="1">
        <v>256</v>
      </c>
      <c r="I580" s="1">
        <v>4</v>
      </c>
      <c r="J580" s="1" t="s">
        <v>14</v>
      </c>
      <c r="K580" s="1">
        <v>3</v>
      </c>
      <c r="L580" s="1">
        <v>3</v>
      </c>
      <c r="M580" s="1" t="s">
        <v>22</v>
      </c>
      <c r="N580" s="1" t="s">
        <v>19</v>
      </c>
      <c r="O580" s="1" t="s">
        <v>17</v>
      </c>
      <c r="P580" s="1">
        <v>1928</v>
      </c>
      <c r="Q580" s="1" t="s">
        <v>31</v>
      </c>
      <c r="R580" s="1" t="s">
        <v>65</v>
      </c>
      <c r="S580" s="1">
        <v>3</v>
      </c>
      <c r="T580" s="1" t="s">
        <v>33</v>
      </c>
      <c r="U580" s="1">
        <v>42</v>
      </c>
      <c r="V580" s="1">
        <v>520000</v>
      </c>
      <c r="W580" s="1">
        <v>101</v>
      </c>
      <c r="X580" s="1" t="s">
        <v>37</v>
      </c>
      <c r="Y580" s="1" t="s">
        <v>31</v>
      </c>
      <c r="Z580" s="1">
        <v>25</v>
      </c>
      <c r="AA580" s="1">
        <v>9000</v>
      </c>
    </row>
    <row r="581" spans="2:27" x14ac:dyDescent="0.25">
      <c r="B581" s="2">
        <v>1580</v>
      </c>
      <c r="C581" s="3">
        <v>44628</v>
      </c>
      <c r="D581" s="2">
        <v>2890000</v>
      </c>
      <c r="E581" s="2">
        <v>10820</v>
      </c>
      <c r="F581" s="1">
        <v>40000</v>
      </c>
      <c r="G581" s="1">
        <v>1.4E-2</v>
      </c>
      <c r="H581" s="1">
        <v>267</v>
      </c>
      <c r="I581" s="1">
        <v>5</v>
      </c>
      <c r="J581" s="1" t="s">
        <v>18</v>
      </c>
      <c r="K581" s="1">
        <v>4</v>
      </c>
      <c r="L581" s="1">
        <v>3</v>
      </c>
      <c r="M581" s="1" t="s">
        <v>22</v>
      </c>
      <c r="N581" s="1" t="s">
        <v>16</v>
      </c>
      <c r="O581" s="1" t="s">
        <v>17</v>
      </c>
      <c r="P581" s="1">
        <v>1694</v>
      </c>
      <c r="Q581" s="1" t="s">
        <v>31</v>
      </c>
      <c r="R581" s="1" t="s">
        <v>65</v>
      </c>
      <c r="S581" s="1">
        <v>4</v>
      </c>
      <c r="T581" s="1" t="s">
        <v>32</v>
      </c>
      <c r="U581" s="1">
        <v>49</v>
      </c>
      <c r="V581" s="1">
        <v>470000</v>
      </c>
      <c r="W581" s="1">
        <v>101</v>
      </c>
      <c r="X581" s="1" t="s">
        <v>37</v>
      </c>
      <c r="Y581" s="1" t="s">
        <v>31</v>
      </c>
      <c r="Z581" s="1">
        <v>25</v>
      </c>
      <c r="AA581" s="1">
        <v>9000</v>
      </c>
    </row>
    <row r="582" spans="2:27" x14ac:dyDescent="0.25">
      <c r="B582" s="2">
        <v>1581</v>
      </c>
      <c r="C582" s="3">
        <v>44629</v>
      </c>
      <c r="D582" s="2">
        <v>2130000</v>
      </c>
      <c r="E582" s="2">
        <v>8830</v>
      </c>
      <c r="F582" s="1">
        <v>23000</v>
      </c>
      <c r="G582" s="1">
        <v>1.0999999999999999E-2</v>
      </c>
      <c r="H582" s="1">
        <v>241</v>
      </c>
      <c r="I582" s="1">
        <v>6</v>
      </c>
      <c r="J582" s="1" t="s">
        <v>18</v>
      </c>
      <c r="K582" s="1">
        <v>3</v>
      </c>
      <c r="L582" s="1">
        <v>3</v>
      </c>
      <c r="M582" s="1" t="s">
        <v>15</v>
      </c>
      <c r="N582" s="1" t="s">
        <v>20</v>
      </c>
      <c r="O582" s="1" t="s">
        <v>21</v>
      </c>
      <c r="P582" s="1">
        <v>1345</v>
      </c>
      <c r="Q582" s="1" t="s">
        <v>34</v>
      </c>
      <c r="R582" s="1" t="s">
        <v>65</v>
      </c>
      <c r="S582" s="1">
        <v>2</v>
      </c>
      <c r="T582" s="1" t="s">
        <v>33</v>
      </c>
      <c r="U582" s="1">
        <v>51</v>
      </c>
      <c r="V582" s="1">
        <v>450000</v>
      </c>
      <c r="W582" s="1">
        <v>101</v>
      </c>
      <c r="X582" s="1" t="s">
        <v>37</v>
      </c>
      <c r="Y582" s="1" t="s">
        <v>31</v>
      </c>
      <c r="Z582" s="1">
        <v>25</v>
      </c>
      <c r="AA582" s="1">
        <v>9000</v>
      </c>
    </row>
    <row r="583" spans="2:27" x14ac:dyDescent="0.25">
      <c r="B583" s="2">
        <v>1582</v>
      </c>
      <c r="C583" s="3">
        <v>44630</v>
      </c>
      <c r="D583" s="2">
        <v>1490000</v>
      </c>
      <c r="E583" s="2">
        <v>8860</v>
      </c>
      <c r="F583" s="1">
        <v>33000</v>
      </c>
      <c r="G583" s="1">
        <v>2.1999999999999999E-2</v>
      </c>
      <c r="H583" s="1">
        <v>168</v>
      </c>
      <c r="I583" s="1">
        <v>1</v>
      </c>
      <c r="J583" s="1" t="s">
        <v>18</v>
      </c>
      <c r="K583" s="1">
        <v>3</v>
      </c>
      <c r="L583" s="1">
        <v>3</v>
      </c>
      <c r="M583" s="1" t="s">
        <v>15</v>
      </c>
      <c r="N583" s="1" t="s">
        <v>20</v>
      </c>
      <c r="O583" s="1" t="s">
        <v>17</v>
      </c>
      <c r="P583" s="1">
        <v>1440</v>
      </c>
      <c r="Q583" s="1" t="s">
        <v>31</v>
      </c>
      <c r="R583" s="1" t="s">
        <v>65</v>
      </c>
      <c r="S583" s="1">
        <v>4</v>
      </c>
      <c r="T583" s="1" t="s">
        <v>32</v>
      </c>
      <c r="U583" s="1">
        <v>53</v>
      </c>
      <c r="V583" s="1">
        <v>660000</v>
      </c>
      <c r="W583" s="1">
        <v>103</v>
      </c>
      <c r="X583" s="1" t="s">
        <v>39</v>
      </c>
      <c r="Y583" s="1" t="s">
        <v>31</v>
      </c>
      <c r="Z583" s="1">
        <v>31</v>
      </c>
      <c r="AA583" s="1">
        <v>15000</v>
      </c>
    </row>
    <row r="584" spans="2:27" x14ac:dyDescent="0.25">
      <c r="B584" s="2">
        <v>1583</v>
      </c>
      <c r="C584" s="3">
        <v>44631</v>
      </c>
      <c r="D584" s="2">
        <v>1470000</v>
      </c>
      <c r="E584" s="2">
        <v>6200</v>
      </c>
      <c r="F584" s="1">
        <v>22000</v>
      </c>
      <c r="G584" s="1">
        <v>1.4999999999999999E-2</v>
      </c>
      <c r="H584" s="1">
        <v>237</v>
      </c>
      <c r="I584" s="1">
        <v>2</v>
      </c>
      <c r="J584" s="1" t="s">
        <v>18</v>
      </c>
      <c r="K584" s="1">
        <v>3</v>
      </c>
      <c r="L584" s="1">
        <v>4</v>
      </c>
      <c r="M584" s="1" t="s">
        <v>15</v>
      </c>
      <c r="N584" s="1" t="s">
        <v>19</v>
      </c>
      <c r="O584" s="1" t="s">
        <v>21</v>
      </c>
      <c r="P584" s="1">
        <v>1522</v>
      </c>
      <c r="Q584" s="1" t="s">
        <v>31</v>
      </c>
      <c r="R584" s="1" t="s">
        <v>65</v>
      </c>
      <c r="S584" s="1">
        <v>4</v>
      </c>
      <c r="T584" s="1" t="s">
        <v>32</v>
      </c>
      <c r="U584" s="1">
        <v>64</v>
      </c>
      <c r="V584" s="1">
        <v>590000</v>
      </c>
      <c r="W584" s="1">
        <v>101</v>
      </c>
      <c r="X584" s="1" t="s">
        <v>37</v>
      </c>
      <c r="Y584" s="1" t="s">
        <v>31</v>
      </c>
      <c r="Z584" s="1">
        <v>25</v>
      </c>
      <c r="AA584" s="1">
        <v>9000</v>
      </c>
    </row>
    <row r="585" spans="2:27" x14ac:dyDescent="0.25">
      <c r="B585" s="2">
        <v>1584</v>
      </c>
      <c r="C585" s="3">
        <v>44632</v>
      </c>
      <c r="D585" s="2">
        <v>1970000</v>
      </c>
      <c r="E585" s="2">
        <v>9650</v>
      </c>
      <c r="F585" s="1">
        <v>35000</v>
      </c>
      <c r="G585" s="1">
        <v>1.7999999999999999E-2</v>
      </c>
      <c r="H585" s="1">
        <v>204</v>
      </c>
      <c r="I585" s="1">
        <v>6</v>
      </c>
      <c r="J585" s="1" t="s">
        <v>18</v>
      </c>
      <c r="K585" s="1">
        <v>3</v>
      </c>
      <c r="L585" s="1">
        <v>3</v>
      </c>
      <c r="M585" s="1" t="s">
        <v>22</v>
      </c>
      <c r="N585" s="1" t="s">
        <v>20</v>
      </c>
      <c r="O585" s="1" t="s">
        <v>21</v>
      </c>
      <c r="P585" s="1">
        <v>1411</v>
      </c>
      <c r="Q585" s="1" t="s">
        <v>31</v>
      </c>
      <c r="R585" s="1" t="s">
        <v>65</v>
      </c>
      <c r="S585" s="1">
        <v>4</v>
      </c>
      <c r="T585" s="1" t="s">
        <v>32</v>
      </c>
      <c r="U585" s="1">
        <v>46</v>
      </c>
      <c r="V585" s="1">
        <v>940000</v>
      </c>
      <c r="W585" s="1">
        <v>102</v>
      </c>
      <c r="X585" s="1" t="s">
        <v>38</v>
      </c>
      <c r="Y585" s="1" t="s">
        <v>31</v>
      </c>
      <c r="Z585" s="1">
        <v>23</v>
      </c>
      <c r="AA585" s="1">
        <v>7000</v>
      </c>
    </row>
    <row r="586" spans="2:27" x14ac:dyDescent="0.25">
      <c r="B586" s="2">
        <v>1585</v>
      </c>
      <c r="C586" s="3">
        <v>44632</v>
      </c>
      <c r="D586" s="2">
        <v>2510000</v>
      </c>
      <c r="E586" s="2">
        <v>9290</v>
      </c>
      <c r="F586" s="1">
        <v>30000</v>
      </c>
      <c r="G586" s="1">
        <v>1.2E-2</v>
      </c>
      <c r="H586" s="1">
        <v>270</v>
      </c>
      <c r="I586" s="1">
        <v>4</v>
      </c>
      <c r="J586" s="1" t="s">
        <v>14</v>
      </c>
      <c r="K586" s="1">
        <v>4</v>
      </c>
      <c r="L586" s="1">
        <v>4</v>
      </c>
      <c r="M586" s="1" t="s">
        <v>22</v>
      </c>
      <c r="N586" s="1" t="s">
        <v>20</v>
      </c>
      <c r="O586" s="1" t="s">
        <v>17</v>
      </c>
      <c r="P586" s="1">
        <v>1422</v>
      </c>
      <c r="Q586" s="1" t="s">
        <v>31</v>
      </c>
      <c r="R586" s="1" t="s">
        <v>65</v>
      </c>
      <c r="S586" s="1">
        <v>3</v>
      </c>
      <c r="T586" s="1" t="s">
        <v>32</v>
      </c>
      <c r="U586" s="1">
        <v>56</v>
      </c>
      <c r="V586" s="1">
        <v>440000</v>
      </c>
      <c r="W586" s="1">
        <v>101</v>
      </c>
      <c r="X586" s="1" t="s">
        <v>37</v>
      </c>
      <c r="Y586" s="1" t="s">
        <v>31</v>
      </c>
      <c r="Z586" s="1">
        <v>25</v>
      </c>
      <c r="AA586" s="1">
        <v>9000</v>
      </c>
    </row>
    <row r="587" spans="2:27" x14ac:dyDescent="0.25">
      <c r="B587" s="2">
        <v>1586</v>
      </c>
      <c r="C587" s="3">
        <v>44634</v>
      </c>
      <c r="D587" s="2">
        <v>2940000</v>
      </c>
      <c r="E587" s="2">
        <v>10880</v>
      </c>
      <c r="F587" s="1">
        <v>50000</v>
      </c>
      <c r="G587" s="1">
        <v>1.7000000000000001E-2</v>
      </c>
      <c r="H587" s="1">
        <v>270</v>
      </c>
      <c r="I587" s="1">
        <v>1</v>
      </c>
      <c r="J587" s="1" t="s">
        <v>18</v>
      </c>
      <c r="K587" s="1">
        <v>4</v>
      </c>
      <c r="L587" s="1">
        <v>3</v>
      </c>
      <c r="M587" s="1" t="s">
        <v>22</v>
      </c>
      <c r="N587" s="1" t="s">
        <v>16</v>
      </c>
      <c r="O587" s="1" t="s">
        <v>17</v>
      </c>
      <c r="P587" s="1">
        <v>1406</v>
      </c>
      <c r="Q587" s="1" t="s">
        <v>31</v>
      </c>
      <c r="R587" s="1" t="s">
        <v>65</v>
      </c>
      <c r="S587" s="1">
        <v>2</v>
      </c>
      <c r="T587" s="1" t="s">
        <v>33</v>
      </c>
      <c r="U587" s="1">
        <v>48</v>
      </c>
      <c r="V587" s="1">
        <v>540000</v>
      </c>
      <c r="W587" s="1">
        <v>102</v>
      </c>
      <c r="X587" s="1" t="s">
        <v>38</v>
      </c>
      <c r="Y587" s="1" t="s">
        <v>31</v>
      </c>
      <c r="Z587" s="1">
        <v>23</v>
      </c>
      <c r="AA587" s="1">
        <v>7000</v>
      </c>
    </row>
    <row r="588" spans="2:27" x14ac:dyDescent="0.25">
      <c r="B588" s="2">
        <v>1587</v>
      </c>
      <c r="C588" s="3">
        <v>44635</v>
      </c>
      <c r="D588" s="2">
        <v>1780000</v>
      </c>
      <c r="E588" s="2">
        <v>10280</v>
      </c>
      <c r="F588" s="1">
        <v>28000</v>
      </c>
      <c r="G588" s="1">
        <v>1.6E-2</v>
      </c>
      <c r="H588" s="1">
        <v>173</v>
      </c>
      <c r="I588" s="1">
        <v>3</v>
      </c>
      <c r="J588" s="1" t="s">
        <v>18</v>
      </c>
      <c r="K588" s="1">
        <v>2</v>
      </c>
      <c r="L588" s="1">
        <v>2</v>
      </c>
      <c r="M588" s="1" t="s">
        <v>23</v>
      </c>
      <c r="N588" s="1" t="s">
        <v>16</v>
      </c>
      <c r="O588" s="1" t="s">
        <v>17</v>
      </c>
      <c r="P588" s="1">
        <v>1012</v>
      </c>
      <c r="Q588" s="1" t="s">
        <v>31</v>
      </c>
      <c r="R588" s="1" t="s">
        <v>66</v>
      </c>
      <c r="S588" s="1">
        <v>0</v>
      </c>
      <c r="T588" s="1" t="s">
        <v>32</v>
      </c>
      <c r="U588" s="1">
        <v>37</v>
      </c>
      <c r="V588" s="1">
        <v>480000</v>
      </c>
      <c r="W588" s="1">
        <v>101</v>
      </c>
      <c r="X588" s="1" t="s">
        <v>37</v>
      </c>
      <c r="Y588" s="1" t="s">
        <v>31</v>
      </c>
      <c r="Z588" s="1">
        <v>25</v>
      </c>
      <c r="AA588" s="1">
        <v>9000</v>
      </c>
    </row>
    <row r="589" spans="2:27" x14ac:dyDescent="0.25">
      <c r="B589" s="2">
        <v>1588</v>
      </c>
      <c r="C589" s="3">
        <v>44635</v>
      </c>
      <c r="D589" s="2">
        <v>2090000</v>
      </c>
      <c r="E589" s="2">
        <v>10290</v>
      </c>
      <c r="F589" s="1">
        <v>50000</v>
      </c>
      <c r="G589" s="1">
        <v>2.4E-2</v>
      </c>
      <c r="H589" s="1">
        <v>203</v>
      </c>
      <c r="I589" s="1">
        <v>5</v>
      </c>
      <c r="J589" s="1" t="s">
        <v>14</v>
      </c>
      <c r="K589" s="1">
        <v>3</v>
      </c>
      <c r="L589" s="1">
        <v>4</v>
      </c>
      <c r="M589" s="1" t="s">
        <v>23</v>
      </c>
      <c r="N589" s="1" t="s">
        <v>16</v>
      </c>
      <c r="O589" s="1" t="s">
        <v>17</v>
      </c>
      <c r="P589" s="1">
        <v>1277</v>
      </c>
      <c r="Q589" s="1" t="s">
        <v>31</v>
      </c>
      <c r="R589" s="1" t="s">
        <v>65</v>
      </c>
      <c r="S589" s="1">
        <v>4</v>
      </c>
      <c r="T589" s="1" t="s">
        <v>33</v>
      </c>
      <c r="U589" s="1">
        <v>47</v>
      </c>
      <c r="V589" s="1">
        <v>440000</v>
      </c>
      <c r="W589" s="1">
        <v>103</v>
      </c>
      <c r="X589" s="1" t="s">
        <v>39</v>
      </c>
      <c r="Y589" s="1" t="s">
        <v>31</v>
      </c>
      <c r="Z589" s="1">
        <v>31</v>
      </c>
      <c r="AA589" s="1">
        <v>15000</v>
      </c>
    </row>
    <row r="590" spans="2:27" x14ac:dyDescent="0.25">
      <c r="B590" s="2">
        <v>1589</v>
      </c>
      <c r="C590" s="3">
        <v>44636</v>
      </c>
      <c r="D590" s="2">
        <v>940000</v>
      </c>
      <c r="E590" s="2">
        <v>6480</v>
      </c>
      <c r="F590" s="1">
        <v>13000</v>
      </c>
      <c r="G590" s="1">
        <v>1.4E-2</v>
      </c>
      <c r="H590" s="1">
        <v>145</v>
      </c>
      <c r="I590" s="1">
        <v>4</v>
      </c>
      <c r="J590" s="1" t="s">
        <v>14</v>
      </c>
      <c r="K590" s="1">
        <v>2</v>
      </c>
      <c r="L590" s="1">
        <v>2</v>
      </c>
      <c r="M590" s="1" t="s">
        <v>15</v>
      </c>
      <c r="N590" s="1" t="s">
        <v>19</v>
      </c>
      <c r="O590" s="1" t="s">
        <v>21</v>
      </c>
      <c r="P590" s="1">
        <v>1273</v>
      </c>
      <c r="Q590" s="1" t="s">
        <v>31</v>
      </c>
      <c r="R590" s="1" t="s">
        <v>66</v>
      </c>
      <c r="S590" s="1">
        <v>0</v>
      </c>
      <c r="T590" s="1" t="s">
        <v>32</v>
      </c>
      <c r="U590" s="1">
        <v>36</v>
      </c>
      <c r="V590" s="1">
        <v>760000</v>
      </c>
      <c r="W590" s="1">
        <v>101</v>
      </c>
      <c r="X590" s="1" t="s">
        <v>37</v>
      </c>
      <c r="Y590" s="1" t="s">
        <v>31</v>
      </c>
      <c r="Z590" s="1">
        <v>25</v>
      </c>
      <c r="AA590" s="1">
        <v>9000</v>
      </c>
    </row>
    <row r="591" spans="2:27" x14ac:dyDescent="0.25">
      <c r="B591" s="2">
        <v>1590</v>
      </c>
      <c r="C591" s="3">
        <v>44636</v>
      </c>
      <c r="D591" s="2">
        <v>1720000</v>
      </c>
      <c r="E591" s="2">
        <v>9100</v>
      </c>
      <c r="F591" s="1">
        <v>29000</v>
      </c>
      <c r="G591" s="1">
        <v>1.7000000000000001E-2</v>
      </c>
      <c r="H591" s="1">
        <v>189</v>
      </c>
      <c r="I591" s="1">
        <v>3</v>
      </c>
      <c r="J591" s="1" t="s">
        <v>18</v>
      </c>
      <c r="K591" s="1">
        <v>2</v>
      </c>
      <c r="L591" s="1">
        <v>4</v>
      </c>
      <c r="M591" s="1" t="s">
        <v>15</v>
      </c>
      <c r="N591" s="1" t="s">
        <v>20</v>
      </c>
      <c r="O591" s="1" t="s">
        <v>21</v>
      </c>
      <c r="P591" s="1">
        <v>1724</v>
      </c>
      <c r="Q591" s="1" t="s">
        <v>31</v>
      </c>
      <c r="R591" s="1" t="s">
        <v>65</v>
      </c>
      <c r="S591" s="1">
        <v>4</v>
      </c>
      <c r="T591" s="1" t="s">
        <v>33</v>
      </c>
      <c r="U591" s="1">
        <v>41</v>
      </c>
      <c r="V591" s="1">
        <v>570000</v>
      </c>
      <c r="W591" s="1">
        <v>102</v>
      </c>
      <c r="X591" s="1" t="s">
        <v>38</v>
      </c>
      <c r="Y591" s="1" t="s">
        <v>31</v>
      </c>
      <c r="Z591" s="1">
        <v>23</v>
      </c>
      <c r="AA591" s="1">
        <v>7000</v>
      </c>
    </row>
    <row r="592" spans="2:27" x14ac:dyDescent="0.25">
      <c r="B592" s="2">
        <v>1591</v>
      </c>
      <c r="C592" s="3">
        <v>44637</v>
      </c>
      <c r="D592" s="2">
        <v>1520000</v>
      </c>
      <c r="E592" s="2">
        <v>11250</v>
      </c>
      <c r="F592" s="1">
        <v>27000</v>
      </c>
      <c r="G592" s="1">
        <v>1.7999999999999999E-2</v>
      </c>
      <c r="H592" s="1">
        <v>135</v>
      </c>
      <c r="I592" s="1">
        <v>2</v>
      </c>
      <c r="J592" s="1" t="s">
        <v>14</v>
      </c>
      <c r="K592" s="1">
        <v>1</v>
      </c>
      <c r="L592" s="1">
        <v>3</v>
      </c>
      <c r="M592" s="1" t="s">
        <v>22</v>
      </c>
      <c r="N592" s="1" t="s">
        <v>16</v>
      </c>
      <c r="O592" s="1" t="s">
        <v>17</v>
      </c>
      <c r="P592" s="1">
        <v>1512</v>
      </c>
      <c r="Q592" s="1" t="s">
        <v>31</v>
      </c>
      <c r="R592" s="1" t="s">
        <v>66</v>
      </c>
      <c r="S592" s="1">
        <v>0</v>
      </c>
      <c r="T592" s="1" t="s">
        <v>33</v>
      </c>
      <c r="U592" s="1">
        <v>34</v>
      </c>
      <c r="V592" s="1">
        <v>640000</v>
      </c>
      <c r="W592" s="1">
        <v>102</v>
      </c>
      <c r="X592" s="1" t="s">
        <v>38</v>
      </c>
      <c r="Y592" s="1" t="s">
        <v>31</v>
      </c>
      <c r="Z592" s="1">
        <v>23</v>
      </c>
      <c r="AA592" s="1">
        <v>7000</v>
      </c>
    </row>
    <row r="593" spans="2:27" x14ac:dyDescent="0.25">
      <c r="B593" s="2">
        <v>1592</v>
      </c>
      <c r="C593" s="3">
        <v>44637</v>
      </c>
      <c r="D593" s="2">
        <v>1490000</v>
      </c>
      <c r="E593" s="2">
        <v>6230</v>
      </c>
      <c r="F593" s="1">
        <v>24000</v>
      </c>
      <c r="G593" s="1">
        <v>1.6E-2</v>
      </c>
      <c r="H593" s="1">
        <v>239</v>
      </c>
      <c r="I593" s="1">
        <v>6</v>
      </c>
      <c r="J593" s="1" t="s">
        <v>18</v>
      </c>
      <c r="K593" s="1">
        <v>4</v>
      </c>
      <c r="L593" s="1">
        <v>3</v>
      </c>
      <c r="M593" s="1" t="s">
        <v>22</v>
      </c>
      <c r="N593" s="1" t="s">
        <v>19</v>
      </c>
      <c r="O593" s="1" t="s">
        <v>21</v>
      </c>
      <c r="P593" s="1">
        <v>1559</v>
      </c>
      <c r="Q593" s="1" t="s">
        <v>31</v>
      </c>
      <c r="R593" s="1" t="s">
        <v>65</v>
      </c>
      <c r="S593" s="1">
        <v>2</v>
      </c>
      <c r="T593" s="1" t="s">
        <v>32</v>
      </c>
      <c r="U593" s="1">
        <v>52</v>
      </c>
      <c r="V593" s="1">
        <v>600000</v>
      </c>
      <c r="W593" s="1">
        <v>101</v>
      </c>
      <c r="X593" s="1" t="s">
        <v>37</v>
      </c>
      <c r="Y593" s="1" t="s">
        <v>31</v>
      </c>
      <c r="Z593" s="1">
        <v>25</v>
      </c>
      <c r="AA593" s="1">
        <v>9000</v>
      </c>
    </row>
    <row r="594" spans="2:27" x14ac:dyDescent="0.25">
      <c r="B594" s="2">
        <v>1593</v>
      </c>
      <c r="C594" s="3">
        <v>44638</v>
      </c>
      <c r="D594" s="2">
        <v>1790000</v>
      </c>
      <c r="E594" s="2">
        <v>8130</v>
      </c>
      <c r="F594" s="1">
        <v>39000</v>
      </c>
      <c r="G594" s="1">
        <v>2.1999999999999999E-2</v>
      </c>
      <c r="H594" s="1">
        <v>220</v>
      </c>
      <c r="I594" s="1">
        <v>1</v>
      </c>
      <c r="J594" s="1" t="s">
        <v>14</v>
      </c>
      <c r="K594" s="1">
        <v>3</v>
      </c>
      <c r="L594" s="1">
        <v>3</v>
      </c>
      <c r="M594" s="1" t="s">
        <v>23</v>
      </c>
      <c r="N594" s="1" t="s">
        <v>20</v>
      </c>
      <c r="O594" s="1" t="s">
        <v>17</v>
      </c>
      <c r="P594" s="1">
        <v>1296</v>
      </c>
      <c r="Q594" s="1" t="s">
        <v>31</v>
      </c>
      <c r="R594" s="1" t="s">
        <v>65</v>
      </c>
      <c r="S594" s="1">
        <v>4</v>
      </c>
      <c r="T594" s="1" t="s">
        <v>33</v>
      </c>
      <c r="U594" s="1">
        <v>57</v>
      </c>
      <c r="V594" s="1">
        <v>550000</v>
      </c>
      <c r="W594" s="1">
        <v>103</v>
      </c>
      <c r="X594" s="1" t="s">
        <v>39</v>
      </c>
      <c r="Y594" s="1" t="s">
        <v>31</v>
      </c>
      <c r="Z594" s="1">
        <v>31</v>
      </c>
      <c r="AA594" s="1">
        <v>15000</v>
      </c>
    </row>
    <row r="595" spans="2:27" x14ac:dyDescent="0.25">
      <c r="B595" s="2">
        <v>1594</v>
      </c>
      <c r="C595" s="3">
        <v>44639</v>
      </c>
      <c r="D595" s="2">
        <v>2360000</v>
      </c>
      <c r="E595" s="2">
        <v>10820</v>
      </c>
      <c r="F595" s="1">
        <v>47000</v>
      </c>
      <c r="G595" s="1">
        <v>0.02</v>
      </c>
      <c r="H595" s="1">
        <v>218</v>
      </c>
      <c r="I595" s="1">
        <v>1</v>
      </c>
      <c r="J595" s="1" t="s">
        <v>14</v>
      </c>
      <c r="K595" s="1">
        <v>3</v>
      </c>
      <c r="L595" s="1">
        <v>3</v>
      </c>
      <c r="M595" s="1" t="s">
        <v>23</v>
      </c>
      <c r="N595" s="1" t="s">
        <v>16</v>
      </c>
      <c r="O595" s="1" t="s">
        <v>17</v>
      </c>
      <c r="P595" s="1">
        <v>1539</v>
      </c>
      <c r="Q595" s="1" t="s">
        <v>34</v>
      </c>
      <c r="R595" s="1" t="s">
        <v>65</v>
      </c>
      <c r="S595" s="1">
        <v>2</v>
      </c>
      <c r="T595" s="1" t="s">
        <v>32</v>
      </c>
      <c r="U595" s="1">
        <v>47</v>
      </c>
      <c r="V595" s="1">
        <v>460000</v>
      </c>
      <c r="W595" s="1">
        <v>103</v>
      </c>
      <c r="X595" s="1" t="s">
        <v>39</v>
      </c>
      <c r="Y595" s="1" t="s">
        <v>31</v>
      </c>
      <c r="Z595" s="1">
        <v>31</v>
      </c>
      <c r="AA595" s="1">
        <v>15000</v>
      </c>
    </row>
    <row r="596" spans="2:27" x14ac:dyDescent="0.25">
      <c r="B596" s="2">
        <v>1595</v>
      </c>
      <c r="C596" s="3">
        <v>44641</v>
      </c>
      <c r="D596" s="2">
        <v>1510000</v>
      </c>
      <c r="E596" s="2">
        <v>8770</v>
      </c>
      <c r="F596" s="1">
        <v>36000</v>
      </c>
      <c r="G596" s="1">
        <v>2.4E-2</v>
      </c>
      <c r="H596" s="1">
        <v>172</v>
      </c>
      <c r="I596" s="1">
        <v>3</v>
      </c>
      <c r="J596" s="1" t="s">
        <v>14</v>
      </c>
      <c r="K596" s="1">
        <v>3</v>
      </c>
      <c r="L596" s="1">
        <v>4</v>
      </c>
      <c r="M596" s="1" t="s">
        <v>15</v>
      </c>
      <c r="N596" s="1" t="s">
        <v>20</v>
      </c>
      <c r="O596" s="1" t="s">
        <v>17</v>
      </c>
      <c r="P596" s="1">
        <v>1212</v>
      </c>
      <c r="Q596" s="1" t="s">
        <v>31</v>
      </c>
      <c r="R596" s="1" t="s">
        <v>65</v>
      </c>
      <c r="S596" s="1">
        <v>3</v>
      </c>
      <c r="T596" s="1" t="s">
        <v>33</v>
      </c>
      <c r="U596" s="1">
        <v>45</v>
      </c>
      <c r="V596" s="1">
        <v>580000</v>
      </c>
      <c r="W596" s="1">
        <v>103</v>
      </c>
      <c r="X596" s="1" t="s">
        <v>39</v>
      </c>
      <c r="Y596" s="1" t="s">
        <v>31</v>
      </c>
      <c r="Z596" s="1">
        <v>31</v>
      </c>
      <c r="AA596" s="1">
        <v>15000</v>
      </c>
    </row>
    <row r="597" spans="2:27" x14ac:dyDescent="0.25">
      <c r="B597" s="2">
        <v>1596</v>
      </c>
      <c r="C597" s="3">
        <v>44641</v>
      </c>
      <c r="D597" s="2">
        <v>1230000</v>
      </c>
      <c r="E597" s="2">
        <v>5120</v>
      </c>
      <c r="F597" s="1">
        <v>20000</v>
      </c>
      <c r="G597" s="1">
        <v>1.6E-2</v>
      </c>
      <c r="H597" s="1">
        <v>240</v>
      </c>
      <c r="I597" s="1">
        <v>5</v>
      </c>
      <c r="J597" s="1" t="s">
        <v>18</v>
      </c>
      <c r="K597" s="1">
        <v>3</v>
      </c>
      <c r="L597" s="1">
        <v>3</v>
      </c>
      <c r="M597" s="1" t="s">
        <v>23</v>
      </c>
      <c r="N597" s="1" t="s">
        <v>19</v>
      </c>
      <c r="O597" s="1" t="s">
        <v>17</v>
      </c>
      <c r="P597" s="1">
        <v>1793</v>
      </c>
      <c r="Q597" s="1" t="s">
        <v>34</v>
      </c>
      <c r="R597" s="1" t="s">
        <v>65</v>
      </c>
      <c r="S597" s="1">
        <v>4</v>
      </c>
      <c r="T597" s="1" t="s">
        <v>33</v>
      </c>
      <c r="U597" s="1">
        <v>47</v>
      </c>
      <c r="V597" s="1">
        <v>540000</v>
      </c>
      <c r="W597" s="1">
        <v>101</v>
      </c>
      <c r="X597" s="1" t="s">
        <v>37</v>
      </c>
      <c r="Y597" s="1" t="s">
        <v>31</v>
      </c>
      <c r="Z597" s="1">
        <v>25</v>
      </c>
      <c r="AA597" s="1">
        <v>9000</v>
      </c>
    </row>
    <row r="598" spans="2:27" x14ac:dyDescent="0.25">
      <c r="B598" s="2">
        <v>1597</v>
      </c>
      <c r="C598" s="3">
        <v>44643</v>
      </c>
      <c r="D598" s="2">
        <v>1300000</v>
      </c>
      <c r="E598" s="2">
        <v>6220</v>
      </c>
      <c r="F598" s="1">
        <v>26000</v>
      </c>
      <c r="G598" s="1">
        <v>0.02</v>
      </c>
      <c r="H598" s="1">
        <v>209</v>
      </c>
      <c r="I598" s="1">
        <v>2</v>
      </c>
      <c r="J598" s="1" t="s">
        <v>18</v>
      </c>
      <c r="K598" s="1">
        <v>4</v>
      </c>
      <c r="L598" s="1">
        <v>4</v>
      </c>
      <c r="M598" s="1" t="s">
        <v>22</v>
      </c>
      <c r="N598" s="1" t="s">
        <v>19</v>
      </c>
      <c r="O598" s="1" t="s">
        <v>17</v>
      </c>
      <c r="P598" s="1">
        <v>1405</v>
      </c>
      <c r="Q598" s="1" t="s">
        <v>34</v>
      </c>
      <c r="R598" s="1" t="s">
        <v>65</v>
      </c>
      <c r="S598" s="1">
        <v>2</v>
      </c>
      <c r="T598" s="1" t="s">
        <v>33</v>
      </c>
      <c r="U598" s="1">
        <v>41</v>
      </c>
      <c r="V598" s="1">
        <v>440000</v>
      </c>
      <c r="W598" s="1">
        <v>103</v>
      </c>
      <c r="X598" s="1" t="s">
        <v>39</v>
      </c>
      <c r="Y598" s="1" t="s">
        <v>31</v>
      </c>
      <c r="Z598" s="1">
        <v>31</v>
      </c>
      <c r="AA598" s="1">
        <v>15000</v>
      </c>
    </row>
    <row r="599" spans="2:27" x14ac:dyDescent="0.25">
      <c r="B599" s="2">
        <v>1598</v>
      </c>
      <c r="C599" s="3">
        <v>44643</v>
      </c>
      <c r="D599" s="2">
        <v>1690000</v>
      </c>
      <c r="E599" s="2">
        <v>11650</v>
      </c>
      <c r="F599" s="1">
        <v>32000</v>
      </c>
      <c r="G599" s="1">
        <v>1.9E-2</v>
      </c>
      <c r="H599" s="1">
        <v>145</v>
      </c>
      <c r="I599" s="1">
        <v>1</v>
      </c>
      <c r="J599" s="1" t="s">
        <v>18</v>
      </c>
      <c r="K599" s="1">
        <v>1</v>
      </c>
      <c r="L599" s="1">
        <v>2</v>
      </c>
      <c r="M599" s="1" t="s">
        <v>22</v>
      </c>
      <c r="N599" s="1" t="s">
        <v>16</v>
      </c>
      <c r="O599" s="1" t="s">
        <v>21</v>
      </c>
      <c r="P599" s="1">
        <v>1549</v>
      </c>
      <c r="Q599" s="1" t="s">
        <v>31</v>
      </c>
      <c r="R599" s="1" t="s">
        <v>66</v>
      </c>
      <c r="S599" s="1">
        <v>0</v>
      </c>
      <c r="T599" s="1" t="s">
        <v>33</v>
      </c>
      <c r="U599" s="1">
        <v>31</v>
      </c>
      <c r="V599" s="1">
        <v>550000</v>
      </c>
      <c r="W599" s="1">
        <v>103</v>
      </c>
      <c r="X599" s="1" t="s">
        <v>39</v>
      </c>
      <c r="Y599" s="1" t="s">
        <v>31</v>
      </c>
      <c r="Z599" s="1">
        <v>31</v>
      </c>
      <c r="AA599" s="1">
        <v>15000</v>
      </c>
    </row>
    <row r="600" spans="2:27" x14ac:dyDescent="0.25">
      <c r="B600" s="2">
        <v>1599</v>
      </c>
      <c r="C600" s="3">
        <v>44643</v>
      </c>
      <c r="D600" s="2">
        <v>1360000</v>
      </c>
      <c r="E600" s="2">
        <v>9000</v>
      </c>
      <c r="F600" s="1">
        <v>22000</v>
      </c>
      <c r="G600" s="1">
        <v>1.6E-2</v>
      </c>
      <c r="H600" s="1">
        <v>151</v>
      </c>
      <c r="I600" s="1">
        <v>5</v>
      </c>
      <c r="J600" s="1" t="s">
        <v>18</v>
      </c>
      <c r="K600" s="1">
        <v>3</v>
      </c>
      <c r="L600" s="1">
        <v>2</v>
      </c>
      <c r="M600" s="1" t="s">
        <v>15</v>
      </c>
      <c r="N600" s="1" t="s">
        <v>20</v>
      </c>
      <c r="O600" s="1" t="s">
        <v>21</v>
      </c>
      <c r="P600" s="1">
        <v>1658</v>
      </c>
      <c r="Q600" s="1" t="s">
        <v>31</v>
      </c>
      <c r="R600" s="1" t="s">
        <v>64</v>
      </c>
      <c r="S600" s="1">
        <v>0</v>
      </c>
      <c r="T600" s="1" t="s">
        <v>33</v>
      </c>
      <c r="U600" s="1">
        <v>38</v>
      </c>
      <c r="V600" s="1">
        <v>640000</v>
      </c>
      <c r="W600" s="1">
        <v>102</v>
      </c>
      <c r="X600" s="1" t="s">
        <v>38</v>
      </c>
      <c r="Y600" s="1" t="s">
        <v>31</v>
      </c>
      <c r="Z600" s="1">
        <v>23</v>
      </c>
      <c r="AA600" s="1">
        <v>7000</v>
      </c>
    </row>
    <row r="601" spans="2:27" x14ac:dyDescent="0.25">
      <c r="B601" s="2">
        <v>1600</v>
      </c>
      <c r="C601" s="3">
        <v>44644</v>
      </c>
      <c r="D601" s="2">
        <v>1430000</v>
      </c>
      <c r="E601" s="2">
        <v>6350</v>
      </c>
      <c r="F601" s="1">
        <v>17000</v>
      </c>
      <c r="G601" s="1">
        <v>1.2E-2</v>
      </c>
      <c r="H601" s="1">
        <v>225</v>
      </c>
      <c r="I601" s="1">
        <v>5</v>
      </c>
      <c r="J601" s="1" t="s">
        <v>14</v>
      </c>
      <c r="K601" s="1">
        <v>4</v>
      </c>
      <c r="L601" s="1">
        <v>3</v>
      </c>
      <c r="M601" s="1" t="s">
        <v>15</v>
      </c>
      <c r="N601" s="1" t="s">
        <v>19</v>
      </c>
      <c r="O601" s="1" t="s">
        <v>21</v>
      </c>
      <c r="P601" s="1">
        <v>1137</v>
      </c>
      <c r="Q601" s="1" t="s">
        <v>31</v>
      </c>
      <c r="R601" s="1" t="s">
        <v>65</v>
      </c>
      <c r="S601" s="1">
        <v>3</v>
      </c>
      <c r="T601" s="1" t="s">
        <v>33</v>
      </c>
      <c r="U601" s="1">
        <v>56</v>
      </c>
      <c r="V601" s="1">
        <v>560000</v>
      </c>
      <c r="W601" s="1">
        <v>101</v>
      </c>
      <c r="X601" s="1" t="s">
        <v>37</v>
      </c>
      <c r="Y601" s="1" t="s">
        <v>31</v>
      </c>
      <c r="Z601" s="1">
        <v>25</v>
      </c>
      <c r="AA601" s="1">
        <v>9000</v>
      </c>
    </row>
    <row r="602" spans="2:27" x14ac:dyDescent="0.25">
      <c r="B602" s="2">
        <v>1601</v>
      </c>
      <c r="C602" s="3">
        <v>44644</v>
      </c>
      <c r="D602" s="2">
        <v>1000000</v>
      </c>
      <c r="E602" s="2">
        <v>5810</v>
      </c>
      <c r="F602" s="1">
        <v>20000</v>
      </c>
      <c r="G602" s="1">
        <v>0.02</v>
      </c>
      <c r="H602" s="1">
        <v>172</v>
      </c>
      <c r="I602" s="1">
        <v>3</v>
      </c>
      <c r="J602" s="1" t="s">
        <v>18</v>
      </c>
      <c r="K602" s="1">
        <v>2</v>
      </c>
      <c r="L602" s="1">
        <v>2</v>
      </c>
      <c r="M602" s="1" t="s">
        <v>15</v>
      </c>
      <c r="N602" s="1" t="s">
        <v>19</v>
      </c>
      <c r="O602" s="1" t="s">
        <v>17</v>
      </c>
      <c r="P602" s="1">
        <v>1693</v>
      </c>
      <c r="Q602" s="1" t="s">
        <v>31</v>
      </c>
      <c r="R602" s="1" t="s">
        <v>66</v>
      </c>
      <c r="S602" s="1">
        <v>0</v>
      </c>
      <c r="T602" s="1" t="s">
        <v>33</v>
      </c>
      <c r="U602" s="1">
        <v>31</v>
      </c>
      <c r="V602" s="1">
        <v>400000</v>
      </c>
      <c r="W602" s="1">
        <v>103</v>
      </c>
      <c r="X602" s="1" t="s">
        <v>39</v>
      </c>
      <c r="Y602" s="1" t="s">
        <v>31</v>
      </c>
      <c r="Z602" s="1">
        <v>31</v>
      </c>
      <c r="AA602" s="1">
        <v>15000</v>
      </c>
    </row>
    <row r="603" spans="2:27" x14ac:dyDescent="0.25">
      <c r="B603" s="2">
        <v>1602</v>
      </c>
      <c r="C603" s="3">
        <v>44644</v>
      </c>
      <c r="D603" s="2">
        <v>1590000</v>
      </c>
      <c r="E603" s="2">
        <v>6360</v>
      </c>
      <c r="F603" s="1">
        <v>27000</v>
      </c>
      <c r="G603" s="1">
        <v>1.7000000000000001E-2</v>
      </c>
      <c r="H603" s="1">
        <v>250</v>
      </c>
      <c r="I603" s="1">
        <v>3</v>
      </c>
      <c r="J603" s="1" t="s">
        <v>14</v>
      </c>
      <c r="K603" s="1">
        <v>3</v>
      </c>
      <c r="L603" s="1">
        <v>3</v>
      </c>
      <c r="M603" s="1" t="s">
        <v>22</v>
      </c>
      <c r="N603" s="1" t="s">
        <v>19</v>
      </c>
      <c r="O603" s="1" t="s">
        <v>17</v>
      </c>
      <c r="P603" s="1">
        <v>1997</v>
      </c>
      <c r="Q603" s="1" t="s">
        <v>31</v>
      </c>
      <c r="R603" s="1" t="s">
        <v>65</v>
      </c>
      <c r="S603" s="1">
        <v>2</v>
      </c>
      <c r="T603" s="1" t="s">
        <v>33</v>
      </c>
      <c r="U603" s="1">
        <v>43</v>
      </c>
      <c r="V603" s="1">
        <v>670000</v>
      </c>
      <c r="W603" s="1">
        <v>101</v>
      </c>
      <c r="X603" s="1" t="s">
        <v>37</v>
      </c>
      <c r="Y603" s="1" t="s">
        <v>31</v>
      </c>
      <c r="Z603" s="1">
        <v>25</v>
      </c>
      <c r="AA603" s="1">
        <v>9000</v>
      </c>
    </row>
    <row r="604" spans="2:27" x14ac:dyDescent="0.25">
      <c r="B604" s="2">
        <v>1603</v>
      </c>
      <c r="C604" s="3">
        <v>44645</v>
      </c>
      <c r="D604" s="2">
        <v>2390000</v>
      </c>
      <c r="E604" s="2">
        <v>8880</v>
      </c>
      <c r="F604" s="1">
        <v>36000</v>
      </c>
      <c r="G604" s="1">
        <v>1.4999999999999999E-2</v>
      </c>
      <c r="H604" s="1">
        <v>269</v>
      </c>
      <c r="I604" s="1">
        <v>2</v>
      </c>
      <c r="J604" s="1" t="s">
        <v>14</v>
      </c>
      <c r="K604" s="1">
        <v>3</v>
      </c>
      <c r="L604" s="1">
        <v>4</v>
      </c>
      <c r="M604" s="1" t="s">
        <v>23</v>
      </c>
      <c r="N604" s="1" t="s">
        <v>20</v>
      </c>
      <c r="O604" s="1" t="s">
        <v>21</v>
      </c>
      <c r="P604" s="1">
        <v>1647</v>
      </c>
      <c r="Q604" s="1" t="s">
        <v>31</v>
      </c>
      <c r="R604" s="1" t="s">
        <v>65</v>
      </c>
      <c r="S604" s="1">
        <v>4</v>
      </c>
      <c r="T604" s="1" t="s">
        <v>33</v>
      </c>
      <c r="U604" s="1">
        <v>51</v>
      </c>
      <c r="V604" s="1">
        <v>330000</v>
      </c>
      <c r="W604" s="1">
        <v>101</v>
      </c>
      <c r="X604" s="1" t="s">
        <v>37</v>
      </c>
      <c r="Y604" s="1" t="s">
        <v>31</v>
      </c>
      <c r="Z604" s="1">
        <v>25</v>
      </c>
      <c r="AA604" s="1">
        <v>9000</v>
      </c>
    </row>
    <row r="605" spans="2:27" x14ac:dyDescent="0.25">
      <c r="B605" s="2">
        <v>1604</v>
      </c>
      <c r="C605" s="3">
        <v>44647</v>
      </c>
      <c r="D605" s="2">
        <v>1380000</v>
      </c>
      <c r="E605" s="2">
        <v>5970</v>
      </c>
      <c r="F605" s="1">
        <v>22000</v>
      </c>
      <c r="G605" s="1">
        <v>1.6E-2</v>
      </c>
      <c r="H605" s="1">
        <v>231</v>
      </c>
      <c r="I605" s="1">
        <v>3</v>
      </c>
      <c r="J605" s="1" t="s">
        <v>18</v>
      </c>
      <c r="K605" s="1">
        <v>4</v>
      </c>
      <c r="L605" s="1">
        <v>3</v>
      </c>
      <c r="M605" s="1" t="s">
        <v>15</v>
      </c>
      <c r="N605" s="1" t="s">
        <v>19</v>
      </c>
      <c r="O605" s="1" t="s">
        <v>17</v>
      </c>
      <c r="P605" s="1">
        <v>1217</v>
      </c>
      <c r="Q605" s="1" t="s">
        <v>31</v>
      </c>
      <c r="R605" s="1" t="s">
        <v>65</v>
      </c>
      <c r="S605" s="1">
        <v>4</v>
      </c>
      <c r="T605" s="1" t="s">
        <v>32</v>
      </c>
      <c r="U605" s="1">
        <v>41</v>
      </c>
      <c r="V605" s="1">
        <v>640000</v>
      </c>
      <c r="W605" s="1">
        <v>102</v>
      </c>
      <c r="X605" s="1" t="s">
        <v>38</v>
      </c>
      <c r="Y605" s="1" t="s">
        <v>31</v>
      </c>
      <c r="Z605" s="1">
        <v>23</v>
      </c>
      <c r="AA605" s="1">
        <v>7000</v>
      </c>
    </row>
    <row r="606" spans="2:27" x14ac:dyDescent="0.25">
      <c r="B606" s="2">
        <v>1605</v>
      </c>
      <c r="C606" s="3">
        <v>44647</v>
      </c>
      <c r="D606" s="2">
        <v>1750000</v>
      </c>
      <c r="E606" s="2">
        <v>10730</v>
      </c>
      <c r="F606" s="1">
        <v>39000</v>
      </c>
      <c r="G606" s="1">
        <v>2.1999999999999999E-2</v>
      </c>
      <c r="H606" s="1">
        <v>163</v>
      </c>
      <c r="I606" s="1">
        <v>6</v>
      </c>
      <c r="J606" s="1" t="s">
        <v>14</v>
      </c>
      <c r="K606" s="1">
        <v>2</v>
      </c>
      <c r="L606" s="1">
        <v>3</v>
      </c>
      <c r="M606" s="1" t="s">
        <v>15</v>
      </c>
      <c r="N606" s="1" t="s">
        <v>16</v>
      </c>
      <c r="O606" s="1" t="s">
        <v>17</v>
      </c>
      <c r="P606" s="1">
        <v>1618</v>
      </c>
      <c r="Q606" s="1" t="s">
        <v>31</v>
      </c>
      <c r="R606" s="1" t="s">
        <v>65</v>
      </c>
      <c r="S606" s="1">
        <v>4</v>
      </c>
      <c r="T606" s="1" t="s">
        <v>32</v>
      </c>
      <c r="U606" s="1">
        <v>60</v>
      </c>
      <c r="V606" s="1">
        <v>530000</v>
      </c>
      <c r="W606" s="1">
        <v>103</v>
      </c>
      <c r="X606" s="1" t="s">
        <v>39</v>
      </c>
      <c r="Y606" s="1" t="s">
        <v>31</v>
      </c>
      <c r="Z606" s="1">
        <v>31</v>
      </c>
      <c r="AA606" s="1">
        <v>15000</v>
      </c>
    </row>
    <row r="607" spans="2:27" x14ac:dyDescent="0.25">
      <c r="B607" s="2">
        <v>1606</v>
      </c>
      <c r="C607" s="3">
        <v>44649</v>
      </c>
      <c r="D607" s="2">
        <v>890000</v>
      </c>
      <c r="E607" s="2">
        <v>5740</v>
      </c>
      <c r="F607" s="1">
        <v>17000</v>
      </c>
      <c r="G607" s="1">
        <v>1.9E-2</v>
      </c>
      <c r="H607" s="1">
        <v>155</v>
      </c>
      <c r="I607" s="1">
        <v>4</v>
      </c>
      <c r="J607" s="1" t="s">
        <v>18</v>
      </c>
      <c r="K607" s="1">
        <v>3</v>
      </c>
      <c r="L607" s="1">
        <v>3</v>
      </c>
      <c r="M607" s="1" t="s">
        <v>15</v>
      </c>
      <c r="N607" s="1" t="s">
        <v>19</v>
      </c>
      <c r="O607" s="1" t="s">
        <v>17</v>
      </c>
      <c r="P607" s="1">
        <v>1876</v>
      </c>
      <c r="Q607" s="1" t="s">
        <v>31</v>
      </c>
      <c r="R607" s="1" t="s">
        <v>65</v>
      </c>
      <c r="S607" s="1">
        <v>3</v>
      </c>
      <c r="T607" s="1" t="s">
        <v>33</v>
      </c>
      <c r="U607" s="1">
        <v>56</v>
      </c>
      <c r="V607" s="1">
        <v>720000</v>
      </c>
      <c r="W607" s="1">
        <v>103</v>
      </c>
      <c r="X607" s="1" t="s">
        <v>39</v>
      </c>
      <c r="Y607" s="1" t="s">
        <v>31</v>
      </c>
      <c r="Z607" s="1">
        <v>31</v>
      </c>
      <c r="AA607" s="1">
        <v>15000</v>
      </c>
    </row>
    <row r="608" spans="2:27" x14ac:dyDescent="0.25">
      <c r="B608" s="2">
        <v>1607</v>
      </c>
      <c r="C608" s="3">
        <v>44650</v>
      </c>
      <c r="D608" s="2">
        <v>1470000</v>
      </c>
      <c r="E608" s="2">
        <v>9420</v>
      </c>
      <c r="F608" s="1">
        <v>16000</v>
      </c>
      <c r="G608" s="1">
        <v>1.0999999999999999E-2</v>
      </c>
      <c r="H608" s="1">
        <v>156</v>
      </c>
      <c r="I608" s="1">
        <v>3</v>
      </c>
      <c r="J608" s="1" t="s">
        <v>18</v>
      </c>
      <c r="K608" s="1">
        <v>2</v>
      </c>
      <c r="L608" s="1">
        <v>4</v>
      </c>
      <c r="M608" s="1" t="s">
        <v>15</v>
      </c>
      <c r="N608" s="1" t="s">
        <v>20</v>
      </c>
      <c r="O608" s="1" t="s">
        <v>21</v>
      </c>
      <c r="P608" s="1">
        <v>1251</v>
      </c>
      <c r="Q608" s="1" t="s">
        <v>31</v>
      </c>
      <c r="R608" s="1" t="s">
        <v>65</v>
      </c>
      <c r="S608" s="1">
        <v>3</v>
      </c>
      <c r="T608" s="1" t="s">
        <v>32</v>
      </c>
      <c r="U608" s="1">
        <v>64</v>
      </c>
      <c r="V608" s="1">
        <v>600000</v>
      </c>
      <c r="W608" s="1">
        <v>101</v>
      </c>
      <c r="X608" s="1" t="s">
        <v>37</v>
      </c>
      <c r="Y608" s="1" t="s">
        <v>31</v>
      </c>
      <c r="Z608" s="1">
        <v>25</v>
      </c>
      <c r="AA608" s="1">
        <v>9000</v>
      </c>
    </row>
    <row r="609" spans="2:27" x14ac:dyDescent="0.25">
      <c r="B609" s="2">
        <v>1608</v>
      </c>
      <c r="C609" s="3">
        <v>44650</v>
      </c>
      <c r="D609" s="2">
        <v>2000000</v>
      </c>
      <c r="E609" s="2">
        <v>8730</v>
      </c>
      <c r="F609" s="1">
        <v>22000</v>
      </c>
      <c r="G609" s="1">
        <v>1.0999999999999999E-2</v>
      </c>
      <c r="H609" s="1">
        <v>229</v>
      </c>
      <c r="I609" s="1">
        <v>2</v>
      </c>
      <c r="J609" s="1" t="s">
        <v>18</v>
      </c>
      <c r="K609" s="1">
        <v>4</v>
      </c>
      <c r="L609" s="1">
        <v>4</v>
      </c>
      <c r="M609" s="1" t="s">
        <v>15</v>
      </c>
      <c r="N609" s="1" t="s">
        <v>20</v>
      </c>
      <c r="O609" s="1" t="s">
        <v>17</v>
      </c>
      <c r="P609" s="1">
        <v>1481</v>
      </c>
      <c r="Q609" s="1" t="s">
        <v>34</v>
      </c>
      <c r="R609" s="1" t="s">
        <v>65</v>
      </c>
      <c r="S609" s="1">
        <v>2</v>
      </c>
      <c r="T609" s="1" t="s">
        <v>33</v>
      </c>
      <c r="U609" s="1">
        <v>58</v>
      </c>
      <c r="V609" s="1">
        <v>550000</v>
      </c>
      <c r="W609" s="1">
        <v>101</v>
      </c>
      <c r="X609" s="1" t="s">
        <v>37</v>
      </c>
      <c r="Y609" s="1" t="s">
        <v>31</v>
      </c>
      <c r="Z609" s="1">
        <v>25</v>
      </c>
      <c r="AA609" s="1">
        <v>9000</v>
      </c>
    </row>
    <row r="610" spans="2:27" x14ac:dyDescent="0.25">
      <c r="B610" s="2">
        <v>1609</v>
      </c>
      <c r="C610" s="3">
        <v>44651</v>
      </c>
      <c r="D610" s="2">
        <v>840000</v>
      </c>
      <c r="E610" s="2">
        <v>5870</v>
      </c>
      <c r="F610" s="1">
        <v>13000</v>
      </c>
      <c r="G610" s="1">
        <v>1.4999999999999999E-2</v>
      </c>
      <c r="H610" s="1">
        <v>143</v>
      </c>
      <c r="I610" s="1">
        <v>3</v>
      </c>
      <c r="J610" s="1" t="s">
        <v>14</v>
      </c>
      <c r="K610" s="1">
        <v>1</v>
      </c>
      <c r="L610" s="1">
        <v>3</v>
      </c>
      <c r="M610" s="1" t="s">
        <v>23</v>
      </c>
      <c r="N610" s="1" t="s">
        <v>19</v>
      </c>
      <c r="O610" s="1" t="s">
        <v>21</v>
      </c>
      <c r="P610" s="1">
        <v>1847</v>
      </c>
      <c r="Q610" s="1" t="s">
        <v>31</v>
      </c>
      <c r="R610" s="1" t="s">
        <v>66</v>
      </c>
      <c r="S610" s="1">
        <v>0</v>
      </c>
      <c r="T610" s="1" t="s">
        <v>33</v>
      </c>
      <c r="U610" s="1">
        <v>38</v>
      </c>
      <c r="V610" s="1">
        <v>620000</v>
      </c>
      <c r="W610" s="1">
        <v>101</v>
      </c>
      <c r="X610" s="1" t="s">
        <v>37</v>
      </c>
      <c r="Y610" s="1" t="s">
        <v>31</v>
      </c>
      <c r="Z610" s="1">
        <v>25</v>
      </c>
      <c r="AA610" s="1">
        <v>9000</v>
      </c>
    </row>
    <row r="611" spans="2:27" x14ac:dyDescent="0.25">
      <c r="B611" s="2">
        <v>1610</v>
      </c>
      <c r="C611" s="3">
        <v>44652</v>
      </c>
      <c r="D611" s="2">
        <v>1570000</v>
      </c>
      <c r="E611" s="2">
        <v>8720</v>
      </c>
      <c r="F611" s="1">
        <v>33000</v>
      </c>
      <c r="G611" s="1">
        <v>2.1000000000000001E-2</v>
      </c>
      <c r="H611" s="1">
        <v>180</v>
      </c>
      <c r="I611" s="1">
        <v>1</v>
      </c>
      <c r="J611" s="1" t="s">
        <v>18</v>
      </c>
      <c r="K611" s="1">
        <v>3</v>
      </c>
      <c r="L611" s="1">
        <v>3</v>
      </c>
      <c r="M611" s="1" t="s">
        <v>23</v>
      </c>
      <c r="N611" s="1" t="s">
        <v>20</v>
      </c>
      <c r="O611" s="1" t="s">
        <v>17</v>
      </c>
      <c r="P611" s="1">
        <v>1254</v>
      </c>
      <c r="Q611" s="1" t="s">
        <v>31</v>
      </c>
      <c r="R611" s="1" t="s">
        <v>65</v>
      </c>
      <c r="S611" s="1">
        <v>2</v>
      </c>
      <c r="T611" s="1" t="s">
        <v>33</v>
      </c>
      <c r="U611" s="1">
        <v>61</v>
      </c>
      <c r="V611" s="1">
        <v>550000</v>
      </c>
      <c r="W611" s="1">
        <v>102</v>
      </c>
      <c r="X611" s="1" t="s">
        <v>38</v>
      </c>
      <c r="Y611" s="1" t="s">
        <v>31</v>
      </c>
      <c r="Z611" s="1">
        <v>23</v>
      </c>
      <c r="AA611" s="1">
        <v>7000</v>
      </c>
    </row>
    <row r="612" spans="2:27" x14ac:dyDescent="0.25">
      <c r="B612" s="2">
        <v>1611</v>
      </c>
      <c r="C612" s="3">
        <v>44653</v>
      </c>
      <c r="D612" s="2">
        <v>2010000</v>
      </c>
      <c r="E612" s="2">
        <v>9300</v>
      </c>
      <c r="F612" s="1">
        <v>32000</v>
      </c>
      <c r="G612" s="1">
        <v>1.6E-2</v>
      </c>
      <c r="H612" s="1">
        <v>216</v>
      </c>
      <c r="I612" s="1">
        <v>6</v>
      </c>
      <c r="J612" s="1" t="s">
        <v>18</v>
      </c>
      <c r="K612" s="1">
        <v>3</v>
      </c>
      <c r="L612" s="1">
        <v>4</v>
      </c>
      <c r="M612" s="1" t="s">
        <v>22</v>
      </c>
      <c r="N612" s="1" t="s">
        <v>20</v>
      </c>
      <c r="O612" s="1" t="s">
        <v>17</v>
      </c>
      <c r="P612" s="1">
        <v>1816</v>
      </c>
      <c r="Q612" s="1" t="s">
        <v>31</v>
      </c>
      <c r="R612" s="1" t="s">
        <v>65</v>
      </c>
      <c r="S612" s="1">
        <v>2</v>
      </c>
      <c r="T612" s="1" t="s">
        <v>33</v>
      </c>
      <c r="U612" s="1">
        <v>41</v>
      </c>
      <c r="V612" s="1">
        <v>530000</v>
      </c>
      <c r="W612" s="1">
        <v>101</v>
      </c>
      <c r="X612" s="1" t="s">
        <v>37</v>
      </c>
      <c r="Y612" s="1" t="s">
        <v>31</v>
      </c>
      <c r="Z612" s="1">
        <v>25</v>
      </c>
      <c r="AA612" s="1">
        <v>9000</v>
      </c>
    </row>
    <row r="613" spans="2:27" x14ac:dyDescent="0.25">
      <c r="B613" s="2">
        <v>1612</v>
      </c>
      <c r="C613" s="3">
        <v>44653</v>
      </c>
      <c r="D613" s="2">
        <v>1000000</v>
      </c>
      <c r="E613" s="2">
        <v>6280</v>
      </c>
      <c r="F613" s="1">
        <v>11000</v>
      </c>
      <c r="G613" s="1">
        <v>1.0999999999999999E-2</v>
      </c>
      <c r="H613" s="1">
        <v>159</v>
      </c>
      <c r="I613" s="1">
        <v>3</v>
      </c>
      <c r="J613" s="1" t="s">
        <v>14</v>
      </c>
      <c r="K613" s="1">
        <v>3</v>
      </c>
      <c r="L613" s="1">
        <v>4</v>
      </c>
      <c r="M613" s="1" t="s">
        <v>15</v>
      </c>
      <c r="N613" s="1" t="s">
        <v>19</v>
      </c>
      <c r="O613" s="1" t="s">
        <v>17</v>
      </c>
      <c r="P613" s="1">
        <v>1885</v>
      </c>
      <c r="Q613" s="1" t="s">
        <v>34</v>
      </c>
      <c r="R613" s="1" t="s">
        <v>65</v>
      </c>
      <c r="S613" s="1">
        <v>2</v>
      </c>
      <c r="T613" s="1" t="s">
        <v>33</v>
      </c>
      <c r="U613" s="1">
        <v>49</v>
      </c>
      <c r="V613" s="1">
        <v>660000</v>
      </c>
      <c r="W613" s="1">
        <v>101</v>
      </c>
      <c r="X613" s="1" t="s">
        <v>37</v>
      </c>
      <c r="Y613" s="1" t="s">
        <v>31</v>
      </c>
      <c r="Z613" s="1">
        <v>25</v>
      </c>
      <c r="AA613" s="1">
        <v>9000</v>
      </c>
    </row>
    <row r="614" spans="2:27" x14ac:dyDescent="0.25">
      <c r="B614" s="2">
        <v>1613</v>
      </c>
      <c r="C614" s="3">
        <v>44655</v>
      </c>
      <c r="D614" s="2">
        <v>2170000</v>
      </c>
      <c r="E614" s="2">
        <v>11660</v>
      </c>
      <c r="F614" s="1">
        <v>50000</v>
      </c>
      <c r="G614" s="1">
        <v>2.3E-2</v>
      </c>
      <c r="H614" s="1">
        <v>186</v>
      </c>
      <c r="I614" s="1">
        <v>4</v>
      </c>
      <c r="J614" s="1" t="s">
        <v>18</v>
      </c>
      <c r="K614" s="1">
        <v>3</v>
      </c>
      <c r="L614" s="1">
        <v>4</v>
      </c>
      <c r="M614" s="1" t="s">
        <v>22</v>
      </c>
      <c r="N614" s="1" t="s">
        <v>16</v>
      </c>
      <c r="O614" s="1" t="s">
        <v>21</v>
      </c>
      <c r="P614" s="1">
        <v>1499</v>
      </c>
      <c r="Q614" s="1" t="s">
        <v>34</v>
      </c>
      <c r="R614" s="1" t="s">
        <v>65</v>
      </c>
      <c r="S614" s="1">
        <v>3</v>
      </c>
      <c r="T614" s="1" t="s">
        <v>32</v>
      </c>
      <c r="U614" s="1">
        <v>49</v>
      </c>
      <c r="V614" s="1">
        <v>820000</v>
      </c>
      <c r="W614" s="1">
        <v>103</v>
      </c>
      <c r="X614" s="1" t="s">
        <v>39</v>
      </c>
      <c r="Y614" s="1" t="s">
        <v>31</v>
      </c>
      <c r="Z614" s="1">
        <v>31</v>
      </c>
      <c r="AA614" s="1">
        <v>15000</v>
      </c>
    </row>
    <row r="615" spans="2:27" x14ac:dyDescent="0.25">
      <c r="B615" s="2">
        <v>1614</v>
      </c>
      <c r="C615" s="3">
        <v>44656</v>
      </c>
      <c r="D615" s="2">
        <v>2520000</v>
      </c>
      <c r="E615" s="2">
        <v>9160</v>
      </c>
      <c r="F615" s="1">
        <v>43000</v>
      </c>
      <c r="G615" s="1">
        <v>1.7000000000000001E-2</v>
      </c>
      <c r="H615" s="1">
        <v>275</v>
      </c>
      <c r="I615" s="1">
        <v>3</v>
      </c>
      <c r="J615" s="1" t="s">
        <v>18</v>
      </c>
      <c r="K615" s="1">
        <v>3</v>
      </c>
      <c r="L615" s="1">
        <v>3</v>
      </c>
      <c r="M615" s="1" t="s">
        <v>22</v>
      </c>
      <c r="N615" s="1" t="s">
        <v>20</v>
      </c>
      <c r="O615" s="1" t="s">
        <v>17</v>
      </c>
      <c r="P615" s="1">
        <v>1307</v>
      </c>
      <c r="Q615" s="1" t="s">
        <v>31</v>
      </c>
      <c r="R615" s="1" t="s">
        <v>65</v>
      </c>
      <c r="S615" s="1">
        <v>3</v>
      </c>
      <c r="T615" s="1" t="s">
        <v>32</v>
      </c>
      <c r="U615" s="1">
        <v>43</v>
      </c>
      <c r="V615" s="1">
        <v>430000</v>
      </c>
      <c r="W615" s="1">
        <v>101</v>
      </c>
      <c r="X615" s="1" t="s">
        <v>37</v>
      </c>
      <c r="Y615" s="1" t="s">
        <v>31</v>
      </c>
      <c r="Z615" s="1">
        <v>25</v>
      </c>
      <c r="AA615" s="1">
        <v>9000</v>
      </c>
    </row>
    <row r="616" spans="2:27" x14ac:dyDescent="0.25">
      <c r="B616" s="2">
        <v>1615</v>
      </c>
      <c r="C616" s="3">
        <v>44658</v>
      </c>
      <c r="D616" s="2">
        <v>1880000</v>
      </c>
      <c r="E616" s="2">
        <v>9890</v>
      </c>
      <c r="F616" s="1">
        <v>43000</v>
      </c>
      <c r="G616" s="1">
        <v>2.3E-2</v>
      </c>
      <c r="H616" s="1">
        <v>190</v>
      </c>
      <c r="I616" s="1">
        <v>2</v>
      </c>
      <c r="J616" s="1" t="s">
        <v>14</v>
      </c>
      <c r="K616" s="1">
        <v>3</v>
      </c>
      <c r="L616" s="1">
        <v>2</v>
      </c>
      <c r="M616" s="1" t="s">
        <v>22</v>
      </c>
      <c r="N616" s="1" t="s">
        <v>20</v>
      </c>
      <c r="O616" s="1" t="s">
        <v>21</v>
      </c>
      <c r="P616" s="1">
        <v>1863</v>
      </c>
      <c r="Q616" s="1" t="s">
        <v>31</v>
      </c>
      <c r="R616" s="1" t="s">
        <v>66</v>
      </c>
      <c r="S616" s="1">
        <v>0</v>
      </c>
      <c r="T616" s="1" t="s">
        <v>33</v>
      </c>
      <c r="U616" s="1">
        <v>38</v>
      </c>
      <c r="V616" s="1">
        <v>360000</v>
      </c>
      <c r="W616" s="1">
        <v>103</v>
      </c>
      <c r="X616" s="1" t="s">
        <v>39</v>
      </c>
      <c r="Y616" s="1" t="s">
        <v>31</v>
      </c>
      <c r="Z616" s="1">
        <v>31</v>
      </c>
      <c r="AA616" s="1">
        <v>15000</v>
      </c>
    </row>
    <row r="617" spans="2:27" x14ac:dyDescent="0.25">
      <c r="B617" s="2">
        <v>1616</v>
      </c>
      <c r="C617" s="3">
        <v>44660</v>
      </c>
      <c r="D617" s="2">
        <v>2390000</v>
      </c>
      <c r="E617" s="2">
        <v>9050</v>
      </c>
      <c r="F617" s="1">
        <v>55000</v>
      </c>
      <c r="G617" s="1">
        <v>2.3E-2</v>
      </c>
      <c r="H617" s="1">
        <v>264</v>
      </c>
      <c r="I617" s="1">
        <v>4</v>
      </c>
      <c r="J617" s="1" t="s">
        <v>18</v>
      </c>
      <c r="K617" s="1">
        <v>3</v>
      </c>
      <c r="L617" s="1">
        <v>4</v>
      </c>
      <c r="M617" s="1" t="s">
        <v>22</v>
      </c>
      <c r="N617" s="1" t="s">
        <v>20</v>
      </c>
      <c r="O617" s="1" t="s">
        <v>17</v>
      </c>
      <c r="P617" s="1">
        <v>1126</v>
      </c>
      <c r="Q617" s="1" t="s">
        <v>31</v>
      </c>
      <c r="R617" s="1" t="s">
        <v>65</v>
      </c>
      <c r="S617" s="1">
        <v>3</v>
      </c>
      <c r="T617" s="1" t="s">
        <v>33</v>
      </c>
      <c r="U617" s="1">
        <v>48</v>
      </c>
      <c r="V617" s="1">
        <v>400000</v>
      </c>
      <c r="W617" s="1">
        <v>103</v>
      </c>
      <c r="X617" s="1" t="s">
        <v>39</v>
      </c>
      <c r="Y617" s="1" t="s">
        <v>31</v>
      </c>
      <c r="Z617" s="1">
        <v>31</v>
      </c>
      <c r="AA617" s="1">
        <v>15000</v>
      </c>
    </row>
    <row r="618" spans="2:27" x14ac:dyDescent="0.25">
      <c r="B618" s="2">
        <v>1617</v>
      </c>
      <c r="C618" s="3">
        <v>44660</v>
      </c>
      <c r="D618" s="2">
        <v>1320000</v>
      </c>
      <c r="E618" s="2">
        <v>8970</v>
      </c>
      <c r="F618" s="1">
        <v>22000</v>
      </c>
      <c r="G618" s="1">
        <v>1.7000000000000001E-2</v>
      </c>
      <c r="H618" s="1">
        <v>147</v>
      </c>
      <c r="I618" s="1">
        <v>5</v>
      </c>
      <c r="J618" s="1" t="s">
        <v>14</v>
      </c>
      <c r="K618" s="1">
        <v>2</v>
      </c>
      <c r="L618" s="1">
        <v>3</v>
      </c>
      <c r="M618" s="1" t="s">
        <v>23</v>
      </c>
      <c r="N618" s="1" t="s">
        <v>20</v>
      </c>
      <c r="O618" s="1" t="s">
        <v>17</v>
      </c>
      <c r="P618" s="1">
        <v>1936</v>
      </c>
      <c r="Q618" s="1" t="s">
        <v>31</v>
      </c>
      <c r="R618" s="1" t="s">
        <v>66</v>
      </c>
      <c r="S618" s="1">
        <v>0</v>
      </c>
      <c r="T618" s="1" t="s">
        <v>33</v>
      </c>
      <c r="U618" s="1">
        <v>39</v>
      </c>
      <c r="V618" s="1">
        <v>430000</v>
      </c>
      <c r="W618" s="1">
        <v>101</v>
      </c>
      <c r="X618" s="1" t="s">
        <v>37</v>
      </c>
      <c r="Y618" s="1" t="s">
        <v>31</v>
      </c>
      <c r="Z618" s="1">
        <v>25</v>
      </c>
      <c r="AA618" s="1">
        <v>9000</v>
      </c>
    </row>
    <row r="619" spans="2:27" x14ac:dyDescent="0.25">
      <c r="B619" s="2">
        <v>1618</v>
      </c>
      <c r="C619" s="3">
        <v>44662</v>
      </c>
      <c r="D619" s="2">
        <v>1720000</v>
      </c>
      <c r="E619" s="2">
        <v>9600</v>
      </c>
      <c r="F619" s="1">
        <v>21000</v>
      </c>
      <c r="G619" s="1">
        <v>1.2E-2</v>
      </c>
      <c r="H619" s="1">
        <v>179</v>
      </c>
      <c r="I619" s="1">
        <v>4</v>
      </c>
      <c r="J619" s="1" t="s">
        <v>14</v>
      </c>
      <c r="K619" s="1">
        <v>3</v>
      </c>
      <c r="L619" s="1">
        <v>2</v>
      </c>
      <c r="M619" s="1" t="s">
        <v>22</v>
      </c>
      <c r="N619" s="1" t="s">
        <v>20</v>
      </c>
      <c r="O619" s="1" t="s">
        <v>21</v>
      </c>
      <c r="P619" s="1">
        <v>1058</v>
      </c>
      <c r="Q619" s="1" t="s">
        <v>31</v>
      </c>
      <c r="R619" s="1" t="s">
        <v>66</v>
      </c>
      <c r="S619" s="1">
        <v>0</v>
      </c>
      <c r="T619" s="1" t="s">
        <v>33</v>
      </c>
      <c r="U619" s="1">
        <v>39</v>
      </c>
      <c r="V619" s="1">
        <v>530000</v>
      </c>
      <c r="W619" s="1">
        <v>101</v>
      </c>
      <c r="X619" s="1" t="s">
        <v>37</v>
      </c>
      <c r="Y619" s="1" t="s">
        <v>31</v>
      </c>
      <c r="Z619" s="1">
        <v>25</v>
      </c>
      <c r="AA619" s="1">
        <v>9000</v>
      </c>
    </row>
    <row r="620" spans="2:27" x14ac:dyDescent="0.25">
      <c r="B620" s="2">
        <v>1619</v>
      </c>
      <c r="C620" s="3">
        <v>44662</v>
      </c>
      <c r="D620" s="2">
        <v>1820000</v>
      </c>
      <c r="E620" s="2">
        <v>9680</v>
      </c>
      <c r="F620" s="1">
        <v>42000</v>
      </c>
      <c r="G620" s="1">
        <v>2.3E-2</v>
      </c>
      <c r="H620" s="1">
        <v>188</v>
      </c>
      <c r="I620" s="1">
        <v>3</v>
      </c>
      <c r="J620" s="1" t="s">
        <v>14</v>
      </c>
      <c r="K620" s="1">
        <v>3</v>
      </c>
      <c r="L620" s="1">
        <v>4</v>
      </c>
      <c r="M620" s="1" t="s">
        <v>22</v>
      </c>
      <c r="N620" s="1" t="s">
        <v>20</v>
      </c>
      <c r="O620" s="1" t="s">
        <v>21</v>
      </c>
      <c r="P620" s="1">
        <v>1509</v>
      </c>
      <c r="Q620" s="1" t="s">
        <v>34</v>
      </c>
      <c r="R620" s="1" t="s">
        <v>65</v>
      </c>
      <c r="S620" s="1">
        <v>2</v>
      </c>
      <c r="T620" s="1" t="s">
        <v>33</v>
      </c>
      <c r="U620" s="1">
        <v>64</v>
      </c>
      <c r="V620" s="1">
        <v>560000</v>
      </c>
      <c r="W620" s="1">
        <v>103</v>
      </c>
      <c r="X620" s="1" t="s">
        <v>39</v>
      </c>
      <c r="Y620" s="1" t="s">
        <v>31</v>
      </c>
      <c r="Z620" s="1">
        <v>31</v>
      </c>
      <c r="AA620" s="1">
        <v>15000</v>
      </c>
    </row>
    <row r="621" spans="2:27" x14ac:dyDescent="0.25">
      <c r="B621" s="2">
        <v>1620</v>
      </c>
      <c r="C621" s="3">
        <v>44663</v>
      </c>
      <c r="D621" s="2">
        <v>2100000</v>
      </c>
      <c r="E621" s="2">
        <v>11790</v>
      </c>
      <c r="F621" s="1">
        <v>25000</v>
      </c>
      <c r="G621" s="1">
        <v>1.2E-2</v>
      </c>
      <c r="H621" s="1">
        <v>178</v>
      </c>
      <c r="I621" s="1">
        <v>6</v>
      </c>
      <c r="J621" s="1" t="s">
        <v>14</v>
      </c>
      <c r="K621" s="1">
        <v>2</v>
      </c>
      <c r="L621" s="1">
        <v>3</v>
      </c>
      <c r="M621" s="1" t="s">
        <v>15</v>
      </c>
      <c r="N621" s="1" t="s">
        <v>16</v>
      </c>
      <c r="O621" s="1" t="s">
        <v>21</v>
      </c>
      <c r="P621" s="1">
        <v>1091</v>
      </c>
      <c r="Q621" s="1" t="s">
        <v>34</v>
      </c>
      <c r="R621" s="1" t="s">
        <v>65</v>
      </c>
      <c r="S621" s="1">
        <v>2</v>
      </c>
      <c r="T621" s="1" t="s">
        <v>33</v>
      </c>
      <c r="U621" s="1">
        <v>44</v>
      </c>
      <c r="V621" s="1">
        <v>820000</v>
      </c>
      <c r="W621" s="1">
        <v>101</v>
      </c>
      <c r="X621" s="1" t="s">
        <v>37</v>
      </c>
      <c r="Y621" s="1" t="s">
        <v>31</v>
      </c>
      <c r="Z621" s="1">
        <v>25</v>
      </c>
      <c r="AA621" s="1">
        <v>9000</v>
      </c>
    </row>
    <row r="622" spans="2:27" x14ac:dyDescent="0.25">
      <c r="B622" s="2">
        <v>1621</v>
      </c>
      <c r="C622" s="3">
        <v>44663</v>
      </c>
      <c r="D622" s="2">
        <v>1150000</v>
      </c>
      <c r="E622" s="2">
        <v>6180</v>
      </c>
      <c r="F622" s="1">
        <v>17000</v>
      </c>
      <c r="G622" s="1">
        <v>1.4999999999999999E-2</v>
      </c>
      <c r="H622" s="1">
        <v>186</v>
      </c>
      <c r="I622" s="1">
        <v>3</v>
      </c>
      <c r="J622" s="1" t="s">
        <v>18</v>
      </c>
      <c r="K622" s="1">
        <v>3</v>
      </c>
      <c r="L622" s="1">
        <v>2</v>
      </c>
      <c r="M622" s="1" t="s">
        <v>22</v>
      </c>
      <c r="N622" s="1" t="s">
        <v>19</v>
      </c>
      <c r="O622" s="1" t="s">
        <v>17</v>
      </c>
      <c r="P622" s="1">
        <v>1148</v>
      </c>
      <c r="Q622" s="1" t="s">
        <v>31</v>
      </c>
      <c r="R622" s="1" t="s">
        <v>66</v>
      </c>
      <c r="S622" s="1">
        <v>0</v>
      </c>
      <c r="T622" s="1" t="s">
        <v>33</v>
      </c>
      <c r="U622" s="1">
        <v>34</v>
      </c>
      <c r="V622" s="1">
        <v>300000</v>
      </c>
      <c r="W622" s="1">
        <v>101</v>
      </c>
      <c r="X622" s="1" t="s">
        <v>37</v>
      </c>
      <c r="Y622" s="1" t="s">
        <v>31</v>
      </c>
      <c r="Z622" s="1">
        <v>25</v>
      </c>
      <c r="AA622" s="1">
        <v>9000</v>
      </c>
    </row>
    <row r="623" spans="2:27" x14ac:dyDescent="0.25">
      <c r="B623" s="2">
        <v>1622</v>
      </c>
      <c r="C623" s="3">
        <v>44663</v>
      </c>
      <c r="D623" s="2">
        <v>2250000</v>
      </c>
      <c r="E623" s="2">
        <v>11840</v>
      </c>
      <c r="F623" s="1">
        <v>29000</v>
      </c>
      <c r="G623" s="1">
        <v>1.2999999999999999E-2</v>
      </c>
      <c r="H623" s="1">
        <v>190</v>
      </c>
      <c r="I623" s="1">
        <v>3</v>
      </c>
      <c r="J623" s="1" t="s">
        <v>14</v>
      </c>
      <c r="K623" s="1">
        <v>2</v>
      </c>
      <c r="L623" s="1">
        <v>3</v>
      </c>
      <c r="M623" s="1" t="s">
        <v>22</v>
      </c>
      <c r="N623" s="1" t="s">
        <v>16</v>
      </c>
      <c r="O623" s="1" t="s">
        <v>17</v>
      </c>
      <c r="P623" s="1">
        <v>1394</v>
      </c>
      <c r="Q623" s="1" t="s">
        <v>31</v>
      </c>
      <c r="R623" s="1" t="s">
        <v>65</v>
      </c>
      <c r="S623" s="1">
        <v>4</v>
      </c>
      <c r="T623" s="1" t="s">
        <v>32</v>
      </c>
      <c r="U623" s="1">
        <v>50</v>
      </c>
      <c r="V623" s="1">
        <v>810000</v>
      </c>
      <c r="W623" s="1">
        <v>101</v>
      </c>
      <c r="X623" s="1" t="s">
        <v>37</v>
      </c>
      <c r="Y623" s="1" t="s">
        <v>31</v>
      </c>
      <c r="Z623" s="1">
        <v>25</v>
      </c>
      <c r="AA623" s="1">
        <v>9000</v>
      </c>
    </row>
    <row r="624" spans="2:27" x14ac:dyDescent="0.25">
      <c r="B624" s="2">
        <v>1623</v>
      </c>
      <c r="C624" s="3">
        <v>44663</v>
      </c>
      <c r="D624" s="2">
        <v>1260000</v>
      </c>
      <c r="E624" s="2">
        <v>5910</v>
      </c>
      <c r="F624" s="1">
        <v>16000</v>
      </c>
      <c r="G624" s="1">
        <v>1.2999999999999999E-2</v>
      </c>
      <c r="H624" s="1">
        <v>213</v>
      </c>
      <c r="I624" s="1">
        <v>2</v>
      </c>
      <c r="J624" s="1" t="s">
        <v>18</v>
      </c>
      <c r="K624" s="1">
        <v>3</v>
      </c>
      <c r="L624" s="1">
        <v>3</v>
      </c>
      <c r="M624" s="1" t="s">
        <v>15</v>
      </c>
      <c r="N624" s="1" t="s">
        <v>19</v>
      </c>
      <c r="O624" s="1" t="s">
        <v>21</v>
      </c>
      <c r="P624" s="1">
        <v>1887</v>
      </c>
      <c r="Q624" s="1" t="s">
        <v>31</v>
      </c>
      <c r="R624" s="1" t="s">
        <v>65</v>
      </c>
      <c r="S624" s="1">
        <v>4</v>
      </c>
      <c r="T624" s="1" t="s">
        <v>32</v>
      </c>
      <c r="U624" s="1">
        <v>47</v>
      </c>
      <c r="V624" s="1">
        <v>860000</v>
      </c>
      <c r="W624" s="1">
        <v>101</v>
      </c>
      <c r="X624" s="1" t="s">
        <v>37</v>
      </c>
      <c r="Y624" s="1" t="s">
        <v>31</v>
      </c>
      <c r="Z624" s="1">
        <v>25</v>
      </c>
      <c r="AA624" s="1">
        <v>9000</v>
      </c>
    </row>
    <row r="625" spans="2:27" x14ac:dyDescent="0.25">
      <c r="B625" s="2">
        <v>1624</v>
      </c>
      <c r="C625" s="3">
        <v>44664</v>
      </c>
      <c r="D625" s="2">
        <v>1260000</v>
      </c>
      <c r="E625" s="2">
        <v>6020</v>
      </c>
      <c r="F625" s="1">
        <v>23000</v>
      </c>
      <c r="G625" s="1">
        <v>1.7999999999999999E-2</v>
      </c>
      <c r="H625" s="1">
        <v>209</v>
      </c>
      <c r="I625" s="1">
        <v>1</v>
      </c>
      <c r="J625" s="1" t="s">
        <v>18</v>
      </c>
      <c r="K625" s="1">
        <v>3</v>
      </c>
      <c r="L625" s="1">
        <v>4</v>
      </c>
      <c r="M625" s="1" t="s">
        <v>23</v>
      </c>
      <c r="N625" s="1" t="s">
        <v>19</v>
      </c>
      <c r="O625" s="1" t="s">
        <v>21</v>
      </c>
      <c r="P625" s="1">
        <v>1473</v>
      </c>
      <c r="Q625" s="1" t="s">
        <v>31</v>
      </c>
      <c r="R625" s="1" t="s">
        <v>65</v>
      </c>
      <c r="S625" s="1">
        <v>4</v>
      </c>
      <c r="T625" s="1" t="s">
        <v>32</v>
      </c>
      <c r="U625" s="1">
        <v>65</v>
      </c>
      <c r="V625" s="1">
        <v>330000</v>
      </c>
      <c r="W625" s="1">
        <v>102</v>
      </c>
      <c r="X625" s="1" t="s">
        <v>38</v>
      </c>
      <c r="Y625" s="1" t="s">
        <v>31</v>
      </c>
      <c r="Z625" s="1">
        <v>23</v>
      </c>
      <c r="AA625" s="1">
        <v>7000</v>
      </c>
    </row>
    <row r="626" spans="2:27" x14ac:dyDescent="0.25">
      <c r="B626" s="2">
        <v>1625</v>
      </c>
      <c r="C626" s="3">
        <v>44666</v>
      </c>
      <c r="D626" s="2">
        <v>1130000</v>
      </c>
      <c r="E626" s="2">
        <v>5330</v>
      </c>
      <c r="F626" s="1">
        <v>20000</v>
      </c>
      <c r="G626" s="1">
        <v>1.7999999999999999E-2</v>
      </c>
      <c r="H626" s="1">
        <v>212</v>
      </c>
      <c r="I626" s="1">
        <v>2</v>
      </c>
      <c r="J626" s="1" t="s">
        <v>18</v>
      </c>
      <c r="K626" s="1">
        <v>3</v>
      </c>
      <c r="L626" s="1">
        <v>4</v>
      </c>
      <c r="M626" s="1" t="s">
        <v>23</v>
      </c>
      <c r="N626" s="1" t="s">
        <v>19</v>
      </c>
      <c r="O626" s="1" t="s">
        <v>17</v>
      </c>
      <c r="P626" s="1">
        <v>1517</v>
      </c>
      <c r="Q626" s="1" t="s">
        <v>34</v>
      </c>
      <c r="R626" s="1" t="s">
        <v>65</v>
      </c>
      <c r="S626" s="1">
        <v>2</v>
      </c>
      <c r="T626" s="1" t="s">
        <v>33</v>
      </c>
      <c r="U626" s="1">
        <v>48</v>
      </c>
      <c r="V626" s="1">
        <v>390000</v>
      </c>
      <c r="W626" s="1">
        <v>102</v>
      </c>
      <c r="X626" s="1" t="s">
        <v>38</v>
      </c>
      <c r="Y626" s="1" t="s">
        <v>31</v>
      </c>
      <c r="Z626" s="1">
        <v>23</v>
      </c>
      <c r="AA626" s="1">
        <v>7000</v>
      </c>
    </row>
    <row r="627" spans="2:27" x14ac:dyDescent="0.25">
      <c r="B627" s="2">
        <v>1626</v>
      </c>
      <c r="C627" s="3">
        <v>44667</v>
      </c>
      <c r="D627" s="2">
        <v>1200000</v>
      </c>
      <c r="E627" s="2">
        <v>8750</v>
      </c>
      <c r="F627" s="1">
        <v>22000</v>
      </c>
      <c r="G627" s="1">
        <v>1.7999999999999999E-2</v>
      </c>
      <c r="H627" s="1">
        <v>137</v>
      </c>
      <c r="I627" s="1">
        <v>2</v>
      </c>
      <c r="J627" s="1" t="s">
        <v>14</v>
      </c>
      <c r="K627" s="1">
        <v>1</v>
      </c>
      <c r="L627" s="1">
        <v>3</v>
      </c>
      <c r="M627" s="1" t="s">
        <v>23</v>
      </c>
      <c r="N627" s="1" t="s">
        <v>20</v>
      </c>
      <c r="O627" s="1" t="s">
        <v>17</v>
      </c>
      <c r="P627" s="1">
        <v>1303</v>
      </c>
      <c r="Q627" s="1" t="s">
        <v>31</v>
      </c>
      <c r="R627" s="1" t="s">
        <v>66</v>
      </c>
      <c r="S627" s="1">
        <v>0</v>
      </c>
      <c r="T627" s="1" t="s">
        <v>33</v>
      </c>
      <c r="U627" s="1">
        <v>37</v>
      </c>
      <c r="V627" s="1">
        <v>740000</v>
      </c>
      <c r="W627" s="1">
        <v>102</v>
      </c>
      <c r="X627" s="1" t="s">
        <v>38</v>
      </c>
      <c r="Y627" s="1" t="s">
        <v>31</v>
      </c>
      <c r="Z627" s="1">
        <v>23</v>
      </c>
      <c r="AA627" s="1">
        <v>7000</v>
      </c>
    </row>
    <row r="628" spans="2:27" x14ac:dyDescent="0.25">
      <c r="B628" s="2">
        <v>1627</v>
      </c>
      <c r="C628" s="3">
        <v>44669</v>
      </c>
      <c r="D628" s="2">
        <v>1340000</v>
      </c>
      <c r="E628" s="2">
        <v>9640</v>
      </c>
      <c r="F628" s="1">
        <v>24000</v>
      </c>
      <c r="G628" s="1">
        <v>1.7999999999999999E-2</v>
      </c>
      <c r="H628" s="1">
        <v>139</v>
      </c>
      <c r="I628" s="1">
        <v>1</v>
      </c>
      <c r="J628" s="1" t="s">
        <v>18</v>
      </c>
      <c r="K628" s="1">
        <v>2</v>
      </c>
      <c r="L628" s="1">
        <v>3</v>
      </c>
      <c r="M628" s="1" t="s">
        <v>22</v>
      </c>
      <c r="N628" s="1" t="s">
        <v>20</v>
      </c>
      <c r="O628" s="1" t="s">
        <v>21</v>
      </c>
      <c r="P628" s="1">
        <v>1044</v>
      </c>
      <c r="Q628" s="1" t="s">
        <v>31</v>
      </c>
      <c r="R628" s="1" t="s">
        <v>66</v>
      </c>
      <c r="S628" s="1">
        <v>0</v>
      </c>
      <c r="T628" s="1" t="s">
        <v>33</v>
      </c>
      <c r="U628" s="1">
        <v>37</v>
      </c>
      <c r="V628" s="1">
        <v>760000</v>
      </c>
      <c r="W628" s="1">
        <v>103</v>
      </c>
      <c r="X628" s="1" t="s">
        <v>39</v>
      </c>
      <c r="Y628" s="1" t="s">
        <v>31</v>
      </c>
      <c r="Z628" s="1">
        <v>31</v>
      </c>
      <c r="AA628" s="1">
        <v>15000</v>
      </c>
    </row>
    <row r="629" spans="2:27" x14ac:dyDescent="0.25">
      <c r="B629" s="2">
        <v>1628</v>
      </c>
      <c r="C629" s="3">
        <v>44669</v>
      </c>
      <c r="D629" s="2">
        <v>1110000</v>
      </c>
      <c r="E629" s="2">
        <v>6340</v>
      </c>
      <c r="F629" s="1">
        <v>12000</v>
      </c>
      <c r="G629" s="1">
        <v>1.0999999999999999E-2</v>
      </c>
      <c r="H629" s="1">
        <v>175</v>
      </c>
      <c r="I629" s="1">
        <v>4</v>
      </c>
      <c r="J629" s="1" t="s">
        <v>14</v>
      </c>
      <c r="K629" s="1">
        <v>2</v>
      </c>
      <c r="L629" s="1">
        <v>2</v>
      </c>
      <c r="M629" s="1" t="s">
        <v>15</v>
      </c>
      <c r="N629" s="1" t="s">
        <v>19</v>
      </c>
      <c r="O629" s="1" t="s">
        <v>21</v>
      </c>
      <c r="P629" s="1">
        <v>1159</v>
      </c>
      <c r="Q629" s="1" t="s">
        <v>31</v>
      </c>
      <c r="R629" s="1" t="s">
        <v>66</v>
      </c>
      <c r="S629" s="1">
        <v>0</v>
      </c>
      <c r="T629" s="1" t="s">
        <v>33</v>
      </c>
      <c r="U629" s="1">
        <v>33</v>
      </c>
      <c r="V629" s="1">
        <v>920000</v>
      </c>
      <c r="W629" s="1">
        <v>101</v>
      </c>
      <c r="X629" s="1" t="s">
        <v>37</v>
      </c>
      <c r="Y629" s="1" t="s">
        <v>31</v>
      </c>
      <c r="Z629" s="1">
        <v>25</v>
      </c>
      <c r="AA629" s="1">
        <v>9000</v>
      </c>
    </row>
    <row r="630" spans="2:27" x14ac:dyDescent="0.25">
      <c r="B630" s="2">
        <v>1629</v>
      </c>
      <c r="C630" s="3">
        <v>44670</v>
      </c>
      <c r="D630" s="2">
        <v>880000</v>
      </c>
      <c r="E630" s="2">
        <v>6420</v>
      </c>
      <c r="F630" s="1">
        <v>14000</v>
      </c>
      <c r="G630" s="1">
        <v>1.6E-2</v>
      </c>
      <c r="H630" s="1">
        <v>137</v>
      </c>
      <c r="I630" s="1">
        <v>6</v>
      </c>
      <c r="J630" s="1" t="s">
        <v>14</v>
      </c>
      <c r="K630" s="1">
        <v>2</v>
      </c>
      <c r="L630" s="1">
        <v>3</v>
      </c>
      <c r="M630" s="1" t="s">
        <v>15</v>
      </c>
      <c r="N630" s="1" t="s">
        <v>19</v>
      </c>
      <c r="O630" s="1" t="s">
        <v>21</v>
      </c>
      <c r="P630" s="1">
        <v>1579</v>
      </c>
      <c r="Q630" s="1" t="s">
        <v>31</v>
      </c>
      <c r="R630" s="1" t="s">
        <v>66</v>
      </c>
      <c r="S630" s="1">
        <v>0</v>
      </c>
      <c r="T630" s="1" t="s">
        <v>32</v>
      </c>
      <c r="U630" s="1">
        <v>36</v>
      </c>
      <c r="V630" s="1">
        <v>710000</v>
      </c>
      <c r="W630" s="1">
        <v>102</v>
      </c>
      <c r="X630" s="1" t="s">
        <v>38</v>
      </c>
      <c r="Y630" s="1" t="s">
        <v>31</v>
      </c>
      <c r="Z630" s="1">
        <v>23</v>
      </c>
      <c r="AA630" s="1">
        <v>7000</v>
      </c>
    </row>
    <row r="631" spans="2:27" x14ac:dyDescent="0.25">
      <c r="B631" s="2">
        <v>1630</v>
      </c>
      <c r="C631" s="3">
        <v>44670</v>
      </c>
      <c r="D631" s="2">
        <v>2350000</v>
      </c>
      <c r="E631" s="2">
        <v>11190</v>
      </c>
      <c r="F631" s="1">
        <v>28000</v>
      </c>
      <c r="G631" s="1">
        <v>1.2E-2</v>
      </c>
      <c r="H631" s="1">
        <v>210</v>
      </c>
      <c r="I631" s="1">
        <v>1</v>
      </c>
      <c r="J631" s="1" t="s">
        <v>18</v>
      </c>
      <c r="K631" s="1">
        <v>3</v>
      </c>
      <c r="L631" s="1">
        <v>4</v>
      </c>
      <c r="M631" s="1" t="s">
        <v>23</v>
      </c>
      <c r="N631" s="1" t="s">
        <v>16</v>
      </c>
      <c r="O631" s="1" t="s">
        <v>21</v>
      </c>
      <c r="P631" s="1">
        <v>1714</v>
      </c>
      <c r="Q631" s="1" t="s">
        <v>31</v>
      </c>
      <c r="R631" s="1" t="s">
        <v>65</v>
      </c>
      <c r="S631" s="1">
        <v>4</v>
      </c>
      <c r="T631" s="1" t="s">
        <v>33</v>
      </c>
      <c r="U631" s="1">
        <v>42</v>
      </c>
      <c r="V631" s="1">
        <v>440000</v>
      </c>
      <c r="W631" s="1">
        <v>101</v>
      </c>
      <c r="X631" s="1" t="s">
        <v>37</v>
      </c>
      <c r="Y631" s="1" t="s">
        <v>31</v>
      </c>
      <c r="Z631" s="1">
        <v>25</v>
      </c>
      <c r="AA631" s="1">
        <v>9000</v>
      </c>
    </row>
    <row r="632" spans="2:27" x14ac:dyDescent="0.25">
      <c r="B632" s="2">
        <v>1631</v>
      </c>
      <c r="C632" s="3">
        <v>44673</v>
      </c>
      <c r="D632" s="2">
        <v>1290000</v>
      </c>
      <c r="E632" s="2">
        <v>6820</v>
      </c>
      <c r="F632" s="1">
        <v>23000</v>
      </c>
      <c r="G632" s="1">
        <v>1.7999999999999999E-2</v>
      </c>
      <c r="H632" s="1">
        <v>189</v>
      </c>
      <c r="I632" s="1">
        <v>3</v>
      </c>
      <c r="J632" s="1" t="s">
        <v>14</v>
      </c>
      <c r="K632" s="1">
        <v>2</v>
      </c>
      <c r="L632" s="1">
        <v>4</v>
      </c>
      <c r="M632" s="1" t="s">
        <v>22</v>
      </c>
      <c r="N632" s="1" t="s">
        <v>19</v>
      </c>
      <c r="O632" s="1" t="s">
        <v>21</v>
      </c>
      <c r="P632" s="1">
        <v>1310</v>
      </c>
      <c r="Q632" s="1" t="s">
        <v>31</v>
      </c>
      <c r="R632" s="1" t="s">
        <v>65</v>
      </c>
      <c r="S632" s="1">
        <v>3</v>
      </c>
      <c r="T632" s="1" t="s">
        <v>33</v>
      </c>
      <c r="U632" s="1">
        <v>64</v>
      </c>
      <c r="V632" s="1">
        <v>710000</v>
      </c>
      <c r="W632" s="1">
        <v>102</v>
      </c>
      <c r="X632" s="1" t="s">
        <v>38</v>
      </c>
      <c r="Y632" s="1" t="s">
        <v>31</v>
      </c>
      <c r="Z632" s="1">
        <v>23</v>
      </c>
      <c r="AA632" s="1">
        <v>7000</v>
      </c>
    </row>
    <row r="633" spans="2:27" x14ac:dyDescent="0.25">
      <c r="B633" s="2">
        <v>1632</v>
      </c>
      <c r="C633" s="3">
        <v>44673</v>
      </c>
      <c r="D633" s="2">
        <v>1780000</v>
      </c>
      <c r="E633" s="2">
        <v>9310</v>
      </c>
      <c r="F633" s="1">
        <v>41000</v>
      </c>
      <c r="G633" s="1">
        <v>2.3E-2</v>
      </c>
      <c r="H633" s="1">
        <v>191</v>
      </c>
      <c r="I633" s="1">
        <v>4</v>
      </c>
      <c r="J633" s="1" t="s">
        <v>14</v>
      </c>
      <c r="K633" s="1">
        <v>3</v>
      </c>
      <c r="L633" s="1">
        <v>4</v>
      </c>
      <c r="M633" s="1" t="s">
        <v>15</v>
      </c>
      <c r="N633" s="1" t="s">
        <v>20</v>
      </c>
      <c r="O633" s="1" t="s">
        <v>17</v>
      </c>
      <c r="P633" s="1">
        <v>1314</v>
      </c>
      <c r="Q633" s="1" t="s">
        <v>34</v>
      </c>
      <c r="R633" s="1" t="s">
        <v>65</v>
      </c>
      <c r="S633" s="1">
        <v>4</v>
      </c>
      <c r="T633" s="1" t="s">
        <v>32</v>
      </c>
      <c r="U633" s="1">
        <v>44</v>
      </c>
      <c r="V633" s="1">
        <v>550000</v>
      </c>
      <c r="W633" s="1">
        <v>103</v>
      </c>
      <c r="X633" s="1" t="s">
        <v>39</v>
      </c>
      <c r="Y633" s="1" t="s">
        <v>31</v>
      </c>
      <c r="Z633" s="1">
        <v>31</v>
      </c>
      <c r="AA633" s="1">
        <v>15000</v>
      </c>
    </row>
    <row r="634" spans="2:27" x14ac:dyDescent="0.25">
      <c r="B634" s="2">
        <v>1633</v>
      </c>
      <c r="C634" s="3">
        <v>44675</v>
      </c>
      <c r="D634" s="2">
        <v>1170000</v>
      </c>
      <c r="E634" s="2">
        <v>8600</v>
      </c>
      <c r="F634" s="1">
        <v>21000</v>
      </c>
      <c r="G634" s="1">
        <v>1.7999999999999999E-2</v>
      </c>
      <c r="H634" s="1">
        <v>136</v>
      </c>
      <c r="I634" s="1">
        <v>6</v>
      </c>
      <c r="J634" s="1" t="s">
        <v>14</v>
      </c>
      <c r="K634" s="1">
        <v>2</v>
      </c>
      <c r="L634" s="1">
        <v>2</v>
      </c>
      <c r="M634" s="1" t="s">
        <v>23</v>
      </c>
      <c r="N634" s="1" t="s">
        <v>20</v>
      </c>
      <c r="O634" s="1" t="s">
        <v>17</v>
      </c>
      <c r="P634" s="1">
        <v>1452</v>
      </c>
      <c r="Q634" s="1" t="s">
        <v>31</v>
      </c>
      <c r="R634" s="1" t="s">
        <v>66</v>
      </c>
      <c r="S634" s="1">
        <v>0</v>
      </c>
      <c r="T634" s="1" t="s">
        <v>32</v>
      </c>
      <c r="U634" s="1">
        <v>31</v>
      </c>
      <c r="V634" s="1">
        <v>900000</v>
      </c>
      <c r="W634" s="1">
        <v>102</v>
      </c>
      <c r="X634" s="1" t="s">
        <v>38</v>
      </c>
      <c r="Y634" s="1" t="s">
        <v>31</v>
      </c>
      <c r="Z634" s="1">
        <v>23</v>
      </c>
      <c r="AA634" s="1">
        <v>7000</v>
      </c>
    </row>
    <row r="635" spans="2:27" x14ac:dyDescent="0.25">
      <c r="B635" s="2">
        <v>1634</v>
      </c>
      <c r="C635" s="3">
        <v>44675</v>
      </c>
      <c r="D635" s="2">
        <v>850000</v>
      </c>
      <c r="E635" s="2">
        <v>5740</v>
      </c>
      <c r="F635" s="1">
        <v>18000</v>
      </c>
      <c r="G635" s="1">
        <v>2.1000000000000001E-2</v>
      </c>
      <c r="H635" s="1">
        <v>148</v>
      </c>
      <c r="I635" s="1">
        <v>6</v>
      </c>
      <c r="J635" s="1" t="s">
        <v>14</v>
      </c>
      <c r="K635" s="1">
        <v>1</v>
      </c>
      <c r="L635" s="1">
        <v>3</v>
      </c>
      <c r="M635" s="1" t="s">
        <v>23</v>
      </c>
      <c r="N635" s="1" t="s">
        <v>19</v>
      </c>
      <c r="O635" s="1" t="s">
        <v>17</v>
      </c>
      <c r="P635" s="1">
        <v>1471</v>
      </c>
      <c r="Q635" s="1" t="s">
        <v>31</v>
      </c>
      <c r="R635" s="1" t="s">
        <v>66</v>
      </c>
      <c r="S635" s="1">
        <v>0</v>
      </c>
      <c r="T635" s="1" t="s">
        <v>32</v>
      </c>
      <c r="U635" s="1">
        <v>34</v>
      </c>
      <c r="V635" s="1">
        <v>400000</v>
      </c>
      <c r="W635" s="1">
        <v>102</v>
      </c>
      <c r="X635" s="1" t="s">
        <v>38</v>
      </c>
      <c r="Y635" s="1" t="s">
        <v>31</v>
      </c>
      <c r="Z635" s="1">
        <v>23</v>
      </c>
      <c r="AA635" s="1">
        <v>7000</v>
      </c>
    </row>
    <row r="636" spans="2:27" x14ac:dyDescent="0.25">
      <c r="B636" s="2">
        <v>1635</v>
      </c>
      <c r="C636" s="3">
        <v>44675</v>
      </c>
      <c r="D636" s="2">
        <v>1310000</v>
      </c>
      <c r="E636" s="2">
        <v>6000</v>
      </c>
      <c r="F636" s="1">
        <v>25000</v>
      </c>
      <c r="G636" s="1">
        <v>1.9E-2</v>
      </c>
      <c r="H636" s="1">
        <v>218</v>
      </c>
      <c r="I636" s="1">
        <v>1</v>
      </c>
      <c r="J636" s="1" t="s">
        <v>18</v>
      </c>
      <c r="K636" s="1">
        <v>4</v>
      </c>
      <c r="L636" s="1">
        <v>4</v>
      </c>
      <c r="M636" s="1" t="s">
        <v>15</v>
      </c>
      <c r="N636" s="1" t="s">
        <v>19</v>
      </c>
      <c r="O636" s="1" t="s">
        <v>17</v>
      </c>
      <c r="P636" s="1">
        <v>1750</v>
      </c>
      <c r="Q636" s="1" t="s">
        <v>31</v>
      </c>
      <c r="R636" s="1" t="s">
        <v>65</v>
      </c>
      <c r="S636" s="1">
        <v>2</v>
      </c>
      <c r="T636" s="1" t="s">
        <v>33</v>
      </c>
      <c r="U636" s="1">
        <v>52</v>
      </c>
      <c r="V636" s="1">
        <v>310000</v>
      </c>
      <c r="W636" s="1">
        <v>102</v>
      </c>
      <c r="X636" s="1" t="s">
        <v>38</v>
      </c>
      <c r="Y636" s="1" t="s">
        <v>31</v>
      </c>
      <c r="Z636" s="1">
        <v>23</v>
      </c>
      <c r="AA636" s="1">
        <v>7000</v>
      </c>
    </row>
    <row r="637" spans="2:27" x14ac:dyDescent="0.25">
      <c r="B637" s="2">
        <v>1636</v>
      </c>
      <c r="C637" s="3">
        <v>44676</v>
      </c>
      <c r="D637" s="2">
        <v>1330000</v>
      </c>
      <c r="E637" s="2">
        <v>6100</v>
      </c>
      <c r="F637" s="1">
        <v>13000</v>
      </c>
      <c r="G637" s="1">
        <v>0.01</v>
      </c>
      <c r="H637" s="1">
        <v>218</v>
      </c>
      <c r="I637" s="1">
        <v>5</v>
      </c>
      <c r="J637" s="1" t="s">
        <v>14</v>
      </c>
      <c r="K637" s="1">
        <v>3</v>
      </c>
      <c r="L637" s="1">
        <v>3</v>
      </c>
      <c r="M637" s="1" t="s">
        <v>23</v>
      </c>
      <c r="N637" s="1" t="s">
        <v>19</v>
      </c>
      <c r="O637" s="1" t="s">
        <v>21</v>
      </c>
      <c r="P637" s="1">
        <v>1368</v>
      </c>
      <c r="Q637" s="1" t="s">
        <v>31</v>
      </c>
      <c r="R637" s="1" t="s">
        <v>65</v>
      </c>
      <c r="S637" s="1">
        <v>2</v>
      </c>
      <c r="T637" s="1" t="s">
        <v>32</v>
      </c>
      <c r="U637" s="1">
        <v>58</v>
      </c>
      <c r="V637" s="1">
        <v>820000</v>
      </c>
      <c r="W637" s="1">
        <v>101</v>
      </c>
      <c r="X637" s="1" t="s">
        <v>37</v>
      </c>
      <c r="Y637" s="1" t="s">
        <v>31</v>
      </c>
      <c r="Z637" s="1">
        <v>25</v>
      </c>
      <c r="AA637" s="1">
        <v>9000</v>
      </c>
    </row>
    <row r="638" spans="2:27" x14ac:dyDescent="0.25">
      <c r="B638" s="2">
        <v>1637</v>
      </c>
      <c r="C638" s="3">
        <v>44677</v>
      </c>
      <c r="D638" s="2">
        <v>1800000</v>
      </c>
      <c r="E638" s="2">
        <v>8250</v>
      </c>
      <c r="F638" s="1">
        <v>36000</v>
      </c>
      <c r="G638" s="1">
        <v>0.02</v>
      </c>
      <c r="H638" s="1">
        <v>218</v>
      </c>
      <c r="I638" s="1">
        <v>1</v>
      </c>
      <c r="J638" s="1" t="s">
        <v>14</v>
      </c>
      <c r="K638" s="1">
        <v>4</v>
      </c>
      <c r="L638" s="1">
        <v>4</v>
      </c>
      <c r="M638" s="1" t="s">
        <v>23</v>
      </c>
      <c r="N638" s="1" t="s">
        <v>20</v>
      </c>
      <c r="O638" s="1" t="s">
        <v>17</v>
      </c>
      <c r="P638" s="1">
        <v>1116</v>
      </c>
      <c r="Q638" s="1" t="s">
        <v>31</v>
      </c>
      <c r="R638" s="1" t="s">
        <v>65</v>
      </c>
      <c r="S638" s="1">
        <v>2</v>
      </c>
      <c r="T638" s="1" t="s">
        <v>32</v>
      </c>
      <c r="U638" s="1">
        <v>60</v>
      </c>
      <c r="V638" s="1">
        <v>530000</v>
      </c>
      <c r="W638" s="1">
        <v>103</v>
      </c>
      <c r="X638" s="1" t="s">
        <v>39</v>
      </c>
      <c r="Y638" s="1" t="s">
        <v>31</v>
      </c>
      <c r="Z638" s="1">
        <v>31</v>
      </c>
      <c r="AA638" s="1">
        <v>15000</v>
      </c>
    </row>
    <row r="639" spans="2:27" x14ac:dyDescent="0.25">
      <c r="B639" s="2">
        <v>1638</v>
      </c>
      <c r="C639" s="3">
        <v>44677</v>
      </c>
      <c r="D639" s="2">
        <v>2570000</v>
      </c>
      <c r="E639" s="2">
        <v>10880</v>
      </c>
      <c r="F639" s="1">
        <v>51000</v>
      </c>
      <c r="G639" s="1">
        <v>0.02</v>
      </c>
      <c r="H639" s="1">
        <v>236</v>
      </c>
      <c r="I639" s="1">
        <v>6</v>
      </c>
      <c r="J639" s="1" t="s">
        <v>18</v>
      </c>
      <c r="K639" s="1">
        <v>3</v>
      </c>
      <c r="L639" s="1">
        <v>3</v>
      </c>
      <c r="M639" s="1" t="s">
        <v>15</v>
      </c>
      <c r="N639" s="1" t="s">
        <v>16</v>
      </c>
      <c r="O639" s="1" t="s">
        <v>17</v>
      </c>
      <c r="P639" s="1">
        <v>1129</v>
      </c>
      <c r="Q639" s="1" t="s">
        <v>31</v>
      </c>
      <c r="R639" s="1" t="s">
        <v>65</v>
      </c>
      <c r="S639" s="1">
        <v>4</v>
      </c>
      <c r="T639" s="1" t="s">
        <v>32</v>
      </c>
      <c r="U639" s="1">
        <v>48</v>
      </c>
      <c r="V639" s="1">
        <v>510000</v>
      </c>
      <c r="W639" s="1">
        <v>103</v>
      </c>
      <c r="X639" s="1" t="s">
        <v>39</v>
      </c>
      <c r="Y639" s="1" t="s">
        <v>31</v>
      </c>
      <c r="Z639" s="1">
        <v>31</v>
      </c>
      <c r="AA639" s="1">
        <v>15000</v>
      </c>
    </row>
    <row r="640" spans="2:27" x14ac:dyDescent="0.25">
      <c r="B640" s="2">
        <v>1639</v>
      </c>
      <c r="C640" s="3">
        <v>44677</v>
      </c>
      <c r="D640" s="2">
        <v>2060000</v>
      </c>
      <c r="E640" s="2">
        <v>11130</v>
      </c>
      <c r="F640" s="1">
        <v>45000</v>
      </c>
      <c r="G640" s="1">
        <v>2.1999999999999999E-2</v>
      </c>
      <c r="H640" s="1">
        <v>185</v>
      </c>
      <c r="I640" s="1">
        <v>4</v>
      </c>
      <c r="J640" s="1" t="s">
        <v>18</v>
      </c>
      <c r="K640" s="1">
        <v>2</v>
      </c>
      <c r="L640" s="1">
        <v>4</v>
      </c>
      <c r="M640" s="1" t="s">
        <v>22</v>
      </c>
      <c r="N640" s="1" t="s">
        <v>16</v>
      </c>
      <c r="O640" s="1" t="s">
        <v>17</v>
      </c>
      <c r="P640" s="1">
        <v>1656</v>
      </c>
      <c r="Q640" s="1" t="s">
        <v>31</v>
      </c>
      <c r="R640" s="1" t="s">
        <v>65</v>
      </c>
      <c r="S640" s="1">
        <v>2</v>
      </c>
      <c r="T640" s="1" t="s">
        <v>33</v>
      </c>
      <c r="U640" s="1">
        <v>65</v>
      </c>
      <c r="V640" s="1">
        <v>520000</v>
      </c>
      <c r="W640" s="1">
        <v>103</v>
      </c>
      <c r="X640" s="1" t="s">
        <v>39</v>
      </c>
      <c r="Y640" s="1" t="s">
        <v>31</v>
      </c>
      <c r="Z640" s="1">
        <v>31</v>
      </c>
      <c r="AA640" s="1">
        <v>15000</v>
      </c>
    </row>
    <row r="641" spans="2:27" x14ac:dyDescent="0.25">
      <c r="B641" s="2">
        <v>1640</v>
      </c>
      <c r="C641" s="3">
        <v>44678</v>
      </c>
      <c r="D641" s="2">
        <v>2680000</v>
      </c>
      <c r="E641" s="2">
        <v>11850</v>
      </c>
      <c r="F641" s="1">
        <v>51000</v>
      </c>
      <c r="G641" s="1">
        <v>1.9E-2</v>
      </c>
      <c r="H641" s="1">
        <v>226</v>
      </c>
      <c r="I641" s="1">
        <v>2</v>
      </c>
      <c r="J641" s="1" t="s">
        <v>14</v>
      </c>
      <c r="K641" s="1">
        <v>4</v>
      </c>
      <c r="L641" s="1">
        <v>4</v>
      </c>
      <c r="M641" s="1" t="s">
        <v>15</v>
      </c>
      <c r="N641" s="1" t="s">
        <v>16</v>
      </c>
      <c r="O641" s="1" t="s">
        <v>21</v>
      </c>
      <c r="P641" s="1">
        <v>1271</v>
      </c>
      <c r="Q641" s="1" t="s">
        <v>31</v>
      </c>
      <c r="R641" s="1" t="s">
        <v>65</v>
      </c>
      <c r="S641" s="1">
        <v>3</v>
      </c>
      <c r="T641" s="1" t="s">
        <v>33</v>
      </c>
      <c r="U641" s="1">
        <v>52</v>
      </c>
      <c r="V641" s="1">
        <v>990000</v>
      </c>
      <c r="W641" s="1">
        <v>103</v>
      </c>
      <c r="X641" s="1" t="s">
        <v>39</v>
      </c>
      <c r="Y641" s="1" t="s">
        <v>31</v>
      </c>
      <c r="Z641" s="1">
        <v>31</v>
      </c>
      <c r="AA641" s="1">
        <v>15000</v>
      </c>
    </row>
    <row r="642" spans="2:27" x14ac:dyDescent="0.25">
      <c r="B642" s="2">
        <v>1641</v>
      </c>
      <c r="C642" s="3">
        <v>44678</v>
      </c>
      <c r="D642" s="2">
        <v>2970000</v>
      </c>
      <c r="E642" s="2">
        <v>11420</v>
      </c>
      <c r="F642" s="1">
        <v>33000</v>
      </c>
      <c r="G642" s="1">
        <v>1.0999999999999999E-2</v>
      </c>
      <c r="H642" s="1">
        <v>260</v>
      </c>
      <c r="I642" s="1">
        <v>4</v>
      </c>
      <c r="J642" s="1" t="s">
        <v>14</v>
      </c>
      <c r="K642" s="1">
        <v>4</v>
      </c>
      <c r="L642" s="1">
        <v>3</v>
      </c>
      <c r="M642" s="1" t="s">
        <v>22</v>
      </c>
      <c r="N642" s="1" t="s">
        <v>16</v>
      </c>
      <c r="O642" s="1" t="s">
        <v>17</v>
      </c>
      <c r="P642" s="1">
        <v>1392</v>
      </c>
      <c r="Q642" s="1" t="s">
        <v>31</v>
      </c>
      <c r="R642" s="1" t="s">
        <v>65</v>
      </c>
      <c r="S642" s="1">
        <v>4</v>
      </c>
      <c r="T642" s="1" t="s">
        <v>33</v>
      </c>
      <c r="U642" s="1">
        <v>56</v>
      </c>
      <c r="V642" s="1">
        <v>810000</v>
      </c>
      <c r="W642" s="1">
        <v>101</v>
      </c>
      <c r="X642" s="1" t="s">
        <v>37</v>
      </c>
      <c r="Y642" s="1" t="s">
        <v>31</v>
      </c>
      <c r="Z642" s="1">
        <v>25</v>
      </c>
      <c r="AA642" s="1">
        <v>9000</v>
      </c>
    </row>
    <row r="643" spans="2:27" x14ac:dyDescent="0.25">
      <c r="B643" s="2">
        <v>1642</v>
      </c>
      <c r="C643" s="3">
        <v>44678</v>
      </c>
      <c r="D643" s="2">
        <v>1640000</v>
      </c>
      <c r="E643" s="2">
        <v>6160</v>
      </c>
      <c r="F643" s="1">
        <v>21000</v>
      </c>
      <c r="G643" s="1">
        <v>1.2999999999999999E-2</v>
      </c>
      <c r="H643" s="1">
        <v>266</v>
      </c>
      <c r="I643" s="1">
        <v>3</v>
      </c>
      <c r="J643" s="1" t="s">
        <v>14</v>
      </c>
      <c r="K643" s="1">
        <v>4</v>
      </c>
      <c r="L643" s="1">
        <v>3</v>
      </c>
      <c r="M643" s="1" t="s">
        <v>22</v>
      </c>
      <c r="N643" s="1" t="s">
        <v>19</v>
      </c>
      <c r="O643" s="1" t="s">
        <v>17</v>
      </c>
      <c r="P643" s="1">
        <v>1557</v>
      </c>
      <c r="Q643" s="1" t="s">
        <v>34</v>
      </c>
      <c r="R643" s="1" t="s">
        <v>65</v>
      </c>
      <c r="S643" s="1">
        <v>3</v>
      </c>
      <c r="T643" s="1" t="s">
        <v>33</v>
      </c>
      <c r="U643" s="1">
        <v>54</v>
      </c>
      <c r="V643" s="1">
        <v>560000</v>
      </c>
      <c r="W643" s="1">
        <v>101</v>
      </c>
      <c r="X643" s="1" t="s">
        <v>37</v>
      </c>
      <c r="Y643" s="1" t="s">
        <v>31</v>
      </c>
      <c r="Z643" s="1">
        <v>25</v>
      </c>
      <c r="AA643" s="1">
        <v>9000</v>
      </c>
    </row>
    <row r="644" spans="2:27" x14ac:dyDescent="0.25">
      <c r="B644" s="2">
        <v>1643</v>
      </c>
      <c r="C644" s="3">
        <v>44678</v>
      </c>
      <c r="D644" s="2">
        <v>2610000</v>
      </c>
      <c r="E644" s="2">
        <v>11150</v>
      </c>
      <c r="F644" s="1">
        <v>47000</v>
      </c>
      <c r="G644" s="1">
        <v>1.7999999999999999E-2</v>
      </c>
      <c r="H644" s="1">
        <v>234</v>
      </c>
      <c r="I644" s="1">
        <v>6</v>
      </c>
      <c r="J644" s="1" t="s">
        <v>18</v>
      </c>
      <c r="K644" s="1">
        <v>4</v>
      </c>
      <c r="L644" s="1">
        <v>3</v>
      </c>
      <c r="M644" s="1" t="s">
        <v>23</v>
      </c>
      <c r="N644" s="1" t="s">
        <v>16</v>
      </c>
      <c r="O644" s="1" t="s">
        <v>21</v>
      </c>
      <c r="P644" s="1">
        <v>1836</v>
      </c>
      <c r="Q644" s="1" t="s">
        <v>31</v>
      </c>
      <c r="R644" s="1" t="s">
        <v>65</v>
      </c>
      <c r="S644" s="1">
        <v>3</v>
      </c>
      <c r="T644" s="1" t="s">
        <v>33</v>
      </c>
      <c r="U644" s="1">
        <v>62</v>
      </c>
      <c r="V644" s="1">
        <v>430000</v>
      </c>
      <c r="W644" s="1">
        <v>103</v>
      </c>
      <c r="X644" s="1" t="s">
        <v>39</v>
      </c>
      <c r="Y644" s="1" t="s">
        <v>31</v>
      </c>
      <c r="Z644" s="1">
        <v>31</v>
      </c>
      <c r="AA644" s="1">
        <v>15000</v>
      </c>
    </row>
    <row r="645" spans="2:27" x14ac:dyDescent="0.25">
      <c r="B645" s="2">
        <v>1644</v>
      </c>
      <c r="C645" s="3">
        <v>44679</v>
      </c>
      <c r="D645" s="2">
        <v>1740000</v>
      </c>
      <c r="E645" s="2">
        <v>9100</v>
      </c>
      <c r="F645" s="1">
        <v>35000</v>
      </c>
      <c r="G645" s="1">
        <v>0.02</v>
      </c>
      <c r="H645" s="1">
        <v>191</v>
      </c>
      <c r="I645" s="1">
        <v>2</v>
      </c>
      <c r="J645" s="1" t="s">
        <v>14</v>
      </c>
      <c r="K645" s="1">
        <v>2</v>
      </c>
      <c r="L645" s="1">
        <v>3</v>
      </c>
      <c r="M645" s="1" t="s">
        <v>15</v>
      </c>
      <c r="N645" s="1" t="s">
        <v>20</v>
      </c>
      <c r="O645" s="1" t="s">
        <v>17</v>
      </c>
      <c r="P645" s="1">
        <v>1032</v>
      </c>
      <c r="Q645" s="1" t="s">
        <v>31</v>
      </c>
      <c r="R645" s="1" t="s">
        <v>65</v>
      </c>
      <c r="S645" s="1">
        <v>2</v>
      </c>
      <c r="T645" s="1" t="s">
        <v>32</v>
      </c>
      <c r="U645" s="1">
        <v>49</v>
      </c>
      <c r="V645" s="1">
        <v>520000</v>
      </c>
      <c r="W645" s="1">
        <v>103</v>
      </c>
      <c r="X645" s="1" t="s">
        <v>39</v>
      </c>
      <c r="Y645" s="1" t="s">
        <v>31</v>
      </c>
      <c r="Z645" s="1">
        <v>31</v>
      </c>
      <c r="AA645" s="1">
        <v>15000</v>
      </c>
    </row>
    <row r="646" spans="2:27" x14ac:dyDescent="0.25">
      <c r="B646" s="2">
        <v>1645</v>
      </c>
      <c r="C646" s="3">
        <v>44679</v>
      </c>
      <c r="D646" s="2">
        <v>970000</v>
      </c>
      <c r="E646" s="2">
        <v>5910</v>
      </c>
      <c r="F646" s="1">
        <v>20000</v>
      </c>
      <c r="G646" s="1">
        <v>2.1000000000000001E-2</v>
      </c>
      <c r="H646" s="1">
        <v>164</v>
      </c>
      <c r="I646" s="1">
        <v>6</v>
      </c>
      <c r="J646" s="1" t="s">
        <v>18</v>
      </c>
      <c r="K646" s="1">
        <v>2</v>
      </c>
      <c r="L646" s="1">
        <v>3</v>
      </c>
      <c r="M646" s="1" t="s">
        <v>23</v>
      </c>
      <c r="N646" s="1" t="s">
        <v>19</v>
      </c>
      <c r="O646" s="1" t="s">
        <v>17</v>
      </c>
      <c r="P646" s="1">
        <v>1128</v>
      </c>
      <c r="Q646" s="1" t="s">
        <v>31</v>
      </c>
      <c r="R646" s="1" t="s">
        <v>65</v>
      </c>
      <c r="S646" s="1">
        <v>2</v>
      </c>
      <c r="T646" s="1" t="s">
        <v>32</v>
      </c>
      <c r="U646" s="1">
        <v>46</v>
      </c>
      <c r="V646" s="1">
        <v>620000</v>
      </c>
      <c r="W646" s="1">
        <v>102</v>
      </c>
      <c r="X646" s="1" t="s">
        <v>38</v>
      </c>
      <c r="Y646" s="1" t="s">
        <v>31</v>
      </c>
      <c r="Z646" s="1">
        <v>23</v>
      </c>
      <c r="AA646" s="1">
        <v>7000</v>
      </c>
    </row>
    <row r="647" spans="2:27" x14ac:dyDescent="0.25">
      <c r="B647" s="2">
        <v>1646</v>
      </c>
      <c r="C647" s="3">
        <v>44679</v>
      </c>
      <c r="D647" s="2">
        <v>1360000</v>
      </c>
      <c r="E647" s="2">
        <v>9570</v>
      </c>
      <c r="F647" s="1">
        <v>22000</v>
      </c>
      <c r="G647" s="1">
        <v>1.6E-2</v>
      </c>
      <c r="H647" s="1">
        <v>142</v>
      </c>
      <c r="I647" s="1">
        <v>4</v>
      </c>
      <c r="J647" s="1" t="s">
        <v>18</v>
      </c>
      <c r="K647" s="1">
        <v>2</v>
      </c>
      <c r="L647" s="1">
        <v>3</v>
      </c>
      <c r="M647" s="1" t="s">
        <v>22</v>
      </c>
      <c r="N647" s="1" t="s">
        <v>20</v>
      </c>
      <c r="O647" s="1" t="s">
        <v>21</v>
      </c>
      <c r="P647" s="1">
        <v>1179</v>
      </c>
      <c r="Q647" s="1" t="s">
        <v>31</v>
      </c>
      <c r="R647" s="1" t="s">
        <v>66</v>
      </c>
      <c r="S647" s="1">
        <v>0</v>
      </c>
      <c r="T647" s="1" t="s">
        <v>33</v>
      </c>
      <c r="U647" s="1">
        <v>32</v>
      </c>
      <c r="V647" s="1">
        <v>540000</v>
      </c>
      <c r="W647" s="1">
        <v>102</v>
      </c>
      <c r="X647" s="1" t="s">
        <v>38</v>
      </c>
      <c r="Y647" s="1" t="s">
        <v>31</v>
      </c>
      <c r="Z647" s="1">
        <v>23</v>
      </c>
      <c r="AA647" s="1">
        <v>7000</v>
      </c>
    </row>
    <row r="648" spans="2:27" x14ac:dyDescent="0.25">
      <c r="B648" s="2">
        <v>1647</v>
      </c>
      <c r="C648" s="3">
        <v>44681</v>
      </c>
      <c r="D648" s="2">
        <v>2020000</v>
      </c>
      <c r="E648" s="2">
        <v>12090</v>
      </c>
      <c r="F648" s="1">
        <v>44000</v>
      </c>
      <c r="G648" s="1">
        <v>2.1999999999999999E-2</v>
      </c>
      <c r="H648" s="1">
        <v>167</v>
      </c>
      <c r="I648" s="1">
        <v>4</v>
      </c>
      <c r="J648" s="1" t="s">
        <v>14</v>
      </c>
      <c r="K648" s="1">
        <v>2</v>
      </c>
      <c r="L648" s="1">
        <v>4</v>
      </c>
      <c r="M648" s="1" t="s">
        <v>22</v>
      </c>
      <c r="N648" s="1" t="s">
        <v>16</v>
      </c>
      <c r="O648" s="1" t="s">
        <v>21</v>
      </c>
      <c r="P648" s="1">
        <v>1052</v>
      </c>
      <c r="Q648" s="1" t="s">
        <v>31</v>
      </c>
      <c r="R648" s="1" t="s">
        <v>65</v>
      </c>
      <c r="S648" s="1">
        <v>2</v>
      </c>
      <c r="T648" s="1" t="s">
        <v>32</v>
      </c>
      <c r="U648" s="1">
        <v>53</v>
      </c>
      <c r="V648" s="1">
        <v>930000</v>
      </c>
      <c r="W648" s="1">
        <v>103</v>
      </c>
      <c r="X648" s="1" t="s">
        <v>39</v>
      </c>
      <c r="Y648" s="1" t="s">
        <v>31</v>
      </c>
      <c r="Z648" s="1">
        <v>31</v>
      </c>
      <c r="AA648" s="1">
        <v>15000</v>
      </c>
    </row>
    <row r="649" spans="2:27" x14ac:dyDescent="0.25">
      <c r="B649" s="2">
        <v>1648</v>
      </c>
      <c r="C649" s="3">
        <v>44681</v>
      </c>
      <c r="D649" s="2">
        <v>2680000</v>
      </c>
      <c r="E649" s="2">
        <v>11650</v>
      </c>
      <c r="F649" s="1">
        <v>54000</v>
      </c>
      <c r="G649" s="1">
        <v>0.02</v>
      </c>
      <c r="H649" s="1">
        <v>230</v>
      </c>
      <c r="I649" s="1">
        <v>6</v>
      </c>
      <c r="J649" s="1" t="s">
        <v>14</v>
      </c>
      <c r="K649" s="1">
        <v>4</v>
      </c>
      <c r="L649" s="1">
        <v>4</v>
      </c>
      <c r="M649" s="1" t="s">
        <v>23</v>
      </c>
      <c r="N649" s="1" t="s">
        <v>16</v>
      </c>
      <c r="O649" s="1" t="s">
        <v>21</v>
      </c>
      <c r="P649" s="1">
        <v>1102</v>
      </c>
      <c r="Q649" s="1" t="s">
        <v>31</v>
      </c>
      <c r="R649" s="1" t="s">
        <v>65</v>
      </c>
      <c r="S649" s="1">
        <v>3</v>
      </c>
      <c r="T649" s="1" t="s">
        <v>33</v>
      </c>
      <c r="U649" s="1">
        <v>55</v>
      </c>
      <c r="V649" s="1">
        <v>450000</v>
      </c>
      <c r="W649" s="1">
        <v>102</v>
      </c>
      <c r="X649" s="1" t="s">
        <v>38</v>
      </c>
      <c r="Y649" s="1" t="s">
        <v>31</v>
      </c>
      <c r="Z649" s="1">
        <v>23</v>
      </c>
      <c r="AA649" s="1">
        <v>7000</v>
      </c>
    </row>
    <row r="650" spans="2:27" x14ac:dyDescent="0.25">
      <c r="B650" s="2">
        <v>1649</v>
      </c>
      <c r="C650" s="3">
        <v>44681</v>
      </c>
      <c r="D650" s="2">
        <v>1460000</v>
      </c>
      <c r="E650" s="2">
        <v>6370</v>
      </c>
      <c r="F650" s="1">
        <v>15000</v>
      </c>
      <c r="G650" s="1">
        <v>0.01</v>
      </c>
      <c r="H650" s="1">
        <v>229</v>
      </c>
      <c r="I650" s="1">
        <v>3</v>
      </c>
      <c r="J650" s="1" t="s">
        <v>18</v>
      </c>
      <c r="K650" s="1">
        <v>3</v>
      </c>
      <c r="L650" s="1">
        <v>3</v>
      </c>
      <c r="M650" s="1" t="s">
        <v>22</v>
      </c>
      <c r="N650" s="1" t="s">
        <v>19</v>
      </c>
      <c r="O650" s="1" t="s">
        <v>17</v>
      </c>
      <c r="P650" s="1">
        <v>1381</v>
      </c>
      <c r="Q650" s="1" t="s">
        <v>31</v>
      </c>
      <c r="R650" s="1" t="s">
        <v>65</v>
      </c>
      <c r="S650" s="1">
        <v>4</v>
      </c>
      <c r="T650" s="1" t="s">
        <v>32</v>
      </c>
      <c r="U650" s="1">
        <v>41</v>
      </c>
      <c r="V650" s="1">
        <v>550000</v>
      </c>
      <c r="W650" s="1">
        <v>101</v>
      </c>
      <c r="X650" s="1" t="s">
        <v>37</v>
      </c>
      <c r="Y650" s="1" t="s">
        <v>31</v>
      </c>
      <c r="Z650" s="1">
        <v>25</v>
      </c>
      <c r="AA650" s="1">
        <v>9000</v>
      </c>
    </row>
    <row r="651" spans="2:27" x14ac:dyDescent="0.25">
      <c r="B651" s="2">
        <v>1650</v>
      </c>
      <c r="C651" s="3">
        <v>44681</v>
      </c>
      <c r="D651" s="2">
        <v>1480000</v>
      </c>
      <c r="E651" s="2">
        <v>9420</v>
      </c>
      <c r="F651" s="1">
        <v>22000</v>
      </c>
      <c r="G651" s="1">
        <v>1.4999999999999999E-2</v>
      </c>
      <c r="H651" s="1">
        <v>157</v>
      </c>
      <c r="I651" s="1">
        <v>1</v>
      </c>
      <c r="J651" s="1" t="s">
        <v>14</v>
      </c>
      <c r="K651" s="1">
        <v>2</v>
      </c>
      <c r="L651" s="1">
        <v>2</v>
      </c>
      <c r="M651" s="1" t="s">
        <v>22</v>
      </c>
      <c r="N651" s="1" t="s">
        <v>20</v>
      </c>
      <c r="O651" s="1" t="s">
        <v>17</v>
      </c>
      <c r="P651" s="1">
        <v>1533</v>
      </c>
      <c r="Q651" s="1" t="s">
        <v>31</v>
      </c>
      <c r="R651" s="1" t="s">
        <v>64</v>
      </c>
      <c r="S651" s="1">
        <v>0</v>
      </c>
      <c r="T651" s="1" t="s">
        <v>33</v>
      </c>
      <c r="U651" s="1">
        <v>37</v>
      </c>
      <c r="V651" s="1">
        <v>540000</v>
      </c>
      <c r="W651" s="1">
        <v>102</v>
      </c>
      <c r="X651" s="1" t="s">
        <v>38</v>
      </c>
      <c r="Y651" s="1" t="s">
        <v>31</v>
      </c>
      <c r="Z651" s="1">
        <v>23</v>
      </c>
      <c r="AA651" s="1">
        <v>7000</v>
      </c>
    </row>
    <row r="652" spans="2:27" x14ac:dyDescent="0.25">
      <c r="B652" s="2">
        <v>1651</v>
      </c>
      <c r="C652" s="3">
        <v>44681</v>
      </c>
      <c r="D652" s="2">
        <v>1370000</v>
      </c>
      <c r="E652" s="2">
        <v>6060</v>
      </c>
      <c r="F652" s="1">
        <v>21000</v>
      </c>
      <c r="G652" s="1">
        <v>1.4999999999999999E-2</v>
      </c>
      <c r="H652" s="1">
        <v>226</v>
      </c>
      <c r="I652" s="1">
        <v>6</v>
      </c>
      <c r="J652" s="1" t="s">
        <v>14</v>
      </c>
      <c r="K652" s="1">
        <v>4</v>
      </c>
      <c r="L652" s="1">
        <v>4</v>
      </c>
      <c r="M652" s="1" t="s">
        <v>23</v>
      </c>
      <c r="N652" s="1" t="s">
        <v>19</v>
      </c>
      <c r="O652" s="1" t="s">
        <v>21</v>
      </c>
      <c r="P652" s="1">
        <v>1925</v>
      </c>
      <c r="Q652" s="1" t="s">
        <v>31</v>
      </c>
      <c r="R652" s="1" t="s">
        <v>65</v>
      </c>
      <c r="S652" s="1">
        <v>4</v>
      </c>
      <c r="T652" s="1" t="s">
        <v>33</v>
      </c>
      <c r="U652" s="1">
        <v>45</v>
      </c>
      <c r="V652" s="1">
        <v>620000</v>
      </c>
      <c r="W652" s="1">
        <v>102</v>
      </c>
      <c r="X652" s="1" t="s">
        <v>38</v>
      </c>
      <c r="Y652" s="1" t="s">
        <v>31</v>
      </c>
      <c r="Z652" s="1">
        <v>23</v>
      </c>
      <c r="AA652" s="1">
        <v>7000</v>
      </c>
    </row>
    <row r="653" spans="2:27" x14ac:dyDescent="0.25">
      <c r="B653" s="2">
        <v>1652</v>
      </c>
      <c r="C653" s="3">
        <v>44682</v>
      </c>
      <c r="D653" s="2">
        <v>1510000</v>
      </c>
      <c r="E653" s="2">
        <v>8570</v>
      </c>
      <c r="F653" s="1">
        <v>32000</v>
      </c>
      <c r="G653" s="1">
        <v>2.1000000000000001E-2</v>
      </c>
      <c r="H653" s="1">
        <v>176</v>
      </c>
      <c r="I653" s="1">
        <v>6</v>
      </c>
      <c r="J653" s="1" t="s">
        <v>18</v>
      </c>
      <c r="K653" s="1">
        <v>3</v>
      </c>
      <c r="L653" s="1">
        <v>2</v>
      </c>
      <c r="M653" s="1" t="s">
        <v>23</v>
      </c>
      <c r="N653" s="1" t="s">
        <v>20</v>
      </c>
      <c r="O653" s="1" t="s">
        <v>17</v>
      </c>
      <c r="P653" s="1">
        <v>1290</v>
      </c>
      <c r="Q653" s="1" t="s">
        <v>31</v>
      </c>
      <c r="R653" s="1" t="s">
        <v>66</v>
      </c>
      <c r="S653" s="1">
        <v>0</v>
      </c>
      <c r="T653" s="1" t="s">
        <v>33</v>
      </c>
      <c r="U653" s="1">
        <v>30</v>
      </c>
      <c r="V653" s="1">
        <v>610000</v>
      </c>
      <c r="W653" s="1">
        <v>102</v>
      </c>
      <c r="X653" s="1" t="s">
        <v>38</v>
      </c>
      <c r="Y653" s="1" t="s">
        <v>31</v>
      </c>
      <c r="Z653" s="1">
        <v>23</v>
      </c>
      <c r="AA653" s="1">
        <v>7000</v>
      </c>
    </row>
    <row r="654" spans="2:27" x14ac:dyDescent="0.25">
      <c r="B654" s="2">
        <v>1653</v>
      </c>
      <c r="C654" s="3">
        <v>44683</v>
      </c>
      <c r="D654" s="2">
        <v>1870000</v>
      </c>
      <c r="E654" s="2">
        <v>9250</v>
      </c>
      <c r="F654" s="1">
        <v>41000</v>
      </c>
      <c r="G654" s="1">
        <v>2.1999999999999999E-2</v>
      </c>
      <c r="H654" s="1">
        <v>202</v>
      </c>
      <c r="I654" s="1">
        <v>1</v>
      </c>
      <c r="J654" s="1" t="s">
        <v>14</v>
      </c>
      <c r="K654" s="1">
        <v>4</v>
      </c>
      <c r="L654" s="1">
        <v>3</v>
      </c>
      <c r="M654" s="1" t="s">
        <v>15</v>
      </c>
      <c r="N654" s="1" t="s">
        <v>20</v>
      </c>
      <c r="O654" s="1" t="s">
        <v>17</v>
      </c>
      <c r="P654" s="1">
        <v>1554</v>
      </c>
      <c r="Q654" s="1" t="s">
        <v>31</v>
      </c>
      <c r="R654" s="1" t="s">
        <v>65</v>
      </c>
      <c r="S654" s="1">
        <v>4</v>
      </c>
      <c r="T654" s="1" t="s">
        <v>33</v>
      </c>
      <c r="U654" s="1">
        <v>55</v>
      </c>
      <c r="V654" s="1">
        <v>830000</v>
      </c>
      <c r="W654" s="1">
        <v>103</v>
      </c>
      <c r="X654" s="1" t="s">
        <v>39</v>
      </c>
      <c r="Y654" s="1" t="s">
        <v>31</v>
      </c>
      <c r="Z654" s="1">
        <v>31</v>
      </c>
      <c r="AA654" s="1">
        <v>15000</v>
      </c>
    </row>
    <row r="655" spans="2:27" x14ac:dyDescent="0.25">
      <c r="B655" s="2">
        <v>1654</v>
      </c>
      <c r="C655" s="3">
        <v>44685</v>
      </c>
      <c r="D655" s="2">
        <v>2010000</v>
      </c>
      <c r="E655" s="2">
        <v>11480</v>
      </c>
      <c r="F655" s="1">
        <v>46000</v>
      </c>
      <c r="G655" s="1">
        <v>2.3E-2</v>
      </c>
      <c r="H655" s="1">
        <v>175</v>
      </c>
      <c r="I655" s="1">
        <v>5</v>
      </c>
      <c r="J655" s="1" t="s">
        <v>14</v>
      </c>
      <c r="K655" s="1">
        <v>2</v>
      </c>
      <c r="L655" s="1">
        <v>4</v>
      </c>
      <c r="M655" s="1" t="s">
        <v>15</v>
      </c>
      <c r="N655" s="1" t="s">
        <v>16</v>
      </c>
      <c r="O655" s="1" t="s">
        <v>17</v>
      </c>
      <c r="P655" s="1">
        <v>1680</v>
      </c>
      <c r="Q655" s="1" t="s">
        <v>31</v>
      </c>
      <c r="R655" s="1" t="s">
        <v>65</v>
      </c>
      <c r="S655" s="1">
        <v>3</v>
      </c>
      <c r="T655" s="1" t="s">
        <v>33</v>
      </c>
      <c r="U655" s="1">
        <v>46</v>
      </c>
      <c r="V655" s="1">
        <v>500000</v>
      </c>
      <c r="W655" s="1">
        <v>103</v>
      </c>
      <c r="X655" s="1" t="s">
        <v>39</v>
      </c>
      <c r="Y655" s="1" t="s">
        <v>31</v>
      </c>
      <c r="Z655" s="1">
        <v>31</v>
      </c>
      <c r="AA655" s="1">
        <v>15000</v>
      </c>
    </row>
    <row r="656" spans="2:27" x14ac:dyDescent="0.25">
      <c r="B656" s="2">
        <v>1655</v>
      </c>
      <c r="C656" s="3">
        <v>44685</v>
      </c>
      <c r="D656" s="2">
        <v>1700000</v>
      </c>
      <c r="E656" s="2">
        <v>10000</v>
      </c>
      <c r="F656" s="1">
        <v>37000</v>
      </c>
      <c r="G656" s="1">
        <v>2.1999999999999999E-2</v>
      </c>
      <c r="H656" s="1">
        <v>170</v>
      </c>
      <c r="I656" s="1">
        <v>5</v>
      </c>
      <c r="J656" s="1" t="s">
        <v>14</v>
      </c>
      <c r="K656" s="1">
        <v>2</v>
      </c>
      <c r="L656" s="1">
        <v>2</v>
      </c>
      <c r="M656" s="1" t="s">
        <v>22</v>
      </c>
      <c r="N656" s="1" t="s">
        <v>20</v>
      </c>
      <c r="O656" s="1" t="s">
        <v>21</v>
      </c>
      <c r="P656" s="1">
        <v>1782</v>
      </c>
      <c r="Q656" s="1" t="s">
        <v>31</v>
      </c>
      <c r="R656" s="1" t="s">
        <v>66</v>
      </c>
      <c r="S656" s="1">
        <v>0</v>
      </c>
      <c r="T656" s="1" t="s">
        <v>33</v>
      </c>
      <c r="U656" s="1">
        <v>38</v>
      </c>
      <c r="V656" s="1">
        <v>580000</v>
      </c>
      <c r="W656" s="1">
        <v>103</v>
      </c>
      <c r="X656" s="1" t="s">
        <v>39</v>
      </c>
      <c r="Y656" s="1" t="s">
        <v>31</v>
      </c>
      <c r="Z656" s="1">
        <v>31</v>
      </c>
      <c r="AA656" s="1">
        <v>15000</v>
      </c>
    </row>
    <row r="657" spans="2:27" x14ac:dyDescent="0.25">
      <c r="B657" s="2">
        <v>1656</v>
      </c>
      <c r="C657" s="3">
        <v>44686</v>
      </c>
      <c r="D657" s="2">
        <v>1090000</v>
      </c>
      <c r="E657" s="2">
        <v>5890</v>
      </c>
      <c r="F657" s="1">
        <v>23000</v>
      </c>
      <c r="G657" s="1">
        <v>2.1000000000000001E-2</v>
      </c>
      <c r="H657" s="1">
        <v>185</v>
      </c>
      <c r="I657" s="1">
        <v>6</v>
      </c>
      <c r="J657" s="1" t="s">
        <v>14</v>
      </c>
      <c r="K657" s="1">
        <v>3</v>
      </c>
      <c r="L657" s="1">
        <v>2</v>
      </c>
      <c r="M657" s="1" t="s">
        <v>23</v>
      </c>
      <c r="N657" s="1" t="s">
        <v>19</v>
      </c>
      <c r="O657" s="1" t="s">
        <v>21</v>
      </c>
      <c r="P657" s="1">
        <v>1362</v>
      </c>
      <c r="Q657" s="1" t="s">
        <v>31</v>
      </c>
      <c r="R657" s="1" t="s">
        <v>66</v>
      </c>
      <c r="S657" s="1">
        <v>0</v>
      </c>
      <c r="T657" s="1" t="s">
        <v>33</v>
      </c>
      <c r="U657" s="1">
        <v>36</v>
      </c>
      <c r="V657" s="1">
        <v>400000</v>
      </c>
      <c r="W657" s="1">
        <v>102</v>
      </c>
      <c r="X657" s="1" t="s">
        <v>38</v>
      </c>
      <c r="Y657" s="1" t="s">
        <v>31</v>
      </c>
      <c r="Z657" s="1">
        <v>23</v>
      </c>
      <c r="AA657" s="1">
        <v>7000</v>
      </c>
    </row>
    <row r="658" spans="2:27" x14ac:dyDescent="0.25">
      <c r="B658" s="2">
        <v>1657</v>
      </c>
      <c r="C658" s="3">
        <v>44688</v>
      </c>
      <c r="D658" s="2">
        <v>1470000</v>
      </c>
      <c r="E658" s="2">
        <v>9070</v>
      </c>
      <c r="F658" s="1">
        <v>21000</v>
      </c>
      <c r="G658" s="1">
        <v>1.4E-2</v>
      </c>
      <c r="H658" s="1">
        <v>162</v>
      </c>
      <c r="I658" s="1">
        <v>4</v>
      </c>
      <c r="J658" s="1" t="s">
        <v>18</v>
      </c>
      <c r="K658" s="1">
        <v>2</v>
      </c>
      <c r="L658" s="1">
        <v>2</v>
      </c>
      <c r="M658" s="1" t="s">
        <v>23</v>
      </c>
      <c r="N658" s="1" t="s">
        <v>20</v>
      </c>
      <c r="O658" s="1" t="s">
        <v>21</v>
      </c>
      <c r="P658" s="1">
        <v>1502</v>
      </c>
      <c r="Q658" s="1" t="s">
        <v>31</v>
      </c>
      <c r="R658" s="1" t="s">
        <v>66</v>
      </c>
      <c r="S658" s="1">
        <v>0</v>
      </c>
      <c r="T658" s="1" t="s">
        <v>33</v>
      </c>
      <c r="U658" s="1">
        <v>30</v>
      </c>
      <c r="V658" s="1">
        <v>510000</v>
      </c>
      <c r="W658" s="1">
        <v>102</v>
      </c>
      <c r="X658" s="1" t="s">
        <v>38</v>
      </c>
      <c r="Y658" s="1" t="s">
        <v>31</v>
      </c>
      <c r="Z658" s="1">
        <v>23</v>
      </c>
      <c r="AA658" s="1">
        <v>7000</v>
      </c>
    </row>
    <row r="659" spans="2:27" x14ac:dyDescent="0.25">
      <c r="B659" s="2">
        <v>1658</v>
      </c>
      <c r="C659" s="3">
        <v>44688</v>
      </c>
      <c r="D659" s="2">
        <v>2430000</v>
      </c>
      <c r="E659" s="2">
        <v>12020</v>
      </c>
      <c r="F659" s="1">
        <v>46000</v>
      </c>
      <c r="G659" s="1">
        <v>1.9E-2</v>
      </c>
      <c r="H659" s="1">
        <v>202</v>
      </c>
      <c r="I659" s="1">
        <v>5</v>
      </c>
      <c r="J659" s="1" t="s">
        <v>14</v>
      </c>
      <c r="K659" s="1">
        <v>4</v>
      </c>
      <c r="L659" s="1">
        <v>3</v>
      </c>
      <c r="M659" s="1" t="s">
        <v>22</v>
      </c>
      <c r="N659" s="1" t="s">
        <v>16</v>
      </c>
      <c r="O659" s="1" t="s">
        <v>21</v>
      </c>
      <c r="P659" s="1">
        <v>1977</v>
      </c>
      <c r="Q659" s="1" t="s">
        <v>31</v>
      </c>
      <c r="R659" s="1" t="s">
        <v>65</v>
      </c>
      <c r="S659" s="1">
        <v>2</v>
      </c>
      <c r="T659" s="1" t="s">
        <v>33</v>
      </c>
      <c r="U659" s="1">
        <v>51</v>
      </c>
      <c r="V659" s="1">
        <v>790000</v>
      </c>
      <c r="W659" s="1">
        <v>103</v>
      </c>
      <c r="X659" s="1" t="s">
        <v>39</v>
      </c>
      <c r="Y659" s="1" t="s">
        <v>31</v>
      </c>
      <c r="Z659" s="1">
        <v>31</v>
      </c>
      <c r="AA659" s="1">
        <v>15000</v>
      </c>
    </row>
    <row r="660" spans="2:27" x14ac:dyDescent="0.25">
      <c r="B660" s="2">
        <v>1659</v>
      </c>
      <c r="C660" s="3">
        <v>44689</v>
      </c>
      <c r="D660" s="2">
        <v>970000</v>
      </c>
      <c r="E660" s="2">
        <v>5540</v>
      </c>
      <c r="F660" s="1">
        <v>19000</v>
      </c>
      <c r="G660" s="1">
        <v>0.02</v>
      </c>
      <c r="H660" s="1">
        <v>175</v>
      </c>
      <c r="I660" s="1">
        <v>5</v>
      </c>
      <c r="J660" s="1" t="s">
        <v>18</v>
      </c>
      <c r="K660" s="1">
        <v>2</v>
      </c>
      <c r="L660" s="1">
        <v>2</v>
      </c>
      <c r="M660" s="1" t="s">
        <v>23</v>
      </c>
      <c r="N660" s="1" t="s">
        <v>19</v>
      </c>
      <c r="O660" s="1" t="s">
        <v>17</v>
      </c>
      <c r="P660" s="1">
        <v>1076</v>
      </c>
      <c r="Q660" s="1" t="s">
        <v>31</v>
      </c>
      <c r="R660" s="1" t="s">
        <v>66</v>
      </c>
      <c r="S660" s="1">
        <v>0</v>
      </c>
      <c r="T660" s="1" t="s">
        <v>33</v>
      </c>
      <c r="U660" s="1">
        <v>32</v>
      </c>
      <c r="V660" s="1">
        <v>760000</v>
      </c>
      <c r="W660" s="1">
        <v>102</v>
      </c>
      <c r="X660" s="1" t="s">
        <v>38</v>
      </c>
      <c r="Y660" s="1" t="s">
        <v>31</v>
      </c>
      <c r="Z660" s="1">
        <v>23</v>
      </c>
      <c r="AA660" s="1">
        <v>7000</v>
      </c>
    </row>
    <row r="661" spans="2:27" x14ac:dyDescent="0.25">
      <c r="B661" s="2">
        <v>1660</v>
      </c>
      <c r="C661" s="3">
        <v>44689</v>
      </c>
      <c r="D661" s="2">
        <v>1450000</v>
      </c>
      <c r="E661" s="2">
        <v>9600</v>
      </c>
      <c r="F661" s="1">
        <v>29000</v>
      </c>
      <c r="G661" s="1">
        <v>0.02</v>
      </c>
      <c r="H661" s="1">
        <v>151</v>
      </c>
      <c r="I661" s="1">
        <v>5</v>
      </c>
      <c r="J661" s="1" t="s">
        <v>14</v>
      </c>
      <c r="K661" s="1">
        <v>2</v>
      </c>
      <c r="L661" s="1">
        <v>3</v>
      </c>
      <c r="M661" s="1" t="s">
        <v>15</v>
      </c>
      <c r="N661" s="1" t="s">
        <v>20</v>
      </c>
      <c r="O661" s="1" t="s">
        <v>21</v>
      </c>
      <c r="P661" s="1">
        <v>1357</v>
      </c>
      <c r="Q661" s="1" t="s">
        <v>31</v>
      </c>
      <c r="R661" s="1" t="s">
        <v>65</v>
      </c>
      <c r="S661" s="1">
        <v>4</v>
      </c>
      <c r="T661" s="1" t="s">
        <v>32</v>
      </c>
      <c r="U661" s="1">
        <v>41</v>
      </c>
      <c r="V661" s="1">
        <v>520000</v>
      </c>
      <c r="W661" s="1">
        <v>102</v>
      </c>
      <c r="X661" s="1" t="s">
        <v>38</v>
      </c>
      <c r="Y661" s="1" t="s">
        <v>31</v>
      </c>
      <c r="Z661" s="1">
        <v>23</v>
      </c>
      <c r="AA661" s="1">
        <v>7000</v>
      </c>
    </row>
    <row r="662" spans="2:27" x14ac:dyDescent="0.25">
      <c r="B662" s="2">
        <v>1661</v>
      </c>
      <c r="C662" s="3">
        <v>44689</v>
      </c>
      <c r="D662" s="2">
        <v>2410000</v>
      </c>
      <c r="E662" s="2">
        <v>11150</v>
      </c>
      <c r="F662" s="1">
        <v>41000</v>
      </c>
      <c r="G662" s="1">
        <v>1.7000000000000001E-2</v>
      </c>
      <c r="H662" s="1">
        <v>216</v>
      </c>
      <c r="I662" s="1">
        <v>6</v>
      </c>
      <c r="J662" s="1" t="s">
        <v>14</v>
      </c>
      <c r="K662" s="1">
        <v>4</v>
      </c>
      <c r="L662" s="1">
        <v>4</v>
      </c>
      <c r="M662" s="1" t="s">
        <v>23</v>
      </c>
      <c r="N662" s="1" t="s">
        <v>16</v>
      </c>
      <c r="O662" s="1" t="s">
        <v>17</v>
      </c>
      <c r="P662" s="1">
        <v>1841</v>
      </c>
      <c r="Q662" s="1" t="s">
        <v>31</v>
      </c>
      <c r="R662" s="1" t="s">
        <v>65</v>
      </c>
      <c r="S662" s="1">
        <v>4</v>
      </c>
      <c r="T662" s="1" t="s">
        <v>33</v>
      </c>
      <c r="U662" s="1">
        <v>59</v>
      </c>
      <c r="V662" s="1">
        <v>400000</v>
      </c>
      <c r="W662" s="1">
        <v>102</v>
      </c>
      <c r="X662" s="1" t="s">
        <v>38</v>
      </c>
      <c r="Y662" s="1" t="s">
        <v>31</v>
      </c>
      <c r="Z662" s="1">
        <v>23</v>
      </c>
      <c r="AA662" s="1">
        <v>7000</v>
      </c>
    </row>
    <row r="663" spans="2:27" x14ac:dyDescent="0.25">
      <c r="B663" s="2">
        <v>1662</v>
      </c>
      <c r="C663" s="3">
        <v>44690</v>
      </c>
      <c r="D663" s="2">
        <v>1830000</v>
      </c>
      <c r="E663" s="2">
        <v>9430</v>
      </c>
      <c r="F663" s="1">
        <v>26000</v>
      </c>
      <c r="G663" s="1">
        <v>1.4E-2</v>
      </c>
      <c r="H663" s="1">
        <v>194</v>
      </c>
      <c r="I663" s="1">
        <v>4</v>
      </c>
      <c r="J663" s="1" t="s">
        <v>14</v>
      </c>
      <c r="K663" s="1">
        <v>2</v>
      </c>
      <c r="L663" s="1">
        <v>4</v>
      </c>
      <c r="M663" s="1" t="s">
        <v>15</v>
      </c>
      <c r="N663" s="1" t="s">
        <v>20</v>
      </c>
      <c r="O663" s="1" t="s">
        <v>21</v>
      </c>
      <c r="P663" s="1">
        <v>1028</v>
      </c>
      <c r="Q663" s="1" t="s">
        <v>34</v>
      </c>
      <c r="R663" s="1" t="s">
        <v>65</v>
      </c>
      <c r="S663" s="1">
        <v>2</v>
      </c>
      <c r="T663" s="1" t="s">
        <v>33</v>
      </c>
      <c r="U663" s="1">
        <v>45</v>
      </c>
      <c r="V663" s="1">
        <v>540000</v>
      </c>
      <c r="W663" s="1">
        <v>101</v>
      </c>
      <c r="X663" s="1" t="s">
        <v>37</v>
      </c>
      <c r="Y663" s="1" t="s">
        <v>31</v>
      </c>
      <c r="Z663" s="1">
        <v>25</v>
      </c>
      <c r="AA663" s="1">
        <v>9000</v>
      </c>
    </row>
    <row r="664" spans="2:27" x14ac:dyDescent="0.25">
      <c r="B664" s="2">
        <v>1663</v>
      </c>
      <c r="C664" s="3">
        <v>44690</v>
      </c>
      <c r="D664" s="2">
        <v>870000</v>
      </c>
      <c r="E664" s="2">
        <v>6000</v>
      </c>
      <c r="F664" s="1">
        <v>12000</v>
      </c>
      <c r="G664" s="1">
        <v>1.4E-2</v>
      </c>
      <c r="H664" s="1">
        <v>145</v>
      </c>
      <c r="I664" s="1">
        <v>1</v>
      </c>
      <c r="J664" s="1" t="s">
        <v>18</v>
      </c>
      <c r="K664" s="1">
        <v>2</v>
      </c>
      <c r="L664" s="1">
        <v>2</v>
      </c>
      <c r="M664" s="1" t="s">
        <v>23</v>
      </c>
      <c r="N664" s="1" t="s">
        <v>19</v>
      </c>
      <c r="O664" s="1" t="s">
        <v>21</v>
      </c>
      <c r="P664" s="1">
        <v>1234</v>
      </c>
      <c r="Q664" s="1" t="s">
        <v>31</v>
      </c>
      <c r="R664" s="1" t="s">
        <v>66</v>
      </c>
      <c r="S664" s="1">
        <v>0</v>
      </c>
      <c r="T664" s="1" t="s">
        <v>32</v>
      </c>
      <c r="U664" s="1">
        <v>39</v>
      </c>
      <c r="V664" s="1">
        <v>710000</v>
      </c>
      <c r="W664" s="1">
        <v>101</v>
      </c>
      <c r="X664" s="1" t="s">
        <v>37</v>
      </c>
      <c r="Y664" s="1" t="s">
        <v>31</v>
      </c>
      <c r="Z664" s="1">
        <v>25</v>
      </c>
      <c r="AA664" s="1">
        <v>9000</v>
      </c>
    </row>
    <row r="665" spans="2:27" x14ac:dyDescent="0.25">
      <c r="B665" s="2">
        <v>1664</v>
      </c>
      <c r="C665" s="3">
        <v>44690</v>
      </c>
      <c r="D665" s="2">
        <v>1540000</v>
      </c>
      <c r="E665" s="2">
        <v>6180</v>
      </c>
      <c r="F665" s="1">
        <v>23000</v>
      </c>
      <c r="G665" s="1">
        <v>1.4999999999999999E-2</v>
      </c>
      <c r="H665" s="1">
        <v>249</v>
      </c>
      <c r="I665" s="1">
        <v>2</v>
      </c>
      <c r="J665" s="1" t="s">
        <v>18</v>
      </c>
      <c r="K665" s="1">
        <v>4</v>
      </c>
      <c r="L665" s="1">
        <v>4</v>
      </c>
      <c r="M665" s="1" t="s">
        <v>22</v>
      </c>
      <c r="N665" s="1" t="s">
        <v>19</v>
      </c>
      <c r="O665" s="1" t="s">
        <v>17</v>
      </c>
      <c r="P665" s="1">
        <v>1372</v>
      </c>
      <c r="Q665" s="1" t="s">
        <v>31</v>
      </c>
      <c r="R665" s="1" t="s">
        <v>65</v>
      </c>
      <c r="S665" s="1">
        <v>2</v>
      </c>
      <c r="T665" s="1" t="s">
        <v>33</v>
      </c>
      <c r="U665" s="1">
        <v>61</v>
      </c>
      <c r="V665" s="1">
        <v>570000</v>
      </c>
      <c r="W665" s="1">
        <v>101</v>
      </c>
      <c r="X665" s="1" t="s">
        <v>37</v>
      </c>
      <c r="Y665" s="1" t="s">
        <v>31</v>
      </c>
      <c r="Z665" s="1">
        <v>25</v>
      </c>
      <c r="AA665" s="1">
        <v>9000</v>
      </c>
    </row>
    <row r="666" spans="2:27" x14ac:dyDescent="0.25">
      <c r="B666" s="2">
        <v>1665</v>
      </c>
      <c r="C666" s="3">
        <v>44691</v>
      </c>
      <c r="D666" s="2">
        <v>2190000</v>
      </c>
      <c r="E666" s="2">
        <v>9240</v>
      </c>
      <c r="F666" s="1">
        <v>33000</v>
      </c>
      <c r="G666" s="1">
        <v>1.4999999999999999E-2</v>
      </c>
      <c r="H666" s="1">
        <v>237</v>
      </c>
      <c r="I666" s="1">
        <v>3</v>
      </c>
      <c r="J666" s="1" t="s">
        <v>18</v>
      </c>
      <c r="K666" s="1">
        <v>3</v>
      </c>
      <c r="L666" s="1">
        <v>3</v>
      </c>
      <c r="M666" s="1" t="s">
        <v>22</v>
      </c>
      <c r="N666" s="1" t="s">
        <v>20</v>
      </c>
      <c r="O666" s="1" t="s">
        <v>17</v>
      </c>
      <c r="P666" s="1">
        <v>1623</v>
      </c>
      <c r="Q666" s="1" t="s">
        <v>31</v>
      </c>
      <c r="R666" s="1" t="s">
        <v>65</v>
      </c>
      <c r="S666" s="1">
        <v>3</v>
      </c>
      <c r="T666" s="1" t="s">
        <v>32</v>
      </c>
      <c r="U666" s="1">
        <v>52</v>
      </c>
      <c r="V666" s="1">
        <v>410000</v>
      </c>
      <c r="W666" s="1">
        <v>102</v>
      </c>
      <c r="X666" s="1" t="s">
        <v>38</v>
      </c>
      <c r="Y666" s="1" t="s">
        <v>31</v>
      </c>
      <c r="Z666" s="1">
        <v>23</v>
      </c>
      <c r="AA666" s="1">
        <v>7000</v>
      </c>
    </row>
    <row r="667" spans="2:27" x14ac:dyDescent="0.25">
      <c r="B667" s="2">
        <v>1666</v>
      </c>
      <c r="C667" s="3">
        <v>44691</v>
      </c>
      <c r="D667" s="2">
        <v>1310000</v>
      </c>
      <c r="E667" s="2">
        <v>9490</v>
      </c>
      <c r="F667" s="1">
        <v>18000</v>
      </c>
      <c r="G667" s="1">
        <v>1.4E-2</v>
      </c>
      <c r="H667" s="1">
        <v>138</v>
      </c>
      <c r="I667" s="1">
        <v>3</v>
      </c>
      <c r="J667" s="1" t="s">
        <v>18</v>
      </c>
      <c r="K667" s="1">
        <v>2</v>
      </c>
      <c r="L667" s="1">
        <v>3</v>
      </c>
      <c r="M667" s="1" t="s">
        <v>22</v>
      </c>
      <c r="N667" s="1" t="s">
        <v>20</v>
      </c>
      <c r="O667" s="1" t="s">
        <v>17</v>
      </c>
      <c r="P667" s="1">
        <v>1726</v>
      </c>
      <c r="Q667" s="1" t="s">
        <v>31</v>
      </c>
      <c r="R667" s="1" t="s">
        <v>66</v>
      </c>
      <c r="S667" s="1">
        <v>0</v>
      </c>
      <c r="T667" s="1" t="s">
        <v>33</v>
      </c>
      <c r="U667" s="1">
        <v>32</v>
      </c>
      <c r="V667" s="1">
        <v>760000</v>
      </c>
      <c r="W667" s="1">
        <v>102</v>
      </c>
      <c r="X667" s="1" t="s">
        <v>38</v>
      </c>
      <c r="Y667" s="1" t="s">
        <v>31</v>
      </c>
      <c r="Z667" s="1">
        <v>23</v>
      </c>
      <c r="AA667" s="1">
        <v>7000</v>
      </c>
    </row>
    <row r="668" spans="2:27" x14ac:dyDescent="0.25">
      <c r="B668" s="2">
        <v>1667</v>
      </c>
      <c r="C668" s="3">
        <v>44691</v>
      </c>
      <c r="D668" s="2">
        <v>2150000</v>
      </c>
      <c r="E668" s="2">
        <v>9220</v>
      </c>
      <c r="F668" s="1">
        <v>32000</v>
      </c>
      <c r="G668" s="1">
        <v>1.4999999999999999E-2</v>
      </c>
      <c r="H668" s="1">
        <v>233</v>
      </c>
      <c r="I668" s="1">
        <v>2</v>
      </c>
      <c r="J668" s="1" t="s">
        <v>18</v>
      </c>
      <c r="K668" s="1">
        <v>3</v>
      </c>
      <c r="L668" s="1">
        <v>4</v>
      </c>
      <c r="M668" s="1" t="s">
        <v>15</v>
      </c>
      <c r="N668" s="1" t="s">
        <v>20</v>
      </c>
      <c r="O668" s="1" t="s">
        <v>21</v>
      </c>
      <c r="P668" s="1">
        <v>1965</v>
      </c>
      <c r="Q668" s="1" t="s">
        <v>31</v>
      </c>
      <c r="R668" s="1" t="s">
        <v>65</v>
      </c>
      <c r="S668" s="1">
        <v>2</v>
      </c>
      <c r="T668" s="1" t="s">
        <v>33</v>
      </c>
      <c r="U668" s="1">
        <v>60</v>
      </c>
      <c r="V668" s="1">
        <v>990000</v>
      </c>
      <c r="W668" s="1">
        <v>101</v>
      </c>
      <c r="X668" s="1" t="s">
        <v>37</v>
      </c>
      <c r="Y668" s="1" t="s">
        <v>31</v>
      </c>
      <c r="Z668" s="1">
        <v>25</v>
      </c>
      <c r="AA668" s="1">
        <v>9000</v>
      </c>
    </row>
    <row r="669" spans="2:27" x14ac:dyDescent="0.25">
      <c r="B669" s="2">
        <v>1668</v>
      </c>
      <c r="C669" s="3">
        <v>44692</v>
      </c>
      <c r="D669" s="2">
        <v>1310000</v>
      </c>
      <c r="E669" s="2">
        <v>8970</v>
      </c>
      <c r="F669" s="1">
        <v>30000</v>
      </c>
      <c r="G669" s="1">
        <v>2.3E-2</v>
      </c>
      <c r="H669" s="1">
        <v>146</v>
      </c>
      <c r="I669" s="1">
        <v>4</v>
      </c>
      <c r="J669" s="1" t="s">
        <v>18</v>
      </c>
      <c r="K669" s="1">
        <v>2</v>
      </c>
      <c r="L669" s="1">
        <v>3</v>
      </c>
      <c r="M669" s="1" t="s">
        <v>23</v>
      </c>
      <c r="N669" s="1" t="s">
        <v>20</v>
      </c>
      <c r="O669" s="1" t="s">
        <v>17</v>
      </c>
      <c r="P669" s="1">
        <v>1424</v>
      </c>
      <c r="Q669" s="1" t="s">
        <v>31</v>
      </c>
      <c r="R669" s="1" t="s">
        <v>66</v>
      </c>
      <c r="S669" s="1">
        <v>0</v>
      </c>
      <c r="T669" s="1" t="s">
        <v>32</v>
      </c>
      <c r="U669" s="1">
        <v>34</v>
      </c>
      <c r="V669" s="1">
        <v>900000</v>
      </c>
      <c r="W669" s="1">
        <v>103</v>
      </c>
      <c r="X669" s="1" t="s">
        <v>39</v>
      </c>
      <c r="Y669" s="1" t="s">
        <v>31</v>
      </c>
      <c r="Z669" s="1">
        <v>31</v>
      </c>
      <c r="AA669" s="1">
        <v>15000</v>
      </c>
    </row>
    <row r="670" spans="2:27" x14ac:dyDescent="0.25">
      <c r="B670" s="2">
        <v>1669</v>
      </c>
      <c r="C670" s="3">
        <v>44692</v>
      </c>
      <c r="D670" s="2">
        <v>2530000</v>
      </c>
      <c r="E670" s="2">
        <v>11710</v>
      </c>
      <c r="F670" s="1">
        <v>30000</v>
      </c>
      <c r="G670" s="1">
        <v>1.2E-2</v>
      </c>
      <c r="H670" s="1">
        <v>216</v>
      </c>
      <c r="I670" s="1">
        <v>3</v>
      </c>
      <c r="J670" s="1" t="s">
        <v>18</v>
      </c>
      <c r="K670" s="1">
        <v>4</v>
      </c>
      <c r="L670" s="1">
        <v>4</v>
      </c>
      <c r="M670" s="1" t="s">
        <v>15</v>
      </c>
      <c r="N670" s="1" t="s">
        <v>16</v>
      </c>
      <c r="O670" s="1" t="s">
        <v>21</v>
      </c>
      <c r="P670" s="1">
        <v>1834</v>
      </c>
      <c r="Q670" s="1" t="s">
        <v>34</v>
      </c>
      <c r="R670" s="1" t="s">
        <v>65</v>
      </c>
      <c r="S670" s="1">
        <v>2</v>
      </c>
      <c r="T670" s="1" t="s">
        <v>33</v>
      </c>
      <c r="U670" s="1">
        <v>65</v>
      </c>
      <c r="V670" s="1">
        <v>510000</v>
      </c>
      <c r="W670" s="1">
        <v>101</v>
      </c>
      <c r="X670" s="1" t="s">
        <v>37</v>
      </c>
      <c r="Y670" s="1" t="s">
        <v>31</v>
      </c>
      <c r="Z670" s="1">
        <v>25</v>
      </c>
      <c r="AA670" s="1">
        <v>9000</v>
      </c>
    </row>
    <row r="671" spans="2:27" x14ac:dyDescent="0.25">
      <c r="B671" s="2">
        <v>1670</v>
      </c>
      <c r="C671" s="3">
        <v>44693</v>
      </c>
      <c r="D671" s="2">
        <v>2380000</v>
      </c>
      <c r="E671" s="2">
        <v>8710</v>
      </c>
      <c r="F671" s="1">
        <v>33000</v>
      </c>
      <c r="G671" s="1">
        <v>1.4E-2</v>
      </c>
      <c r="H671" s="1">
        <v>273</v>
      </c>
      <c r="I671" s="1">
        <v>2</v>
      </c>
      <c r="J671" s="1" t="s">
        <v>18</v>
      </c>
      <c r="K671" s="1">
        <v>3</v>
      </c>
      <c r="L671" s="1">
        <v>3</v>
      </c>
      <c r="M671" s="1" t="s">
        <v>15</v>
      </c>
      <c r="N671" s="1" t="s">
        <v>20</v>
      </c>
      <c r="O671" s="1" t="s">
        <v>17</v>
      </c>
      <c r="P671" s="1">
        <v>1605</v>
      </c>
      <c r="Q671" s="1" t="s">
        <v>31</v>
      </c>
      <c r="R671" s="1" t="s">
        <v>65</v>
      </c>
      <c r="S671" s="1">
        <v>4</v>
      </c>
      <c r="T671" s="1" t="s">
        <v>33</v>
      </c>
      <c r="U671" s="1">
        <v>50</v>
      </c>
      <c r="V671" s="1">
        <v>740000</v>
      </c>
      <c r="W671" s="1">
        <v>101</v>
      </c>
      <c r="X671" s="1" t="s">
        <v>37</v>
      </c>
      <c r="Y671" s="1" t="s">
        <v>31</v>
      </c>
      <c r="Z671" s="1">
        <v>25</v>
      </c>
      <c r="AA671" s="1">
        <v>9000</v>
      </c>
    </row>
    <row r="672" spans="2:27" x14ac:dyDescent="0.25">
      <c r="B672" s="2">
        <v>1671</v>
      </c>
      <c r="C672" s="3">
        <v>44693</v>
      </c>
      <c r="D672" s="2">
        <v>2910000</v>
      </c>
      <c r="E672" s="2">
        <v>10690</v>
      </c>
      <c r="F672" s="1">
        <v>38000</v>
      </c>
      <c r="G672" s="1">
        <v>1.2999999999999999E-2</v>
      </c>
      <c r="H672" s="1">
        <v>272</v>
      </c>
      <c r="I672" s="1">
        <v>4</v>
      </c>
      <c r="J672" s="1" t="s">
        <v>18</v>
      </c>
      <c r="K672" s="1">
        <v>3</v>
      </c>
      <c r="L672" s="1">
        <v>4</v>
      </c>
      <c r="M672" s="1" t="s">
        <v>23</v>
      </c>
      <c r="N672" s="1" t="s">
        <v>16</v>
      </c>
      <c r="O672" s="1" t="s">
        <v>17</v>
      </c>
      <c r="P672" s="1">
        <v>1812</v>
      </c>
      <c r="Q672" s="1" t="s">
        <v>31</v>
      </c>
      <c r="R672" s="1" t="s">
        <v>65</v>
      </c>
      <c r="S672" s="1">
        <v>2</v>
      </c>
      <c r="T672" s="1" t="s">
        <v>32</v>
      </c>
      <c r="U672" s="1">
        <v>41</v>
      </c>
      <c r="V672" s="1">
        <v>740000</v>
      </c>
      <c r="W672" s="1">
        <v>101</v>
      </c>
      <c r="X672" s="1" t="s">
        <v>37</v>
      </c>
      <c r="Y672" s="1" t="s">
        <v>31</v>
      </c>
      <c r="Z672" s="1">
        <v>25</v>
      </c>
      <c r="AA672" s="1">
        <v>9000</v>
      </c>
    </row>
    <row r="673" spans="2:27" x14ac:dyDescent="0.25">
      <c r="B673" s="2">
        <v>1672</v>
      </c>
      <c r="C673" s="3">
        <v>44693</v>
      </c>
      <c r="D673" s="2">
        <v>2910000</v>
      </c>
      <c r="E673" s="2">
        <v>12220</v>
      </c>
      <c r="F673" s="1">
        <v>67000</v>
      </c>
      <c r="G673" s="1">
        <v>2.3E-2</v>
      </c>
      <c r="H673" s="1">
        <v>238</v>
      </c>
      <c r="I673" s="1">
        <v>3</v>
      </c>
      <c r="J673" s="1" t="s">
        <v>14</v>
      </c>
      <c r="K673" s="1">
        <v>3</v>
      </c>
      <c r="L673" s="1">
        <v>4</v>
      </c>
      <c r="M673" s="1" t="s">
        <v>15</v>
      </c>
      <c r="N673" s="1" t="s">
        <v>16</v>
      </c>
      <c r="O673" s="1" t="s">
        <v>21</v>
      </c>
      <c r="P673" s="1">
        <v>1879</v>
      </c>
      <c r="Q673" s="1" t="s">
        <v>31</v>
      </c>
      <c r="R673" s="1" t="s">
        <v>65</v>
      </c>
      <c r="S673" s="1">
        <v>2</v>
      </c>
      <c r="T673" s="1" t="s">
        <v>32</v>
      </c>
      <c r="U673" s="1">
        <v>50</v>
      </c>
      <c r="V673" s="1">
        <v>930000</v>
      </c>
      <c r="W673" s="1">
        <v>103</v>
      </c>
      <c r="X673" s="1" t="s">
        <v>39</v>
      </c>
      <c r="Y673" s="1" t="s">
        <v>31</v>
      </c>
      <c r="Z673" s="1">
        <v>31</v>
      </c>
      <c r="AA673" s="1">
        <v>15000</v>
      </c>
    </row>
    <row r="674" spans="2:27" x14ac:dyDescent="0.25">
      <c r="B674" s="2">
        <v>1673</v>
      </c>
      <c r="C674" s="3">
        <v>44694</v>
      </c>
      <c r="D674" s="2">
        <v>1220000</v>
      </c>
      <c r="E674" s="2">
        <v>6380</v>
      </c>
      <c r="F674" s="1">
        <v>20000</v>
      </c>
      <c r="G674" s="1">
        <v>1.6E-2</v>
      </c>
      <c r="H674" s="1">
        <v>191</v>
      </c>
      <c r="I674" s="1">
        <v>3</v>
      </c>
      <c r="J674" s="1" t="s">
        <v>14</v>
      </c>
      <c r="K674" s="1">
        <v>3</v>
      </c>
      <c r="L674" s="1">
        <v>4</v>
      </c>
      <c r="M674" s="1" t="s">
        <v>15</v>
      </c>
      <c r="N674" s="1" t="s">
        <v>19</v>
      </c>
      <c r="O674" s="1" t="s">
        <v>21</v>
      </c>
      <c r="P674" s="1">
        <v>1119</v>
      </c>
      <c r="Q674" s="1" t="s">
        <v>34</v>
      </c>
      <c r="R674" s="1" t="s">
        <v>65</v>
      </c>
      <c r="S674" s="1">
        <v>3</v>
      </c>
      <c r="T674" s="1" t="s">
        <v>33</v>
      </c>
      <c r="U674" s="1">
        <v>47</v>
      </c>
      <c r="V674" s="1">
        <v>620000</v>
      </c>
      <c r="W674" s="1">
        <v>102</v>
      </c>
      <c r="X674" s="1" t="s">
        <v>38</v>
      </c>
      <c r="Y674" s="1" t="s">
        <v>31</v>
      </c>
      <c r="Z674" s="1">
        <v>23</v>
      </c>
      <c r="AA674" s="1">
        <v>7000</v>
      </c>
    </row>
    <row r="675" spans="2:27" x14ac:dyDescent="0.25">
      <c r="B675" s="2">
        <v>1674</v>
      </c>
      <c r="C675" s="3">
        <v>44694</v>
      </c>
      <c r="D675" s="2">
        <v>2230000</v>
      </c>
      <c r="E675" s="2">
        <v>11790</v>
      </c>
      <c r="F675" s="1">
        <v>49000</v>
      </c>
      <c r="G675" s="1">
        <v>2.1999999999999999E-2</v>
      </c>
      <c r="H675" s="1">
        <v>189</v>
      </c>
      <c r="I675" s="1">
        <v>5</v>
      </c>
      <c r="J675" s="1" t="s">
        <v>18</v>
      </c>
      <c r="K675" s="1">
        <v>2</v>
      </c>
      <c r="L675" s="1">
        <v>3</v>
      </c>
      <c r="M675" s="1" t="s">
        <v>15</v>
      </c>
      <c r="N675" s="1" t="s">
        <v>16</v>
      </c>
      <c r="O675" s="1" t="s">
        <v>21</v>
      </c>
      <c r="P675" s="1">
        <v>1349</v>
      </c>
      <c r="Q675" s="1" t="s">
        <v>31</v>
      </c>
      <c r="R675" s="1" t="s">
        <v>65</v>
      </c>
      <c r="S675" s="1">
        <v>4</v>
      </c>
      <c r="T675" s="1" t="s">
        <v>32</v>
      </c>
      <c r="U675" s="1">
        <v>56</v>
      </c>
      <c r="V675" s="1">
        <v>1060000</v>
      </c>
      <c r="W675" s="1">
        <v>103</v>
      </c>
      <c r="X675" s="1" t="s">
        <v>39</v>
      </c>
      <c r="Y675" s="1" t="s">
        <v>31</v>
      </c>
      <c r="Z675" s="1">
        <v>31</v>
      </c>
      <c r="AA675" s="1">
        <v>15000</v>
      </c>
    </row>
    <row r="676" spans="2:27" x14ac:dyDescent="0.25">
      <c r="B676" s="2">
        <v>1675</v>
      </c>
      <c r="C676" s="3">
        <v>44695</v>
      </c>
      <c r="D676" s="2">
        <v>1380000</v>
      </c>
      <c r="E676" s="2">
        <v>9580</v>
      </c>
      <c r="F676" s="1">
        <v>32000</v>
      </c>
      <c r="G676" s="1">
        <v>2.3E-2</v>
      </c>
      <c r="H676" s="1">
        <v>144</v>
      </c>
      <c r="I676" s="1">
        <v>1</v>
      </c>
      <c r="J676" s="1" t="s">
        <v>14</v>
      </c>
      <c r="K676" s="1">
        <v>2</v>
      </c>
      <c r="L676" s="1">
        <v>2</v>
      </c>
      <c r="M676" s="1" t="s">
        <v>22</v>
      </c>
      <c r="N676" s="1" t="s">
        <v>20</v>
      </c>
      <c r="O676" s="1" t="s">
        <v>17</v>
      </c>
      <c r="P676" s="1">
        <v>1655</v>
      </c>
      <c r="Q676" s="1" t="s">
        <v>31</v>
      </c>
      <c r="R676" s="1" t="s">
        <v>66</v>
      </c>
      <c r="S676" s="1">
        <v>0</v>
      </c>
      <c r="T676" s="1" t="s">
        <v>33</v>
      </c>
      <c r="U676" s="1">
        <v>38</v>
      </c>
      <c r="V676" s="1">
        <v>640000</v>
      </c>
      <c r="W676" s="1">
        <v>103</v>
      </c>
      <c r="X676" s="1" t="s">
        <v>39</v>
      </c>
      <c r="Y676" s="1" t="s">
        <v>31</v>
      </c>
      <c r="Z676" s="1">
        <v>31</v>
      </c>
      <c r="AA676" s="1">
        <v>15000</v>
      </c>
    </row>
    <row r="677" spans="2:27" x14ac:dyDescent="0.25">
      <c r="B677" s="2">
        <v>1676</v>
      </c>
      <c r="C677" s="3">
        <v>44695</v>
      </c>
      <c r="D677" s="2">
        <v>1300000</v>
      </c>
      <c r="E677" s="2">
        <v>8900</v>
      </c>
      <c r="F677" s="1">
        <v>20000</v>
      </c>
      <c r="G677" s="1">
        <v>1.4999999999999999E-2</v>
      </c>
      <c r="H677" s="1">
        <v>146</v>
      </c>
      <c r="I677" s="1">
        <v>3</v>
      </c>
      <c r="J677" s="1" t="s">
        <v>14</v>
      </c>
      <c r="K677" s="1">
        <v>1</v>
      </c>
      <c r="L677" s="1">
        <v>3</v>
      </c>
      <c r="M677" s="1" t="s">
        <v>15</v>
      </c>
      <c r="N677" s="1" t="s">
        <v>20</v>
      </c>
      <c r="O677" s="1" t="s">
        <v>17</v>
      </c>
      <c r="P677" s="1">
        <v>1668</v>
      </c>
      <c r="Q677" s="1" t="s">
        <v>31</v>
      </c>
      <c r="R677" s="1" t="s">
        <v>66</v>
      </c>
      <c r="S677" s="1">
        <v>0</v>
      </c>
      <c r="T677" s="1" t="s">
        <v>33</v>
      </c>
      <c r="U677" s="1">
        <v>37</v>
      </c>
      <c r="V677" s="1">
        <v>290000</v>
      </c>
      <c r="W677" s="1">
        <v>101</v>
      </c>
      <c r="X677" s="1" t="s">
        <v>37</v>
      </c>
      <c r="Y677" s="1" t="s">
        <v>31</v>
      </c>
      <c r="Z677" s="1">
        <v>25</v>
      </c>
      <c r="AA677" s="1">
        <v>9000</v>
      </c>
    </row>
    <row r="678" spans="2:27" x14ac:dyDescent="0.25">
      <c r="B678" s="2">
        <v>1677</v>
      </c>
      <c r="C678" s="3">
        <v>44697</v>
      </c>
      <c r="D678" s="2">
        <v>1110000</v>
      </c>
      <c r="E678" s="2">
        <v>5750</v>
      </c>
      <c r="F678" s="1">
        <v>21000</v>
      </c>
      <c r="G678" s="1">
        <v>1.9E-2</v>
      </c>
      <c r="H678" s="1">
        <v>193</v>
      </c>
      <c r="I678" s="1">
        <v>1</v>
      </c>
      <c r="J678" s="1" t="s">
        <v>14</v>
      </c>
      <c r="K678" s="1">
        <v>2</v>
      </c>
      <c r="L678" s="1">
        <v>4</v>
      </c>
      <c r="M678" s="1" t="s">
        <v>23</v>
      </c>
      <c r="N678" s="1" t="s">
        <v>19</v>
      </c>
      <c r="O678" s="1" t="s">
        <v>17</v>
      </c>
      <c r="P678" s="1">
        <v>1802</v>
      </c>
      <c r="Q678" s="1" t="s">
        <v>31</v>
      </c>
      <c r="R678" s="1" t="s">
        <v>65</v>
      </c>
      <c r="S678" s="1">
        <v>2</v>
      </c>
      <c r="T678" s="1" t="s">
        <v>33</v>
      </c>
      <c r="U678" s="1">
        <v>61</v>
      </c>
      <c r="V678" s="1">
        <v>630000</v>
      </c>
      <c r="W678" s="1">
        <v>102</v>
      </c>
      <c r="X678" s="1" t="s">
        <v>38</v>
      </c>
      <c r="Y678" s="1" t="s">
        <v>31</v>
      </c>
      <c r="Z678" s="1">
        <v>23</v>
      </c>
      <c r="AA678" s="1">
        <v>7000</v>
      </c>
    </row>
    <row r="679" spans="2:27" x14ac:dyDescent="0.25">
      <c r="B679" s="2">
        <v>1678</v>
      </c>
      <c r="C679" s="3">
        <v>44701</v>
      </c>
      <c r="D679" s="2">
        <v>1670000</v>
      </c>
      <c r="E679" s="2">
        <v>8470</v>
      </c>
      <c r="F679" s="1">
        <v>38000</v>
      </c>
      <c r="G679" s="1">
        <v>2.3E-2</v>
      </c>
      <c r="H679" s="1">
        <v>197</v>
      </c>
      <c r="I679" s="1">
        <v>5</v>
      </c>
      <c r="J679" s="1" t="s">
        <v>14</v>
      </c>
      <c r="K679" s="1">
        <v>2</v>
      </c>
      <c r="L679" s="1">
        <v>2</v>
      </c>
      <c r="M679" s="1" t="s">
        <v>23</v>
      </c>
      <c r="N679" s="1" t="s">
        <v>20</v>
      </c>
      <c r="O679" s="1" t="s">
        <v>17</v>
      </c>
      <c r="P679" s="1">
        <v>1046</v>
      </c>
      <c r="Q679" s="1" t="s">
        <v>31</v>
      </c>
      <c r="R679" s="1" t="s">
        <v>66</v>
      </c>
      <c r="S679" s="1">
        <v>0</v>
      </c>
      <c r="T679" s="1" t="s">
        <v>33</v>
      </c>
      <c r="U679" s="1">
        <v>30</v>
      </c>
      <c r="V679" s="1">
        <v>580000</v>
      </c>
      <c r="W679" s="1">
        <v>103</v>
      </c>
      <c r="X679" s="1" t="s">
        <v>39</v>
      </c>
      <c r="Y679" s="1" t="s">
        <v>31</v>
      </c>
      <c r="Z679" s="1">
        <v>31</v>
      </c>
      <c r="AA679" s="1">
        <v>15000</v>
      </c>
    </row>
    <row r="680" spans="2:27" x14ac:dyDescent="0.25">
      <c r="B680" s="2">
        <v>1679</v>
      </c>
      <c r="C680" s="3">
        <v>44701</v>
      </c>
      <c r="D680" s="2">
        <v>840000</v>
      </c>
      <c r="E680" s="2">
        <v>6170</v>
      </c>
      <c r="F680" s="1">
        <v>11000</v>
      </c>
      <c r="G680" s="1">
        <v>1.2999999999999999E-2</v>
      </c>
      <c r="H680" s="1">
        <v>136</v>
      </c>
      <c r="I680" s="1">
        <v>6</v>
      </c>
      <c r="J680" s="1" t="s">
        <v>18</v>
      </c>
      <c r="K680" s="1">
        <v>2</v>
      </c>
      <c r="L680" s="1">
        <v>3</v>
      </c>
      <c r="M680" s="1" t="s">
        <v>23</v>
      </c>
      <c r="N680" s="1" t="s">
        <v>19</v>
      </c>
      <c r="O680" s="1" t="s">
        <v>21</v>
      </c>
      <c r="P680" s="1">
        <v>1295</v>
      </c>
      <c r="Q680" s="1" t="s">
        <v>31</v>
      </c>
      <c r="R680" s="1" t="s">
        <v>66</v>
      </c>
      <c r="S680" s="1">
        <v>0</v>
      </c>
      <c r="T680" s="1" t="s">
        <v>33</v>
      </c>
      <c r="U680" s="1">
        <v>34</v>
      </c>
      <c r="V680" s="1">
        <v>270000</v>
      </c>
      <c r="W680" s="1">
        <v>101</v>
      </c>
      <c r="X680" s="1" t="s">
        <v>37</v>
      </c>
      <c r="Y680" s="1" t="s">
        <v>31</v>
      </c>
      <c r="Z680" s="1">
        <v>25</v>
      </c>
      <c r="AA680" s="1">
        <v>9000</v>
      </c>
    </row>
    <row r="681" spans="2:27" x14ac:dyDescent="0.25">
      <c r="B681" s="2">
        <v>1680</v>
      </c>
      <c r="C681" s="3">
        <v>44701</v>
      </c>
      <c r="D681" s="2">
        <v>2190000</v>
      </c>
      <c r="E681" s="2">
        <v>9270</v>
      </c>
      <c r="F681" s="1">
        <v>53000</v>
      </c>
      <c r="G681" s="1">
        <v>2.4E-2</v>
      </c>
      <c r="H681" s="1">
        <v>236</v>
      </c>
      <c r="I681" s="1">
        <v>3</v>
      </c>
      <c r="J681" s="1" t="s">
        <v>14</v>
      </c>
      <c r="K681" s="1">
        <v>4</v>
      </c>
      <c r="L681" s="1">
        <v>4</v>
      </c>
      <c r="M681" s="1" t="s">
        <v>15</v>
      </c>
      <c r="N681" s="1" t="s">
        <v>20</v>
      </c>
      <c r="O681" s="1" t="s">
        <v>21</v>
      </c>
      <c r="P681" s="1">
        <v>1338</v>
      </c>
      <c r="Q681" s="1" t="s">
        <v>31</v>
      </c>
      <c r="R681" s="1" t="s">
        <v>65</v>
      </c>
      <c r="S681" s="1">
        <v>4</v>
      </c>
      <c r="T681" s="1" t="s">
        <v>33</v>
      </c>
      <c r="U681" s="1">
        <v>65</v>
      </c>
      <c r="V681" s="1">
        <v>820000</v>
      </c>
      <c r="W681" s="1">
        <v>103</v>
      </c>
      <c r="X681" s="1" t="s">
        <v>39</v>
      </c>
      <c r="Y681" s="1" t="s">
        <v>31</v>
      </c>
      <c r="Z681" s="1">
        <v>31</v>
      </c>
      <c r="AA681" s="1">
        <v>15000</v>
      </c>
    </row>
    <row r="682" spans="2:27" x14ac:dyDescent="0.25">
      <c r="B682" s="2">
        <v>1681</v>
      </c>
      <c r="C682" s="3">
        <v>44701</v>
      </c>
      <c r="D682" s="2">
        <v>2090000</v>
      </c>
      <c r="E682" s="2">
        <v>9000</v>
      </c>
      <c r="F682" s="1">
        <v>42000</v>
      </c>
      <c r="G682" s="1">
        <v>0.02</v>
      </c>
      <c r="H682" s="1">
        <v>232</v>
      </c>
      <c r="I682" s="1">
        <v>2</v>
      </c>
      <c r="J682" s="1" t="s">
        <v>18</v>
      </c>
      <c r="K682" s="1">
        <v>3</v>
      </c>
      <c r="L682" s="1">
        <v>4</v>
      </c>
      <c r="M682" s="1" t="s">
        <v>23</v>
      </c>
      <c r="N682" s="1" t="s">
        <v>20</v>
      </c>
      <c r="O682" s="1" t="s">
        <v>21</v>
      </c>
      <c r="P682" s="1">
        <v>1563</v>
      </c>
      <c r="Q682" s="1" t="s">
        <v>31</v>
      </c>
      <c r="R682" s="1" t="s">
        <v>65</v>
      </c>
      <c r="S682" s="1">
        <v>2</v>
      </c>
      <c r="T682" s="1" t="s">
        <v>33</v>
      </c>
      <c r="U682" s="1">
        <v>45</v>
      </c>
      <c r="V682" s="1">
        <v>360000</v>
      </c>
      <c r="W682" s="1">
        <v>103</v>
      </c>
      <c r="X682" s="1" t="s">
        <v>39</v>
      </c>
      <c r="Y682" s="1" t="s">
        <v>31</v>
      </c>
      <c r="Z682" s="1">
        <v>31</v>
      </c>
      <c r="AA682" s="1">
        <v>15000</v>
      </c>
    </row>
    <row r="683" spans="2:27" x14ac:dyDescent="0.25">
      <c r="B683" s="2">
        <v>1682</v>
      </c>
      <c r="C683" s="3">
        <v>44702</v>
      </c>
      <c r="D683" s="2">
        <v>1700000</v>
      </c>
      <c r="E683" s="2">
        <v>6560</v>
      </c>
      <c r="F683" s="1">
        <v>41000</v>
      </c>
      <c r="G683" s="1">
        <v>2.4E-2</v>
      </c>
      <c r="H683" s="1">
        <v>259</v>
      </c>
      <c r="I683" s="1">
        <v>6</v>
      </c>
      <c r="J683" s="1" t="s">
        <v>18</v>
      </c>
      <c r="K683" s="1">
        <v>4</v>
      </c>
      <c r="L683" s="1">
        <v>3</v>
      </c>
      <c r="M683" s="1" t="s">
        <v>22</v>
      </c>
      <c r="N683" s="1" t="s">
        <v>19</v>
      </c>
      <c r="O683" s="1" t="s">
        <v>17</v>
      </c>
      <c r="P683" s="1">
        <v>1744</v>
      </c>
      <c r="Q683" s="1" t="s">
        <v>34</v>
      </c>
      <c r="R683" s="1" t="s">
        <v>65</v>
      </c>
      <c r="S683" s="1">
        <v>2</v>
      </c>
      <c r="T683" s="1" t="s">
        <v>33</v>
      </c>
      <c r="U683" s="1">
        <v>50</v>
      </c>
      <c r="V683" s="1">
        <v>540000</v>
      </c>
      <c r="W683" s="1">
        <v>103</v>
      </c>
      <c r="X683" s="1" t="s">
        <v>39</v>
      </c>
      <c r="Y683" s="1" t="s">
        <v>31</v>
      </c>
      <c r="Z683" s="1">
        <v>31</v>
      </c>
      <c r="AA683" s="1">
        <v>15000</v>
      </c>
    </row>
    <row r="684" spans="2:27" x14ac:dyDescent="0.25">
      <c r="B684" s="2">
        <v>1683</v>
      </c>
      <c r="C684" s="3">
        <v>44704</v>
      </c>
      <c r="D684" s="2">
        <v>2020000</v>
      </c>
      <c r="E684" s="2">
        <v>11740</v>
      </c>
      <c r="F684" s="1">
        <v>30000</v>
      </c>
      <c r="G684" s="1">
        <v>1.4999999999999999E-2</v>
      </c>
      <c r="H684" s="1">
        <v>172</v>
      </c>
      <c r="I684" s="1">
        <v>4</v>
      </c>
      <c r="J684" s="1" t="s">
        <v>14</v>
      </c>
      <c r="K684" s="1">
        <v>3</v>
      </c>
      <c r="L684" s="1">
        <v>2</v>
      </c>
      <c r="M684" s="1" t="s">
        <v>15</v>
      </c>
      <c r="N684" s="1" t="s">
        <v>16</v>
      </c>
      <c r="O684" s="1" t="s">
        <v>21</v>
      </c>
      <c r="P684" s="1">
        <v>1699</v>
      </c>
      <c r="Q684" s="1" t="s">
        <v>31</v>
      </c>
      <c r="R684" s="1" t="s">
        <v>66</v>
      </c>
      <c r="S684" s="1">
        <v>0</v>
      </c>
      <c r="T684" s="1" t="s">
        <v>33</v>
      </c>
      <c r="U684" s="1">
        <v>39</v>
      </c>
      <c r="V684" s="1">
        <v>510000</v>
      </c>
      <c r="W684" s="1">
        <v>102</v>
      </c>
      <c r="X684" s="1" t="s">
        <v>38</v>
      </c>
      <c r="Y684" s="1" t="s">
        <v>31</v>
      </c>
      <c r="Z684" s="1">
        <v>23</v>
      </c>
      <c r="AA684" s="1">
        <v>7000</v>
      </c>
    </row>
    <row r="685" spans="2:27" x14ac:dyDescent="0.25">
      <c r="B685" s="2">
        <v>1684</v>
      </c>
      <c r="C685" s="3">
        <v>44705</v>
      </c>
      <c r="D685" s="2">
        <v>3140000</v>
      </c>
      <c r="E685" s="2">
        <v>11410</v>
      </c>
      <c r="F685" s="1">
        <v>35000</v>
      </c>
      <c r="G685" s="1">
        <v>1.0999999999999999E-2</v>
      </c>
      <c r="H685" s="1">
        <v>275</v>
      </c>
      <c r="I685" s="1">
        <v>6</v>
      </c>
      <c r="J685" s="1" t="s">
        <v>18</v>
      </c>
      <c r="K685" s="1">
        <v>4</v>
      </c>
      <c r="L685" s="1">
        <v>3</v>
      </c>
      <c r="M685" s="1" t="s">
        <v>15</v>
      </c>
      <c r="N685" s="1" t="s">
        <v>16</v>
      </c>
      <c r="O685" s="1" t="s">
        <v>17</v>
      </c>
      <c r="P685" s="1">
        <v>1236</v>
      </c>
      <c r="Q685" s="1" t="s">
        <v>34</v>
      </c>
      <c r="R685" s="1" t="s">
        <v>65</v>
      </c>
      <c r="S685" s="1">
        <v>3</v>
      </c>
      <c r="T685" s="1" t="s">
        <v>32</v>
      </c>
      <c r="U685" s="1">
        <v>65</v>
      </c>
      <c r="V685" s="1">
        <v>540000</v>
      </c>
      <c r="W685" s="1">
        <v>101</v>
      </c>
      <c r="X685" s="1" t="s">
        <v>37</v>
      </c>
      <c r="Y685" s="1" t="s">
        <v>31</v>
      </c>
      <c r="Z685" s="1">
        <v>25</v>
      </c>
      <c r="AA685" s="1">
        <v>9000</v>
      </c>
    </row>
    <row r="686" spans="2:27" x14ac:dyDescent="0.25">
      <c r="B686" s="2">
        <v>1685</v>
      </c>
      <c r="C686" s="3">
        <v>44706</v>
      </c>
      <c r="D686" s="2">
        <v>1750000</v>
      </c>
      <c r="E686" s="2">
        <v>8830</v>
      </c>
      <c r="F686" s="1">
        <v>26000</v>
      </c>
      <c r="G686" s="1">
        <v>1.4999999999999999E-2</v>
      </c>
      <c r="H686" s="1">
        <v>198</v>
      </c>
      <c r="I686" s="1">
        <v>6</v>
      </c>
      <c r="J686" s="1" t="s">
        <v>14</v>
      </c>
      <c r="K686" s="1">
        <v>2</v>
      </c>
      <c r="L686" s="1">
        <v>3</v>
      </c>
      <c r="M686" s="1" t="s">
        <v>15</v>
      </c>
      <c r="N686" s="1" t="s">
        <v>20</v>
      </c>
      <c r="O686" s="1" t="s">
        <v>17</v>
      </c>
      <c r="P686" s="1">
        <v>1425</v>
      </c>
      <c r="Q686" s="1" t="s">
        <v>31</v>
      </c>
      <c r="R686" s="1" t="s">
        <v>65</v>
      </c>
      <c r="S686" s="1">
        <v>2</v>
      </c>
      <c r="T686" s="1" t="s">
        <v>33</v>
      </c>
      <c r="U686" s="1">
        <v>55</v>
      </c>
      <c r="V686" s="1">
        <v>490000</v>
      </c>
      <c r="W686" s="1">
        <v>101</v>
      </c>
      <c r="X686" s="1" t="s">
        <v>37</v>
      </c>
      <c r="Y686" s="1" t="s">
        <v>31</v>
      </c>
      <c r="Z686" s="1">
        <v>25</v>
      </c>
      <c r="AA686" s="1">
        <v>9000</v>
      </c>
    </row>
    <row r="687" spans="2:27" x14ac:dyDescent="0.25">
      <c r="B687" s="2">
        <v>1686</v>
      </c>
      <c r="C687" s="3">
        <v>44706</v>
      </c>
      <c r="D687" s="2">
        <v>2370000</v>
      </c>
      <c r="E687" s="2">
        <v>9830</v>
      </c>
      <c r="F687" s="1">
        <v>33000</v>
      </c>
      <c r="G687" s="1">
        <v>1.4E-2</v>
      </c>
      <c r="H687" s="1">
        <v>241</v>
      </c>
      <c r="I687" s="1">
        <v>1</v>
      </c>
      <c r="J687" s="1" t="s">
        <v>18</v>
      </c>
      <c r="K687" s="1">
        <v>4</v>
      </c>
      <c r="L687" s="1">
        <v>4</v>
      </c>
      <c r="M687" s="1" t="s">
        <v>22</v>
      </c>
      <c r="N687" s="1" t="s">
        <v>20</v>
      </c>
      <c r="O687" s="1" t="s">
        <v>21</v>
      </c>
      <c r="P687" s="1">
        <v>1695</v>
      </c>
      <c r="Q687" s="1" t="s">
        <v>31</v>
      </c>
      <c r="R687" s="1" t="s">
        <v>65</v>
      </c>
      <c r="S687" s="1">
        <v>3</v>
      </c>
      <c r="T687" s="1" t="s">
        <v>32</v>
      </c>
      <c r="U687" s="1">
        <v>56</v>
      </c>
      <c r="V687" s="1">
        <v>480000</v>
      </c>
      <c r="W687" s="1">
        <v>101</v>
      </c>
      <c r="X687" s="1" t="s">
        <v>37</v>
      </c>
      <c r="Y687" s="1" t="s">
        <v>31</v>
      </c>
      <c r="Z687" s="1">
        <v>25</v>
      </c>
      <c r="AA687" s="1">
        <v>9000</v>
      </c>
    </row>
    <row r="688" spans="2:27" x14ac:dyDescent="0.25">
      <c r="B688" s="2">
        <v>1687</v>
      </c>
      <c r="C688" s="3">
        <v>44708</v>
      </c>
      <c r="D688" s="2">
        <v>2810000</v>
      </c>
      <c r="E688" s="2">
        <v>12270</v>
      </c>
      <c r="F688" s="1">
        <v>56000</v>
      </c>
      <c r="G688" s="1">
        <v>0.02</v>
      </c>
      <c r="H688" s="1">
        <v>229</v>
      </c>
      <c r="I688" s="1">
        <v>2</v>
      </c>
      <c r="J688" s="1" t="s">
        <v>14</v>
      </c>
      <c r="K688" s="1">
        <v>4</v>
      </c>
      <c r="L688" s="1">
        <v>4</v>
      </c>
      <c r="M688" s="1" t="s">
        <v>22</v>
      </c>
      <c r="N688" s="1" t="s">
        <v>16</v>
      </c>
      <c r="O688" s="1" t="s">
        <v>21</v>
      </c>
      <c r="P688" s="1">
        <v>1875</v>
      </c>
      <c r="Q688" s="1" t="s">
        <v>31</v>
      </c>
      <c r="R688" s="1" t="s">
        <v>65</v>
      </c>
      <c r="S688" s="1">
        <v>4</v>
      </c>
      <c r="T688" s="1" t="s">
        <v>33</v>
      </c>
      <c r="U688" s="1">
        <v>49</v>
      </c>
      <c r="V688" s="1">
        <v>950000</v>
      </c>
      <c r="W688" s="1">
        <v>102</v>
      </c>
      <c r="X688" s="1" t="s">
        <v>38</v>
      </c>
      <c r="Y688" s="1" t="s">
        <v>31</v>
      </c>
      <c r="Z688" s="1">
        <v>23</v>
      </c>
      <c r="AA688" s="1">
        <v>7000</v>
      </c>
    </row>
    <row r="689" spans="2:27" x14ac:dyDescent="0.25">
      <c r="B689" s="2">
        <v>1688</v>
      </c>
      <c r="C689" s="3">
        <v>44709</v>
      </c>
      <c r="D689" s="2">
        <v>1870000</v>
      </c>
      <c r="E689" s="2">
        <v>10440</v>
      </c>
      <c r="F689" s="1">
        <v>19000</v>
      </c>
      <c r="G689" s="1">
        <v>0.01</v>
      </c>
      <c r="H689" s="1">
        <v>179</v>
      </c>
      <c r="I689" s="1">
        <v>4</v>
      </c>
      <c r="J689" s="1" t="s">
        <v>18</v>
      </c>
      <c r="K689" s="1">
        <v>2</v>
      </c>
      <c r="L689" s="1">
        <v>3</v>
      </c>
      <c r="M689" s="1" t="s">
        <v>23</v>
      </c>
      <c r="N689" s="1" t="s">
        <v>16</v>
      </c>
      <c r="O689" s="1" t="s">
        <v>17</v>
      </c>
      <c r="P689" s="1">
        <v>1092</v>
      </c>
      <c r="Q689" s="1" t="s">
        <v>31</v>
      </c>
      <c r="R689" s="1" t="s">
        <v>65</v>
      </c>
      <c r="S689" s="1">
        <v>2</v>
      </c>
      <c r="T689" s="1" t="s">
        <v>33</v>
      </c>
      <c r="U689" s="1">
        <v>52</v>
      </c>
      <c r="V689" s="1">
        <v>860000</v>
      </c>
      <c r="W689" s="1">
        <v>101</v>
      </c>
      <c r="X689" s="1" t="s">
        <v>37</v>
      </c>
      <c r="Y689" s="1" t="s">
        <v>31</v>
      </c>
      <c r="Z689" s="1">
        <v>25</v>
      </c>
      <c r="AA689" s="1">
        <v>9000</v>
      </c>
    </row>
    <row r="690" spans="2:27" x14ac:dyDescent="0.25">
      <c r="B690" s="2">
        <v>1689</v>
      </c>
      <c r="C690" s="3">
        <v>44710</v>
      </c>
      <c r="D690" s="2">
        <v>2590000</v>
      </c>
      <c r="E690" s="2">
        <v>10970</v>
      </c>
      <c r="F690" s="1">
        <v>57000</v>
      </c>
      <c r="G690" s="1">
        <v>2.1999999999999999E-2</v>
      </c>
      <c r="H690" s="1">
        <v>236</v>
      </c>
      <c r="I690" s="1">
        <v>1</v>
      </c>
      <c r="J690" s="1" t="s">
        <v>14</v>
      </c>
      <c r="K690" s="1">
        <v>3</v>
      </c>
      <c r="L690" s="1">
        <v>3</v>
      </c>
      <c r="M690" s="1" t="s">
        <v>23</v>
      </c>
      <c r="N690" s="1" t="s">
        <v>16</v>
      </c>
      <c r="O690" s="1" t="s">
        <v>17</v>
      </c>
      <c r="P690" s="1">
        <v>1949</v>
      </c>
      <c r="Q690" s="1" t="s">
        <v>31</v>
      </c>
      <c r="R690" s="1" t="s">
        <v>65</v>
      </c>
      <c r="S690" s="1">
        <v>2</v>
      </c>
      <c r="T690" s="1" t="s">
        <v>32</v>
      </c>
      <c r="U690" s="1">
        <v>59</v>
      </c>
      <c r="V690" s="1">
        <v>430000</v>
      </c>
      <c r="W690" s="1">
        <v>103</v>
      </c>
      <c r="X690" s="1" t="s">
        <v>39</v>
      </c>
      <c r="Y690" s="1" t="s">
        <v>31</v>
      </c>
      <c r="Z690" s="1">
        <v>31</v>
      </c>
      <c r="AA690" s="1">
        <v>15000</v>
      </c>
    </row>
    <row r="691" spans="2:27" x14ac:dyDescent="0.25">
      <c r="B691" s="2">
        <v>1690</v>
      </c>
      <c r="C691" s="3">
        <v>44712</v>
      </c>
      <c r="D691" s="2">
        <v>2240000</v>
      </c>
      <c r="E691" s="2">
        <v>9210</v>
      </c>
      <c r="F691" s="1">
        <v>45000</v>
      </c>
      <c r="G691" s="1">
        <v>0.02</v>
      </c>
      <c r="H691" s="1">
        <v>243</v>
      </c>
      <c r="I691" s="1">
        <v>4</v>
      </c>
      <c r="J691" s="1" t="s">
        <v>14</v>
      </c>
      <c r="K691" s="1">
        <v>3</v>
      </c>
      <c r="L691" s="1">
        <v>4</v>
      </c>
      <c r="M691" s="1" t="s">
        <v>23</v>
      </c>
      <c r="N691" s="1" t="s">
        <v>20</v>
      </c>
      <c r="O691" s="1" t="s">
        <v>21</v>
      </c>
      <c r="P691" s="1">
        <v>1250</v>
      </c>
      <c r="Q691" s="1" t="s">
        <v>31</v>
      </c>
      <c r="R691" s="1" t="s">
        <v>65</v>
      </c>
      <c r="S691" s="1">
        <v>4</v>
      </c>
      <c r="T691" s="1" t="s">
        <v>32</v>
      </c>
      <c r="U691" s="1">
        <v>52</v>
      </c>
      <c r="V691" s="1">
        <v>320000</v>
      </c>
      <c r="W691" s="1">
        <v>103</v>
      </c>
      <c r="X691" s="1" t="s">
        <v>39</v>
      </c>
      <c r="Y691" s="1" t="s">
        <v>31</v>
      </c>
      <c r="Z691" s="1">
        <v>31</v>
      </c>
      <c r="AA691" s="1">
        <v>15000</v>
      </c>
    </row>
    <row r="692" spans="2:27" x14ac:dyDescent="0.25">
      <c r="B692" s="2">
        <v>1691</v>
      </c>
      <c r="C692" s="3">
        <v>44712</v>
      </c>
      <c r="D692" s="2">
        <v>1800000</v>
      </c>
      <c r="E692" s="2">
        <v>6540</v>
      </c>
      <c r="F692" s="1">
        <v>27000</v>
      </c>
      <c r="G692" s="1">
        <v>1.4999999999999999E-2</v>
      </c>
      <c r="H692" s="1">
        <v>275</v>
      </c>
      <c r="I692" s="1">
        <v>6</v>
      </c>
      <c r="J692" s="1" t="s">
        <v>14</v>
      </c>
      <c r="K692" s="1">
        <v>3</v>
      </c>
      <c r="L692" s="1">
        <v>3</v>
      </c>
      <c r="M692" s="1" t="s">
        <v>15</v>
      </c>
      <c r="N692" s="1" t="s">
        <v>19</v>
      </c>
      <c r="O692" s="1" t="s">
        <v>21</v>
      </c>
      <c r="P692" s="1">
        <v>1495</v>
      </c>
      <c r="Q692" s="1" t="s">
        <v>31</v>
      </c>
      <c r="R692" s="1" t="s">
        <v>65</v>
      </c>
      <c r="S692" s="1">
        <v>3</v>
      </c>
      <c r="T692" s="1" t="s">
        <v>32</v>
      </c>
      <c r="U692" s="1">
        <v>57</v>
      </c>
      <c r="V692" s="1">
        <v>680000</v>
      </c>
      <c r="W692" s="1">
        <v>102</v>
      </c>
      <c r="X692" s="1" t="s">
        <v>38</v>
      </c>
      <c r="Y692" s="1" t="s">
        <v>31</v>
      </c>
      <c r="Z692" s="1">
        <v>23</v>
      </c>
      <c r="AA692" s="1">
        <v>7000</v>
      </c>
    </row>
    <row r="693" spans="2:27" x14ac:dyDescent="0.25">
      <c r="B693" s="2">
        <v>1692</v>
      </c>
      <c r="C693" s="3">
        <v>44713</v>
      </c>
      <c r="D693" s="2">
        <v>1390000</v>
      </c>
      <c r="E693" s="2">
        <v>6980</v>
      </c>
      <c r="F693" s="1">
        <v>28000</v>
      </c>
      <c r="G693" s="1">
        <v>0.02</v>
      </c>
      <c r="H693" s="1">
        <v>199</v>
      </c>
      <c r="I693" s="1">
        <v>1</v>
      </c>
      <c r="J693" s="1" t="s">
        <v>14</v>
      </c>
      <c r="K693" s="1">
        <v>2</v>
      </c>
      <c r="L693" s="1">
        <v>3</v>
      </c>
      <c r="M693" s="1" t="s">
        <v>22</v>
      </c>
      <c r="N693" s="1" t="s">
        <v>19</v>
      </c>
      <c r="O693" s="1" t="s">
        <v>21</v>
      </c>
      <c r="P693" s="1">
        <v>1488</v>
      </c>
      <c r="Q693" s="1" t="s">
        <v>31</v>
      </c>
      <c r="R693" s="1" t="s">
        <v>65</v>
      </c>
      <c r="S693" s="1">
        <v>4</v>
      </c>
      <c r="T693" s="1" t="s">
        <v>33</v>
      </c>
      <c r="U693" s="1">
        <v>52</v>
      </c>
      <c r="V693" s="1">
        <v>490000</v>
      </c>
      <c r="W693" s="1">
        <v>103</v>
      </c>
      <c r="X693" s="1" t="s">
        <v>39</v>
      </c>
      <c r="Y693" s="1" t="s">
        <v>31</v>
      </c>
      <c r="Z693" s="1">
        <v>31</v>
      </c>
      <c r="AA693" s="1">
        <v>15000</v>
      </c>
    </row>
    <row r="694" spans="2:27" x14ac:dyDescent="0.25">
      <c r="B694" s="2">
        <v>1693</v>
      </c>
      <c r="C694" s="3">
        <v>44714</v>
      </c>
      <c r="D694" s="2">
        <v>1530000</v>
      </c>
      <c r="E694" s="2">
        <v>8890</v>
      </c>
      <c r="F694" s="1">
        <v>24000</v>
      </c>
      <c r="G694" s="1">
        <v>1.6E-2</v>
      </c>
      <c r="H694" s="1">
        <v>172</v>
      </c>
      <c r="I694" s="1">
        <v>6</v>
      </c>
      <c r="J694" s="1" t="s">
        <v>18</v>
      </c>
      <c r="K694" s="1">
        <v>2</v>
      </c>
      <c r="L694" s="1">
        <v>3</v>
      </c>
      <c r="M694" s="1" t="s">
        <v>23</v>
      </c>
      <c r="N694" s="1" t="s">
        <v>20</v>
      </c>
      <c r="O694" s="1" t="s">
        <v>21</v>
      </c>
      <c r="P694" s="1">
        <v>1833</v>
      </c>
      <c r="Q694" s="1" t="s">
        <v>31</v>
      </c>
      <c r="R694" s="1" t="s">
        <v>65</v>
      </c>
      <c r="S694" s="1">
        <v>4</v>
      </c>
      <c r="T694" s="1" t="s">
        <v>32</v>
      </c>
      <c r="U694" s="1">
        <v>41</v>
      </c>
      <c r="V694" s="1">
        <v>500000</v>
      </c>
      <c r="W694" s="1">
        <v>101</v>
      </c>
      <c r="X694" s="1" t="s">
        <v>37</v>
      </c>
      <c r="Y694" s="1" t="s">
        <v>31</v>
      </c>
      <c r="Z694" s="1">
        <v>25</v>
      </c>
      <c r="AA694" s="1">
        <v>9000</v>
      </c>
    </row>
    <row r="695" spans="2:27" x14ac:dyDescent="0.25">
      <c r="B695" s="2">
        <v>1694</v>
      </c>
      <c r="C695" s="3">
        <v>44715</v>
      </c>
      <c r="D695" s="2">
        <v>1460000</v>
      </c>
      <c r="E695" s="2">
        <v>9790</v>
      </c>
      <c r="F695" s="1">
        <v>23000</v>
      </c>
      <c r="G695" s="1">
        <v>1.6E-2</v>
      </c>
      <c r="H695" s="1">
        <v>149</v>
      </c>
      <c r="I695" s="1">
        <v>6</v>
      </c>
      <c r="J695" s="1" t="s">
        <v>18</v>
      </c>
      <c r="K695" s="1">
        <v>1</v>
      </c>
      <c r="L695" s="1">
        <v>2</v>
      </c>
      <c r="M695" s="1" t="s">
        <v>22</v>
      </c>
      <c r="N695" s="1" t="s">
        <v>20</v>
      </c>
      <c r="O695" s="1" t="s">
        <v>21</v>
      </c>
      <c r="P695" s="1">
        <v>1950</v>
      </c>
      <c r="Q695" s="1" t="s">
        <v>31</v>
      </c>
      <c r="R695" s="1" t="s">
        <v>66</v>
      </c>
      <c r="S695" s="1">
        <v>0</v>
      </c>
      <c r="T695" s="1" t="s">
        <v>32</v>
      </c>
      <c r="U695" s="1">
        <v>36</v>
      </c>
      <c r="V695" s="1">
        <v>520000</v>
      </c>
      <c r="W695" s="1">
        <v>101</v>
      </c>
      <c r="X695" s="1" t="s">
        <v>37</v>
      </c>
      <c r="Y695" s="1" t="s">
        <v>31</v>
      </c>
      <c r="Z695" s="1">
        <v>25</v>
      </c>
      <c r="AA695" s="1">
        <v>9000</v>
      </c>
    </row>
    <row r="696" spans="2:27" x14ac:dyDescent="0.25">
      <c r="B696" s="2">
        <v>1695</v>
      </c>
      <c r="C696" s="3">
        <v>44719</v>
      </c>
      <c r="D696" s="2">
        <v>1610000</v>
      </c>
      <c r="E696" s="2">
        <v>6360</v>
      </c>
      <c r="F696" s="1">
        <v>31000</v>
      </c>
      <c r="G696" s="1">
        <v>1.9E-2</v>
      </c>
      <c r="H696" s="1">
        <v>253</v>
      </c>
      <c r="I696" s="1">
        <v>5</v>
      </c>
      <c r="J696" s="1" t="s">
        <v>18</v>
      </c>
      <c r="K696" s="1">
        <v>4</v>
      </c>
      <c r="L696" s="1">
        <v>4</v>
      </c>
      <c r="M696" s="1" t="s">
        <v>15</v>
      </c>
      <c r="N696" s="1" t="s">
        <v>19</v>
      </c>
      <c r="O696" s="1" t="s">
        <v>21</v>
      </c>
      <c r="P696" s="1">
        <v>1523</v>
      </c>
      <c r="Q696" s="1" t="s">
        <v>31</v>
      </c>
      <c r="R696" s="1" t="s">
        <v>65</v>
      </c>
      <c r="S696" s="1">
        <v>4</v>
      </c>
      <c r="T696" s="1" t="s">
        <v>32</v>
      </c>
      <c r="U696" s="1">
        <v>51</v>
      </c>
      <c r="V696" s="1">
        <v>540000</v>
      </c>
      <c r="W696" s="1">
        <v>103</v>
      </c>
      <c r="X696" s="1" t="s">
        <v>39</v>
      </c>
      <c r="Y696" s="1" t="s">
        <v>31</v>
      </c>
      <c r="Z696" s="1">
        <v>31</v>
      </c>
      <c r="AA696" s="1">
        <v>15000</v>
      </c>
    </row>
    <row r="697" spans="2:27" x14ac:dyDescent="0.25">
      <c r="B697" s="2">
        <v>1696</v>
      </c>
      <c r="C697" s="3">
        <v>44720</v>
      </c>
      <c r="D697" s="2">
        <v>970000</v>
      </c>
      <c r="E697" s="2">
        <v>6510</v>
      </c>
      <c r="F697" s="1">
        <v>20000</v>
      </c>
      <c r="G697" s="1">
        <v>2.1000000000000001E-2</v>
      </c>
      <c r="H697" s="1">
        <v>149</v>
      </c>
      <c r="I697" s="1">
        <v>5</v>
      </c>
      <c r="J697" s="1" t="s">
        <v>14</v>
      </c>
      <c r="K697" s="1">
        <v>1</v>
      </c>
      <c r="L697" s="1">
        <v>3</v>
      </c>
      <c r="M697" s="1" t="s">
        <v>22</v>
      </c>
      <c r="N697" s="1" t="s">
        <v>19</v>
      </c>
      <c r="O697" s="1" t="s">
        <v>17</v>
      </c>
      <c r="P697" s="1">
        <v>1951</v>
      </c>
      <c r="Q697" s="1" t="s">
        <v>31</v>
      </c>
      <c r="R697" s="1" t="s">
        <v>66</v>
      </c>
      <c r="S697" s="1">
        <v>0</v>
      </c>
      <c r="T697" s="1" t="s">
        <v>32</v>
      </c>
      <c r="U697" s="1">
        <v>34</v>
      </c>
      <c r="V697" s="1">
        <v>380000</v>
      </c>
      <c r="W697" s="1">
        <v>103</v>
      </c>
      <c r="X697" s="1" t="s">
        <v>39</v>
      </c>
      <c r="Y697" s="1" t="s">
        <v>31</v>
      </c>
      <c r="Z697" s="1">
        <v>31</v>
      </c>
      <c r="AA697" s="1">
        <v>15000</v>
      </c>
    </row>
    <row r="698" spans="2:27" x14ac:dyDescent="0.25">
      <c r="B698" s="2">
        <v>1697</v>
      </c>
      <c r="C698" s="3">
        <v>44721</v>
      </c>
      <c r="D698" s="2">
        <v>1320000</v>
      </c>
      <c r="E698" s="2">
        <v>5940</v>
      </c>
      <c r="F698" s="1">
        <v>20000</v>
      </c>
      <c r="G698" s="1">
        <v>1.4999999999999999E-2</v>
      </c>
      <c r="H698" s="1">
        <v>222</v>
      </c>
      <c r="I698" s="1">
        <v>2</v>
      </c>
      <c r="J698" s="1" t="s">
        <v>18</v>
      </c>
      <c r="K698" s="1">
        <v>4</v>
      </c>
      <c r="L698" s="1">
        <v>3</v>
      </c>
      <c r="M698" s="1" t="s">
        <v>23</v>
      </c>
      <c r="N698" s="1" t="s">
        <v>19</v>
      </c>
      <c r="O698" s="1" t="s">
        <v>17</v>
      </c>
      <c r="P698" s="1">
        <v>1097</v>
      </c>
      <c r="Q698" s="1" t="s">
        <v>31</v>
      </c>
      <c r="R698" s="1" t="s">
        <v>65</v>
      </c>
      <c r="S698" s="1">
        <v>2</v>
      </c>
      <c r="T698" s="1" t="s">
        <v>33</v>
      </c>
      <c r="U698" s="1">
        <v>51</v>
      </c>
      <c r="V698" s="1">
        <v>630000</v>
      </c>
      <c r="W698" s="1">
        <v>102</v>
      </c>
      <c r="X698" s="1" t="s">
        <v>38</v>
      </c>
      <c r="Y698" s="1" t="s">
        <v>31</v>
      </c>
      <c r="Z698" s="1">
        <v>23</v>
      </c>
      <c r="AA698" s="1">
        <v>7000</v>
      </c>
    </row>
    <row r="699" spans="2:27" x14ac:dyDescent="0.25">
      <c r="B699" s="2">
        <v>1698</v>
      </c>
      <c r="C699" s="3">
        <v>44722</v>
      </c>
      <c r="D699" s="2">
        <v>2150000</v>
      </c>
      <c r="E699" s="2">
        <v>12570</v>
      </c>
      <c r="F699" s="1">
        <v>26000</v>
      </c>
      <c r="G699" s="1">
        <v>1.2E-2</v>
      </c>
      <c r="H699" s="1">
        <v>171</v>
      </c>
      <c r="I699" s="1">
        <v>6</v>
      </c>
      <c r="J699" s="1" t="s">
        <v>18</v>
      </c>
      <c r="K699" s="1">
        <v>3</v>
      </c>
      <c r="L699" s="1">
        <v>3</v>
      </c>
      <c r="M699" s="1" t="s">
        <v>22</v>
      </c>
      <c r="N699" s="1" t="s">
        <v>16</v>
      </c>
      <c r="O699" s="1" t="s">
        <v>21</v>
      </c>
      <c r="P699" s="1">
        <v>1396</v>
      </c>
      <c r="Q699" s="1" t="s">
        <v>31</v>
      </c>
      <c r="R699" s="1" t="s">
        <v>65</v>
      </c>
      <c r="S699" s="1">
        <v>3</v>
      </c>
      <c r="T699" s="1" t="s">
        <v>33</v>
      </c>
      <c r="U699" s="1">
        <v>53</v>
      </c>
      <c r="V699" s="1">
        <v>920000</v>
      </c>
      <c r="W699" s="1">
        <v>101</v>
      </c>
      <c r="X699" s="1" t="s">
        <v>37</v>
      </c>
      <c r="Y699" s="1" t="s">
        <v>31</v>
      </c>
      <c r="Z699" s="1">
        <v>25</v>
      </c>
      <c r="AA699" s="1">
        <v>9000</v>
      </c>
    </row>
    <row r="700" spans="2:27" x14ac:dyDescent="0.25">
      <c r="B700" s="2">
        <v>1699</v>
      </c>
      <c r="C700" s="3">
        <v>44722</v>
      </c>
      <c r="D700" s="2">
        <v>3040000</v>
      </c>
      <c r="E700" s="2">
        <v>11920</v>
      </c>
      <c r="F700" s="1">
        <v>36000</v>
      </c>
      <c r="G700" s="1">
        <v>1.2E-2</v>
      </c>
      <c r="H700" s="1">
        <v>255</v>
      </c>
      <c r="I700" s="1">
        <v>2</v>
      </c>
      <c r="J700" s="1" t="s">
        <v>18</v>
      </c>
      <c r="K700" s="1">
        <v>4</v>
      </c>
      <c r="L700" s="1">
        <v>4</v>
      </c>
      <c r="M700" s="1" t="s">
        <v>15</v>
      </c>
      <c r="N700" s="1" t="s">
        <v>16</v>
      </c>
      <c r="O700" s="1" t="s">
        <v>21</v>
      </c>
      <c r="P700" s="1">
        <v>1966</v>
      </c>
      <c r="Q700" s="1" t="s">
        <v>31</v>
      </c>
      <c r="R700" s="1" t="s">
        <v>65</v>
      </c>
      <c r="S700" s="1">
        <v>2</v>
      </c>
      <c r="T700" s="1" t="s">
        <v>32</v>
      </c>
      <c r="U700" s="1">
        <v>46</v>
      </c>
      <c r="V700" s="1">
        <v>390000</v>
      </c>
      <c r="W700" s="1">
        <v>101</v>
      </c>
      <c r="X700" s="1" t="s">
        <v>37</v>
      </c>
      <c r="Y700" s="1" t="s">
        <v>31</v>
      </c>
      <c r="Z700" s="1">
        <v>25</v>
      </c>
      <c r="AA700" s="1">
        <v>9000</v>
      </c>
    </row>
    <row r="701" spans="2:27" x14ac:dyDescent="0.25">
      <c r="B701" s="2">
        <v>1700</v>
      </c>
      <c r="C701" s="3">
        <v>44723</v>
      </c>
      <c r="D701" s="2">
        <v>1940000</v>
      </c>
      <c r="E701" s="2">
        <v>11970</v>
      </c>
      <c r="F701" s="1">
        <v>33000</v>
      </c>
      <c r="G701" s="1">
        <v>1.7000000000000001E-2</v>
      </c>
      <c r="H701" s="1">
        <v>162</v>
      </c>
      <c r="I701" s="1">
        <v>2</v>
      </c>
      <c r="J701" s="1" t="s">
        <v>14</v>
      </c>
      <c r="K701" s="1">
        <v>2</v>
      </c>
      <c r="L701" s="1">
        <v>4</v>
      </c>
      <c r="M701" s="1" t="s">
        <v>15</v>
      </c>
      <c r="N701" s="1" t="s">
        <v>16</v>
      </c>
      <c r="O701" s="1" t="s">
        <v>21</v>
      </c>
      <c r="P701" s="1">
        <v>1131</v>
      </c>
      <c r="Q701" s="1" t="s">
        <v>31</v>
      </c>
      <c r="R701" s="1" t="s">
        <v>65</v>
      </c>
      <c r="S701" s="1">
        <v>3</v>
      </c>
      <c r="T701" s="1" t="s">
        <v>32</v>
      </c>
      <c r="U701" s="1">
        <v>62</v>
      </c>
      <c r="V701" s="1">
        <v>850000</v>
      </c>
      <c r="W701" s="1">
        <v>102</v>
      </c>
      <c r="X701" s="1" t="s">
        <v>38</v>
      </c>
      <c r="Y701" s="1" t="s">
        <v>31</v>
      </c>
      <c r="Z701" s="1">
        <v>23</v>
      </c>
      <c r="AA701" s="1">
        <v>7000</v>
      </c>
    </row>
    <row r="702" spans="2:27" x14ac:dyDescent="0.25">
      <c r="B702" s="2">
        <v>1701</v>
      </c>
      <c r="C702" s="3">
        <v>44723</v>
      </c>
      <c r="D702" s="2">
        <v>1630000</v>
      </c>
      <c r="E702" s="2">
        <v>12070</v>
      </c>
      <c r="F702" s="1">
        <v>33000</v>
      </c>
      <c r="G702" s="1">
        <v>0.02</v>
      </c>
      <c r="H702" s="1">
        <v>135</v>
      </c>
      <c r="I702" s="1">
        <v>3</v>
      </c>
      <c r="J702" s="1" t="s">
        <v>14</v>
      </c>
      <c r="K702" s="1">
        <v>1</v>
      </c>
      <c r="L702" s="1">
        <v>3</v>
      </c>
      <c r="M702" s="1" t="s">
        <v>15</v>
      </c>
      <c r="N702" s="1" t="s">
        <v>16</v>
      </c>
      <c r="O702" s="1" t="s">
        <v>21</v>
      </c>
      <c r="P702" s="1">
        <v>1633</v>
      </c>
      <c r="Q702" s="1" t="s">
        <v>31</v>
      </c>
      <c r="R702" s="1" t="s">
        <v>66</v>
      </c>
      <c r="S702" s="1">
        <v>0</v>
      </c>
      <c r="T702" s="1" t="s">
        <v>33</v>
      </c>
      <c r="U702" s="1">
        <v>34</v>
      </c>
      <c r="V702" s="1">
        <v>540000</v>
      </c>
      <c r="W702" s="1">
        <v>103</v>
      </c>
      <c r="X702" s="1" t="s">
        <v>39</v>
      </c>
      <c r="Y702" s="1" t="s">
        <v>31</v>
      </c>
      <c r="Z702" s="1">
        <v>31</v>
      </c>
      <c r="AA702" s="1">
        <v>15000</v>
      </c>
    </row>
    <row r="703" spans="2:27" x14ac:dyDescent="0.25">
      <c r="B703" s="2">
        <v>1702</v>
      </c>
      <c r="C703" s="3">
        <v>44724</v>
      </c>
      <c r="D703" s="2">
        <v>1910000</v>
      </c>
      <c r="E703" s="2">
        <v>10100</v>
      </c>
      <c r="F703" s="1">
        <v>31000</v>
      </c>
      <c r="G703" s="1">
        <v>1.6E-2</v>
      </c>
      <c r="H703" s="1">
        <v>189</v>
      </c>
      <c r="I703" s="1">
        <v>4</v>
      </c>
      <c r="J703" s="1" t="s">
        <v>14</v>
      </c>
      <c r="K703" s="1">
        <v>3</v>
      </c>
      <c r="L703" s="1">
        <v>2</v>
      </c>
      <c r="M703" s="1" t="s">
        <v>15</v>
      </c>
      <c r="N703" s="1" t="s">
        <v>20</v>
      </c>
      <c r="O703" s="1" t="s">
        <v>21</v>
      </c>
      <c r="P703" s="1">
        <v>1761</v>
      </c>
      <c r="Q703" s="1" t="s">
        <v>31</v>
      </c>
      <c r="R703" s="1" t="s">
        <v>66</v>
      </c>
      <c r="S703" s="1">
        <v>0</v>
      </c>
      <c r="T703" s="1" t="s">
        <v>33</v>
      </c>
      <c r="U703" s="1">
        <v>39</v>
      </c>
      <c r="V703" s="1">
        <v>430000</v>
      </c>
      <c r="W703" s="1">
        <v>102</v>
      </c>
      <c r="X703" s="1" t="s">
        <v>38</v>
      </c>
      <c r="Y703" s="1" t="s">
        <v>31</v>
      </c>
      <c r="Z703" s="1">
        <v>23</v>
      </c>
      <c r="AA703" s="1">
        <v>7000</v>
      </c>
    </row>
    <row r="704" spans="2:27" x14ac:dyDescent="0.25">
      <c r="B704" s="2">
        <v>1703</v>
      </c>
      <c r="C704" s="3">
        <v>44725</v>
      </c>
      <c r="D704" s="2">
        <v>930000</v>
      </c>
      <c r="E704" s="2">
        <v>6640</v>
      </c>
      <c r="F704" s="1">
        <v>19000</v>
      </c>
      <c r="G704" s="1">
        <v>0.02</v>
      </c>
      <c r="H704" s="1">
        <v>140</v>
      </c>
      <c r="I704" s="1">
        <v>1</v>
      </c>
      <c r="J704" s="1" t="s">
        <v>18</v>
      </c>
      <c r="K704" s="1">
        <v>2</v>
      </c>
      <c r="L704" s="1">
        <v>2</v>
      </c>
      <c r="M704" s="1" t="s">
        <v>22</v>
      </c>
      <c r="N704" s="1" t="s">
        <v>19</v>
      </c>
      <c r="O704" s="1" t="s">
        <v>21</v>
      </c>
      <c r="P704" s="1">
        <v>1625</v>
      </c>
      <c r="Q704" s="1" t="s">
        <v>31</v>
      </c>
      <c r="R704" s="1" t="s">
        <v>66</v>
      </c>
      <c r="S704" s="1">
        <v>0</v>
      </c>
      <c r="T704" s="1" t="s">
        <v>33</v>
      </c>
      <c r="U704" s="1">
        <v>35</v>
      </c>
      <c r="V704" s="1">
        <v>370000</v>
      </c>
      <c r="W704" s="1">
        <v>103</v>
      </c>
      <c r="X704" s="1" t="s">
        <v>39</v>
      </c>
      <c r="Y704" s="1" t="s">
        <v>31</v>
      </c>
      <c r="Z704" s="1">
        <v>31</v>
      </c>
      <c r="AA704" s="1">
        <v>15000</v>
      </c>
    </row>
    <row r="705" spans="2:27" x14ac:dyDescent="0.25">
      <c r="B705" s="2">
        <v>1704</v>
      </c>
      <c r="C705" s="3">
        <v>44725</v>
      </c>
      <c r="D705" s="2">
        <v>2640000</v>
      </c>
      <c r="E705" s="2">
        <v>11730</v>
      </c>
      <c r="F705" s="1">
        <v>45000</v>
      </c>
      <c r="G705" s="1">
        <v>1.7000000000000001E-2</v>
      </c>
      <c r="H705" s="1">
        <v>225</v>
      </c>
      <c r="I705" s="1">
        <v>3</v>
      </c>
      <c r="J705" s="1" t="s">
        <v>14</v>
      </c>
      <c r="K705" s="1">
        <v>4</v>
      </c>
      <c r="L705" s="1">
        <v>3</v>
      </c>
      <c r="M705" s="1" t="s">
        <v>15</v>
      </c>
      <c r="N705" s="1" t="s">
        <v>16</v>
      </c>
      <c r="O705" s="1" t="s">
        <v>17</v>
      </c>
      <c r="P705" s="1">
        <v>1995</v>
      </c>
      <c r="Q705" s="1" t="s">
        <v>31</v>
      </c>
      <c r="R705" s="1" t="s">
        <v>65</v>
      </c>
      <c r="S705" s="1">
        <v>4</v>
      </c>
      <c r="T705" s="1" t="s">
        <v>33</v>
      </c>
      <c r="U705" s="1">
        <v>45</v>
      </c>
      <c r="V705" s="1">
        <v>860000</v>
      </c>
      <c r="W705" s="1">
        <v>102</v>
      </c>
      <c r="X705" s="1" t="s">
        <v>38</v>
      </c>
      <c r="Y705" s="1" t="s">
        <v>31</v>
      </c>
      <c r="Z705" s="1">
        <v>23</v>
      </c>
      <c r="AA705" s="1">
        <v>7000</v>
      </c>
    </row>
    <row r="706" spans="2:27" x14ac:dyDescent="0.25">
      <c r="B706" s="2">
        <v>1705</v>
      </c>
      <c r="C706" s="3">
        <v>44727</v>
      </c>
      <c r="D706" s="2">
        <v>2000000</v>
      </c>
      <c r="E706" s="2">
        <v>9250</v>
      </c>
      <c r="F706" s="1">
        <v>40000</v>
      </c>
      <c r="G706" s="1">
        <v>0.02</v>
      </c>
      <c r="H706" s="1">
        <v>216</v>
      </c>
      <c r="I706" s="1">
        <v>1</v>
      </c>
      <c r="J706" s="1" t="s">
        <v>18</v>
      </c>
      <c r="K706" s="1">
        <v>3</v>
      </c>
      <c r="L706" s="1">
        <v>4</v>
      </c>
      <c r="M706" s="1" t="s">
        <v>15</v>
      </c>
      <c r="N706" s="1" t="s">
        <v>20</v>
      </c>
      <c r="O706" s="1" t="s">
        <v>21</v>
      </c>
      <c r="P706" s="1">
        <v>1283</v>
      </c>
      <c r="Q706" s="1" t="s">
        <v>31</v>
      </c>
      <c r="R706" s="1" t="s">
        <v>65</v>
      </c>
      <c r="S706" s="1">
        <v>3</v>
      </c>
      <c r="T706" s="1" t="s">
        <v>33</v>
      </c>
      <c r="U706" s="1">
        <v>55</v>
      </c>
      <c r="V706" s="1">
        <v>900000</v>
      </c>
      <c r="W706" s="1">
        <v>102</v>
      </c>
      <c r="X706" s="1" t="s">
        <v>38</v>
      </c>
      <c r="Y706" s="1" t="s">
        <v>31</v>
      </c>
      <c r="Z706" s="1">
        <v>23</v>
      </c>
      <c r="AA706" s="1">
        <v>7000</v>
      </c>
    </row>
    <row r="707" spans="2:27" x14ac:dyDescent="0.25">
      <c r="B707" s="2">
        <v>1706</v>
      </c>
      <c r="C707" s="3">
        <v>44727</v>
      </c>
      <c r="D707" s="2">
        <v>1840000</v>
      </c>
      <c r="E707" s="2">
        <v>11940</v>
      </c>
      <c r="F707" s="1">
        <v>31000</v>
      </c>
      <c r="G707" s="1">
        <v>1.7000000000000001E-2</v>
      </c>
      <c r="H707" s="1">
        <v>154</v>
      </c>
      <c r="I707" s="1">
        <v>1</v>
      </c>
      <c r="J707" s="1" t="s">
        <v>18</v>
      </c>
      <c r="K707" s="1">
        <v>2</v>
      </c>
      <c r="L707" s="1">
        <v>4</v>
      </c>
      <c r="M707" s="1" t="s">
        <v>15</v>
      </c>
      <c r="N707" s="1" t="s">
        <v>16</v>
      </c>
      <c r="O707" s="1" t="s">
        <v>21</v>
      </c>
      <c r="P707" s="1">
        <v>1616</v>
      </c>
      <c r="Q707" s="1" t="s">
        <v>31</v>
      </c>
      <c r="R707" s="1" t="s">
        <v>65</v>
      </c>
      <c r="S707" s="1">
        <v>2</v>
      </c>
      <c r="T707" s="1" t="s">
        <v>33</v>
      </c>
      <c r="U707" s="1">
        <v>40</v>
      </c>
      <c r="V707" s="1">
        <v>670000</v>
      </c>
      <c r="W707" s="1">
        <v>102</v>
      </c>
      <c r="X707" s="1" t="s">
        <v>38</v>
      </c>
      <c r="Y707" s="1" t="s">
        <v>31</v>
      </c>
      <c r="Z707" s="1">
        <v>23</v>
      </c>
      <c r="AA707" s="1">
        <v>7000</v>
      </c>
    </row>
    <row r="708" spans="2:27" x14ac:dyDescent="0.25">
      <c r="B708" s="2">
        <v>1707</v>
      </c>
      <c r="C708" s="3">
        <v>44728</v>
      </c>
      <c r="D708" s="2">
        <v>1960000</v>
      </c>
      <c r="E708" s="2">
        <v>10200</v>
      </c>
      <c r="F708" s="1">
        <v>45000</v>
      </c>
      <c r="G708" s="1">
        <v>2.3E-2</v>
      </c>
      <c r="H708" s="1">
        <v>192</v>
      </c>
      <c r="I708" s="1">
        <v>1</v>
      </c>
      <c r="J708" s="1" t="s">
        <v>14</v>
      </c>
      <c r="K708" s="1">
        <v>3</v>
      </c>
      <c r="L708" s="1">
        <v>3</v>
      </c>
      <c r="M708" s="1" t="s">
        <v>22</v>
      </c>
      <c r="N708" s="1" t="s">
        <v>20</v>
      </c>
      <c r="O708" s="1" t="s">
        <v>21</v>
      </c>
      <c r="P708" s="1">
        <v>1615</v>
      </c>
      <c r="Q708" s="1" t="s">
        <v>31</v>
      </c>
      <c r="R708" s="1" t="s">
        <v>65</v>
      </c>
      <c r="S708" s="1">
        <v>4</v>
      </c>
      <c r="T708" s="1" t="s">
        <v>33</v>
      </c>
      <c r="U708" s="1">
        <v>49</v>
      </c>
      <c r="V708" s="1">
        <v>400000</v>
      </c>
      <c r="W708" s="1">
        <v>103</v>
      </c>
      <c r="X708" s="1" t="s">
        <v>39</v>
      </c>
      <c r="Y708" s="1" t="s">
        <v>31</v>
      </c>
      <c r="Z708" s="1">
        <v>31</v>
      </c>
      <c r="AA708" s="1">
        <v>15000</v>
      </c>
    </row>
    <row r="709" spans="2:27" x14ac:dyDescent="0.25">
      <c r="B709" s="2">
        <v>1708</v>
      </c>
      <c r="C709" s="3">
        <v>44729</v>
      </c>
      <c r="D709" s="2">
        <v>1000000</v>
      </c>
      <c r="E709" s="2">
        <v>6800</v>
      </c>
      <c r="F709" s="1">
        <v>17000</v>
      </c>
      <c r="G709" s="1">
        <v>1.7000000000000001E-2</v>
      </c>
      <c r="H709" s="1">
        <v>147</v>
      </c>
      <c r="I709" s="1">
        <v>4</v>
      </c>
      <c r="J709" s="1" t="s">
        <v>14</v>
      </c>
      <c r="K709" s="1">
        <v>2</v>
      </c>
      <c r="L709" s="1">
        <v>3</v>
      </c>
      <c r="M709" s="1" t="s">
        <v>22</v>
      </c>
      <c r="N709" s="1" t="s">
        <v>19</v>
      </c>
      <c r="O709" s="1" t="s">
        <v>17</v>
      </c>
      <c r="P709" s="1">
        <v>1664</v>
      </c>
      <c r="Q709" s="1" t="s">
        <v>31</v>
      </c>
      <c r="R709" s="1" t="s">
        <v>66</v>
      </c>
      <c r="S709" s="1">
        <v>0</v>
      </c>
      <c r="T709" s="1" t="s">
        <v>33</v>
      </c>
      <c r="U709" s="1">
        <v>30</v>
      </c>
      <c r="V709" s="1">
        <v>660000</v>
      </c>
      <c r="W709" s="1">
        <v>102</v>
      </c>
      <c r="X709" s="1" t="s">
        <v>38</v>
      </c>
      <c r="Y709" s="1" t="s">
        <v>31</v>
      </c>
      <c r="Z709" s="1">
        <v>23</v>
      </c>
      <c r="AA709" s="1">
        <v>7000</v>
      </c>
    </row>
    <row r="710" spans="2:27" x14ac:dyDescent="0.25">
      <c r="B710" s="2">
        <v>1709</v>
      </c>
      <c r="C710" s="3">
        <v>44729</v>
      </c>
      <c r="D710" s="2">
        <v>1590000</v>
      </c>
      <c r="E710" s="2">
        <v>9930</v>
      </c>
      <c r="F710" s="1">
        <v>16000</v>
      </c>
      <c r="G710" s="1">
        <v>0.01</v>
      </c>
      <c r="H710" s="1">
        <v>160</v>
      </c>
      <c r="I710" s="1">
        <v>5</v>
      </c>
      <c r="J710" s="1" t="s">
        <v>18</v>
      </c>
      <c r="K710" s="1">
        <v>3</v>
      </c>
      <c r="L710" s="1">
        <v>4</v>
      </c>
      <c r="M710" s="1" t="s">
        <v>15</v>
      </c>
      <c r="N710" s="1" t="s">
        <v>20</v>
      </c>
      <c r="O710" s="1" t="s">
        <v>21</v>
      </c>
      <c r="P710" s="1">
        <v>1948</v>
      </c>
      <c r="Q710" s="1" t="s">
        <v>31</v>
      </c>
      <c r="R710" s="1" t="s">
        <v>65</v>
      </c>
      <c r="S710" s="1">
        <v>4</v>
      </c>
      <c r="T710" s="1" t="s">
        <v>33</v>
      </c>
      <c r="U710" s="1">
        <v>46</v>
      </c>
      <c r="V710" s="1">
        <v>630000</v>
      </c>
      <c r="W710" s="1">
        <v>101</v>
      </c>
      <c r="X710" s="1" t="s">
        <v>37</v>
      </c>
      <c r="Y710" s="1" t="s">
        <v>31</v>
      </c>
      <c r="Z710" s="1">
        <v>25</v>
      </c>
      <c r="AA710" s="1">
        <v>9000</v>
      </c>
    </row>
    <row r="711" spans="2:27" x14ac:dyDescent="0.25">
      <c r="B711" s="2">
        <v>1710</v>
      </c>
      <c r="C711" s="3">
        <v>44732</v>
      </c>
      <c r="D711" s="2">
        <v>1600000</v>
      </c>
      <c r="E711" s="2">
        <v>5940</v>
      </c>
      <c r="F711" s="1">
        <v>32000</v>
      </c>
      <c r="G711" s="1">
        <v>0.02</v>
      </c>
      <c r="H711" s="1">
        <v>269</v>
      </c>
      <c r="I711" s="1">
        <v>1</v>
      </c>
      <c r="J711" s="1" t="s">
        <v>18</v>
      </c>
      <c r="K711" s="1">
        <v>4</v>
      </c>
      <c r="L711" s="1">
        <v>4</v>
      </c>
      <c r="M711" s="1" t="s">
        <v>15</v>
      </c>
      <c r="N711" s="1" t="s">
        <v>19</v>
      </c>
      <c r="O711" s="1" t="s">
        <v>17</v>
      </c>
      <c r="P711" s="1">
        <v>1291</v>
      </c>
      <c r="Q711" s="1" t="s">
        <v>31</v>
      </c>
      <c r="R711" s="1" t="s">
        <v>65</v>
      </c>
      <c r="S711" s="1">
        <v>3</v>
      </c>
      <c r="T711" s="1" t="s">
        <v>32</v>
      </c>
      <c r="U711" s="1">
        <v>50</v>
      </c>
      <c r="V711" s="1">
        <v>620000</v>
      </c>
      <c r="W711" s="1">
        <v>102</v>
      </c>
      <c r="X711" s="1" t="s">
        <v>38</v>
      </c>
      <c r="Y711" s="1" t="s">
        <v>31</v>
      </c>
      <c r="Z711" s="1">
        <v>23</v>
      </c>
      <c r="AA711" s="1">
        <v>7000</v>
      </c>
    </row>
    <row r="712" spans="2:27" x14ac:dyDescent="0.25">
      <c r="B712" s="2">
        <v>1711</v>
      </c>
      <c r="C712" s="3">
        <v>44732</v>
      </c>
      <c r="D712" s="2">
        <v>1220000</v>
      </c>
      <c r="E712" s="2">
        <v>6100</v>
      </c>
      <c r="F712" s="1">
        <v>24000</v>
      </c>
      <c r="G712" s="1">
        <v>0.02</v>
      </c>
      <c r="H712" s="1">
        <v>200</v>
      </c>
      <c r="I712" s="1">
        <v>4</v>
      </c>
      <c r="J712" s="1" t="s">
        <v>14</v>
      </c>
      <c r="K712" s="1">
        <v>2</v>
      </c>
      <c r="L712" s="1">
        <v>2</v>
      </c>
      <c r="M712" s="1" t="s">
        <v>23</v>
      </c>
      <c r="N712" s="1" t="s">
        <v>19</v>
      </c>
      <c r="O712" s="1" t="s">
        <v>21</v>
      </c>
      <c r="P712" s="1">
        <v>1304</v>
      </c>
      <c r="Q712" s="1" t="s">
        <v>31</v>
      </c>
      <c r="R712" s="1" t="s">
        <v>66</v>
      </c>
      <c r="S712" s="1">
        <v>0</v>
      </c>
      <c r="T712" s="1" t="s">
        <v>33</v>
      </c>
      <c r="U712" s="1">
        <v>34</v>
      </c>
      <c r="V712" s="1">
        <v>350000</v>
      </c>
      <c r="W712" s="1">
        <v>103</v>
      </c>
      <c r="X712" s="1" t="s">
        <v>39</v>
      </c>
      <c r="Y712" s="1" t="s">
        <v>31</v>
      </c>
      <c r="Z712" s="1">
        <v>31</v>
      </c>
      <c r="AA712" s="1">
        <v>15000</v>
      </c>
    </row>
    <row r="713" spans="2:27" x14ac:dyDescent="0.25">
      <c r="B713" s="2">
        <v>1712</v>
      </c>
      <c r="C713" s="3">
        <v>44732</v>
      </c>
      <c r="D713" s="2">
        <v>1240000</v>
      </c>
      <c r="E713" s="2">
        <v>6420</v>
      </c>
      <c r="F713" s="1">
        <v>30000</v>
      </c>
      <c r="G713" s="1">
        <v>2.4E-2</v>
      </c>
      <c r="H713" s="1">
        <v>193</v>
      </c>
      <c r="I713" s="1">
        <v>3</v>
      </c>
      <c r="J713" s="1" t="s">
        <v>14</v>
      </c>
      <c r="K713" s="1">
        <v>2</v>
      </c>
      <c r="L713" s="1">
        <v>2</v>
      </c>
      <c r="M713" s="1" t="s">
        <v>15</v>
      </c>
      <c r="N713" s="1" t="s">
        <v>19</v>
      </c>
      <c r="O713" s="1" t="s">
        <v>21</v>
      </c>
      <c r="P713" s="1">
        <v>1487</v>
      </c>
      <c r="Q713" s="1" t="s">
        <v>31</v>
      </c>
      <c r="R713" s="1" t="s">
        <v>64</v>
      </c>
      <c r="S713" s="1">
        <v>0</v>
      </c>
      <c r="T713" s="1" t="s">
        <v>32</v>
      </c>
      <c r="U713" s="1">
        <v>33</v>
      </c>
      <c r="V713" s="1">
        <v>420000</v>
      </c>
      <c r="W713" s="1">
        <v>103</v>
      </c>
      <c r="X713" s="1" t="s">
        <v>39</v>
      </c>
      <c r="Y713" s="1" t="s">
        <v>31</v>
      </c>
      <c r="Z713" s="1">
        <v>31</v>
      </c>
      <c r="AA713" s="1">
        <v>15000</v>
      </c>
    </row>
    <row r="714" spans="2:27" x14ac:dyDescent="0.25">
      <c r="B714" s="2">
        <v>1713</v>
      </c>
      <c r="C714" s="3">
        <v>44733</v>
      </c>
      <c r="D714" s="2">
        <v>2520000</v>
      </c>
      <c r="E714" s="2">
        <v>9330</v>
      </c>
      <c r="F714" s="1">
        <v>48000</v>
      </c>
      <c r="G714" s="1">
        <v>1.9E-2</v>
      </c>
      <c r="H714" s="1">
        <v>270</v>
      </c>
      <c r="I714" s="1">
        <v>3</v>
      </c>
      <c r="J714" s="1" t="s">
        <v>14</v>
      </c>
      <c r="K714" s="1">
        <v>3</v>
      </c>
      <c r="L714" s="1">
        <v>4</v>
      </c>
      <c r="M714" s="1" t="s">
        <v>23</v>
      </c>
      <c r="N714" s="1" t="s">
        <v>20</v>
      </c>
      <c r="O714" s="1" t="s">
        <v>21</v>
      </c>
      <c r="P714" s="1">
        <v>1622</v>
      </c>
      <c r="Q714" s="1" t="s">
        <v>31</v>
      </c>
      <c r="R714" s="1" t="s">
        <v>65</v>
      </c>
      <c r="S714" s="1">
        <v>3</v>
      </c>
      <c r="T714" s="1" t="s">
        <v>33</v>
      </c>
      <c r="U714" s="1">
        <v>60</v>
      </c>
      <c r="V714" s="1">
        <v>880000</v>
      </c>
      <c r="W714" s="1">
        <v>102</v>
      </c>
      <c r="X714" s="1" t="s">
        <v>38</v>
      </c>
      <c r="Y714" s="1" t="s">
        <v>31</v>
      </c>
      <c r="Z714" s="1">
        <v>23</v>
      </c>
      <c r="AA714" s="1">
        <v>7000</v>
      </c>
    </row>
    <row r="715" spans="2:27" x14ac:dyDescent="0.25">
      <c r="B715" s="2">
        <v>1714</v>
      </c>
      <c r="C715" s="3">
        <v>44734</v>
      </c>
      <c r="D715" s="2">
        <v>1610000</v>
      </c>
      <c r="E715" s="2">
        <v>8790</v>
      </c>
      <c r="F715" s="1">
        <v>23000</v>
      </c>
      <c r="G715" s="1">
        <v>1.4E-2</v>
      </c>
      <c r="H715" s="1">
        <v>183</v>
      </c>
      <c r="I715" s="1">
        <v>2</v>
      </c>
      <c r="J715" s="1" t="s">
        <v>18</v>
      </c>
      <c r="K715" s="1">
        <v>3</v>
      </c>
      <c r="L715" s="1">
        <v>4</v>
      </c>
      <c r="M715" s="1" t="s">
        <v>23</v>
      </c>
      <c r="N715" s="1" t="s">
        <v>20</v>
      </c>
      <c r="O715" s="1" t="s">
        <v>17</v>
      </c>
      <c r="P715" s="1">
        <v>1568</v>
      </c>
      <c r="Q715" s="1" t="s">
        <v>31</v>
      </c>
      <c r="R715" s="1" t="s">
        <v>65</v>
      </c>
      <c r="S715" s="1">
        <v>3</v>
      </c>
      <c r="T715" s="1" t="s">
        <v>33</v>
      </c>
      <c r="U715" s="1">
        <v>47</v>
      </c>
      <c r="V715" s="1">
        <v>620000</v>
      </c>
      <c r="W715" s="1">
        <v>102</v>
      </c>
      <c r="X715" s="1" t="s">
        <v>38</v>
      </c>
      <c r="Y715" s="1" t="s">
        <v>31</v>
      </c>
      <c r="Z715" s="1">
        <v>23</v>
      </c>
      <c r="AA715" s="1">
        <v>7000</v>
      </c>
    </row>
    <row r="716" spans="2:27" x14ac:dyDescent="0.25">
      <c r="B716" s="2">
        <v>1715</v>
      </c>
      <c r="C716" s="3">
        <v>44735</v>
      </c>
      <c r="D716" s="2">
        <v>1990000</v>
      </c>
      <c r="E716" s="2">
        <v>9560</v>
      </c>
      <c r="F716" s="1">
        <v>26000</v>
      </c>
      <c r="G716" s="1">
        <v>1.2999999999999999E-2</v>
      </c>
      <c r="H716" s="1">
        <v>208</v>
      </c>
      <c r="I716" s="1">
        <v>4</v>
      </c>
      <c r="J716" s="1" t="s">
        <v>14</v>
      </c>
      <c r="K716" s="1">
        <v>3</v>
      </c>
      <c r="L716" s="1">
        <v>3</v>
      </c>
      <c r="M716" s="1" t="s">
        <v>23</v>
      </c>
      <c r="N716" s="1" t="s">
        <v>20</v>
      </c>
      <c r="O716" s="1" t="s">
        <v>21</v>
      </c>
      <c r="P716" s="1">
        <v>1225</v>
      </c>
      <c r="Q716" s="1" t="s">
        <v>31</v>
      </c>
      <c r="R716" s="1" t="s">
        <v>65</v>
      </c>
      <c r="S716" s="1">
        <v>2</v>
      </c>
      <c r="T716" s="1" t="s">
        <v>32</v>
      </c>
      <c r="U716" s="1">
        <v>50</v>
      </c>
      <c r="V716" s="1">
        <v>440000</v>
      </c>
      <c r="W716" s="1">
        <v>101</v>
      </c>
      <c r="X716" s="1" t="s">
        <v>37</v>
      </c>
      <c r="Y716" s="1" t="s">
        <v>31</v>
      </c>
      <c r="Z716" s="1">
        <v>25</v>
      </c>
      <c r="AA716" s="1">
        <v>9000</v>
      </c>
    </row>
    <row r="717" spans="2:27" x14ac:dyDescent="0.25">
      <c r="B717" s="2">
        <v>1716</v>
      </c>
      <c r="C717" s="3">
        <v>44735</v>
      </c>
      <c r="D717" s="2">
        <v>1030000</v>
      </c>
      <c r="E717" s="2">
        <v>6680</v>
      </c>
      <c r="F717" s="1">
        <v>22000</v>
      </c>
      <c r="G717" s="1">
        <v>2.1000000000000001E-2</v>
      </c>
      <c r="H717" s="1">
        <v>154</v>
      </c>
      <c r="I717" s="1">
        <v>1</v>
      </c>
      <c r="J717" s="1" t="s">
        <v>14</v>
      </c>
      <c r="K717" s="1">
        <v>2</v>
      </c>
      <c r="L717" s="1">
        <v>3</v>
      </c>
      <c r="M717" s="1" t="s">
        <v>23</v>
      </c>
      <c r="N717" s="1" t="s">
        <v>19</v>
      </c>
      <c r="O717" s="1" t="s">
        <v>21</v>
      </c>
      <c r="P717" s="1">
        <v>1253</v>
      </c>
      <c r="Q717" s="1" t="s">
        <v>31</v>
      </c>
      <c r="R717" s="1" t="s">
        <v>65</v>
      </c>
      <c r="S717" s="1">
        <v>3</v>
      </c>
      <c r="T717" s="1" t="s">
        <v>33</v>
      </c>
      <c r="U717" s="1">
        <v>40</v>
      </c>
      <c r="V717" s="1">
        <v>380000</v>
      </c>
      <c r="W717" s="1">
        <v>103</v>
      </c>
      <c r="X717" s="1" t="s">
        <v>39</v>
      </c>
      <c r="Y717" s="1" t="s">
        <v>31</v>
      </c>
      <c r="Z717" s="1">
        <v>31</v>
      </c>
      <c r="AA717" s="1">
        <v>15000</v>
      </c>
    </row>
    <row r="718" spans="2:27" x14ac:dyDescent="0.25">
      <c r="B718" s="2">
        <v>1717</v>
      </c>
      <c r="C718" s="3">
        <v>44735</v>
      </c>
      <c r="D718" s="2">
        <v>1510000</v>
      </c>
      <c r="E718" s="2">
        <v>6370</v>
      </c>
      <c r="F718" s="1">
        <v>26000</v>
      </c>
      <c r="G718" s="1">
        <v>1.7000000000000001E-2</v>
      </c>
      <c r="H718" s="1">
        <v>237</v>
      </c>
      <c r="I718" s="1">
        <v>4</v>
      </c>
      <c r="J718" s="1" t="s">
        <v>18</v>
      </c>
      <c r="K718" s="1">
        <v>4</v>
      </c>
      <c r="L718" s="1">
        <v>3</v>
      </c>
      <c r="M718" s="1" t="s">
        <v>15</v>
      </c>
      <c r="N718" s="1" t="s">
        <v>19</v>
      </c>
      <c r="O718" s="1" t="s">
        <v>21</v>
      </c>
      <c r="P718" s="1">
        <v>1431</v>
      </c>
      <c r="Q718" s="1" t="s">
        <v>31</v>
      </c>
      <c r="R718" s="1" t="s">
        <v>65</v>
      </c>
      <c r="S718" s="1">
        <v>2</v>
      </c>
      <c r="T718" s="1" t="s">
        <v>33</v>
      </c>
      <c r="U718" s="1">
        <v>65</v>
      </c>
      <c r="V718" s="1">
        <v>570000</v>
      </c>
      <c r="W718" s="1">
        <v>101</v>
      </c>
      <c r="X718" s="1" t="s">
        <v>37</v>
      </c>
      <c r="Y718" s="1" t="s">
        <v>31</v>
      </c>
      <c r="Z718" s="1">
        <v>25</v>
      </c>
      <c r="AA718" s="1">
        <v>9000</v>
      </c>
    </row>
    <row r="719" spans="2:27" x14ac:dyDescent="0.25">
      <c r="B719" s="2">
        <v>1718</v>
      </c>
      <c r="C719" s="3">
        <v>44737</v>
      </c>
      <c r="D719" s="2">
        <v>1920000</v>
      </c>
      <c r="E719" s="2">
        <v>11420</v>
      </c>
      <c r="F719" s="1">
        <v>38000</v>
      </c>
      <c r="G719" s="1">
        <v>0.02</v>
      </c>
      <c r="H719" s="1">
        <v>168</v>
      </c>
      <c r="I719" s="1">
        <v>5</v>
      </c>
      <c r="J719" s="1" t="s">
        <v>18</v>
      </c>
      <c r="K719" s="1">
        <v>3</v>
      </c>
      <c r="L719" s="1">
        <v>2</v>
      </c>
      <c r="M719" s="1" t="s">
        <v>15</v>
      </c>
      <c r="N719" s="1" t="s">
        <v>16</v>
      </c>
      <c r="O719" s="1" t="s">
        <v>17</v>
      </c>
      <c r="P719" s="1">
        <v>1298</v>
      </c>
      <c r="Q719" s="1" t="s">
        <v>31</v>
      </c>
      <c r="R719" s="1" t="s">
        <v>64</v>
      </c>
      <c r="S719" s="1">
        <v>0</v>
      </c>
      <c r="T719" s="1" t="s">
        <v>32</v>
      </c>
      <c r="U719" s="1">
        <v>40</v>
      </c>
      <c r="V719" s="1">
        <v>1000000</v>
      </c>
      <c r="W719" s="1">
        <v>102</v>
      </c>
      <c r="X719" s="1" t="s">
        <v>38</v>
      </c>
      <c r="Y719" s="1" t="s">
        <v>31</v>
      </c>
      <c r="Z719" s="1">
        <v>23</v>
      </c>
      <c r="AA719" s="1">
        <v>7000</v>
      </c>
    </row>
    <row r="720" spans="2:27" x14ac:dyDescent="0.25">
      <c r="B720" s="2">
        <v>1719</v>
      </c>
      <c r="C720" s="3">
        <v>44737</v>
      </c>
      <c r="D720" s="2">
        <v>2460000</v>
      </c>
      <c r="E720" s="2">
        <v>11820</v>
      </c>
      <c r="F720" s="1">
        <v>52000</v>
      </c>
      <c r="G720" s="1">
        <v>2.1000000000000001E-2</v>
      </c>
      <c r="H720" s="1">
        <v>208</v>
      </c>
      <c r="I720" s="1">
        <v>3</v>
      </c>
      <c r="J720" s="1" t="s">
        <v>14</v>
      </c>
      <c r="K720" s="1">
        <v>4</v>
      </c>
      <c r="L720" s="1">
        <v>3</v>
      </c>
      <c r="M720" s="1" t="s">
        <v>23</v>
      </c>
      <c r="N720" s="1" t="s">
        <v>16</v>
      </c>
      <c r="O720" s="1" t="s">
        <v>21</v>
      </c>
      <c r="P720" s="1">
        <v>1850</v>
      </c>
      <c r="Q720" s="1" t="s">
        <v>31</v>
      </c>
      <c r="R720" s="1" t="s">
        <v>65</v>
      </c>
      <c r="S720" s="1">
        <v>2</v>
      </c>
      <c r="T720" s="1" t="s">
        <v>32</v>
      </c>
      <c r="U720" s="1">
        <v>56</v>
      </c>
      <c r="V720" s="1">
        <v>780000</v>
      </c>
      <c r="W720" s="1">
        <v>103</v>
      </c>
      <c r="X720" s="1" t="s">
        <v>39</v>
      </c>
      <c r="Y720" s="1" t="s">
        <v>31</v>
      </c>
      <c r="Z720" s="1">
        <v>31</v>
      </c>
      <c r="AA720" s="1">
        <v>15000</v>
      </c>
    </row>
    <row r="721" spans="2:27" x14ac:dyDescent="0.25">
      <c r="B721" s="2">
        <v>1720</v>
      </c>
      <c r="C721" s="3">
        <v>44738</v>
      </c>
      <c r="D721" s="2">
        <v>1540000</v>
      </c>
      <c r="E721" s="2">
        <v>9680</v>
      </c>
      <c r="F721" s="1">
        <v>18000</v>
      </c>
      <c r="G721" s="1">
        <v>1.2E-2</v>
      </c>
      <c r="H721" s="1">
        <v>159</v>
      </c>
      <c r="I721" s="1">
        <v>5</v>
      </c>
      <c r="J721" s="1" t="s">
        <v>18</v>
      </c>
      <c r="K721" s="1">
        <v>2</v>
      </c>
      <c r="L721" s="1">
        <v>2</v>
      </c>
      <c r="M721" s="1" t="s">
        <v>22</v>
      </c>
      <c r="N721" s="1" t="s">
        <v>20</v>
      </c>
      <c r="O721" s="1" t="s">
        <v>17</v>
      </c>
      <c r="P721" s="1">
        <v>1173</v>
      </c>
      <c r="Q721" s="1" t="s">
        <v>31</v>
      </c>
      <c r="R721" s="1" t="s">
        <v>66</v>
      </c>
      <c r="S721" s="1">
        <v>0</v>
      </c>
      <c r="T721" s="1" t="s">
        <v>33</v>
      </c>
      <c r="U721" s="1">
        <v>39</v>
      </c>
      <c r="V721" s="1">
        <v>530000</v>
      </c>
      <c r="W721" s="1">
        <v>101</v>
      </c>
      <c r="X721" s="1" t="s">
        <v>37</v>
      </c>
      <c r="Y721" s="1" t="s">
        <v>31</v>
      </c>
      <c r="Z721" s="1">
        <v>25</v>
      </c>
      <c r="AA721" s="1">
        <v>9000</v>
      </c>
    </row>
    <row r="722" spans="2:27" x14ac:dyDescent="0.25">
      <c r="B722" s="2">
        <v>1721</v>
      </c>
      <c r="C722" s="3">
        <v>44738</v>
      </c>
      <c r="D722" s="2">
        <v>1960000</v>
      </c>
      <c r="E722" s="2">
        <v>12250</v>
      </c>
      <c r="F722" s="1">
        <v>41000</v>
      </c>
      <c r="G722" s="1">
        <v>2.1000000000000001E-2</v>
      </c>
      <c r="H722" s="1">
        <v>160</v>
      </c>
      <c r="I722" s="1">
        <v>1</v>
      </c>
      <c r="J722" s="1" t="s">
        <v>18</v>
      </c>
      <c r="K722" s="1">
        <v>2</v>
      </c>
      <c r="L722" s="1">
        <v>3</v>
      </c>
      <c r="M722" s="1" t="s">
        <v>22</v>
      </c>
      <c r="N722" s="1" t="s">
        <v>16</v>
      </c>
      <c r="O722" s="1" t="s">
        <v>21</v>
      </c>
      <c r="P722" s="1">
        <v>1665</v>
      </c>
      <c r="Q722" s="1" t="s">
        <v>31</v>
      </c>
      <c r="R722" s="1" t="s">
        <v>65</v>
      </c>
      <c r="S722" s="1">
        <v>4</v>
      </c>
      <c r="T722" s="1" t="s">
        <v>33</v>
      </c>
      <c r="U722" s="1">
        <v>55</v>
      </c>
      <c r="V722" s="1">
        <v>470000</v>
      </c>
      <c r="W722" s="1">
        <v>103</v>
      </c>
      <c r="X722" s="1" t="s">
        <v>39</v>
      </c>
      <c r="Y722" s="1" t="s">
        <v>31</v>
      </c>
      <c r="Z722" s="1">
        <v>31</v>
      </c>
      <c r="AA722" s="1">
        <v>15000</v>
      </c>
    </row>
    <row r="723" spans="2:27" x14ac:dyDescent="0.25">
      <c r="B723" s="2">
        <v>1722</v>
      </c>
      <c r="C723" s="3">
        <v>44738</v>
      </c>
      <c r="D723" s="2">
        <v>1590000</v>
      </c>
      <c r="E723" s="2">
        <v>10250</v>
      </c>
      <c r="F723" s="1">
        <v>24000</v>
      </c>
      <c r="G723" s="1">
        <v>1.4999999999999999E-2</v>
      </c>
      <c r="H723" s="1">
        <v>155</v>
      </c>
      <c r="I723" s="1">
        <v>5</v>
      </c>
      <c r="J723" s="1" t="s">
        <v>18</v>
      </c>
      <c r="K723" s="1">
        <v>2</v>
      </c>
      <c r="L723" s="1">
        <v>4</v>
      </c>
      <c r="M723" s="1" t="s">
        <v>22</v>
      </c>
      <c r="N723" s="1" t="s">
        <v>20</v>
      </c>
      <c r="O723" s="1" t="s">
        <v>21</v>
      </c>
      <c r="P723" s="1">
        <v>1727</v>
      </c>
      <c r="Q723" s="1" t="s">
        <v>31</v>
      </c>
      <c r="R723" s="1" t="s">
        <v>65</v>
      </c>
      <c r="S723" s="1">
        <v>3</v>
      </c>
      <c r="T723" s="1" t="s">
        <v>33</v>
      </c>
      <c r="U723" s="1">
        <v>46</v>
      </c>
      <c r="V723" s="1">
        <v>550000</v>
      </c>
      <c r="W723" s="1">
        <v>102</v>
      </c>
      <c r="X723" s="1" t="s">
        <v>38</v>
      </c>
      <c r="Y723" s="1" t="s">
        <v>31</v>
      </c>
      <c r="Z723" s="1">
        <v>23</v>
      </c>
      <c r="AA723" s="1">
        <v>7000</v>
      </c>
    </row>
    <row r="724" spans="2:27" x14ac:dyDescent="0.25">
      <c r="B724" s="2">
        <v>1723</v>
      </c>
      <c r="C724" s="3">
        <v>44739</v>
      </c>
      <c r="D724" s="2">
        <v>2020000</v>
      </c>
      <c r="E724" s="2">
        <v>9570</v>
      </c>
      <c r="F724" s="1">
        <v>34000</v>
      </c>
      <c r="G724" s="1">
        <v>1.7000000000000001E-2</v>
      </c>
      <c r="H724" s="1">
        <v>211</v>
      </c>
      <c r="I724" s="1">
        <v>5</v>
      </c>
      <c r="J724" s="1" t="s">
        <v>18</v>
      </c>
      <c r="K724" s="1">
        <v>3</v>
      </c>
      <c r="L724" s="1">
        <v>4</v>
      </c>
      <c r="M724" s="1" t="s">
        <v>22</v>
      </c>
      <c r="N724" s="1" t="s">
        <v>20</v>
      </c>
      <c r="O724" s="1" t="s">
        <v>17</v>
      </c>
      <c r="P724" s="1">
        <v>1592</v>
      </c>
      <c r="Q724" s="1" t="s">
        <v>31</v>
      </c>
      <c r="R724" s="1" t="s">
        <v>65</v>
      </c>
      <c r="S724" s="1">
        <v>2</v>
      </c>
      <c r="T724" s="1" t="s">
        <v>32</v>
      </c>
      <c r="U724" s="1">
        <v>59</v>
      </c>
      <c r="V724" s="1">
        <v>1000000</v>
      </c>
      <c r="W724" s="1">
        <v>102</v>
      </c>
      <c r="X724" s="1" t="s">
        <v>38</v>
      </c>
      <c r="Y724" s="1" t="s">
        <v>31</v>
      </c>
      <c r="Z724" s="1">
        <v>23</v>
      </c>
      <c r="AA724" s="1">
        <v>7000</v>
      </c>
    </row>
    <row r="725" spans="2:27" x14ac:dyDescent="0.25">
      <c r="B725" s="2">
        <v>1724</v>
      </c>
      <c r="C725" s="3">
        <v>44739</v>
      </c>
      <c r="D725" s="2">
        <v>1780000</v>
      </c>
      <c r="E725" s="2">
        <v>9880</v>
      </c>
      <c r="F725" s="1">
        <v>37000</v>
      </c>
      <c r="G725" s="1">
        <v>2.1000000000000001E-2</v>
      </c>
      <c r="H725" s="1">
        <v>180</v>
      </c>
      <c r="I725" s="1">
        <v>5</v>
      </c>
      <c r="J725" s="1" t="s">
        <v>18</v>
      </c>
      <c r="K725" s="1">
        <v>2</v>
      </c>
      <c r="L725" s="1">
        <v>2</v>
      </c>
      <c r="M725" s="1" t="s">
        <v>22</v>
      </c>
      <c r="N725" s="1" t="s">
        <v>20</v>
      </c>
      <c r="O725" s="1" t="s">
        <v>21</v>
      </c>
      <c r="P725" s="1">
        <v>1963</v>
      </c>
      <c r="Q725" s="1" t="s">
        <v>31</v>
      </c>
      <c r="R725" s="1" t="s">
        <v>66</v>
      </c>
      <c r="S725" s="1">
        <v>0</v>
      </c>
      <c r="T725" s="1" t="s">
        <v>33</v>
      </c>
      <c r="U725" s="1">
        <v>35</v>
      </c>
      <c r="V725" s="1">
        <v>560000</v>
      </c>
      <c r="W725" s="1">
        <v>103</v>
      </c>
      <c r="X725" s="1" t="s">
        <v>39</v>
      </c>
      <c r="Y725" s="1" t="s">
        <v>31</v>
      </c>
      <c r="Z725" s="1">
        <v>31</v>
      </c>
      <c r="AA725" s="1">
        <v>15000</v>
      </c>
    </row>
    <row r="726" spans="2:27" x14ac:dyDescent="0.25">
      <c r="B726" s="2">
        <v>1725</v>
      </c>
      <c r="C726" s="3">
        <v>44740</v>
      </c>
      <c r="D726" s="2">
        <v>1820000</v>
      </c>
      <c r="E726" s="2">
        <v>8920</v>
      </c>
      <c r="F726" s="1">
        <v>42000</v>
      </c>
      <c r="G726" s="1">
        <v>2.3E-2</v>
      </c>
      <c r="H726" s="1">
        <v>204</v>
      </c>
      <c r="I726" s="1">
        <v>2</v>
      </c>
      <c r="J726" s="1" t="s">
        <v>14</v>
      </c>
      <c r="K726" s="1">
        <v>3</v>
      </c>
      <c r="L726" s="1">
        <v>4</v>
      </c>
      <c r="M726" s="1" t="s">
        <v>15</v>
      </c>
      <c r="N726" s="1" t="s">
        <v>20</v>
      </c>
      <c r="O726" s="1" t="s">
        <v>17</v>
      </c>
      <c r="P726" s="1">
        <v>1576</v>
      </c>
      <c r="Q726" s="1" t="s">
        <v>34</v>
      </c>
      <c r="R726" s="1" t="s">
        <v>65</v>
      </c>
      <c r="S726" s="1">
        <v>3</v>
      </c>
      <c r="T726" s="1" t="s">
        <v>32</v>
      </c>
      <c r="U726" s="1">
        <v>49</v>
      </c>
      <c r="V726" s="1">
        <v>550000</v>
      </c>
      <c r="W726" s="1">
        <v>103</v>
      </c>
      <c r="X726" s="1" t="s">
        <v>39</v>
      </c>
      <c r="Y726" s="1" t="s">
        <v>31</v>
      </c>
      <c r="Z726" s="1">
        <v>31</v>
      </c>
      <c r="AA726" s="1">
        <v>15000</v>
      </c>
    </row>
    <row r="727" spans="2:27" x14ac:dyDescent="0.25">
      <c r="B727" s="2">
        <v>1726</v>
      </c>
      <c r="C727" s="3">
        <v>44740</v>
      </c>
      <c r="D727" s="2">
        <v>2560000</v>
      </c>
      <c r="E727" s="2">
        <v>12300</v>
      </c>
      <c r="F727" s="1">
        <v>41000</v>
      </c>
      <c r="G727" s="1">
        <v>1.6E-2</v>
      </c>
      <c r="H727" s="1">
        <v>208</v>
      </c>
      <c r="I727" s="1">
        <v>2</v>
      </c>
      <c r="J727" s="1" t="s">
        <v>14</v>
      </c>
      <c r="K727" s="1">
        <v>4</v>
      </c>
      <c r="L727" s="1">
        <v>4</v>
      </c>
      <c r="M727" s="1" t="s">
        <v>15</v>
      </c>
      <c r="N727" s="1" t="s">
        <v>16</v>
      </c>
      <c r="O727" s="1" t="s">
        <v>21</v>
      </c>
      <c r="P727" s="1">
        <v>1657</v>
      </c>
      <c r="Q727" s="1" t="s">
        <v>34</v>
      </c>
      <c r="R727" s="1" t="s">
        <v>65</v>
      </c>
      <c r="S727" s="1">
        <v>2</v>
      </c>
      <c r="T727" s="1" t="s">
        <v>33</v>
      </c>
      <c r="U727" s="1">
        <v>52</v>
      </c>
      <c r="V727" s="1">
        <v>890000</v>
      </c>
      <c r="W727" s="1">
        <v>102</v>
      </c>
      <c r="X727" s="1" t="s">
        <v>38</v>
      </c>
      <c r="Y727" s="1" t="s">
        <v>31</v>
      </c>
      <c r="Z727" s="1">
        <v>23</v>
      </c>
      <c r="AA727" s="1">
        <v>7000</v>
      </c>
    </row>
    <row r="728" spans="2:27" x14ac:dyDescent="0.25">
      <c r="B728" s="2">
        <v>1727</v>
      </c>
      <c r="C728" s="3">
        <v>44741</v>
      </c>
      <c r="D728" s="2">
        <v>2190000</v>
      </c>
      <c r="E728" s="2">
        <v>12030</v>
      </c>
      <c r="F728" s="1">
        <v>39000</v>
      </c>
      <c r="G728" s="1">
        <v>1.7999999999999999E-2</v>
      </c>
      <c r="H728" s="1">
        <v>182</v>
      </c>
      <c r="I728" s="1">
        <v>6</v>
      </c>
      <c r="J728" s="1" t="s">
        <v>18</v>
      </c>
      <c r="K728" s="1">
        <v>3</v>
      </c>
      <c r="L728" s="1">
        <v>4</v>
      </c>
      <c r="M728" s="1" t="s">
        <v>15</v>
      </c>
      <c r="N728" s="1" t="s">
        <v>16</v>
      </c>
      <c r="O728" s="1" t="s">
        <v>21</v>
      </c>
      <c r="P728" s="1">
        <v>1612</v>
      </c>
      <c r="Q728" s="1" t="s">
        <v>31</v>
      </c>
      <c r="R728" s="1" t="s">
        <v>65</v>
      </c>
      <c r="S728" s="1">
        <v>4</v>
      </c>
      <c r="T728" s="1" t="s">
        <v>33</v>
      </c>
      <c r="U728" s="1">
        <v>47</v>
      </c>
      <c r="V728" s="1">
        <v>800000</v>
      </c>
      <c r="W728" s="1">
        <v>103</v>
      </c>
      <c r="X728" s="1" t="s">
        <v>39</v>
      </c>
      <c r="Y728" s="1" t="s">
        <v>31</v>
      </c>
      <c r="Z728" s="1">
        <v>31</v>
      </c>
      <c r="AA728" s="1">
        <v>15000</v>
      </c>
    </row>
    <row r="729" spans="2:27" x14ac:dyDescent="0.25">
      <c r="B729" s="2">
        <v>1728</v>
      </c>
      <c r="C729" s="3">
        <v>44743</v>
      </c>
      <c r="D729" s="2">
        <v>1300000</v>
      </c>
      <c r="E729" s="2">
        <v>8840</v>
      </c>
      <c r="F729" s="1">
        <v>21000</v>
      </c>
      <c r="G729" s="1">
        <v>1.6E-2</v>
      </c>
      <c r="H729" s="1">
        <v>147</v>
      </c>
      <c r="I729" s="1">
        <v>3</v>
      </c>
      <c r="J729" s="1" t="s">
        <v>18</v>
      </c>
      <c r="K729" s="1">
        <v>2</v>
      </c>
      <c r="L729" s="1">
        <v>2</v>
      </c>
      <c r="M729" s="1" t="s">
        <v>15</v>
      </c>
      <c r="N729" s="1" t="s">
        <v>20</v>
      </c>
      <c r="O729" s="1" t="s">
        <v>17</v>
      </c>
      <c r="P729" s="1">
        <v>1195</v>
      </c>
      <c r="Q729" s="1" t="s">
        <v>31</v>
      </c>
      <c r="R729" s="1" t="s">
        <v>66</v>
      </c>
      <c r="S729" s="1">
        <v>0</v>
      </c>
      <c r="T729" s="1" t="s">
        <v>33</v>
      </c>
      <c r="U729" s="1">
        <v>38</v>
      </c>
      <c r="V729" s="1">
        <v>330000</v>
      </c>
      <c r="W729" s="1">
        <v>102</v>
      </c>
      <c r="X729" s="1" t="s">
        <v>38</v>
      </c>
      <c r="Y729" s="1" t="s">
        <v>31</v>
      </c>
      <c r="Z729" s="1">
        <v>23</v>
      </c>
      <c r="AA729" s="1">
        <v>7000</v>
      </c>
    </row>
    <row r="730" spans="2:27" x14ac:dyDescent="0.25">
      <c r="B730" s="2">
        <v>1729</v>
      </c>
      <c r="C730" s="3">
        <v>44743</v>
      </c>
      <c r="D730" s="2">
        <v>970000</v>
      </c>
      <c r="E730" s="2">
        <v>6460</v>
      </c>
      <c r="F730" s="1">
        <v>16000</v>
      </c>
      <c r="G730" s="1">
        <v>1.6E-2</v>
      </c>
      <c r="H730" s="1">
        <v>150</v>
      </c>
      <c r="I730" s="1">
        <v>3</v>
      </c>
      <c r="J730" s="1" t="s">
        <v>18</v>
      </c>
      <c r="K730" s="1">
        <v>1</v>
      </c>
      <c r="L730" s="1">
        <v>2</v>
      </c>
      <c r="M730" s="1" t="s">
        <v>22</v>
      </c>
      <c r="N730" s="1" t="s">
        <v>19</v>
      </c>
      <c r="O730" s="1" t="s">
        <v>17</v>
      </c>
      <c r="P730" s="1">
        <v>1256</v>
      </c>
      <c r="Q730" s="1" t="s">
        <v>31</v>
      </c>
      <c r="R730" s="1" t="s">
        <v>66</v>
      </c>
      <c r="S730" s="1">
        <v>0</v>
      </c>
      <c r="T730" s="1" t="s">
        <v>33</v>
      </c>
      <c r="U730" s="1">
        <v>31</v>
      </c>
      <c r="V730" s="1">
        <v>950000</v>
      </c>
      <c r="W730" s="1">
        <v>101</v>
      </c>
      <c r="X730" s="1" t="s">
        <v>37</v>
      </c>
      <c r="Y730" s="1" t="s">
        <v>31</v>
      </c>
      <c r="Z730" s="1">
        <v>25</v>
      </c>
      <c r="AA730" s="1">
        <v>9000</v>
      </c>
    </row>
    <row r="731" spans="2:27" x14ac:dyDescent="0.25">
      <c r="B731" s="2">
        <v>1730</v>
      </c>
      <c r="C731" s="3">
        <v>44743</v>
      </c>
      <c r="D731" s="2">
        <v>1300000</v>
      </c>
      <c r="E731" s="2">
        <v>7260</v>
      </c>
      <c r="F731" s="1">
        <v>26000</v>
      </c>
      <c r="G731" s="1">
        <v>0.02</v>
      </c>
      <c r="H731" s="1">
        <v>179</v>
      </c>
      <c r="I731" s="1">
        <v>5</v>
      </c>
      <c r="J731" s="1" t="s">
        <v>18</v>
      </c>
      <c r="K731" s="1">
        <v>2</v>
      </c>
      <c r="L731" s="1">
        <v>4</v>
      </c>
      <c r="M731" s="1" t="s">
        <v>22</v>
      </c>
      <c r="N731" s="1" t="s">
        <v>19</v>
      </c>
      <c r="O731" s="1" t="s">
        <v>21</v>
      </c>
      <c r="P731" s="1">
        <v>1541</v>
      </c>
      <c r="Q731" s="1" t="s">
        <v>31</v>
      </c>
      <c r="R731" s="1" t="s">
        <v>65</v>
      </c>
      <c r="S731" s="1">
        <v>2</v>
      </c>
      <c r="T731" s="1" t="s">
        <v>33</v>
      </c>
      <c r="U731" s="1">
        <v>45</v>
      </c>
      <c r="V731" s="1">
        <v>420000</v>
      </c>
      <c r="W731" s="1">
        <v>103</v>
      </c>
      <c r="X731" s="1" t="s">
        <v>39</v>
      </c>
      <c r="Y731" s="1" t="s">
        <v>31</v>
      </c>
      <c r="Z731" s="1">
        <v>31</v>
      </c>
      <c r="AA731" s="1">
        <v>15000</v>
      </c>
    </row>
    <row r="732" spans="2:27" x14ac:dyDescent="0.25">
      <c r="B732" s="2">
        <v>1731</v>
      </c>
      <c r="C732" s="3">
        <v>44743</v>
      </c>
      <c r="D732" s="2">
        <v>1860000</v>
      </c>
      <c r="E732" s="2">
        <v>11480</v>
      </c>
      <c r="F732" s="1">
        <v>39000</v>
      </c>
      <c r="G732" s="1">
        <v>2.1000000000000001E-2</v>
      </c>
      <c r="H732" s="1">
        <v>162</v>
      </c>
      <c r="I732" s="1">
        <v>1</v>
      </c>
      <c r="J732" s="1" t="s">
        <v>14</v>
      </c>
      <c r="K732" s="1">
        <v>2</v>
      </c>
      <c r="L732" s="1">
        <v>2</v>
      </c>
      <c r="M732" s="1" t="s">
        <v>23</v>
      </c>
      <c r="N732" s="1" t="s">
        <v>16</v>
      </c>
      <c r="O732" s="1" t="s">
        <v>21</v>
      </c>
      <c r="P732" s="1">
        <v>1764</v>
      </c>
      <c r="Q732" s="1" t="s">
        <v>31</v>
      </c>
      <c r="R732" s="1" t="s">
        <v>64</v>
      </c>
      <c r="S732" s="1">
        <v>0</v>
      </c>
      <c r="T732" s="1" t="s">
        <v>33</v>
      </c>
      <c r="U732" s="1">
        <v>41</v>
      </c>
      <c r="V732" s="1">
        <v>740000</v>
      </c>
      <c r="W732" s="1">
        <v>102</v>
      </c>
      <c r="X732" s="1" t="s">
        <v>38</v>
      </c>
      <c r="Y732" s="1" t="s">
        <v>31</v>
      </c>
      <c r="Z732" s="1">
        <v>23</v>
      </c>
      <c r="AA732" s="1">
        <v>7000</v>
      </c>
    </row>
    <row r="733" spans="2:27" x14ac:dyDescent="0.25">
      <c r="B733" s="2">
        <v>1732</v>
      </c>
      <c r="C733" s="3">
        <v>44744</v>
      </c>
      <c r="D733" s="2">
        <v>2310000</v>
      </c>
      <c r="E733" s="2">
        <v>9240</v>
      </c>
      <c r="F733" s="1">
        <v>39000</v>
      </c>
      <c r="G733" s="1">
        <v>1.7000000000000001E-2</v>
      </c>
      <c r="H733" s="1">
        <v>250</v>
      </c>
      <c r="I733" s="1">
        <v>2</v>
      </c>
      <c r="J733" s="1" t="s">
        <v>14</v>
      </c>
      <c r="K733" s="1">
        <v>4</v>
      </c>
      <c r="L733" s="1">
        <v>3</v>
      </c>
      <c r="M733" s="1" t="s">
        <v>15</v>
      </c>
      <c r="N733" s="1" t="s">
        <v>20</v>
      </c>
      <c r="O733" s="1" t="s">
        <v>17</v>
      </c>
      <c r="P733" s="1">
        <v>1438</v>
      </c>
      <c r="Q733" s="1" t="s">
        <v>31</v>
      </c>
      <c r="R733" s="1" t="s">
        <v>65</v>
      </c>
      <c r="S733" s="1">
        <v>2</v>
      </c>
      <c r="T733" s="1" t="s">
        <v>33</v>
      </c>
      <c r="U733" s="1">
        <v>62</v>
      </c>
      <c r="V733" s="1">
        <v>410000</v>
      </c>
      <c r="W733" s="1">
        <v>102</v>
      </c>
      <c r="X733" s="1" t="s">
        <v>38</v>
      </c>
      <c r="Y733" s="1" t="s">
        <v>31</v>
      </c>
      <c r="Z733" s="1">
        <v>23</v>
      </c>
      <c r="AA733" s="1">
        <v>7000</v>
      </c>
    </row>
    <row r="734" spans="2:27" x14ac:dyDescent="0.25">
      <c r="B734" s="2">
        <v>1733</v>
      </c>
      <c r="C734" s="3">
        <v>44744</v>
      </c>
      <c r="D734" s="2">
        <v>1540000</v>
      </c>
      <c r="E734" s="2">
        <v>5960</v>
      </c>
      <c r="F734" s="1">
        <v>31000</v>
      </c>
      <c r="G734" s="1">
        <v>0.02</v>
      </c>
      <c r="H734" s="1">
        <v>258</v>
      </c>
      <c r="I734" s="1">
        <v>6</v>
      </c>
      <c r="J734" s="1" t="s">
        <v>18</v>
      </c>
      <c r="K734" s="1">
        <v>4</v>
      </c>
      <c r="L734" s="1">
        <v>4</v>
      </c>
      <c r="M734" s="1" t="s">
        <v>23</v>
      </c>
      <c r="N734" s="1" t="s">
        <v>19</v>
      </c>
      <c r="O734" s="1" t="s">
        <v>17</v>
      </c>
      <c r="P734" s="1">
        <v>1766</v>
      </c>
      <c r="Q734" s="1" t="s">
        <v>31</v>
      </c>
      <c r="R734" s="1" t="s">
        <v>65</v>
      </c>
      <c r="S734" s="1">
        <v>4</v>
      </c>
      <c r="T734" s="1" t="s">
        <v>33</v>
      </c>
      <c r="U734" s="1">
        <v>65</v>
      </c>
      <c r="V734" s="1">
        <v>510000</v>
      </c>
      <c r="W734" s="1">
        <v>102</v>
      </c>
      <c r="X734" s="1" t="s">
        <v>38</v>
      </c>
      <c r="Y734" s="1" t="s">
        <v>31</v>
      </c>
      <c r="Z734" s="1">
        <v>23</v>
      </c>
      <c r="AA734" s="1">
        <v>7000</v>
      </c>
    </row>
    <row r="735" spans="2:27" x14ac:dyDescent="0.25">
      <c r="B735" s="2">
        <v>1734</v>
      </c>
      <c r="C735" s="3">
        <v>44744</v>
      </c>
      <c r="D735" s="2">
        <v>2030000</v>
      </c>
      <c r="E735" s="2">
        <v>9530</v>
      </c>
      <c r="F735" s="1">
        <v>35000</v>
      </c>
      <c r="G735" s="1">
        <v>1.7000000000000001E-2</v>
      </c>
      <c r="H735" s="1">
        <v>213</v>
      </c>
      <c r="I735" s="1">
        <v>3</v>
      </c>
      <c r="J735" s="1" t="s">
        <v>14</v>
      </c>
      <c r="K735" s="1">
        <v>3</v>
      </c>
      <c r="L735" s="1">
        <v>3</v>
      </c>
      <c r="M735" s="1" t="s">
        <v>23</v>
      </c>
      <c r="N735" s="1" t="s">
        <v>20</v>
      </c>
      <c r="O735" s="1" t="s">
        <v>21</v>
      </c>
      <c r="P735" s="1">
        <v>1795</v>
      </c>
      <c r="Q735" s="1" t="s">
        <v>31</v>
      </c>
      <c r="R735" s="1" t="s">
        <v>65</v>
      </c>
      <c r="S735" s="1">
        <v>3</v>
      </c>
      <c r="T735" s="1" t="s">
        <v>33</v>
      </c>
      <c r="U735" s="1">
        <v>46</v>
      </c>
      <c r="V735" s="1">
        <v>1060000</v>
      </c>
      <c r="W735" s="1">
        <v>102</v>
      </c>
      <c r="X735" s="1" t="s">
        <v>38</v>
      </c>
      <c r="Y735" s="1" t="s">
        <v>31</v>
      </c>
      <c r="Z735" s="1">
        <v>23</v>
      </c>
      <c r="AA735" s="1">
        <v>7000</v>
      </c>
    </row>
    <row r="736" spans="2:27" x14ac:dyDescent="0.25">
      <c r="B736" s="2">
        <v>1735</v>
      </c>
      <c r="C736" s="3">
        <v>44744</v>
      </c>
      <c r="D736" s="2">
        <v>2220000</v>
      </c>
      <c r="E736" s="2">
        <v>11620</v>
      </c>
      <c r="F736" s="1">
        <v>36000</v>
      </c>
      <c r="G736" s="1">
        <v>1.6E-2</v>
      </c>
      <c r="H736" s="1">
        <v>191</v>
      </c>
      <c r="I736" s="1">
        <v>3</v>
      </c>
      <c r="J736" s="1" t="s">
        <v>18</v>
      </c>
      <c r="K736" s="1">
        <v>2</v>
      </c>
      <c r="L736" s="1">
        <v>4</v>
      </c>
      <c r="M736" s="1" t="s">
        <v>15</v>
      </c>
      <c r="N736" s="1" t="s">
        <v>16</v>
      </c>
      <c r="O736" s="1" t="s">
        <v>17</v>
      </c>
      <c r="P736" s="1">
        <v>1838</v>
      </c>
      <c r="Q736" s="1" t="s">
        <v>31</v>
      </c>
      <c r="R736" s="1" t="s">
        <v>65</v>
      </c>
      <c r="S736" s="1">
        <v>4</v>
      </c>
      <c r="T736" s="1" t="s">
        <v>32</v>
      </c>
      <c r="U736" s="1">
        <v>42</v>
      </c>
      <c r="V736" s="1">
        <v>1030000</v>
      </c>
      <c r="W736" s="1">
        <v>102</v>
      </c>
      <c r="X736" s="1" t="s">
        <v>38</v>
      </c>
      <c r="Y736" s="1" t="s">
        <v>31</v>
      </c>
      <c r="Z736" s="1">
        <v>23</v>
      </c>
      <c r="AA736" s="1">
        <v>7000</v>
      </c>
    </row>
    <row r="737" spans="2:27" x14ac:dyDescent="0.25">
      <c r="B737" s="2">
        <v>1736</v>
      </c>
      <c r="C737" s="3">
        <v>44745</v>
      </c>
      <c r="D737" s="2">
        <v>2430000</v>
      </c>
      <c r="E737" s="2">
        <v>11730</v>
      </c>
      <c r="F737" s="1">
        <v>32000</v>
      </c>
      <c r="G737" s="1">
        <v>1.2999999999999999E-2</v>
      </c>
      <c r="H737" s="1">
        <v>207</v>
      </c>
      <c r="I737" s="1">
        <v>1</v>
      </c>
      <c r="J737" s="1" t="s">
        <v>18</v>
      </c>
      <c r="K737" s="1">
        <v>3</v>
      </c>
      <c r="L737" s="1">
        <v>3</v>
      </c>
      <c r="M737" s="1" t="s">
        <v>15</v>
      </c>
      <c r="N737" s="1" t="s">
        <v>16</v>
      </c>
      <c r="O737" s="1" t="s">
        <v>21</v>
      </c>
      <c r="P737" s="1">
        <v>1305</v>
      </c>
      <c r="Q737" s="1" t="s">
        <v>31</v>
      </c>
      <c r="R737" s="1" t="s">
        <v>65</v>
      </c>
      <c r="S737" s="1">
        <v>4</v>
      </c>
      <c r="T737" s="1" t="s">
        <v>33</v>
      </c>
      <c r="U737" s="1">
        <v>54</v>
      </c>
      <c r="V737" s="1">
        <v>400000</v>
      </c>
      <c r="W737" s="1">
        <v>101</v>
      </c>
      <c r="X737" s="1" t="s">
        <v>37</v>
      </c>
      <c r="Y737" s="1" t="s">
        <v>31</v>
      </c>
      <c r="Z737" s="1">
        <v>25</v>
      </c>
      <c r="AA737" s="1">
        <v>9000</v>
      </c>
    </row>
    <row r="738" spans="2:27" x14ac:dyDescent="0.25">
      <c r="B738" s="2">
        <v>1737</v>
      </c>
      <c r="C738" s="3">
        <v>44746</v>
      </c>
      <c r="D738" s="2">
        <v>1930000</v>
      </c>
      <c r="E738" s="2">
        <v>9840</v>
      </c>
      <c r="F738" s="1">
        <v>29000</v>
      </c>
      <c r="G738" s="1">
        <v>1.4999999999999999E-2</v>
      </c>
      <c r="H738" s="1">
        <v>196</v>
      </c>
      <c r="I738" s="1">
        <v>1</v>
      </c>
      <c r="J738" s="1" t="s">
        <v>14</v>
      </c>
      <c r="K738" s="1">
        <v>3</v>
      </c>
      <c r="L738" s="1">
        <v>3</v>
      </c>
      <c r="M738" s="1" t="s">
        <v>15</v>
      </c>
      <c r="N738" s="1" t="s">
        <v>20</v>
      </c>
      <c r="O738" s="1" t="s">
        <v>21</v>
      </c>
      <c r="P738" s="1">
        <v>1200</v>
      </c>
      <c r="Q738" s="1" t="s">
        <v>31</v>
      </c>
      <c r="R738" s="1" t="s">
        <v>65</v>
      </c>
      <c r="S738" s="1">
        <v>3</v>
      </c>
      <c r="T738" s="1" t="s">
        <v>33</v>
      </c>
      <c r="U738" s="1">
        <v>55</v>
      </c>
      <c r="V738" s="1">
        <v>1100000</v>
      </c>
      <c r="W738" s="1">
        <v>101</v>
      </c>
      <c r="X738" s="1" t="s">
        <v>37</v>
      </c>
      <c r="Y738" s="1" t="s">
        <v>31</v>
      </c>
      <c r="Z738" s="1">
        <v>25</v>
      </c>
      <c r="AA738" s="1">
        <v>9000</v>
      </c>
    </row>
    <row r="739" spans="2:27" x14ac:dyDescent="0.25">
      <c r="B739" s="2">
        <v>1738</v>
      </c>
      <c r="C739" s="3">
        <v>44746</v>
      </c>
      <c r="D739" s="2">
        <v>2050000</v>
      </c>
      <c r="E739" s="2">
        <v>9710</v>
      </c>
      <c r="F739" s="1">
        <v>25000</v>
      </c>
      <c r="G739" s="1">
        <v>1.2E-2</v>
      </c>
      <c r="H739" s="1">
        <v>211</v>
      </c>
      <c r="I739" s="1">
        <v>1</v>
      </c>
      <c r="J739" s="1" t="s">
        <v>14</v>
      </c>
      <c r="K739" s="1">
        <v>3</v>
      </c>
      <c r="L739" s="1">
        <v>4</v>
      </c>
      <c r="M739" s="1" t="s">
        <v>22</v>
      </c>
      <c r="N739" s="1" t="s">
        <v>20</v>
      </c>
      <c r="O739" s="1" t="s">
        <v>17</v>
      </c>
      <c r="P739" s="1">
        <v>1722</v>
      </c>
      <c r="Q739" s="1" t="s">
        <v>31</v>
      </c>
      <c r="R739" s="1" t="s">
        <v>65</v>
      </c>
      <c r="S739" s="1">
        <v>2</v>
      </c>
      <c r="T739" s="1" t="s">
        <v>33</v>
      </c>
      <c r="U739" s="1">
        <v>46</v>
      </c>
      <c r="V739" s="1">
        <v>1150000</v>
      </c>
      <c r="W739" s="1">
        <v>101</v>
      </c>
      <c r="X739" s="1" t="s">
        <v>37</v>
      </c>
      <c r="Y739" s="1" t="s">
        <v>31</v>
      </c>
      <c r="Z739" s="1">
        <v>25</v>
      </c>
      <c r="AA739" s="1">
        <v>9000</v>
      </c>
    </row>
    <row r="740" spans="2:27" x14ac:dyDescent="0.25">
      <c r="B740" s="2">
        <v>1739</v>
      </c>
      <c r="C740" s="3">
        <v>44747</v>
      </c>
      <c r="D740" s="2">
        <v>1000000</v>
      </c>
      <c r="E740" s="2">
        <v>5840</v>
      </c>
      <c r="F740" s="1">
        <v>19000</v>
      </c>
      <c r="G740" s="1">
        <v>1.9E-2</v>
      </c>
      <c r="H740" s="1">
        <v>171</v>
      </c>
      <c r="I740" s="1">
        <v>5</v>
      </c>
      <c r="J740" s="1" t="s">
        <v>18</v>
      </c>
      <c r="K740" s="1">
        <v>2</v>
      </c>
      <c r="L740" s="1">
        <v>3</v>
      </c>
      <c r="M740" s="1" t="s">
        <v>23</v>
      </c>
      <c r="N740" s="1" t="s">
        <v>19</v>
      </c>
      <c r="O740" s="1" t="s">
        <v>17</v>
      </c>
      <c r="P740" s="1">
        <v>1093</v>
      </c>
      <c r="Q740" s="1" t="s">
        <v>34</v>
      </c>
      <c r="R740" s="1" t="s">
        <v>65</v>
      </c>
      <c r="S740" s="1">
        <v>2</v>
      </c>
      <c r="T740" s="1" t="s">
        <v>32</v>
      </c>
      <c r="U740" s="1">
        <v>44</v>
      </c>
      <c r="V740" s="1">
        <v>380000</v>
      </c>
      <c r="W740" s="1">
        <v>103</v>
      </c>
      <c r="X740" s="1" t="s">
        <v>39</v>
      </c>
      <c r="Y740" s="1" t="s">
        <v>31</v>
      </c>
      <c r="Z740" s="1">
        <v>31</v>
      </c>
      <c r="AA740" s="1">
        <v>15000</v>
      </c>
    </row>
    <row r="741" spans="2:27" x14ac:dyDescent="0.25">
      <c r="B741" s="2">
        <v>1740</v>
      </c>
      <c r="C741" s="3">
        <v>44747</v>
      </c>
      <c r="D741" s="2">
        <v>1570000</v>
      </c>
      <c r="E741" s="2">
        <v>9230</v>
      </c>
      <c r="F741" s="1">
        <v>36000</v>
      </c>
      <c r="G741" s="1">
        <v>2.3E-2</v>
      </c>
      <c r="H741" s="1">
        <v>170</v>
      </c>
      <c r="I741" s="1">
        <v>3</v>
      </c>
      <c r="J741" s="1" t="s">
        <v>18</v>
      </c>
      <c r="K741" s="1">
        <v>3</v>
      </c>
      <c r="L741" s="1">
        <v>2</v>
      </c>
      <c r="M741" s="1" t="s">
        <v>15</v>
      </c>
      <c r="N741" s="1" t="s">
        <v>20</v>
      </c>
      <c r="O741" s="1" t="s">
        <v>17</v>
      </c>
      <c r="P741" s="1">
        <v>1705</v>
      </c>
      <c r="Q741" s="1" t="s">
        <v>31</v>
      </c>
      <c r="R741" s="1" t="s">
        <v>66</v>
      </c>
      <c r="S741" s="1">
        <v>0</v>
      </c>
      <c r="T741" s="1" t="s">
        <v>33</v>
      </c>
      <c r="U741" s="1">
        <v>35</v>
      </c>
      <c r="V741" s="1">
        <v>460000</v>
      </c>
      <c r="W741" s="1">
        <v>103</v>
      </c>
      <c r="X741" s="1" t="s">
        <v>39</v>
      </c>
      <c r="Y741" s="1" t="s">
        <v>31</v>
      </c>
      <c r="Z741" s="1">
        <v>31</v>
      </c>
      <c r="AA741" s="1">
        <v>15000</v>
      </c>
    </row>
    <row r="742" spans="2:27" x14ac:dyDescent="0.25">
      <c r="B742" s="2">
        <v>1741</v>
      </c>
      <c r="C742" s="3">
        <v>44748</v>
      </c>
      <c r="D742" s="2">
        <v>1550000</v>
      </c>
      <c r="E742" s="2">
        <v>9870</v>
      </c>
      <c r="F742" s="1">
        <v>19000</v>
      </c>
      <c r="G742" s="1">
        <v>1.2E-2</v>
      </c>
      <c r="H742" s="1">
        <v>157</v>
      </c>
      <c r="I742" s="1">
        <v>1</v>
      </c>
      <c r="J742" s="1" t="s">
        <v>18</v>
      </c>
      <c r="K742" s="1">
        <v>3</v>
      </c>
      <c r="L742" s="1">
        <v>4</v>
      </c>
      <c r="M742" s="1" t="s">
        <v>22</v>
      </c>
      <c r="N742" s="1" t="s">
        <v>20</v>
      </c>
      <c r="O742" s="1" t="s">
        <v>17</v>
      </c>
      <c r="P742" s="1">
        <v>1312</v>
      </c>
      <c r="Q742" s="1" t="s">
        <v>31</v>
      </c>
      <c r="R742" s="1" t="s">
        <v>65</v>
      </c>
      <c r="S742" s="1">
        <v>2</v>
      </c>
      <c r="T742" s="1" t="s">
        <v>33</v>
      </c>
      <c r="U742" s="1">
        <v>54</v>
      </c>
      <c r="V742" s="1">
        <v>590000</v>
      </c>
      <c r="W742" s="1">
        <v>101</v>
      </c>
      <c r="X742" s="1" t="s">
        <v>37</v>
      </c>
      <c r="Y742" s="1" t="s">
        <v>31</v>
      </c>
      <c r="Z742" s="1">
        <v>25</v>
      </c>
      <c r="AA742" s="1">
        <v>9000</v>
      </c>
    </row>
    <row r="743" spans="2:27" x14ac:dyDescent="0.25">
      <c r="B743" s="2">
        <v>1742</v>
      </c>
      <c r="C743" s="3">
        <v>44748</v>
      </c>
      <c r="D743" s="2">
        <v>1220000</v>
      </c>
      <c r="E743" s="2">
        <v>6450</v>
      </c>
      <c r="F743" s="1">
        <v>29000</v>
      </c>
      <c r="G743" s="1">
        <v>2.4E-2</v>
      </c>
      <c r="H743" s="1">
        <v>189</v>
      </c>
      <c r="I743" s="1">
        <v>2</v>
      </c>
      <c r="J743" s="1" t="s">
        <v>18</v>
      </c>
      <c r="K743" s="1">
        <v>3</v>
      </c>
      <c r="L743" s="1">
        <v>3</v>
      </c>
      <c r="M743" s="1" t="s">
        <v>15</v>
      </c>
      <c r="N743" s="1" t="s">
        <v>19</v>
      </c>
      <c r="O743" s="1" t="s">
        <v>17</v>
      </c>
      <c r="P743" s="1">
        <v>1718</v>
      </c>
      <c r="Q743" s="1" t="s">
        <v>31</v>
      </c>
      <c r="R743" s="1" t="s">
        <v>65</v>
      </c>
      <c r="S743" s="1">
        <v>2</v>
      </c>
      <c r="T743" s="1" t="s">
        <v>33</v>
      </c>
      <c r="U743" s="1">
        <v>65</v>
      </c>
      <c r="V743" s="1">
        <v>290000</v>
      </c>
      <c r="W743" s="1">
        <v>103</v>
      </c>
      <c r="X743" s="1" t="s">
        <v>39</v>
      </c>
      <c r="Y743" s="1" t="s">
        <v>31</v>
      </c>
      <c r="Z743" s="1">
        <v>31</v>
      </c>
      <c r="AA743" s="1">
        <v>15000</v>
      </c>
    </row>
    <row r="744" spans="2:27" x14ac:dyDescent="0.25">
      <c r="B744" s="2">
        <v>1743</v>
      </c>
      <c r="C744" s="3">
        <v>44749</v>
      </c>
      <c r="D744" s="2">
        <v>1820000</v>
      </c>
      <c r="E744" s="2">
        <v>9620</v>
      </c>
      <c r="F744" s="1">
        <v>27000</v>
      </c>
      <c r="G744" s="1">
        <v>1.4999999999999999E-2</v>
      </c>
      <c r="H744" s="1">
        <v>189</v>
      </c>
      <c r="I744" s="1">
        <v>4</v>
      </c>
      <c r="J744" s="1" t="s">
        <v>18</v>
      </c>
      <c r="K744" s="1">
        <v>3</v>
      </c>
      <c r="L744" s="1">
        <v>4</v>
      </c>
      <c r="M744" s="1" t="s">
        <v>15</v>
      </c>
      <c r="N744" s="1" t="s">
        <v>20</v>
      </c>
      <c r="O744" s="1" t="s">
        <v>21</v>
      </c>
      <c r="P744" s="1">
        <v>1193</v>
      </c>
      <c r="Q744" s="1" t="s">
        <v>31</v>
      </c>
      <c r="R744" s="1" t="s">
        <v>65</v>
      </c>
      <c r="S744" s="1">
        <v>4</v>
      </c>
      <c r="T744" s="1" t="s">
        <v>32</v>
      </c>
      <c r="U744" s="1">
        <v>63</v>
      </c>
      <c r="V744" s="1">
        <v>620000</v>
      </c>
      <c r="W744" s="1">
        <v>102</v>
      </c>
      <c r="X744" s="1" t="s">
        <v>38</v>
      </c>
      <c r="Y744" s="1" t="s">
        <v>31</v>
      </c>
      <c r="Z744" s="1">
        <v>23</v>
      </c>
      <c r="AA744" s="1">
        <v>7000</v>
      </c>
    </row>
    <row r="745" spans="2:27" x14ac:dyDescent="0.25">
      <c r="B745" s="2">
        <v>1744</v>
      </c>
      <c r="C745" s="3">
        <v>44749</v>
      </c>
      <c r="D745" s="2">
        <v>1580000</v>
      </c>
      <c r="E745" s="2">
        <v>6420</v>
      </c>
      <c r="F745" s="1">
        <v>22000</v>
      </c>
      <c r="G745" s="1">
        <v>1.4E-2</v>
      </c>
      <c r="H745" s="1">
        <v>246</v>
      </c>
      <c r="I745" s="1">
        <v>2</v>
      </c>
      <c r="J745" s="1" t="s">
        <v>18</v>
      </c>
      <c r="K745" s="1">
        <v>3</v>
      </c>
      <c r="L745" s="1">
        <v>4</v>
      </c>
      <c r="M745" s="1" t="s">
        <v>15</v>
      </c>
      <c r="N745" s="1" t="s">
        <v>19</v>
      </c>
      <c r="O745" s="1" t="s">
        <v>21</v>
      </c>
      <c r="P745" s="1">
        <v>1346</v>
      </c>
      <c r="Q745" s="1" t="s">
        <v>31</v>
      </c>
      <c r="R745" s="1" t="s">
        <v>65</v>
      </c>
      <c r="S745" s="1">
        <v>2</v>
      </c>
      <c r="T745" s="1" t="s">
        <v>32</v>
      </c>
      <c r="U745" s="1">
        <v>58</v>
      </c>
      <c r="V745" s="1">
        <v>580000</v>
      </c>
      <c r="W745" s="1">
        <v>102</v>
      </c>
      <c r="X745" s="1" t="s">
        <v>38</v>
      </c>
      <c r="Y745" s="1" t="s">
        <v>31</v>
      </c>
      <c r="Z745" s="1">
        <v>23</v>
      </c>
      <c r="AA745" s="1">
        <v>7000</v>
      </c>
    </row>
    <row r="746" spans="2:27" x14ac:dyDescent="0.25">
      <c r="B746" s="2">
        <v>1745</v>
      </c>
      <c r="C746" s="3">
        <v>44749</v>
      </c>
      <c r="D746" s="2">
        <v>1820000</v>
      </c>
      <c r="E746" s="2">
        <v>10400</v>
      </c>
      <c r="F746" s="1">
        <v>46000</v>
      </c>
      <c r="G746" s="1">
        <v>2.5000000000000001E-2</v>
      </c>
      <c r="H746" s="1">
        <v>175</v>
      </c>
      <c r="I746" s="1">
        <v>2</v>
      </c>
      <c r="J746" s="1" t="s">
        <v>14</v>
      </c>
      <c r="K746" s="1">
        <v>3</v>
      </c>
      <c r="L746" s="1">
        <v>2</v>
      </c>
      <c r="M746" s="1" t="s">
        <v>22</v>
      </c>
      <c r="N746" s="1" t="s">
        <v>20</v>
      </c>
      <c r="O746" s="1" t="s">
        <v>21</v>
      </c>
      <c r="P746" s="1">
        <v>1613</v>
      </c>
      <c r="Q746" s="1" t="s">
        <v>31</v>
      </c>
      <c r="R746" s="1" t="s">
        <v>64</v>
      </c>
      <c r="S746" s="1">
        <v>0</v>
      </c>
      <c r="T746" s="1" t="s">
        <v>32</v>
      </c>
      <c r="U746" s="1">
        <v>42</v>
      </c>
      <c r="V746" s="1">
        <v>540000</v>
      </c>
      <c r="W746" s="1">
        <v>103</v>
      </c>
      <c r="X746" s="1" t="s">
        <v>39</v>
      </c>
      <c r="Y746" s="1" t="s">
        <v>31</v>
      </c>
      <c r="Z746" s="1">
        <v>31</v>
      </c>
      <c r="AA746" s="1">
        <v>15000</v>
      </c>
    </row>
    <row r="747" spans="2:27" x14ac:dyDescent="0.25">
      <c r="B747" s="2">
        <v>1746</v>
      </c>
      <c r="C747" s="3">
        <v>44750</v>
      </c>
      <c r="D747" s="2">
        <v>1060000</v>
      </c>
      <c r="E747" s="2">
        <v>7160</v>
      </c>
      <c r="F747" s="1">
        <v>24000</v>
      </c>
      <c r="G747" s="1">
        <v>2.3E-2</v>
      </c>
      <c r="H747" s="1">
        <v>148</v>
      </c>
      <c r="I747" s="1">
        <v>3</v>
      </c>
      <c r="J747" s="1" t="s">
        <v>14</v>
      </c>
      <c r="K747" s="1">
        <v>2</v>
      </c>
      <c r="L747" s="1">
        <v>3</v>
      </c>
      <c r="M747" s="1" t="s">
        <v>22</v>
      </c>
      <c r="N747" s="1" t="s">
        <v>19</v>
      </c>
      <c r="O747" s="1" t="s">
        <v>21</v>
      </c>
      <c r="P747" s="1">
        <v>1064</v>
      </c>
      <c r="Q747" s="1" t="s">
        <v>31</v>
      </c>
      <c r="R747" s="1" t="s">
        <v>66</v>
      </c>
      <c r="S747" s="1">
        <v>0</v>
      </c>
      <c r="T747" s="1" t="s">
        <v>33</v>
      </c>
      <c r="U747" s="1">
        <v>32</v>
      </c>
      <c r="V747" s="1">
        <v>510000</v>
      </c>
      <c r="W747" s="1">
        <v>103</v>
      </c>
      <c r="X747" s="1" t="s">
        <v>39</v>
      </c>
      <c r="Y747" s="1" t="s">
        <v>31</v>
      </c>
      <c r="Z747" s="1">
        <v>31</v>
      </c>
      <c r="AA747" s="1">
        <v>15000</v>
      </c>
    </row>
    <row r="748" spans="2:27" x14ac:dyDescent="0.25">
      <c r="B748" s="2">
        <v>1747</v>
      </c>
      <c r="C748" s="3">
        <v>44750</v>
      </c>
      <c r="D748" s="2">
        <v>1280000</v>
      </c>
      <c r="E748" s="2">
        <v>6530</v>
      </c>
      <c r="F748" s="1">
        <v>27000</v>
      </c>
      <c r="G748" s="1">
        <v>2.1000000000000001E-2</v>
      </c>
      <c r="H748" s="1">
        <v>196</v>
      </c>
      <c r="I748" s="1">
        <v>1</v>
      </c>
      <c r="J748" s="1" t="s">
        <v>14</v>
      </c>
      <c r="K748" s="1">
        <v>2</v>
      </c>
      <c r="L748" s="1">
        <v>3</v>
      </c>
      <c r="M748" s="1" t="s">
        <v>15</v>
      </c>
      <c r="N748" s="1" t="s">
        <v>19</v>
      </c>
      <c r="O748" s="1" t="s">
        <v>21</v>
      </c>
      <c r="P748" s="1">
        <v>1626</v>
      </c>
      <c r="Q748" s="1" t="s">
        <v>31</v>
      </c>
      <c r="R748" s="1" t="s">
        <v>65</v>
      </c>
      <c r="S748" s="1">
        <v>4</v>
      </c>
      <c r="T748" s="1" t="s">
        <v>33</v>
      </c>
      <c r="U748" s="1">
        <v>50</v>
      </c>
      <c r="V748" s="1">
        <v>360000</v>
      </c>
      <c r="W748" s="1">
        <v>102</v>
      </c>
      <c r="X748" s="1" t="s">
        <v>38</v>
      </c>
      <c r="Y748" s="1" t="s">
        <v>31</v>
      </c>
      <c r="Z748" s="1">
        <v>23</v>
      </c>
      <c r="AA748" s="1">
        <v>7000</v>
      </c>
    </row>
    <row r="749" spans="2:27" x14ac:dyDescent="0.25">
      <c r="B749" s="2">
        <v>1748</v>
      </c>
      <c r="C749" s="3">
        <v>44750</v>
      </c>
      <c r="D749" s="2">
        <v>3190000</v>
      </c>
      <c r="E749" s="2">
        <v>11680</v>
      </c>
      <c r="F749" s="1">
        <v>35000</v>
      </c>
      <c r="G749" s="1">
        <v>1.0999999999999999E-2</v>
      </c>
      <c r="H749" s="1">
        <v>273</v>
      </c>
      <c r="I749" s="1">
        <v>3</v>
      </c>
      <c r="J749" s="1" t="s">
        <v>18</v>
      </c>
      <c r="K749" s="1">
        <v>3</v>
      </c>
      <c r="L749" s="1">
        <v>4</v>
      </c>
      <c r="M749" s="1" t="s">
        <v>23</v>
      </c>
      <c r="N749" s="1" t="s">
        <v>16</v>
      </c>
      <c r="O749" s="1" t="s">
        <v>21</v>
      </c>
      <c r="P749" s="1">
        <v>1642</v>
      </c>
      <c r="Q749" s="1" t="s">
        <v>34</v>
      </c>
      <c r="R749" s="1" t="s">
        <v>65</v>
      </c>
      <c r="S749" s="1">
        <v>4</v>
      </c>
      <c r="T749" s="1" t="s">
        <v>33</v>
      </c>
      <c r="U749" s="1">
        <v>56</v>
      </c>
      <c r="V749" s="1">
        <v>1110000</v>
      </c>
      <c r="W749" s="1">
        <v>101</v>
      </c>
      <c r="X749" s="1" t="s">
        <v>37</v>
      </c>
      <c r="Y749" s="1" t="s">
        <v>31</v>
      </c>
      <c r="Z749" s="1">
        <v>25</v>
      </c>
      <c r="AA749" s="1">
        <v>9000</v>
      </c>
    </row>
    <row r="750" spans="2:27" x14ac:dyDescent="0.25">
      <c r="B750" s="2">
        <v>1749</v>
      </c>
      <c r="C750" s="3">
        <v>44751</v>
      </c>
      <c r="D750" s="2">
        <v>1900000</v>
      </c>
      <c r="E750" s="2">
        <v>10550</v>
      </c>
      <c r="F750" s="1">
        <v>36000</v>
      </c>
      <c r="G750" s="1">
        <v>1.9E-2</v>
      </c>
      <c r="H750" s="1">
        <v>180</v>
      </c>
      <c r="I750" s="1">
        <v>4</v>
      </c>
      <c r="J750" s="1" t="s">
        <v>14</v>
      </c>
      <c r="K750" s="1">
        <v>2</v>
      </c>
      <c r="L750" s="1">
        <v>4</v>
      </c>
      <c r="M750" s="1" t="s">
        <v>22</v>
      </c>
      <c r="N750" s="1" t="s">
        <v>20</v>
      </c>
      <c r="O750" s="1" t="s">
        <v>21</v>
      </c>
      <c r="P750" s="1">
        <v>1145</v>
      </c>
      <c r="Q750" s="1" t="s">
        <v>31</v>
      </c>
      <c r="R750" s="1" t="s">
        <v>65</v>
      </c>
      <c r="S750" s="1">
        <v>3</v>
      </c>
      <c r="T750" s="1" t="s">
        <v>33</v>
      </c>
      <c r="U750" s="1">
        <v>42</v>
      </c>
      <c r="V750" s="1">
        <v>1000000</v>
      </c>
      <c r="W750" s="1">
        <v>103</v>
      </c>
      <c r="X750" s="1" t="s">
        <v>39</v>
      </c>
      <c r="Y750" s="1" t="s">
        <v>31</v>
      </c>
      <c r="Z750" s="1">
        <v>31</v>
      </c>
      <c r="AA750" s="1">
        <v>15000</v>
      </c>
    </row>
    <row r="751" spans="2:27" x14ac:dyDescent="0.25">
      <c r="B751" s="2">
        <v>1750</v>
      </c>
      <c r="C751" s="3">
        <v>44751</v>
      </c>
      <c r="D751" s="2">
        <v>2320000</v>
      </c>
      <c r="E751" s="2">
        <v>9060</v>
      </c>
      <c r="F751" s="1">
        <v>46000</v>
      </c>
      <c r="G751" s="1">
        <v>0.02</v>
      </c>
      <c r="H751" s="1">
        <v>256</v>
      </c>
      <c r="I751" s="1">
        <v>5</v>
      </c>
      <c r="J751" s="1" t="s">
        <v>18</v>
      </c>
      <c r="K751" s="1">
        <v>4</v>
      </c>
      <c r="L751" s="1">
        <v>3</v>
      </c>
      <c r="M751" s="1" t="s">
        <v>15</v>
      </c>
      <c r="N751" s="1" t="s">
        <v>20</v>
      </c>
      <c r="O751" s="1" t="s">
        <v>17</v>
      </c>
      <c r="P751" s="1">
        <v>1387</v>
      </c>
      <c r="Q751" s="1" t="s">
        <v>31</v>
      </c>
      <c r="R751" s="1" t="s">
        <v>65</v>
      </c>
      <c r="S751" s="1">
        <v>3</v>
      </c>
      <c r="T751" s="1" t="s">
        <v>33</v>
      </c>
      <c r="U751" s="1">
        <v>63</v>
      </c>
      <c r="V751" s="1">
        <v>1040000</v>
      </c>
      <c r="W751" s="1">
        <v>102</v>
      </c>
      <c r="X751" s="1" t="s">
        <v>38</v>
      </c>
      <c r="Y751" s="1" t="s">
        <v>31</v>
      </c>
      <c r="Z751" s="1">
        <v>23</v>
      </c>
      <c r="AA751" s="1">
        <v>7000</v>
      </c>
    </row>
    <row r="752" spans="2:27" x14ac:dyDescent="0.25">
      <c r="B752" s="2">
        <v>1751</v>
      </c>
      <c r="C752" s="3">
        <v>44751</v>
      </c>
      <c r="D752" s="2">
        <v>2620000</v>
      </c>
      <c r="E752" s="2">
        <v>10600</v>
      </c>
      <c r="F752" s="1">
        <v>47000</v>
      </c>
      <c r="G752" s="1">
        <v>1.7999999999999999E-2</v>
      </c>
      <c r="H752" s="1">
        <v>247</v>
      </c>
      <c r="I752" s="1">
        <v>1</v>
      </c>
      <c r="J752" s="1" t="s">
        <v>14</v>
      </c>
      <c r="K752" s="1">
        <v>4</v>
      </c>
      <c r="L752" s="1">
        <v>4</v>
      </c>
      <c r="M752" s="1" t="s">
        <v>22</v>
      </c>
      <c r="N752" s="1" t="s">
        <v>20</v>
      </c>
      <c r="O752" s="1" t="s">
        <v>21</v>
      </c>
      <c r="P752" s="1">
        <v>1683</v>
      </c>
      <c r="Q752" s="1" t="s">
        <v>31</v>
      </c>
      <c r="R752" s="1" t="s">
        <v>65</v>
      </c>
      <c r="S752" s="1">
        <v>4</v>
      </c>
      <c r="T752" s="1" t="s">
        <v>33</v>
      </c>
      <c r="U752" s="1">
        <v>58</v>
      </c>
      <c r="V752" s="1">
        <v>480000</v>
      </c>
      <c r="W752" s="1">
        <v>102</v>
      </c>
      <c r="X752" s="1" t="s">
        <v>38</v>
      </c>
      <c r="Y752" s="1" t="s">
        <v>31</v>
      </c>
      <c r="Z752" s="1">
        <v>23</v>
      </c>
      <c r="AA752" s="1">
        <v>7000</v>
      </c>
    </row>
    <row r="753" spans="2:27" x14ac:dyDescent="0.25">
      <c r="B753" s="2">
        <v>1752</v>
      </c>
      <c r="C753" s="3">
        <v>44752</v>
      </c>
      <c r="D753" s="2">
        <v>1470000</v>
      </c>
      <c r="E753" s="2">
        <v>6300</v>
      </c>
      <c r="F753" s="1">
        <v>32000</v>
      </c>
      <c r="G753" s="1">
        <v>2.1999999999999999E-2</v>
      </c>
      <c r="H753" s="1">
        <v>233</v>
      </c>
      <c r="I753" s="1">
        <v>5</v>
      </c>
      <c r="J753" s="1" t="s">
        <v>18</v>
      </c>
      <c r="K753" s="1">
        <v>3</v>
      </c>
      <c r="L753" s="1">
        <v>3</v>
      </c>
      <c r="M753" s="1" t="s">
        <v>15</v>
      </c>
      <c r="N753" s="1" t="s">
        <v>19</v>
      </c>
      <c r="O753" s="1" t="s">
        <v>17</v>
      </c>
      <c r="P753" s="1">
        <v>1257</v>
      </c>
      <c r="Q753" s="1" t="s">
        <v>34</v>
      </c>
      <c r="R753" s="1" t="s">
        <v>65</v>
      </c>
      <c r="S753" s="1">
        <v>4</v>
      </c>
      <c r="T753" s="1" t="s">
        <v>33</v>
      </c>
      <c r="U753" s="1">
        <v>47</v>
      </c>
      <c r="V753" s="1">
        <v>620000</v>
      </c>
      <c r="W753" s="1">
        <v>103</v>
      </c>
      <c r="X753" s="1" t="s">
        <v>39</v>
      </c>
      <c r="Y753" s="1" t="s">
        <v>31</v>
      </c>
      <c r="Z753" s="1">
        <v>31</v>
      </c>
      <c r="AA753" s="1">
        <v>15000</v>
      </c>
    </row>
    <row r="754" spans="2:27" x14ac:dyDescent="0.25">
      <c r="B754" s="2">
        <v>1753</v>
      </c>
      <c r="C754" s="3">
        <v>44753</v>
      </c>
      <c r="D754" s="2">
        <v>1390000</v>
      </c>
      <c r="E754" s="2">
        <v>5880</v>
      </c>
      <c r="F754" s="1">
        <v>25000</v>
      </c>
      <c r="G754" s="1">
        <v>1.7999999999999999E-2</v>
      </c>
      <c r="H754" s="1">
        <v>236</v>
      </c>
      <c r="I754" s="1">
        <v>2</v>
      </c>
      <c r="J754" s="1" t="s">
        <v>18</v>
      </c>
      <c r="K754" s="1">
        <v>4</v>
      </c>
      <c r="L754" s="1">
        <v>4</v>
      </c>
      <c r="M754" s="1" t="s">
        <v>23</v>
      </c>
      <c r="N754" s="1" t="s">
        <v>19</v>
      </c>
      <c r="O754" s="1" t="s">
        <v>17</v>
      </c>
      <c r="P754" s="1">
        <v>1278</v>
      </c>
      <c r="Q754" s="1" t="s">
        <v>31</v>
      </c>
      <c r="R754" s="1" t="s">
        <v>65</v>
      </c>
      <c r="S754" s="1">
        <v>4</v>
      </c>
      <c r="T754" s="1" t="s">
        <v>32</v>
      </c>
      <c r="U754" s="1">
        <v>49</v>
      </c>
      <c r="V754" s="1">
        <v>490000</v>
      </c>
      <c r="W754" s="1">
        <v>102</v>
      </c>
      <c r="X754" s="1" t="s">
        <v>38</v>
      </c>
      <c r="Y754" s="1" t="s">
        <v>31</v>
      </c>
      <c r="Z754" s="1">
        <v>23</v>
      </c>
      <c r="AA754" s="1">
        <v>7000</v>
      </c>
    </row>
    <row r="755" spans="2:27" x14ac:dyDescent="0.25">
      <c r="B755" s="2">
        <v>1754</v>
      </c>
      <c r="C755" s="3">
        <v>44753</v>
      </c>
      <c r="D755" s="2">
        <v>1010000</v>
      </c>
      <c r="E755" s="2">
        <v>5770</v>
      </c>
      <c r="F755" s="1">
        <v>24000</v>
      </c>
      <c r="G755" s="1">
        <v>2.4E-2</v>
      </c>
      <c r="H755" s="1">
        <v>175</v>
      </c>
      <c r="I755" s="1">
        <v>1</v>
      </c>
      <c r="J755" s="1" t="s">
        <v>18</v>
      </c>
      <c r="K755" s="1">
        <v>2</v>
      </c>
      <c r="L755" s="1">
        <v>2</v>
      </c>
      <c r="M755" s="1" t="s">
        <v>23</v>
      </c>
      <c r="N755" s="1" t="s">
        <v>19</v>
      </c>
      <c r="O755" s="1" t="s">
        <v>17</v>
      </c>
      <c r="P755" s="1">
        <v>1442</v>
      </c>
      <c r="Q755" s="1" t="s">
        <v>31</v>
      </c>
      <c r="R755" s="1" t="s">
        <v>64</v>
      </c>
      <c r="S755" s="1">
        <v>0</v>
      </c>
      <c r="T755" s="1" t="s">
        <v>33</v>
      </c>
      <c r="U755" s="1">
        <v>31</v>
      </c>
      <c r="V755" s="1">
        <v>700000</v>
      </c>
      <c r="W755" s="1">
        <v>103</v>
      </c>
      <c r="X755" s="1" t="s">
        <v>39</v>
      </c>
      <c r="Y755" s="1" t="s">
        <v>31</v>
      </c>
      <c r="Z755" s="1">
        <v>31</v>
      </c>
      <c r="AA755" s="1">
        <v>15000</v>
      </c>
    </row>
    <row r="756" spans="2:27" x14ac:dyDescent="0.25">
      <c r="B756" s="2">
        <v>1755</v>
      </c>
      <c r="C756" s="3">
        <v>44754</v>
      </c>
      <c r="D756" s="2">
        <v>1590000</v>
      </c>
      <c r="E756" s="2">
        <v>9870</v>
      </c>
      <c r="F756" s="1">
        <v>30000</v>
      </c>
      <c r="G756" s="1">
        <v>1.9E-2</v>
      </c>
      <c r="H756" s="1">
        <v>161</v>
      </c>
      <c r="I756" s="1">
        <v>5</v>
      </c>
      <c r="J756" s="1" t="s">
        <v>18</v>
      </c>
      <c r="K756" s="1">
        <v>3</v>
      </c>
      <c r="L756" s="1">
        <v>4</v>
      </c>
      <c r="M756" s="1" t="s">
        <v>22</v>
      </c>
      <c r="N756" s="1" t="s">
        <v>20</v>
      </c>
      <c r="O756" s="1" t="s">
        <v>17</v>
      </c>
      <c r="P756" s="1">
        <v>1231</v>
      </c>
      <c r="Q756" s="1" t="s">
        <v>31</v>
      </c>
      <c r="R756" s="1" t="s">
        <v>65</v>
      </c>
      <c r="S756" s="1">
        <v>4</v>
      </c>
      <c r="T756" s="1" t="s">
        <v>33</v>
      </c>
      <c r="U756" s="1">
        <v>50</v>
      </c>
      <c r="V756" s="1">
        <v>610000</v>
      </c>
      <c r="W756" s="1">
        <v>102</v>
      </c>
      <c r="X756" s="1" t="s">
        <v>38</v>
      </c>
      <c r="Y756" s="1" t="s">
        <v>31</v>
      </c>
      <c r="Z756" s="1">
        <v>23</v>
      </c>
      <c r="AA756" s="1">
        <v>7000</v>
      </c>
    </row>
    <row r="757" spans="2:27" x14ac:dyDescent="0.25">
      <c r="B757" s="2">
        <v>1756</v>
      </c>
      <c r="C757" s="3">
        <v>44754</v>
      </c>
      <c r="D757" s="2">
        <v>1790000</v>
      </c>
      <c r="E757" s="2">
        <v>12510</v>
      </c>
      <c r="F757" s="1">
        <v>36000</v>
      </c>
      <c r="G757" s="1">
        <v>0.02</v>
      </c>
      <c r="H757" s="1">
        <v>143</v>
      </c>
      <c r="I757" s="1">
        <v>1</v>
      </c>
      <c r="J757" s="1" t="s">
        <v>18</v>
      </c>
      <c r="K757" s="1">
        <v>2</v>
      </c>
      <c r="L757" s="1">
        <v>2</v>
      </c>
      <c r="M757" s="1" t="s">
        <v>22</v>
      </c>
      <c r="N757" s="1" t="s">
        <v>16</v>
      </c>
      <c r="O757" s="1" t="s">
        <v>21</v>
      </c>
      <c r="P757" s="1">
        <v>1620</v>
      </c>
      <c r="Q757" s="1" t="s">
        <v>31</v>
      </c>
      <c r="R757" s="1" t="s">
        <v>66</v>
      </c>
      <c r="S757" s="1">
        <v>0</v>
      </c>
      <c r="T757" s="1" t="s">
        <v>33</v>
      </c>
      <c r="U757" s="1">
        <v>37</v>
      </c>
      <c r="V757" s="1">
        <v>630000</v>
      </c>
      <c r="W757" s="1">
        <v>102</v>
      </c>
      <c r="X757" s="1" t="s">
        <v>38</v>
      </c>
      <c r="Y757" s="1" t="s">
        <v>31</v>
      </c>
      <c r="Z757" s="1">
        <v>23</v>
      </c>
      <c r="AA757" s="1">
        <v>7000</v>
      </c>
    </row>
    <row r="758" spans="2:27" x14ac:dyDescent="0.25">
      <c r="B758" s="2">
        <v>1757</v>
      </c>
      <c r="C758" s="3">
        <v>44756</v>
      </c>
      <c r="D758" s="2">
        <v>910000</v>
      </c>
      <c r="E758" s="2">
        <v>6400</v>
      </c>
      <c r="F758" s="1">
        <v>13000</v>
      </c>
      <c r="G758" s="1">
        <v>1.4E-2</v>
      </c>
      <c r="H758" s="1">
        <v>142</v>
      </c>
      <c r="I758" s="1">
        <v>3</v>
      </c>
      <c r="J758" s="1" t="s">
        <v>18</v>
      </c>
      <c r="K758" s="1">
        <v>2</v>
      </c>
      <c r="L758" s="1">
        <v>3</v>
      </c>
      <c r="M758" s="1" t="s">
        <v>15</v>
      </c>
      <c r="N758" s="1" t="s">
        <v>19</v>
      </c>
      <c r="O758" s="1" t="s">
        <v>17</v>
      </c>
      <c r="P758" s="1">
        <v>1163</v>
      </c>
      <c r="Q758" s="1" t="s">
        <v>31</v>
      </c>
      <c r="R758" s="1" t="s">
        <v>66</v>
      </c>
      <c r="S758" s="1">
        <v>0</v>
      </c>
      <c r="T758" s="1" t="s">
        <v>33</v>
      </c>
      <c r="U758" s="1">
        <v>38</v>
      </c>
      <c r="V758" s="1">
        <v>350000</v>
      </c>
      <c r="W758" s="1">
        <v>101</v>
      </c>
      <c r="X758" s="1" t="s">
        <v>37</v>
      </c>
      <c r="Y758" s="1" t="s">
        <v>31</v>
      </c>
      <c r="Z758" s="1">
        <v>25</v>
      </c>
      <c r="AA758" s="1">
        <v>9000</v>
      </c>
    </row>
    <row r="759" spans="2:27" x14ac:dyDescent="0.25">
      <c r="B759" s="2">
        <v>1758</v>
      </c>
      <c r="C759" s="3">
        <v>44756</v>
      </c>
      <c r="D759" s="2">
        <v>1230000</v>
      </c>
      <c r="E759" s="2">
        <v>6180</v>
      </c>
      <c r="F759" s="1">
        <v>20000</v>
      </c>
      <c r="G759" s="1">
        <v>1.6E-2</v>
      </c>
      <c r="H759" s="1">
        <v>199</v>
      </c>
      <c r="I759" s="1">
        <v>4</v>
      </c>
      <c r="J759" s="1" t="s">
        <v>18</v>
      </c>
      <c r="K759" s="1">
        <v>2</v>
      </c>
      <c r="L759" s="1">
        <v>2</v>
      </c>
      <c r="M759" s="1" t="s">
        <v>23</v>
      </c>
      <c r="N759" s="1" t="s">
        <v>19</v>
      </c>
      <c r="O759" s="1" t="s">
        <v>21</v>
      </c>
      <c r="P759" s="1">
        <v>1341</v>
      </c>
      <c r="Q759" s="1" t="s">
        <v>31</v>
      </c>
      <c r="R759" s="1" t="s">
        <v>66</v>
      </c>
      <c r="S759" s="1">
        <v>0</v>
      </c>
      <c r="T759" s="1" t="s">
        <v>33</v>
      </c>
      <c r="U759" s="1">
        <v>34</v>
      </c>
      <c r="V759" s="1">
        <v>430000</v>
      </c>
      <c r="W759" s="1">
        <v>101</v>
      </c>
      <c r="X759" s="1" t="s">
        <v>37</v>
      </c>
      <c r="Y759" s="1" t="s">
        <v>31</v>
      </c>
      <c r="Z759" s="1">
        <v>25</v>
      </c>
      <c r="AA759" s="1">
        <v>9000</v>
      </c>
    </row>
    <row r="760" spans="2:27" x14ac:dyDescent="0.25">
      <c r="B760" s="2">
        <v>1759</v>
      </c>
      <c r="C760" s="3">
        <v>44757</v>
      </c>
      <c r="D760" s="2">
        <v>2740000</v>
      </c>
      <c r="E760" s="2">
        <v>11810</v>
      </c>
      <c r="F760" s="1">
        <v>58000</v>
      </c>
      <c r="G760" s="1">
        <v>2.1000000000000001E-2</v>
      </c>
      <c r="H760" s="1">
        <v>232</v>
      </c>
      <c r="I760" s="1">
        <v>4</v>
      </c>
      <c r="J760" s="1" t="s">
        <v>14</v>
      </c>
      <c r="K760" s="1">
        <v>4</v>
      </c>
      <c r="L760" s="1">
        <v>3</v>
      </c>
      <c r="M760" s="1" t="s">
        <v>15</v>
      </c>
      <c r="N760" s="1" t="s">
        <v>16</v>
      </c>
      <c r="O760" s="1" t="s">
        <v>17</v>
      </c>
      <c r="P760" s="1">
        <v>1957</v>
      </c>
      <c r="Q760" s="1" t="s">
        <v>31</v>
      </c>
      <c r="R760" s="1" t="s">
        <v>65</v>
      </c>
      <c r="S760" s="1">
        <v>4</v>
      </c>
      <c r="T760" s="1" t="s">
        <v>32</v>
      </c>
      <c r="U760" s="1">
        <v>55</v>
      </c>
      <c r="V760" s="1">
        <v>670000</v>
      </c>
      <c r="W760" s="1">
        <v>103</v>
      </c>
      <c r="X760" s="1" t="s">
        <v>39</v>
      </c>
      <c r="Y760" s="1" t="s">
        <v>31</v>
      </c>
      <c r="Z760" s="1">
        <v>31</v>
      </c>
      <c r="AA760" s="1">
        <v>15000</v>
      </c>
    </row>
    <row r="761" spans="2:27" x14ac:dyDescent="0.25">
      <c r="B761" s="2">
        <v>1760</v>
      </c>
      <c r="C761" s="3">
        <v>44758</v>
      </c>
      <c r="D761" s="2">
        <v>1280000</v>
      </c>
      <c r="E761" s="2">
        <v>5890</v>
      </c>
      <c r="F761" s="1">
        <v>29000</v>
      </c>
      <c r="G761" s="1">
        <v>2.3E-2</v>
      </c>
      <c r="H761" s="1">
        <v>217</v>
      </c>
      <c r="I761" s="1">
        <v>5</v>
      </c>
      <c r="J761" s="1" t="s">
        <v>18</v>
      </c>
      <c r="K761" s="1">
        <v>3</v>
      </c>
      <c r="L761" s="1">
        <v>4</v>
      </c>
      <c r="M761" s="1" t="s">
        <v>23</v>
      </c>
      <c r="N761" s="1" t="s">
        <v>19</v>
      </c>
      <c r="O761" s="1" t="s">
        <v>17</v>
      </c>
      <c r="P761" s="1">
        <v>1684</v>
      </c>
      <c r="Q761" s="1" t="s">
        <v>31</v>
      </c>
      <c r="R761" s="1" t="s">
        <v>65</v>
      </c>
      <c r="S761" s="1">
        <v>2</v>
      </c>
      <c r="T761" s="1" t="s">
        <v>32</v>
      </c>
      <c r="U761" s="1">
        <v>63</v>
      </c>
      <c r="V761" s="1">
        <v>740000</v>
      </c>
      <c r="W761" s="1">
        <v>103</v>
      </c>
      <c r="X761" s="1" t="s">
        <v>39</v>
      </c>
      <c r="Y761" s="1" t="s">
        <v>31</v>
      </c>
      <c r="Z761" s="1">
        <v>31</v>
      </c>
      <c r="AA761" s="1">
        <v>15000</v>
      </c>
    </row>
    <row r="762" spans="2:27" x14ac:dyDescent="0.25">
      <c r="B762" s="2">
        <v>1761</v>
      </c>
      <c r="C762" s="3">
        <v>44759</v>
      </c>
      <c r="D762" s="2">
        <v>1940000</v>
      </c>
      <c r="E762" s="2">
        <v>11750</v>
      </c>
      <c r="F762" s="1">
        <v>19000</v>
      </c>
      <c r="G762" s="1">
        <v>0.01</v>
      </c>
      <c r="H762" s="1">
        <v>165</v>
      </c>
      <c r="I762" s="1">
        <v>6</v>
      </c>
      <c r="J762" s="1" t="s">
        <v>18</v>
      </c>
      <c r="K762" s="1">
        <v>2</v>
      </c>
      <c r="L762" s="1">
        <v>3</v>
      </c>
      <c r="M762" s="1" t="s">
        <v>22</v>
      </c>
      <c r="N762" s="1" t="s">
        <v>16</v>
      </c>
      <c r="O762" s="1" t="s">
        <v>17</v>
      </c>
      <c r="P762" s="1">
        <v>1281</v>
      </c>
      <c r="Q762" s="1" t="s">
        <v>31</v>
      </c>
      <c r="R762" s="1" t="s">
        <v>65</v>
      </c>
      <c r="S762" s="1">
        <v>2</v>
      </c>
      <c r="T762" s="1" t="s">
        <v>33</v>
      </c>
      <c r="U762" s="1">
        <v>49</v>
      </c>
      <c r="V762" s="1">
        <v>1020000</v>
      </c>
      <c r="W762" s="1">
        <v>101</v>
      </c>
      <c r="X762" s="1" t="s">
        <v>37</v>
      </c>
      <c r="Y762" s="1" t="s">
        <v>31</v>
      </c>
      <c r="Z762" s="1">
        <v>25</v>
      </c>
      <c r="AA762" s="1">
        <v>9000</v>
      </c>
    </row>
    <row r="763" spans="2:27" x14ac:dyDescent="0.25">
      <c r="B763" s="2">
        <v>1762</v>
      </c>
      <c r="C763" s="3">
        <v>44760</v>
      </c>
      <c r="D763" s="2">
        <v>2550000</v>
      </c>
      <c r="E763" s="2">
        <v>9440</v>
      </c>
      <c r="F763" s="1">
        <v>59000</v>
      </c>
      <c r="G763" s="1">
        <v>2.3E-2</v>
      </c>
      <c r="H763" s="1">
        <v>270</v>
      </c>
      <c r="I763" s="1">
        <v>5</v>
      </c>
      <c r="J763" s="1" t="s">
        <v>14</v>
      </c>
      <c r="K763" s="1">
        <v>4</v>
      </c>
      <c r="L763" s="1">
        <v>4</v>
      </c>
      <c r="M763" s="1" t="s">
        <v>23</v>
      </c>
      <c r="N763" s="1" t="s">
        <v>20</v>
      </c>
      <c r="O763" s="1" t="s">
        <v>21</v>
      </c>
      <c r="P763" s="1">
        <v>1603</v>
      </c>
      <c r="Q763" s="1" t="s">
        <v>31</v>
      </c>
      <c r="R763" s="1" t="s">
        <v>65</v>
      </c>
      <c r="S763" s="1">
        <v>3</v>
      </c>
      <c r="T763" s="1" t="s">
        <v>33</v>
      </c>
      <c r="U763" s="1">
        <v>46</v>
      </c>
      <c r="V763" s="1">
        <v>1010000</v>
      </c>
      <c r="W763" s="1">
        <v>103</v>
      </c>
      <c r="X763" s="1" t="s">
        <v>39</v>
      </c>
      <c r="Y763" s="1" t="s">
        <v>31</v>
      </c>
      <c r="Z763" s="1">
        <v>31</v>
      </c>
      <c r="AA763" s="1">
        <v>15000</v>
      </c>
    </row>
    <row r="764" spans="2:27" x14ac:dyDescent="0.25">
      <c r="B764" s="2">
        <v>1763</v>
      </c>
      <c r="C764" s="3">
        <v>44760</v>
      </c>
      <c r="D764" s="2">
        <v>1140000</v>
      </c>
      <c r="E764" s="2">
        <v>6440</v>
      </c>
      <c r="F764" s="1">
        <v>23000</v>
      </c>
      <c r="G764" s="1">
        <v>0.02</v>
      </c>
      <c r="H764" s="1">
        <v>177</v>
      </c>
      <c r="I764" s="1">
        <v>2</v>
      </c>
      <c r="J764" s="1" t="s">
        <v>18</v>
      </c>
      <c r="K764" s="1">
        <v>2</v>
      </c>
      <c r="L764" s="1">
        <v>4</v>
      </c>
      <c r="M764" s="1" t="s">
        <v>23</v>
      </c>
      <c r="N764" s="1" t="s">
        <v>19</v>
      </c>
      <c r="O764" s="1" t="s">
        <v>21</v>
      </c>
      <c r="P764" s="1">
        <v>1688</v>
      </c>
      <c r="Q764" s="1" t="s">
        <v>31</v>
      </c>
      <c r="R764" s="1" t="s">
        <v>65</v>
      </c>
      <c r="S764" s="1">
        <v>4</v>
      </c>
      <c r="T764" s="1" t="s">
        <v>33</v>
      </c>
      <c r="U764" s="1">
        <v>40</v>
      </c>
      <c r="V764" s="1">
        <v>690000</v>
      </c>
      <c r="W764" s="1">
        <v>103</v>
      </c>
      <c r="X764" s="1" t="s">
        <v>39</v>
      </c>
      <c r="Y764" s="1" t="s">
        <v>31</v>
      </c>
      <c r="Z764" s="1">
        <v>31</v>
      </c>
      <c r="AA764" s="1">
        <v>15000</v>
      </c>
    </row>
    <row r="765" spans="2:27" x14ac:dyDescent="0.25">
      <c r="B765" s="2">
        <v>1764</v>
      </c>
      <c r="C765" s="3">
        <v>44761</v>
      </c>
      <c r="D765" s="2">
        <v>2250000</v>
      </c>
      <c r="E765" s="2">
        <v>9690</v>
      </c>
      <c r="F765" s="1">
        <v>38000</v>
      </c>
      <c r="G765" s="1">
        <v>1.7000000000000001E-2</v>
      </c>
      <c r="H765" s="1">
        <v>232</v>
      </c>
      <c r="I765" s="1">
        <v>1</v>
      </c>
      <c r="J765" s="1" t="s">
        <v>18</v>
      </c>
      <c r="K765" s="1">
        <v>3</v>
      </c>
      <c r="L765" s="1">
        <v>4</v>
      </c>
      <c r="M765" s="1" t="s">
        <v>15</v>
      </c>
      <c r="N765" s="1" t="s">
        <v>20</v>
      </c>
      <c r="O765" s="1" t="s">
        <v>21</v>
      </c>
      <c r="P765" s="1">
        <v>1917</v>
      </c>
      <c r="Q765" s="1" t="s">
        <v>31</v>
      </c>
      <c r="R765" s="1" t="s">
        <v>65</v>
      </c>
      <c r="S765" s="1">
        <v>4</v>
      </c>
      <c r="T765" s="1" t="s">
        <v>33</v>
      </c>
      <c r="U765" s="1">
        <v>40</v>
      </c>
      <c r="V765" s="1">
        <v>900000</v>
      </c>
      <c r="W765" s="1">
        <v>102</v>
      </c>
      <c r="X765" s="1" t="s">
        <v>38</v>
      </c>
      <c r="Y765" s="1" t="s">
        <v>31</v>
      </c>
      <c r="Z765" s="1">
        <v>23</v>
      </c>
      <c r="AA765" s="1">
        <v>7000</v>
      </c>
    </row>
    <row r="766" spans="2:27" x14ac:dyDescent="0.25">
      <c r="B766" s="2">
        <v>1765</v>
      </c>
      <c r="C766" s="3">
        <v>44762</v>
      </c>
      <c r="D766" s="2">
        <v>2010000</v>
      </c>
      <c r="E766" s="2">
        <v>11610</v>
      </c>
      <c r="F766" s="1">
        <v>24000</v>
      </c>
      <c r="G766" s="1">
        <v>1.2E-2</v>
      </c>
      <c r="H766" s="1">
        <v>173</v>
      </c>
      <c r="I766" s="1">
        <v>6</v>
      </c>
      <c r="J766" s="1" t="s">
        <v>14</v>
      </c>
      <c r="K766" s="1">
        <v>3</v>
      </c>
      <c r="L766" s="1">
        <v>2</v>
      </c>
      <c r="M766" s="1" t="s">
        <v>23</v>
      </c>
      <c r="N766" s="1" t="s">
        <v>16</v>
      </c>
      <c r="O766" s="1" t="s">
        <v>17</v>
      </c>
      <c r="P766" s="1">
        <v>1468</v>
      </c>
      <c r="Q766" s="1" t="s">
        <v>31</v>
      </c>
      <c r="R766" s="1" t="s">
        <v>64</v>
      </c>
      <c r="S766" s="1">
        <v>0</v>
      </c>
      <c r="T766" s="1" t="s">
        <v>33</v>
      </c>
      <c r="U766" s="1">
        <v>37</v>
      </c>
      <c r="V766" s="1">
        <v>410000</v>
      </c>
      <c r="W766" s="1">
        <v>101</v>
      </c>
      <c r="X766" s="1" t="s">
        <v>37</v>
      </c>
      <c r="Y766" s="1" t="s">
        <v>31</v>
      </c>
      <c r="Z766" s="1">
        <v>25</v>
      </c>
      <c r="AA766" s="1">
        <v>9000</v>
      </c>
    </row>
    <row r="767" spans="2:27" x14ac:dyDescent="0.25">
      <c r="B767" s="2">
        <v>1766</v>
      </c>
      <c r="C767" s="3">
        <v>44763</v>
      </c>
      <c r="D767" s="2">
        <v>2840000</v>
      </c>
      <c r="E767" s="2">
        <v>11830</v>
      </c>
      <c r="F767" s="1">
        <v>65000</v>
      </c>
      <c r="G767" s="1">
        <v>2.3E-2</v>
      </c>
      <c r="H767" s="1">
        <v>240</v>
      </c>
      <c r="I767" s="1">
        <v>2</v>
      </c>
      <c r="J767" s="1" t="s">
        <v>14</v>
      </c>
      <c r="K767" s="1">
        <v>3</v>
      </c>
      <c r="L767" s="1">
        <v>3</v>
      </c>
      <c r="M767" s="1" t="s">
        <v>23</v>
      </c>
      <c r="N767" s="1" t="s">
        <v>16</v>
      </c>
      <c r="O767" s="1" t="s">
        <v>21</v>
      </c>
      <c r="P767" s="1">
        <v>1079</v>
      </c>
      <c r="Q767" s="1" t="s">
        <v>31</v>
      </c>
      <c r="R767" s="1" t="s">
        <v>65</v>
      </c>
      <c r="S767" s="1">
        <v>4</v>
      </c>
      <c r="T767" s="1" t="s">
        <v>33</v>
      </c>
      <c r="U767" s="1">
        <v>54</v>
      </c>
      <c r="V767" s="1">
        <v>770000</v>
      </c>
      <c r="W767" s="1">
        <v>103</v>
      </c>
      <c r="X767" s="1" t="s">
        <v>39</v>
      </c>
      <c r="Y767" s="1" t="s">
        <v>31</v>
      </c>
      <c r="Z767" s="1">
        <v>31</v>
      </c>
      <c r="AA767" s="1">
        <v>15000</v>
      </c>
    </row>
    <row r="768" spans="2:27" x14ac:dyDescent="0.25">
      <c r="B768" s="2">
        <v>1767</v>
      </c>
      <c r="C768" s="3">
        <v>44764</v>
      </c>
      <c r="D768" s="2">
        <v>1500000</v>
      </c>
      <c r="E768" s="2">
        <v>9930</v>
      </c>
      <c r="F768" s="1">
        <v>29000</v>
      </c>
      <c r="G768" s="1">
        <v>1.9E-2</v>
      </c>
      <c r="H768" s="1">
        <v>151</v>
      </c>
      <c r="I768" s="1">
        <v>2</v>
      </c>
      <c r="J768" s="1" t="s">
        <v>18</v>
      </c>
      <c r="K768" s="1">
        <v>2</v>
      </c>
      <c r="L768" s="1">
        <v>2</v>
      </c>
      <c r="M768" s="1" t="s">
        <v>15</v>
      </c>
      <c r="N768" s="1" t="s">
        <v>20</v>
      </c>
      <c r="O768" s="1" t="s">
        <v>21</v>
      </c>
      <c r="P768" s="1">
        <v>1161</v>
      </c>
      <c r="Q768" s="1" t="s">
        <v>31</v>
      </c>
      <c r="R768" s="1" t="s">
        <v>66</v>
      </c>
      <c r="S768" s="1">
        <v>0</v>
      </c>
      <c r="T768" s="1" t="s">
        <v>33</v>
      </c>
      <c r="U768" s="1">
        <v>32</v>
      </c>
      <c r="V768" s="1">
        <v>490000</v>
      </c>
      <c r="W768" s="1">
        <v>103</v>
      </c>
      <c r="X768" s="1" t="s">
        <v>39</v>
      </c>
      <c r="Y768" s="1" t="s">
        <v>31</v>
      </c>
      <c r="Z768" s="1">
        <v>31</v>
      </c>
      <c r="AA768" s="1">
        <v>15000</v>
      </c>
    </row>
    <row r="769" spans="2:27" x14ac:dyDescent="0.25">
      <c r="B769" s="2">
        <v>1768</v>
      </c>
      <c r="C769" s="3">
        <v>44765</v>
      </c>
      <c r="D769" s="2">
        <v>1210000</v>
      </c>
      <c r="E769" s="2">
        <v>6830</v>
      </c>
      <c r="F769" s="1">
        <v>19000</v>
      </c>
      <c r="G769" s="1">
        <v>1.6E-2</v>
      </c>
      <c r="H769" s="1">
        <v>177</v>
      </c>
      <c r="I769" s="1">
        <v>4</v>
      </c>
      <c r="J769" s="1" t="s">
        <v>14</v>
      </c>
      <c r="K769" s="1">
        <v>3</v>
      </c>
      <c r="L769" s="1">
        <v>4</v>
      </c>
      <c r="M769" s="1" t="s">
        <v>15</v>
      </c>
      <c r="N769" s="1" t="s">
        <v>19</v>
      </c>
      <c r="O769" s="1" t="s">
        <v>21</v>
      </c>
      <c r="P769" s="1">
        <v>1134</v>
      </c>
      <c r="Q769" s="1" t="s">
        <v>34</v>
      </c>
      <c r="R769" s="1" t="s">
        <v>65</v>
      </c>
      <c r="S769" s="1">
        <v>4</v>
      </c>
      <c r="T769" s="1" t="s">
        <v>33</v>
      </c>
      <c r="U769" s="1">
        <v>54</v>
      </c>
      <c r="V769" s="1">
        <v>840000</v>
      </c>
      <c r="W769" s="1">
        <v>101</v>
      </c>
      <c r="X769" s="1" t="s">
        <v>37</v>
      </c>
      <c r="Y769" s="1" t="s">
        <v>31</v>
      </c>
      <c r="Z769" s="1">
        <v>25</v>
      </c>
      <c r="AA769" s="1">
        <v>9000</v>
      </c>
    </row>
    <row r="770" spans="2:27" x14ac:dyDescent="0.25">
      <c r="B770" s="2">
        <v>1769</v>
      </c>
      <c r="C770" s="3">
        <v>44767</v>
      </c>
      <c r="D770" s="2">
        <v>1890000</v>
      </c>
      <c r="E770" s="2">
        <v>11520</v>
      </c>
      <c r="F770" s="1">
        <v>30000</v>
      </c>
      <c r="G770" s="1">
        <v>1.6E-2</v>
      </c>
      <c r="H770" s="1">
        <v>164</v>
      </c>
      <c r="I770" s="1">
        <v>5</v>
      </c>
      <c r="J770" s="1" t="s">
        <v>14</v>
      </c>
      <c r="K770" s="1">
        <v>2</v>
      </c>
      <c r="L770" s="1">
        <v>2</v>
      </c>
      <c r="M770" s="1" t="s">
        <v>23</v>
      </c>
      <c r="N770" s="1" t="s">
        <v>16</v>
      </c>
      <c r="O770" s="1" t="s">
        <v>17</v>
      </c>
      <c r="P770" s="1">
        <v>1610</v>
      </c>
      <c r="Q770" s="1" t="s">
        <v>31</v>
      </c>
      <c r="R770" s="1" t="s">
        <v>66</v>
      </c>
      <c r="S770" s="1">
        <v>0</v>
      </c>
      <c r="T770" s="1" t="s">
        <v>32</v>
      </c>
      <c r="U770" s="1">
        <v>35</v>
      </c>
      <c r="V770" s="1">
        <v>340000</v>
      </c>
      <c r="W770" s="1">
        <v>101</v>
      </c>
      <c r="X770" s="1" t="s">
        <v>37</v>
      </c>
      <c r="Y770" s="1" t="s">
        <v>31</v>
      </c>
      <c r="Z770" s="1">
        <v>25</v>
      </c>
      <c r="AA770" s="1">
        <v>9000</v>
      </c>
    </row>
    <row r="771" spans="2:27" x14ac:dyDescent="0.25">
      <c r="B771" s="2">
        <v>1770</v>
      </c>
      <c r="C771" s="3">
        <v>44768</v>
      </c>
      <c r="D771" s="2">
        <v>2880000</v>
      </c>
      <c r="E771" s="2">
        <v>12910</v>
      </c>
      <c r="F771" s="1">
        <v>40000</v>
      </c>
      <c r="G771" s="1">
        <v>1.4E-2</v>
      </c>
      <c r="H771" s="1">
        <v>223</v>
      </c>
      <c r="I771" s="1">
        <v>1</v>
      </c>
      <c r="J771" s="1" t="s">
        <v>14</v>
      </c>
      <c r="K771" s="1">
        <v>4</v>
      </c>
      <c r="L771" s="1">
        <v>4</v>
      </c>
      <c r="M771" s="1" t="s">
        <v>22</v>
      </c>
      <c r="N771" s="1" t="s">
        <v>16</v>
      </c>
      <c r="O771" s="1" t="s">
        <v>21</v>
      </c>
      <c r="P771" s="1">
        <v>1311</v>
      </c>
      <c r="Q771" s="1" t="s">
        <v>31</v>
      </c>
      <c r="R771" s="1" t="s">
        <v>65</v>
      </c>
      <c r="S771" s="1">
        <v>3</v>
      </c>
      <c r="T771" s="1" t="s">
        <v>33</v>
      </c>
      <c r="U771" s="1">
        <v>55</v>
      </c>
      <c r="V771" s="1">
        <v>370000</v>
      </c>
      <c r="W771" s="1">
        <v>102</v>
      </c>
      <c r="X771" s="1" t="s">
        <v>38</v>
      </c>
      <c r="Y771" s="1" t="s">
        <v>31</v>
      </c>
      <c r="Z771" s="1">
        <v>23</v>
      </c>
      <c r="AA771" s="1">
        <v>7000</v>
      </c>
    </row>
    <row r="772" spans="2:27" x14ac:dyDescent="0.25">
      <c r="B772" s="2">
        <v>1771</v>
      </c>
      <c r="C772" s="3">
        <v>44768</v>
      </c>
      <c r="D772" s="2">
        <v>1550000</v>
      </c>
      <c r="E772" s="2">
        <v>6560</v>
      </c>
      <c r="F772" s="1">
        <v>37000</v>
      </c>
      <c r="G772" s="1">
        <v>2.4E-2</v>
      </c>
      <c r="H772" s="1">
        <v>236</v>
      </c>
      <c r="I772" s="1">
        <v>3</v>
      </c>
      <c r="J772" s="1" t="s">
        <v>14</v>
      </c>
      <c r="K772" s="1">
        <v>4</v>
      </c>
      <c r="L772" s="1">
        <v>4</v>
      </c>
      <c r="M772" s="1" t="s">
        <v>23</v>
      </c>
      <c r="N772" s="1" t="s">
        <v>19</v>
      </c>
      <c r="O772" s="1" t="s">
        <v>21</v>
      </c>
      <c r="P772" s="1">
        <v>1544</v>
      </c>
      <c r="Q772" s="1" t="s">
        <v>34</v>
      </c>
      <c r="R772" s="1" t="s">
        <v>65</v>
      </c>
      <c r="S772" s="1">
        <v>4</v>
      </c>
      <c r="T772" s="1" t="s">
        <v>33</v>
      </c>
      <c r="U772" s="1">
        <v>47</v>
      </c>
      <c r="V772" s="1">
        <v>670000</v>
      </c>
      <c r="W772" s="1">
        <v>103</v>
      </c>
      <c r="X772" s="1" t="s">
        <v>39</v>
      </c>
      <c r="Y772" s="1" t="s">
        <v>31</v>
      </c>
      <c r="Z772" s="1">
        <v>31</v>
      </c>
      <c r="AA772" s="1">
        <v>15000</v>
      </c>
    </row>
    <row r="773" spans="2:27" x14ac:dyDescent="0.25">
      <c r="B773" s="2">
        <v>1772</v>
      </c>
      <c r="C773" s="3">
        <v>44768</v>
      </c>
      <c r="D773" s="2">
        <v>1080000</v>
      </c>
      <c r="E773" s="2">
        <v>6270</v>
      </c>
      <c r="F773" s="1">
        <v>19000</v>
      </c>
      <c r="G773" s="1">
        <v>1.7999999999999999E-2</v>
      </c>
      <c r="H773" s="1">
        <v>172</v>
      </c>
      <c r="I773" s="1">
        <v>1</v>
      </c>
      <c r="J773" s="1" t="s">
        <v>18</v>
      </c>
      <c r="K773" s="1">
        <v>3</v>
      </c>
      <c r="L773" s="1">
        <v>4</v>
      </c>
      <c r="M773" s="1" t="s">
        <v>23</v>
      </c>
      <c r="N773" s="1" t="s">
        <v>19</v>
      </c>
      <c r="O773" s="1" t="s">
        <v>21</v>
      </c>
      <c r="P773" s="1">
        <v>1758</v>
      </c>
      <c r="Q773" s="1" t="s">
        <v>31</v>
      </c>
      <c r="R773" s="1" t="s">
        <v>65</v>
      </c>
      <c r="S773" s="1">
        <v>4</v>
      </c>
      <c r="T773" s="1" t="s">
        <v>32</v>
      </c>
      <c r="U773" s="1">
        <v>47</v>
      </c>
      <c r="V773" s="1">
        <v>390000</v>
      </c>
      <c r="W773" s="1">
        <v>103</v>
      </c>
      <c r="X773" s="1" t="s">
        <v>39</v>
      </c>
      <c r="Y773" s="1" t="s">
        <v>31</v>
      </c>
      <c r="Z773" s="1">
        <v>31</v>
      </c>
      <c r="AA773" s="1">
        <v>15000</v>
      </c>
    </row>
    <row r="774" spans="2:27" x14ac:dyDescent="0.25">
      <c r="B774" s="2">
        <v>1773</v>
      </c>
      <c r="C774" s="3">
        <v>44770</v>
      </c>
      <c r="D774" s="2">
        <v>2100000</v>
      </c>
      <c r="E774" s="2">
        <v>9540</v>
      </c>
      <c r="F774" s="1">
        <v>32000</v>
      </c>
      <c r="G774" s="1">
        <v>1.4999999999999999E-2</v>
      </c>
      <c r="H774" s="1">
        <v>220</v>
      </c>
      <c r="I774" s="1">
        <v>6</v>
      </c>
      <c r="J774" s="1" t="s">
        <v>18</v>
      </c>
      <c r="K774" s="1">
        <v>3</v>
      </c>
      <c r="L774" s="1">
        <v>3</v>
      </c>
      <c r="M774" s="1" t="s">
        <v>22</v>
      </c>
      <c r="N774" s="1" t="s">
        <v>20</v>
      </c>
      <c r="O774" s="1" t="s">
        <v>17</v>
      </c>
      <c r="P774" s="1">
        <v>1268</v>
      </c>
      <c r="Q774" s="1" t="s">
        <v>31</v>
      </c>
      <c r="R774" s="1" t="s">
        <v>65</v>
      </c>
      <c r="S774" s="1">
        <v>4</v>
      </c>
      <c r="T774" s="1" t="s">
        <v>33</v>
      </c>
      <c r="U774" s="1">
        <v>41</v>
      </c>
      <c r="V774" s="1">
        <v>500000</v>
      </c>
      <c r="W774" s="1">
        <v>102</v>
      </c>
      <c r="X774" s="1" t="s">
        <v>38</v>
      </c>
      <c r="Y774" s="1" t="s">
        <v>31</v>
      </c>
      <c r="Z774" s="1">
        <v>23</v>
      </c>
      <c r="AA774" s="1">
        <v>7000</v>
      </c>
    </row>
    <row r="775" spans="2:27" x14ac:dyDescent="0.25">
      <c r="B775" s="2">
        <v>1774</v>
      </c>
      <c r="C775" s="3">
        <v>44770</v>
      </c>
      <c r="D775" s="2">
        <v>1700000</v>
      </c>
      <c r="E775" s="2">
        <v>11640</v>
      </c>
      <c r="F775" s="1">
        <v>34000</v>
      </c>
      <c r="G775" s="1">
        <v>0.02</v>
      </c>
      <c r="H775" s="1">
        <v>146</v>
      </c>
      <c r="I775" s="1">
        <v>1</v>
      </c>
      <c r="J775" s="1" t="s">
        <v>18</v>
      </c>
      <c r="K775" s="1">
        <v>1</v>
      </c>
      <c r="L775" s="1">
        <v>3</v>
      </c>
      <c r="M775" s="1" t="s">
        <v>15</v>
      </c>
      <c r="N775" s="1" t="s">
        <v>16</v>
      </c>
      <c r="O775" s="1" t="s">
        <v>17</v>
      </c>
      <c r="P775" s="1">
        <v>1746</v>
      </c>
      <c r="Q775" s="1" t="s">
        <v>31</v>
      </c>
      <c r="R775" s="1" t="s">
        <v>66</v>
      </c>
      <c r="S775" s="1">
        <v>0</v>
      </c>
      <c r="T775" s="1" t="s">
        <v>33</v>
      </c>
      <c r="U775" s="1">
        <v>31</v>
      </c>
      <c r="V775" s="1">
        <v>620000</v>
      </c>
      <c r="W775" s="1">
        <v>102</v>
      </c>
      <c r="X775" s="1" t="s">
        <v>38</v>
      </c>
      <c r="Y775" s="1" t="s">
        <v>31</v>
      </c>
      <c r="Z775" s="1">
        <v>23</v>
      </c>
      <c r="AA775" s="1">
        <v>7000</v>
      </c>
    </row>
    <row r="776" spans="2:27" x14ac:dyDescent="0.25">
      <c r="B776" s="2">
        <v>1775</v>
      </c>
      <c r="C776" s="3">
        <v>44770</v>
      </c>
      <c r="D776" s="2">
        <v>1330000</v>
      </c>
      <c r="E776" s="2">
        <v>6390</v>
      </c>
      <c r="F776" s="1">
        <v>28000</v>
      </c>
      <c r="G776" s="1">
        <v>2.1000000000000001E-2</v>
      </c>
      <c r="H776" s="1">
        <v>208</v>
      </c>
      <c r="I776" s="1">
        <v>4</v>
      </c>
      <c r="J776" s="1" t="s">
        <v>18</v>
      </c>
      <c r="K776" s="1">
        <v>4</v>
      </c>
      <c r="L776" s="1">
        <v>4</v>
      </c>
      <c r="M776" s="1" t="s">
        <v>23</v>
      </c>
      <c r="N776" s="1" t="s">
        <v>19</v>
      </c>
      <c r="O776" s="1" t="s">
        <v>21</v>
      </c>
      <c r="P776" s="1">
        <v>1987</v>
      </c>
      <c r="Q776" s="1" t="s">
        <v>31</v>
      </c>
      <c r="R776" s="1" t="s">
        <v>65</v>
      </c>
      <c r="S776" s="1">
        <v>2</v>
      </c>
      <c r="T776" s="1" t="s">
        <v>33</v>
      </c>
      <c r="U776" s="1">
        <v>59</v>
      </c>
      <c r="V776" s="1">
        <v>430000</v>
      </c>
      <c r="W776" s="1">
        <v>103</v>
      </c>
      <c r="X776" s="1" t="s">
        <v>39</v>
      </c>
      <c r="Y776" s="1" t="s">
        <v>31</v>
      </c>
      <c r="Z776" s="1">
        <v>31</v>
      </c>
      <c r="AA776" s="1">
        <v>15000</v>
      </c>
    </row>
    <row r="777" spans="2:27" x14ac:dyDescent="0.25">
      <c r="B777" s="2">
        <v>1776</v>
      </c>
      <c r="C777" s="3">
        <v>44773</v>
      </c>
      <c r="D777" s="2">
        <v>1070000</v>
      </c>
      <c r="E777" s="2">
        <v>6290</v>
      </c>
      <c r="F777" s="1">
        <v>15000</v>
      </c>
      <c r="G777" s="1">
        <v>1.4E-2</v>
      </c>
      <c r="H777" s="1">
        <v>170</v>
      </c>
      <c r="I777" s="1">
        <v>3</v>
      </c>
      <c r="J777" s="1" t="s">
        <v>14</v>
      </c>
      <c r="K777" s="1">
        <v>3</v>
      </c>
      <c r="L777" s="1">
        <v>3</v>
      </c>
      <c r="M777" s="1" t="s">
        <v>23</v>
      </c>
      <c r="N777" s="1" t="s">
        <v>19</v>
      </c>
      <c r="O777" s="1" t="s">
        <v>21</v>
      </c>
      <c r="P777" s="1">
        <v>1546</v>
      </c>
      <c r="Q777" s="1" t="s">
        <v>31</v>
      </c>
      <c r="R777" s="1" t="s">
        <v>65</v>
      </c>
      <c r="S777" s="1">
        <v>2</v>
      </c>
      <c r="T777" s="1" t="s">
        <v>32</v>
      </c>
      <c r="U777" s="1">
        <v>42</v>
      </c>
      <c r="V777" s="1">
        <v>280000</v>
      </c>
      <c r="W777" s="1">
        <v>101</v>
      </c>
      <c r="X777" s="1" t="s">
        <v>37</v>
      </c>
      <c r="Y777" s="1" t="s">
        <v>31</v>
      </c>
      <c r="Z777" s="1">
        <v>25</v>
      </c>
      <c r="AA777" s="1">
        <v>9000</v>
      </c>
    </row>
    <row r="778" spans="2:27" x14ac:dyDescent="0.25">
      <c r="B778" s="2">
        <v>1777</v>
      </c>
      <c r="C778" s="3">
        <v>44773</v>
      </c>
      <c r="D778" s="2">
        <v>910000</v>
      </c>
      <c r="E778" s="2">
        <v>6100</v>
      </c>
      <c r="F778" s="1">
        <v>15000</v>
      </c>
      <c r="G778" s="1">
        <v>1.6E-2</v>
      </c>
      <c r="H778" s="1">
        <v>149</v>
      </c>
      <c r="I778" s="1">
        <v>6</v>
      </c>
      <c r="J778" s="1" t="s">
        <v>18</v>
      </c>
      <c r="K778" s="1">
        <v>2</v>
      </c>
      <c r="L778" s="1">
        <v>3</v>
      </c>
      <c r="M778" s="1" t="s">
        <v>23</v>
      </c>
      <c r="N778" s="1" t="s">
        <v>19</v>
      </c>
      <c r="O778" s="1" t="s">
        <v>17</v>
      </c>
      <c r="P778" s="1">
        <v>1643</v>
      </c>
      <c r="Q778" s="1" t="s">
        <v>31</v>
      </c>
      <c r="R778" s="1" t="s">
        <v>66</v>
      </c>
      <c r="S778" s="1">
        <v>0</v>
      </c>
      <c r="T778" s="1" t="s">
        <v>33</v>
      </c>
      <c r="U778" s="1">
        <v>37</v>
      </c>
      <c r="V778" s="1">
        <v>360000</v>
      </c>
      <c r="W778" s="1">
        <v>102</v>
      </c>
      <c r="X778" s="1" t="s">
        <v>38</v>
      </c>
      <c r="Y778" s="1" t="s">
        <v>31</v>
      </c>
      <c r="Z778" s="1">
        <v>23</v>
      </c>
      <c r="AA778" s="1">
        <v>7000</v>
      </c>
    </row>
    <row r="779" spans="2:27" x14ac:dyDescent="0.25">
      <c r="B779" s="2">
        <v>1778</v>
      </c>
      <c r="C779" s="3">
        <v>44775</v>
      </c>
      <c r="D779" s="2">
        <v>2080000</v>
      </c>
      <c r="E779" s="2">
        <v>9280</v>
      </c>
      <c r="F779" s="1">
        <v>37000</v>
      </c>
      <c r="G779" s="1">
        <v>1.7999999999999999E-2</v>
      </c>
      <c r="H779" s="1">
        <v>224</v>
      </c>
      <c r="I779" s="1">
        <v>4</v>
      </c>
      <c r="J779" s="1" t="s">
        <v>18</v>
      </c>
      <c r="K779" s="1">
        <v>3</v>
      </c>
      <c r="L779" s="1">
        <v>4</v>
      </c>
      <c r="M779" s="1" t="s">
        <v>23</v>
      </c>
      <c r="N779" s="1" t="s">
        <v>20</v>
      </c>
      <c r="O779" s="1" t="s">
        <v>21</v>
      </c>
      <c r="P779" s="1">
        <v>1274</v>
      </c>
      <c r="Q779" s="1" t="s">
        <v>31</v>
      </c>
      <c r="R779" s="1" t="s">
        <v>65</v>
      </c>
      <c r="S779" s="1">
        <v>3</v>
      </c>
      <c r="T779" s="1" t="s">
        <v>33</v>
      </c>
      <c r="U779" s="1">
        <v>46</v>
      </c>
      <c r="V779" s="1">
        <v>800000</v>
      </c>
      <c r="W779" s="1">
        <v>103</v>
      </c>
      <c r="X779" s="1" t="s">
        <v>39</v>
      </c>
      <c r="Y779" s="1" t="s">
        <v>31</v>
      </c>
      <c r="Z779" s="1">
        <v>31</v>
      </c>
      <c r="AA779" s="1">
        <v>15000</v>
      </c>
    </row>
    <row r="780" spans="2:27" x14ac:dyDescent="0.25">
      <c r="B780" s="2">
        <v>1779</v>
      </c>
      <c r="C780" s="3">
        <v>44776</v>
      </c>
      <c r="D780" s="2">
        <v>2340000</v>
      </c>
      <c r="E780" s="2">
        <v>9170</v>
      </c>
      <c r="F780" s="1">
        <v>33000</v>
      </c>
      <c r="G780" s="1">
        <v>1.4E-2</v>
      </c>
      <c r="H780" s="1">
        <v>255</v>
      </c>
      <c r="I780" s="1">
        <v>3</v>
      </c>
      <c r="J780" s="1" t="s">
        <v>14</v>
      </c>
      <c r="K780" s="1">
        <v>3</v>
      </c>
      <c r="L780" s="1">
        <v>4</v>
      </c>
      <c r="M780" s="1" t="s">
        <v>23</v>
      </c>
      <c r="N780" s="1" t="s">
        <v>20</v>
      </c>
      <c r="O780" s="1" t="s">
        <v>17</v>
      </c>
      <c r="P780" s="1">
        <v>1911</v>
      </c>
      <c r="Q780" s="1" t="s">
        <v>34</v>
      </c>
      <c r="R780" s="1" t="s">
        <v>65</v>
      </c>
      <c r="S780" s="1">
        <v>4</v>
      </c>
      <c r="T780" s="1" t="s">
        <v>33</v>
      </c>
      <c r="U780" s="1">
        <v>41</v>
      </c>
      <c r="V780" s="1">
        <v>570000</v>
      </c>
      <c r="W780" s="1">
        <v>102</v>
      </c>
      <c r="X780" s="1" t="s">
        <v>38</v>
      </c>
      <c r="Y780" s="1" t="s">
        <v>31</v>
      </c>
      <c r="Z780" s="1">
        <v>23</v>
      </c>
      <c r="AA780" s="1">
        <v>7000</v>
      </c>
    </row>
    <row r="781" spans="2:27" x14ac:dyDescent="0.25">
      <c r="B781" s="2">
        <v>1780</v>
      </c>
      <c r="C781" s="3">
        <v>44777</v>
      </c>
      <c r="D781" s="2">
        <v>1020000</v>
      </c>
      <c r="E781" s="2">
        <v>7130</v>
      </c>
      <c r="F781" s="1">
        <v>16000</v>
      </c>
      <c r="G781" s="1">
        <v>1.6E-2</v>
      </c>
      <c r="H781" s="1">
        <v>143</v>
      </c>
      <c r="I781" s="1">
        <v>6</v>
      </c>
      <c r="J781" s="1" t="s">
        <v>14</v>
      </c>
      <c r="K781" s="1">
        <v>1</v>
      </c>
      <c r="L781" s="1">
        <v>3</v>
      </c>
      <c r="M781" s="1" t="s">
        <v>22</v>
      </c>
      <c r="N781" s="1" t="s">
        <v>19</v>
      </c>
      <c r="O781" s="1" t="s">
        <v>17</v>
      </c>
      <c r="P781" s="1">
        <v>1280</v>
      </c>
      <c r="Q781" s="1" t="s">
        <v>31</v>
      </c>
      <c r="R781" s="1" t="s">
        <v>66</v>
      </c>
      <c r="S781" s="1">
        <v>0</v>
      </c>
      <c r="T781" s="1" t="s">
        <v>32</v>
      </c>
      <c r="U781" s="1">
        <v>35</v>
      </c>
      <c r="V781" s="1">
        <v>730000</v>
      </c>
      <c r="W781" s="1">
        <v>101</v>
      </c>
      <c r="X781" s="1" t="s">
        <v>37</v>
      </c>
      <c r="Y781" s="1" t="s">
        <v>31</v>
      </c>
      <c r="Z781" s="1">
        <v>25</v>
      </c>
      <c r="AA781" s="1">
        <v>9000</v>
      </c>
    </row>
    <row r="782" spans="2:27" x14ac:dyDescent="0.25">
      <c r="B782" s="2">
        <v>1781</v>
      </c>
      <c r="C782" s="3">
        <v>44777</v>
      </c>
      <c r="D782" s="2">
        <v>1520000</v>
      </c>
      <c r="E782" s="2">
        <v>6750</v>
      </c>
      <c r="F782" s="1">
        <v>21000</v>
      </c>
      <c r="G782" s="1">
        <v>1.4E-2</v>
      </c>
      <c r="H782" s="1">
        <v>225</v>
      </c>
      <c r="I782" s="1">
        <v>1</v>
      </c>
      <c r="J782" s="1" t="s">
        <v>18</v>
      </c>
      <c r="K782" s="1">
        <v>3</v>
      </c>
      <c r="L782" s="1">
        <v>3</v>
      </c>
      <c r="M782" s="1" t="s">
        <v>15</v>
      </c>
      <c r="N782" s="1" t="s">
        <v>19</v>
      </c>
      <c r="O782" s="1" t="s">
        <v>21</v>
      </c>
      <c r="P782" s="1">
        <v>1934</v>
      </c>
      <c r="Q782" s="1" t="s">
        <v>34</v>
      </c>
      <c r="R782" s="1" t="s">
        <v>65</v>
      </c>
      <c r="S782" s="1">
        <v>3</v>
      </c>
      <c r="T782" s="1" t="s">
        <v>33</v>
      </c>
      <c r="U782" s="1">
        <v>48</v>
      </c>
      <c r="V782" s="1">
        <v>630000</v>
      </c>
      <c r="W782" s="1">
        <v>101</v>
      </c>
      <c r="X782" s="1" t="s">
        <v>37</v>
      </c>
      <c r="Y782" s="1" t="s">
        <v>31</v>
      </c>
      <c r="Z782" s="1">
        <v>25</v>
      </c>
      <c r="AA782" s="1">
        <v>9000</v>
      </c>
    </row>
    <row r="783" spans="2:27" x14ac:dyDescent="0.25">
      <c r="B783" s="2">
        <v>1782</v>
      </c>
      <c r="C783" s="3">
        <v>44778</v>
      </c>
      <c r="D783" s="2">
        <v>2870000</v>
      </c>
      <c r="E783" s="2">
        <v>11810</v>
      </c>
      <c r="F783" s="1">
        <v>63000</v>
      </c>
      <c r="G783" s="1">
        <v>2.1999999999999999E-2</v>
      </c>
      <c r="H783" s="1">
        <v>243</v>
      </c>
      <c r="I783" s="1">
        <v>5</v>
      </c>
      <c r="J783" s="1" t="s">
        <v>18</v>
      </c>
      <c r="K783" s="1">
        <v>4</v>
      </c>
      <c r="L783" s="1">
        <v>4</v>
      </c>
      <c r="M783" s="1" t="s">
        <v>15</v>
      </c>
      <c r="N783" s="1" t="s">
        <v>16</v>
      </c>
      <c r="O783" s="1" t="s">
        <v>17</v>
      </c>
      <c r="P783" s="1">
        <v>1219</v>
      </c>
      <c r="Q783" s="1" t="s">
        <v>34</v>
      </c>
      <c r="R783" s="1" t="s">
        <v>65</v>
      </c>
      <c r="S783" s="1">
        <v>3</v>
      </c>
      <c r="T783" s="1" t="s">
        <v>32</v>
      </c>
      <c r="U783" s="1">
        <v>63</v>
      </c>
      <c r="V783" s="1">
        <v>410000</v>
      </c>
      <c r="W783" s="1">
        <v>103</v>
      </c>
      <c r="X783" s="1" t="s">
        <v>39</v>
      </c>
      <c r="Y783" s="1" t="s">
        <v>31</v>
      </c>
      <c r="Z783" s="1">
        <v>31</v>
      </c>
      <c r="AA783" s="1">
        <v>15000</v>
      </c>
    </row>
    <row r="784" spans="2:27" x14ac:dyDescent="0.25">
      <c r="B784" s="2">
        <v>1783</v>
      </c>
      <c r="C784" s="3">
        <v>44780</v>
      </c>
      <c r="D784" s="2">
        <v>2760000</v>
      </c>
      <c r="E784" s="2">
        <v>11840</v>
      </c>
      <c r="F784" s="1">
        <v>39000</v>
      </c>
      <c r="G784" s="1">
        <v>1.4E-2</v>
      </c>
      <c r="H784" s="1">
        <v>233</v>
      </c>
      <c r="I784" s="1">
        <v>5</v>
      </c>
      <c r="J784" s="1" t="s">
        <v>18</v>
      </c>
      <c r="K784" s="1">
        <v>4</v>
      </c>
      <c r="L784" s="1">
        <v>3</v>
      </c>
      <c r="M784" s="1" t="s">
        <v>15</v>
      </c>
      <c r="N784" s="1" t="s">
        <v>16</v>
      </c>
      <c r="O784" s="1" t="s">
        <v>17</v>
      </c>
      <c r="P784" s="1">
        <v>1238</v>
      </c>
      <c r="Q784" s="1" t="s">
        <v>31</v>
      </c>
      <c r="R784" s="1" t="s">
        <v>65</v>
      </c>
      <c r="S784" s="1">
        <v>3</v>
      </c>
      <c r="T784" s="1" t="s">
        <v>33</v>
      </c>
      <c r="U784" s="1">
        <v>65</v>
      </c>
      <c r="V784" s="1">
        <v>850000</v>
      </c>
      <c r="W784" s="1">
        <v>102</v>
      </c>
      <c r="X784" s="1" t="s">
        <v>38</v>
      </c>
      <c r="Y784" s="1" t="s">
        <v>31</v>
      </c>
      <c r="Z784" s="1">
        <v>23</v>
      </c>
      <c r="AA784" s="1">
        <v>7000</v>
      </c>
    </row>
    <row r="785" spans="2:27" x14ac:dyDescent="0.25">
      <c r="B785" s="2">
        <v>1784</v>
      </c>
      <c r="C785" s="3">
        <v>44780</v>
      </c>
      <c r="D785" s="2">
        <v>1170000</v>
      </c>
      <c r="E785" s="2">
        <v>6760</v>
      </c>
      <c r="F785" s="1">
        <v>22000</v>
      </c>
      <c r="G785" s="1">
        <v>1.9E-2</v>
      </c>
      <c r="H785" s="1">
        <v>173</v>
      </c>
      <c r="I785" s="1">
        <v>3</v>
      </c>
      <c r="J785" s="1" t="s">
        <v>18</v>
      </c>
      <c r="K785" s="1">
        <v>2</v>
      </c>
      <c r="L785" s="1">
        <v>4</v>
      </c>
      <c r="M785" s="1" t="s">
        <v>15</v>
      </c>
      <c r="N785" s="1" t="s">
        <v>19</v>
      </c>
      <c r="O785" s="1" t="s">
        <v>21</v>
      </c>
      <c r="P785" s="1">
        <v>1401</v>
      </c>
      <c r="Q785" s="1" t="s">
        <v>31</v>
      </c>
      <c r="R785" s="1" t="s">
        <v>65</v>
      </c>
      <c r="S785" s="1">
        <v>2</v>
      </c>
      <c r="T785" s="1" t="s">
        <v>32</v>
      </c>
      <c r="U785" s="1">
        <v>43</v>
      </c>
      <c r="V785" s="1">
        <v>330000</v>
      </c>
      <c r="W785" s="1">
        <v>103</v>
      </c>
      <c r="X785" s="1" t="s">
        <v>39</v>
      </c>
      <c r="Y785" s="1" t="s">
        <v>31</v>
      </c>
      <c r="Z785" s="1">
        <v>31</v>
      </c>
      <c r="AA785" s="1">
        <v>15000</v>
      </c>
    </row>
    <row r="786" spans="2:27" x14ac:dyDescent="0.25">
      <c r="B786" s="2">
        <v>1785</v>
      </c>
      <c r="C786" s="3">
        <v>44781</v>
      </c>
      <c r="D786" s="2">
        <v>2270000</v>
      </c>
      <c r="E786" s="2">
        <v>9190</v>
      </c>
      <c r="F786" s="1">
        <v>36000</v>
      </c>
      <c r="G786" s="1">
        <v>1.6E-2</v>
      </c>
      <c r="H786" s="1">
        <v>247</v>
      </c>
      <c r="I786" s="1">
        <v>1</v>
      </c>
      <c r="J786" s="1" t="s">
        <v>18</v>
      </c>
      <c r="K786" s="1">
        <v>3</v>
      </c>
      <c r="L786" s="1">
        <v>3</v>
      </c>
      <c r="M786" s="1" t="s">
        <v>15</v>
      </c>
      <c r="N786" s="1" t="s">
        <v>20</v>
      </c>
      <c r="O786" s="1" t="s">
        <v>17</v>
      </c>
      <c r="P786" s="1">
        <v>1228</v>
      </c>
      <c r="Q786" s="1" t="s">
        <v>34</v>
      </c>
      <c r="R786" s="1" t="s">
        <v>65</v>
      </c>
      <c r="S786" s="1">
        <v>4</v>
      </c>
      <c r="T786" s="1" t="s">
        <v>33</v>
      </c>
      <c r="U786" s="1">
        <v>51</v>
      </c>
      <c r="V786" s="1">
        <v>520000</v>
      </c>
      <c r="W786" s="1">
        <v>102</v>
      </c>
      <c r="X786" s="1" t="s">
        <v>38</v>
      </c>
      <c r="Y786" s="1" t="s">
        <v>31</v>
      </c>
      <c r="Z786" s="1">
        <v>23</v>
      </c>
      <c r="AA786" s="1">
        <v>7000</v>
      </c>
    </row>
    <row r="787" spans="2:27" x14ac:dyDescent="0.25">
      <c r="B787" s="2">
        <v>1786</v>
      </c>
      <c r="C787" s="3">
        <v>44781</v>
      </c>
      <c r="D787" s="2">
        <v>1750000</v>
      </c>
      <c r="E787" s="2">
        <v>9660</v>
      </c>
      <c r="F787" s="1">
        <v>40000</v>
      </c>
      <c r="G787" s="1">
        <v>2.3E-2</v>
      </c>
      <c r="H787" s="1">
        <v>181</v>
      </c>
      <c r="I787" s="1">
        <v>4</v>
      </c>
      <c r="J787" s="1" t="s">
        <v>14</v>
      </c>
      <c r="K787" s="1">
        <v>3</v>
      </c>
      <c r="L787" s="1">
        <v>3</v>
      </c>
      <c r="M787" s="1" t="s">
        <v>23</v>
      </c>
      <c r="N787" s="1" t="s">
        <v>20</v>
      </c>
      <c r="O787" s="1" t="s">
        <v>21</v>
      </c>
      <c r="P787" s="1">
        <v>1330</v>
      </c>
      <c r="Q787" s="1" t="s">
        <v>31</v>
      </c>
      <c r="R787" s="1" t="s">
        <v>65</v>
      </c>
      <c r="S787" s="1">
        <v>3</v>
      </c>
      <c r="T787" s="1" t="s">
        <v>33</v>
      </c>
      <c r="U787" s="1">
        <v>59</v>
      </c>
      <c r="V787" s="1">
        <v>550000</v>
      </c>
      <c r="W787" s="1">
        <v>103</v>
      </c>
      <c r="X787" s="1" t="s">
        <v>39</v>
      </c>
      <c r="Y787" s="1" t="s">
        <v>31</v>
      </c>
      <c r="Z787" s="1">
        <v>31</v>
      </c>
      <c r="AA787" s="1">
        <v>15000</v>
      </c>
    </row>
    <row r="788" spans="2:27" x14ac:dyDescent="0.25">
      <c r="B788" s="2">
        <v>1787</v>
      </c>
      <c r="C788" s="3">
        <v>44782</v>
      </c>
      <c r="D788" s="2">
        <v>2330000</v>
      </c>
      <c r="E788" s="2">
        <v>11760</v>
      </c>
      <c r="F788" s="1">
        <v>30000</v>
      </c>
      <c r="G788" s="1">
        <v>1.2999999999999999E-2</v>
      </c>
      <c r="H788" s="1">
        <v>198</v>
      </c>
      <c r="I788" s="1">
        <v>6</v>
      </c>
      <c r="J788" s="1" t="s">
        <v>18</v>
      </c>
      <c r="K788" s="1">
        <v>3</v>
      </c>
      <c r="L788" s="1">
        <v>4</v>
      </c>
      <c r="M788" s="1" t="s">
        <v>15</v>
      </c>
      <c r="N788" s="1" t="s">
        <v>16</v>
      </c>
      <c r="O788" s="1" t="s">
        <v>17</v>
      </c>
      <c r="P788" s="1">
        <v>1536</v>
      </c>
      <c r="Q788" s="1" t="s">
        <v>34</v>
      </c>
      <c r="R788" s="1" t="s">
        <v>65</v>
      </c>
      <c r="S788" s="1">
        <v>4</v>
      </c>
      <c r="T788" s="1" t="s">
        <v>33</v>
      </c>
      <c r="U788" s="1">
        <v>54</v>
      </c>
      <c r="V788" s="1">
        <v>420000</v>
      </c>
      <c r="W788" s="1">
        <v>101</v>
      </c>
      <c r="X788" s="1" t="s">
        <v>37</v>
      </c>
      <c r="Y788" s="1" t="s">
        <v>31</v>
      </c>
      <c r="Z788" s="1">
        <v>25</v>
      </c>
      <c r="AA788" s="1">
        <v>9000</v>
      </c>
    </row>
    <row r="789" spans="2:27" x14ac:dyDescent="0.25">
      <c r="B789" s="2">
        <v>1788</v>
      </c>
      <c r="C789" s="3">
        <v>44782</v>
      </c>
      <c r="D789" s="2">
        <v>1830000</v>
      </c>
      <c r="E789" s="2">
        <v>12280</v>
      </c>
      <c r="F789" s="1">
        <v>29000</v>
      </c>
      <c r="G789" s="1">
        <v>1.6E-2</v>
      </c>
      <c r="H789" s="1">
        <v>149</v>
      </c>
      <c r="I789" s="1">
        <v>2</v>
      </c>
      <c r="J789" s="1" t="s">
        <v>18</v>
      </c>
      <c r="K789" s="1">
        <v>1</v>
      </c>
      <c r="L789" s="1">
        <v>3</v>
      </c>
      <c r="M789" s="1" t="s">
        <v>15</v>
      </c>
      <c r="N789" s="1" t="s">
        <v>16</v>
      </c>
      <c r="O789" s="1" t="s">
        <v>21</v>
      </c>
      <c r="P789" s="1">
        <v>1696</v>
      </c>
      <c r="Q789" s="1" t="s">
        <v>31</v>
      </c>
      <c r="R789" s="1" t="s">
        <v>66</v>
      </c>
      <c r="S789" s="1">
        <v>0</v>
      </c>
      <c r="T789" s="1" t="s">
        <v>33</v>
      </c>
      <c r="U789" s="1">
        <v>38</v>
      </c>
      <c r="V789" s="1">
        <v>480000</v>
      </c>
      <c r="W789" s="1">
        <v>102</v>
      </c>
      <c r="X789" s="1" t="s">
        <v>38</v>
      </c>
      <c r="Y789" s="1" t="s">
        <v>31</v>
      </c>
      <c r="Z789" s="1">
        <v>23</v>
      </c>
      <c r="AA789" s="1">
        <v>7000</v>
      </c>
    </row>
    <row r="790" spans="2:27" x14ac:dyDescent="0.25">
      <c r="B790" s="2">
        <v>1789</v>
      </c>
      <c r="C790" s="3">
        <v>44782</v>
      </c>
      <c r="D790" s="2">
        <v>1620000</v>
      </c>
      <c r="E790" s="2">
        <v>10000</v>
      </c>
      <c r="F790" s="1">
        <v>28000</v>
      </c>
      <c r="G790" s="1">
        <v>1.7000000000000001E-2</v>
      </c>
      <c r="H790" s="1">
        <v>162</v>
      </c>
      <c r="I790" s="1">
        <v>5</v>
      </c>
      <c r="J790" s="1" t="s">
        <v>14</v>
      </c>
      <c r="K790" s="1">
        <v>3</v>
      </c>
      <c r="L790" s="1">
        <v>4</v>
      </c>
      <c r="M790" s="1" t="s">
        <v>23</v>
      </c>
      <c r="N790" s="1" t="s">
        <v>20</v>
      </c>
      <c r="O790" s="1" t="s">
        <v>21</v>
      </c>
      <c r="P790" s="1">
        <v>1829</v>
      </c>
      <c r="Q790" s="1" t="s">
        <v>34</v>
      </c>
      <c r="R790" s="1" t="s">
        <v>65</v>
      </c>
      <c r="S790" s="1">
        <v>3</v>
      </c>
      <c r="T790" s="1" t="s">
        <v>32</v>
      </c>
      <c r="U790" s="1">
        <v>58</v>
      </c>
      <c r="V790" s="1">
        <v>600000</v>
      </c>
      <c r="W790" s="1">
        <v>101</v>
      </c>
      <c r="X790" s="1" t="s">
        <v>37</v>
      </c>
      <c r="Y790" s="1" t="s">
        <v>31</v>
      </c>
      <c r="Z790" s="1">
        <v>25</v>
      </c>
      <c r="AA790" s="1">
        <v>9000</v>
      </c>
    </row>
    <row r="791" spans="2:27" x14ac:dyDescent="0.25">
      <c r="B791" s="2">
        <v>1790</v>
      </c>
      <c r="C791" s="3">
        <v>44783</v>
      </c>
      <c r="D791" s="2">
        <v>1180000</v>
      </c>
      <c r="E791" s="2">
        <v>6210</v>
      </c>
      <c r="F791" s="1">
        <v>27000</v>
      </c>
      <c r="G791" s="1">
        <v>2.3E-2</v>
      </c>
      <c r="H791" s="1">
        <v>190</v>
      </c>
      <c r="I791" s="1">
        <v>5</v>
      </c>
      <c r="J791" s="1" t="s">
        <v>14</v>
      </c>
      <c r="K791" s="1">
        <v>3</v>
      </c>
      <c r="L791" s="1">
        <v>2</v>
      </c>
      <c r="M791" s="1" t="s">
        <v>15</v>
      </c>
      <c r="N791" s="1" t="s">
        <v>19</v>
      </c>
      <c r="O791" s="1" t="s">
        <v>17</v>
      </c>
      <c r="P791" s="1">
        <v>1299</v>
      </c>
      <c r="Q791" s="1" t="s">
        <v>31</v>
      </c>
      <c r="R791" s="1" t="s">
        <v>66</v>
      </c>
      <c r="S791" s="1">
        <v>0</v>
      </c>
      <c r="T791" s="1" t="s">
        <v>33</v>
      </c>
      <c r="U791" s="1">
        <v>39</v>
      </c>
      <c r="V791" s="1">
        <v>300000</v>
      </c>
      <c r="W791" s="1">
        <v>103</v>
      </c>
      <c r="X791" s="1" t="s">
        <v>39</v>
      </c>
      <c r="Y791" s="1" t="s">
        <v>31</v>
      </c>
      <c r="Z791" s="1">
        <v>31</v>
      </c>
      <c r="AA791" s="1">
        <v>15000</v>
      </c>
    </row>
    <row r="792" spans="2:27" x14ac:dyDescent="0.25">
      <c r="B792" s="2">
        <v>1791</v>
      </c>
      <c r="C792" s="3">
        <v>44784</v>
      </c>
      <c r="D792" s="2">
        <v>2220000</v>
      </c>
      <c r="E792" s="2">
        <v>13450</v>
      </c>
      <c r="F792" s="1">
        <v>44000</v>
      </c>
      <c r="G792" s="1">
        <v>0.02</v>
      </c>
      <c r="H792" s="1">
        <v>165</v>
      </c>
      <c r="I792" s="1">
        <v>3</v>
      </c>
      <c r="J792" s="1" t="s">
        <v>14</v>
      </c>
      <c r="K792" s="1">
        <v>2</v>
      </c>
      <c r="L792" s="1">
        <v>4</v>
      </c>
      <c r="M792" s="1" t="s">
        <v>22</v>
      </c>
      <c r="N792" s="1" t="s">
        <v>16</v>
      </c>
      <c r="O792" s="1" t="s">
        <v>21</v>
      </c>
      <c r="P792" s="1">
        <v>1385</v>
      </c>
      <c r="Q792" s="1" t="s">
        <v>34</v>
      </c>
      <c r="R792" s="1" t="s">
        <v>65</v>
      </c>
      <c r="S792" s="1">
        <v>4</v>
      </c>
      <c r="T792" s="1" t="s">
        <v>33</v>
      </c>
      <c r="U792" s="1">
        <v>48</v>
      </c>
      <c r="V792" s="1">
        <v>800000</v>
      </c>
      <c r="W792" s="1">
        <v>103</v>
      </c>
      <c r="X792" s="1" t="s">
        <v>39</v>
      </c>
      <c r="Y792" s="1" t="s">
        <v>31</v>
      </c>
      <c r="Z792" s="1">
        <v>31</v>
      </c>
      <c r="AA792" s="1">
        <v>15000</v>
      </c>
    </row>
    <row r="793" spans="2:27" x14ac:dyDescent="0.25">
      <c r="B793" s="2">
        <v>1792</v>
      </c>
      <c r="C793" s="3">
        <v>44784</v>
      </c>
      <c r="D793" s="2">
        <v>3170000</v>
      </c>
      <c r="E793" s="2">
        <v>12090</v>
      </c>
      <c r="F793" s="1">
        <v>63000</v>
      </c>
      <c r="G793" s="1">
        <v>0.02</v>
      </c>
      <c r="H793" s="1">
        <v>262</v>
      </c>
      <c r="I793" s="1">
        <v>1</v>
      </c>
      <c r="J793" s="1" t="s">
        <v>14</v>
      </c>
      <c r="K793" s="1">
        <v>3</v>
      </c>
      <c r="L793" s="1">
        <v>3</v>
      </c>
      <c r="M793" s="1" t="s">
        <v>23</v>
      </c>
      <c r="N793" s="1" t="s">
        <v>16</v>
      </c>
      <c r="O793" s="1" t="s">
        <v>21</v>
      </c>
      <c r="P793" s="1">
        <v>1878</v>
      </c>
      <c r="Q793" s="1" t="s">
        <v>31</v>
      </c>
      <c r="R793" s="1" t="s">
        <v>65</v>
      </c>
      <c r="S793" s="1">
        <v>4</v>
      </c>
      <c r="T793" s="1" t="s">
        <v>32</v>
      </c>
      <c r="U793" s="1">
        <v>40</v>
      </c>
      <c r="V793" s="1">
        <v>780000</v>
      </c>
      <c r="W793" s="1">
        <v>103</v>
      </c>
      <c r="X793" s="1" t="s">
        <v>39</v>
      </c>
      <c r="Y793" s="1" t="s">
        <v>31</v>
      </c>
      <c r="Z793" s="1">
        <v>31</v>
      </c>
      <c r="AA793" s="1">
        <v>15000</v>
      </c>
    </row>
    <row r="794" spans="2:27" x14ac:dyDescent="0.25">
      <c r="B794" s="2">
        <v>1793</v>
      </c>
      <c r="C794" s="3">
        <v>44785</v>
      </c>
      <c r="D794" s="2">
        <v>2020000</v>
      </c>
      <c r="E794" s="2">
        <v>10460</v>
      </c>
      <c r="F794" s="1">
        <v>22000</v>
      </c>
      <c r="G794" s="1">
        <v>1.0999999999999999E-2</v>
      </c>
      <c r="H794" s="1">
        <v>193</v>
      </c>
      <c r="I794" s="1">
        <v>4</v>
      </c>
      <c r="J794" s="1" t="s">
        <v>14</v>
      </c>
      <c r="K794" s="1">
        <v>2</v>
      </c>
      <c r="L794" s="1">
        <v>4</v>
      </c>
      <c r="M794" s="1" t="s">
        <v>22</v>
      </c>
      <c r="N794" s="1" t="s">
        <v>20</v>
      </c>
      <c r="O794" s="1" t="s">
        <v>17</v>
      </c>
      <c r="P794" s="1">
        <v>1123</v>
      </c>
      <c r="Q794" s="1" t="s">
        <v>31</v>
      </c>
      <c r="R794" s="1" t="s">
        <v>65</v>
      </c>
      <c r="S794" s="1">
        <v>4</v>
      </c>
      <c r="T794" s="1" t="s">
        <v>33</v>
      </c>
      <c r="U794" s="1">
        <v>63</v>
      </c>
      <c r="V794" s="1">
        <v>1110000</v>
      </c>
      <c r="W794" s="1">
        <v>101</v>
      </c>
      <c r="X794" s="1" t="s">
        <v>37</v>
      </c>
      <c r="Y794" s="1" t="s">
        <v>31</v>
      </c>
      <c r="Z794" s="1">
        <v>25</v>
      </c>
      <c r="AA794" s="1">
        <v>9000</v>
      </c>
    </row>
    <row r="795" spans="2:27" x14ac:dyDescent="0.25">
      <c r="B795" s="2">
        <v>1794</v>
      </c>
      <c r="C795" s="3">
        <v>44785</v>
      </c>
      <c r="D795" s="2">
        <v>1770000</v>
      </c>
      <c r="E795" s="2">
        <v>11720</v>
      </c>
      <c r="F795" s="1">
        <v>44000</v>
      </c>
      <c r="G795" s="1">
        <v>2.5000000000000001E-2</v>
      </c>
      <c r="H795" s="1">
        <v>151</v>
      </c>
      <c r="I795" s="1">
        <v>6</v>
      </c>
      <c r="J795" s="1" t="s">
        <v>18</v>
      </c>
      <c r="K795" s="1">
        <v>2</v>
      </c>
      <c r="L795" s="1">
        <v>3</v>
      </c>
      <c r="M795" s="1" t="s">
        <v>22</v>
      </c>
      <c r="N795" s="1" t="s">
        <v>16</v>
      </c>
      <c r="O795" s="1" t="s">
        <v>17</v>
      </c>
      <c r="P795" s="1">
        <v>1464</v>
      </c>
      <c r="Q795" s="1" t="s">
        <v>31</v>
      </c>
      <c r="R795" s="1" t="s">
        <v>65</v>
      </c>
      <c r="S795" s="1">
        <v>4</v>
      </c>
      <c r="T795" s="1" t="s">
        <v>33</v>
      </c>
      <c r="U795" s="1">
        <v>43</v>
      </c>
      <c r="V795" s="1">
        <v>600000</v>
      </c>
      <c r="W795" s="1">
        <v>103</v>
      </c>
      <c r="X795" s="1" t="s">
        <v>39</v>
      </c>
      <c r="Y795" s="1" t="s">
        <v>31</v>
      </c>
      <c r="Z795" s="1">
        <v>31</v>
      </c>
      <c r="AA795" s="1">
        <v>15000</v>
      </c>
    </row>
    <row r="796" spans="2:27" x14ac:dyDescent="0.25">
      <c r="B796" s="2">
        <v>1795</v>
      </c>
      <c r="C796" s="3">
        <v>44785</v>
      </c>
      <c r="D796" s="2">
        <v>2090000</v>
      </c>
      <c r="E796" s="2">
        <v>9200</v>
      </c>
      <c r="F796" s="1">
        <v>23000</v>
      </c>
      <c r="G796" s="1">
        <v>1.0999999999999999E-2</v>
      </c>
      <c r="H796" s="1">
        <v>227</v>
      </c>
      <c r="I796" s="1">
        <v>3</v>
      </c>
      <c r="J796" s="1" t="s">
        <v>18</v>
      </c>
      <c r="K796" s="1">
        <v>4</v>
      </c>
      <c r="L796" s="1">
        <v>4</v>
      </c>
      <c r="M796" s="1" t="s">
        <v>23</v>
      </c>
      <c r="N796" s="1" t="s">
        <v>20</v>
      </c>
      <c r="O796" s="1" t="s">
        <v>17</v>
      </c>
      <c r="P796" s="1">
        <v>1913</v>
      </c>
      <c r="Q796" s="1" t="s">
        <v>34</v>
      </c>
      <c r="R796" s="1" t="s">
        <v>65</v>
      </c>
      <c r="S796" s="1">
        <v>3</v>
      </c>
      <c r="T796" s="1" t="s">
        <v>32</v>
      </c>
      <c r="U796" s="1">
        <v>52</v>
      </c>
      <c r="V796" s="1">
        <v>400000</v>
      </c>
      <c r="W796" s="1">
        <v>101</v>
      </c>
      <c r="X796" s="1" t="s">
        <v>37</v>
      </c>
      <c r="Y796" s="1" t="s">
        <v>31</v>
      </c>
      <c r="Z796" s="1">
        <v>25</v>
      </c>
      <c r="AA796" s="1">
        <v>9000</v>
      </c>
    </row>
    <row r="797" spans="2:27" x14ac:dyDescent="0.25">
      <c r="B797" s="2">
        <v>1796</v>
      </c>
      <c r="C797" s="3">
        <v>44787</v>
      </c>
      <c r="D797" s="2">
        <v>3180000</v>
      </c>
      <c r="E797" s="2">
        <v>13030</v>
      </c>
      <c r="F797" s="1">
        <v>67000</v>
      </c>
      <c r="G797" s="1">
        <v>2.1000000000000001E-2</v>
      </c>
      <c r="H797" s="1">
        <v>244</v>
      </c>
      <c r="I797" s="1">
        <v>6</v>
      </c>
      <c r="J797" s="1" t="s">
        <v>18</v>
      </c>
      <c r="K797" s="1">
        <v>4</v>
      </c>
      <c r="L797" s="1">
        <v>4</v>
      </c>
      <c r="M797" s="1" t="s">
        <v>22</v>
      </c>
      <c r="N797" s="1" t="s">
        <v>16</v>
      </c>
      <c r="O797" s="1" t="s">
        <v>21</v>
      </c>
      <c r="P797" s="1">
        <v>1166</v>
      </c>
      <c r="Q797" s="1" t="s">
        <v>31</v>
      </c>
      <c r="R797" s="1" t="s">
        <v>65</v>
      </c>
      <c r="S797" s="1">
        <v>3</v>
      </c>
      <c r="T797" s="1" t="s">
        <v>32</v>
      </c>
      <c r="U797" s="1">
        <v>58</v>
      </c>
      <c r="V797" s="1">
        <v>430000</v>
      </c>
      <c r="W797" s="1">
        <v>103</v>
      </c>
      <c r="X797" s="1" t="s">
        <v>39</v>
      </c>
      <c r="Y797" s="1" t="s">
        <v>31</v>
      </c>
      <c r="Z797" s="1">
        <v>31</v>
      </c>
      <c r="AA797" s="1">
        <v>15000</v>
      </c>
    </row>
    <row r="798" spans="2:27" x14ac:dyDescent="0.25">
      <c r="B798" s="2">
        <v>1797</v>
      </c>
      <c r="C798" s="3">
        <v>44787</v>
      </c>
      <c r="D798" s="2">
        <v>2800000</v>
      </c>
      <c r="E798" s="2">
        <v>12550</v>
      </c>
      <c r="F798" s="1">
        <v>45000</v>
      </c>
      <c r="G798" s="1">
        <v>1.6E-2</v>
      </c>
      <c r="H798" s="1">
        <v>223</v>
      </c>
      <c r="I798" s="1">
        <v>6</v>
      </c>
      <c r="J798" s="1" t="s">
        <v>14</v>
      </c>
      <c r="K798" s="1">
        <v>3</v>
      </c>
      <c r="L798" s="1">
        <v>4</v>
      </c>
      <c r="M798" s="1" t="s">
        <v>15</v>
      </c>
      <c r="N798" s="1" t="s">
        <v>16</v>
      </c>
      <c r="O798" s="1" t="s">
        <v>21</v>
      </c>
      <c r="P798" s="1">
        <v>1371</v>
      </c>
      <c r="Q798" s="1" t="s">
        <v>34</v>
      </c>
      <c r="R798" s="1" t="s">
        <v>65</v>
      </c>
      <c r="S798" s="1">
        <v>2</v>
      </c>
      <c r="T798" s="1" t="s">
        <v>33</v>
      </c>
      <c r="U798" s="1">
        <v>57</v>
      </c>
      <c r="V798" s="1">
        <v>360000</v>
      </c>
      <c r="W798" s="1">
        <v>101</v>
      </c>
      <c r="X798" s="1" t="s">
        <v>37</v>
      </c>
      <c r="Y798" s="1" t="s">
        <v>31</v>
      </c>
      <c r="Z798" s="1">
        <v>25</v>
      </c>
      <c r="AA798" s="1">
        <v>9000</v>
      </c>
    </row>
    <row r="799" spans="2:27" x14ac:dyDescent="0.25">
      <c r="B799" s="2">
        <v>1798</v>
      </c>
      <c r="C799" s="3">
        <v>44787</v>
      </c>
      <c r="D799" s="2">
        <v>1210000</v>
      </c>
      <c r="E799" s="2">
        <v>7150</v>
      </c>
      <c r="F799" s="1">
        <v>13000</v>
      </c>
      <c r="G799" s="1">
        <v>1.0999999999999999E-2</v>
      </c>
      <c r="H799" s="1">
        <v>169</v>
      </c>
      <c r="I799" s="1">
        <v>2</v>
      </c>
      <c r="J799" s="1" t="s">
        <v>14</v>
      </c>
      <c r="K799" s="1">
        <v>2</v>
      </c>
      <c r="L799" s="1">
        <v>4</v>
      </c>
      <c r="M799" s="1" t="s">
        <v>15</v>
      </c>
      <c r="N799" s="1" t="s">
        <v>19</v>
      </c>
      <c r="O799" s="1" t="s">
        <v>21</v>
      </c>
      <c r="P799" s="1">
        <v>1560</v>
      </c>
      <c r="Q799" s="1" t="s">
        <v>31</v>
      </c>
      <c r="R799" s="1" t="s">
        <v>65</v>
      </c>
      <c r="S799" s="1">
        <v>4</v>
      </c>
      <c r="T799" s="1" t="s">
        <v>33</v>
      </c>
      <c r="U799" s="1">
        <v>46</v>
      </c>
      <c r="V799" s="1">
        <v>360000</v>
      </c>
      <c r="W799" s="1">
        <v>101</v>
      </c>
      <c r="X799" s="1" t="s">
        <v>37</v>
      </c>
      <c r="Y799" s="1" t="s">
        <v>31</v>
      </c>
      <c r="Z799" s="1">
        <v>25</v>
      </c>
      <c r="AA799" s="1">
        <v>9000</v>
      </c>
    </row>
    <row r="800" spans="2:27" x14ac:dyDescent="0.25">
      <c r="B800" s="2">
        <v>1799</v>
      </c>
      <c r="C800" s="3">
        <v>44787</v>
      </c>
      <c r="D800" s="2">
        <v>2520000</v>
      </c>
      <c r="E800" s="2">
        <v>11940</v>
      </c>
      <c r="F800" s="1">
        <v>38000</v>
      </c>
      <c r="G800" s="1">
        <v>1.4999999999999999E-2</v>
      </c>
      <c r="H800" s="1">
        <v>211</v>
      </c>
      <c r="I800" s="1">
        <v>3</v>
      </c>
      <c r="J800" s="1" t="s">
        <v>18</v>
      </c>
      <c r="K800" s="1">
        <v>4</v>
      </c>
      <c r="L800" s="1">
        <v>3</v>
      </c>
      <c r="M800" s="1" t="s">
        <v>15</v>
      </c>
      <c r="N800" s="1" t="s">
        <v>16</v>
      </c>
      <c r="O800" s="1" t="s">
        <v>17</v>
      </c>
      <c r="P800" s="1">
        <v>1632</v>
      </c>
      <c r="Q800" s="1" t="s">
        <v>31</v>
      </c>
      <c r="R800" s="1" t="s">
        <v>65</v>
      </c>
      <c r="S800" s="1">
        <v>3</v>
      </c>
      <c r="T800" s="1" t="s">
        <v>33</v>
      </c>
      <c r="U800" s="1">
        <v>59</v>
      </c>
      <c r="V800" s="1">
        <v>410000</v>
      </c>
      <c r="W800" s="1">
        <v>101</v>
      </c>
      <c r="X800" s="1" t="s">
        <v>37</v>
      </c>
      <c r="Y800" s="1" t="s">
        <v>31</v>
      </c>
      <c r="Z800" s="1">
        <v>25</v>
      </c>
      <c r="AA800" s="1">
        <v>9000</v>
      </c>
    </row>
    <row r="801" spans="2:27" x14ac:dyDescent="0.25">
      <c r="B801" s="2">
        <v>1800</v>
      </c>
      <c r="C801" s="3">
        <v>44788</v>
      </c>
      <c r="D801" s="2">
        <v>1560000</v>
      </c>
      <c r="E801" s="2">
        <v>6780</v>
      </c>
      <c r="F801" s="1">
        <v>37000</v>
      </c>
      <c r="G801" s="1">
        <v>2.4E-2</v>
      </c>
      <c r="H801" s="1">
        <v>230</v>
      </c>
      <c r="I801" s="1">
        <v>6</v>
      </c>
      <c r="J801" s="1" t="s">
        <v>18</v>
      </c>
      <c r="K801" s="1">
        <v>4</v>
      </c>
      <c r="L801" s="1">
        <v>4</v>
      </c>
      <c r="M801" s="1" t="s">
        <v>22</v>
      </c>
      <c r="N801" s="1" t="s">
        <v>19</v>
      </c>
      <c r="O801" s="1" t="s">
        <v>17</v>
      </c>
      <c r="P801" s="1">
        <v>1799</v>
      </c>
      <c r="Q801" s="1" t="s">
        <v>31</v>
      </c>
      <c r="R801" s="1" t="s">
        <v>65</v>
      </c>
      <c r="S801" s="1">
        <v>3</v>
      </c>
      <c r="T801" s="1" t="s">
        <v>33</v>
      </c>
      <c r="U801" s="1">
        <v>53</v>
      </c>
      <c r="V801" s="1">
        <v>560000</v>
      </c>
      <c r="W801" s="1">
        <v>103</v>
      </c>
      <c r="X801" s="1" t="s">
        <v>39</v>
      </c>
      <c r="Y801" s="1" t="s">
        <v>31</v>
      </c>
      <c r="Z801" s="1">
        <v>31</v>
      </c>
      <c r="AA801" s="1">
        <v>15000</v>
      </c>
    </row>
    <row r="802" spans="2:27" x14ac:dyDescent="0.25">
      <c r="B802" s="2">
        <v>1801</v>
      </c>
      <c r="C802" s="3">
        <v>44789</v>
      </c>
      <c r="D802" s="2">
        <v>1810000</v>
      </c>
      <c r="E802" s="2">
        <v>13110</v>
      </c>
      <c r="F802" s="1">
        <v>29000</v>
      </c>
      <c r="G802" s="1">
        <v>1.6E-2</v>
      </c>
      <c r="H802" s="1">
        <v>138</v>
      </c>
      <c r="I802" s="1">
        <v>1</v>
      </c>
      <c r="J802" s="1" t="s">
        <v>14</v>
      </c>
      <c r="K802" s="1">
        <v>1</v>
      </c>
      <c r="L802" s="1">
        <v>3</v>
      </c>
      <c r="M802" s="1" t="s">
        <v>15</v>
      </c>
      <c r="N802" s="1" t="s">
        <v>16</v>
      </c>
      <c r="O802" s="1" t="s">
        <v>21</v>
      </c>
      <c r="P802" s="1">
        <v>1202</v>
      </c>
      <c r="Q802" s="1" t="s">
        <v>31</v>
      </c>
      <c r="R802" s="1" t="s">
        <v>66</v>
      </c>
      <c r="S802" s="1">
        <v>0</v>
      </c>
      <c r="T802" s="1" t="s">
        <v>33</v>
      </c>
      <c r="U802" s="1">
        <v>30</v>
      </c>
      <c r="V802" s="1">
        <v>520000</v>
      </c>
      <c r="W802" s="1">
        <v>101</v>
      </c>
      <c r="X802" s="1" t="s">
        <v>37</v>
      </c>
      <c r="Y802" s="1" t="s">
        <v>31</v>
      </c>
      <c r="Z802" s="1">
        <v>25</v>
      </c>
      <c r="AA802" s="1">
        <v>9000</v>
      </c>
    </row>
    <row r="803" spans="2:27" x14ac:dyDescent="0.25">
      <c r="B803" s="2">
        <v>1802</v>
      </c>
      <c r="C803" s="3">
        <v>44789</v>
      </c>
      <c r="D803" s="2">
        <v>1280000</v>
      </c>
      <c r="E803" s="2">
        <v>6330</v>
      </c>
      <c r="F803" s="1">
        <v>15000</v>
      </c>
      <c r="G803" s="1">
        <v>1.2E-2</v>
      </c>
      <c r="H803" s="1">
        <v>202</v>
      </c>
      <c r="I803" s="1">
        <v>1</v>
      </c>
      <c r="J803" s="1" t="s">
        <v>18</v>
      </c>
      <c r="K803" s="1">
        <v>3</v>
      </c>
      <c r="L803" s="1">
        <v>4</v>
      </c>
      <c r="M803" s="1" t="s">
        <v>15</v>
      </c>
      <c r="N803" s="1" t="s">
        <v>19</v>
      </c>
      <c r="O803" s="1" t="s">
        <v>17</v>
      </c>
      <c r="P803" s="1">
        <v>1807</v>
      </c>
      <c r="Q803" s="1" t="s">
        <v>31</v>
      </c>
      <c r="R803" s="1" t="s">
        <v>65</v>
      </c>
      <c r="S803" s="1">
        <v>2</v>
      </c>
      <c r="T803" s="1" t="s">
        <v>33</v>
      </c>
      <c r="U803" s="1">
        <v>61</v>
      </c>
      <c r="V803" s="1">
        <v>320000</v>
      </c>
      <c r="W803" s="1">
        <v>101</v>
      </c>
      <c r="X803" s="1" t="s">
        <v>37</v>
      </c>
      <c r="Y803" s="1" t="s">
        <v>31</v>
      </c>
      <c r="Z803" s="1">
        <v>25</v>
      </c>
      <c r="AA803" s="1">
        <v>9000</v>
      </c>
    </row>
    <row r="804" spans="2:27" x14ac:dyDescent="0.25">
      <c r="B804" s="2">
        <v>1803</v>
      </c>
      <c r="C804" s="3">
        <v>44789</v>
      </c>
      <c r="D804" s="2">
        <v>1920000</v>
      </c>
      <c r="E804" s="2">
        <v>9360</v>
      </c>
      <c r="F804" s="1">
        <v>40000</v>
      </c>
      <c r="G804" s="1">
        <v>2.1000000000000001E-2</v>
      </c>
      <c r="H804" s="1">
        <v>205</v>
      </c>
      <c r="I804" s="1">
        <v>5</v>
      </c>
      <c r="J804" s="1" t="s">
        <v>18</v>
      </c>
      <c r="K804" s="1">
        <v>3</v>
      </c>
      <c r="L804" s="1">
        <v>3</v>
      </c>
      <c r="M804" s="1" t="s">
        <v>15</v>
      </c>
      <c r="N804" s="1" t="s">
        <v>20</v>
      </c>
      <c r="O804" s="1" t="s">
        <v>17</v>
      </c>
      <c r="P804" s="1">
        <v>1938</v>
      </c>
      <c r="Q804" s="1" t="s">
        <v>31</v>
      </c>
      <c r="R804" s="1" t="s">
        <v>65</v>
      </c>
      <c r="S804" s="1">
        <v>2</v>
      </c>
      <c r="T804" s="1" t="s">
        <v>32</v>
      </c>
      <c r="U804" s="1">
        <v>60</v>
      </c>
      <c r="V804" s="1">
        <v>510000</v>
      </c>
      <c r="W804" s="1">
        <v>103</v>
      </c>
      <c r="X804" s="1" t="s">
        <v>39</v>
      </c>
      <c r="Y804" s="1" t="s">
        <v>31</v>
      </c>
      <c r="Z804" s="1">
        <v>31</v>
      </c>
      <c r="AA804" s="1">
        <v>15000</v>
      </c>
    </row>
    <row r="805" spans="2:27" x14ac:dyDescent="0.25">
      <c r="B805" s="2">
        <v>1804</v>
      </c>
      <c r="C805" s="3">
        <v>44790</v>
      </c>
      <c r="D805" s="2">
        <v>1930000</v>
      </c>
      <c r="E805" s="2">
        <v>9840</v>
      </c>
      <c r="F805" s="1">
        <v>29000</v>
      </c>
      <c r="G805" s="1">
        <v>1.4999999999999999E-2</v>
      </c>
      <c r="H805" s="1">
        <v>196</v>
      </c>
      <c r="I805" s="1">
        <v>6</v>
      </c>
      <c r="J805" s="1" t="s">
        <v>18</v>
      </c>
      <c r="K805" s="1">
        <v>3</v>
      </c>
      <c r="L805" s="1">
        <v>3</v>
      </c>
      <c r="M805" s="1" t="s">
        <v>23</v>
      </c>
      <c r="N805" s="1" t="s">
        <v>20</v>
      </c>
      <c r="O805" s="1" t="s">
        <v>21</v>
      </c>
      <c r="P805" s="1">
        <v>1376</v>
      </c>
      <c r="Q805" s="1" t="s">
        <v>31</v>
      </c>
      <c r="R805" s="1" t="s">
        <v>65</v>
      </c>
      <c r="S805" s="1">
        <v>3</v>
      </c>
      <c r="T805" s="1" t="s">
        <v>33</v>
      </c>
      <c r="U805" s="1">
        <v>41</v>
      </c>
      <c r="V805" s="1">
        <v>350000</v>
      </c>
      <c r="W805" s="1">
        <v>102</v>
      </c>
      <c r="X805" s="1" t="s">
        <v>38</v>
      </c>
      <c r="Y805" s="1" t="s">
        <v>31</v>
      </c>
      <c r="Z805" s="1">
        <v>23</v>
      </c>
      <c r="AA805" s="1">
        <v>7000</v>
      </c>
    </row>
    <row r="806" spans="2:27" x14ac:dyDescent="0.25">
      <c r="B806" s="2">
        <v>1805</v>
      </c>
      <c r="C806" s="3">
        <v>44790</v>
      </c>
      <c r="D806" s="2">
        <v>1500000</v>
      </c>
      <c r="E806" s="2">
        <v>9250</v>
      </c>
      <c r="F806" s="1">
        <v>30000</v>
      </c>
      <c r="G806" s="1">
        <v>0.02</v>
      </c>
      <c r="H806" s="1">
        <v>162</v>
      </c>
      <c r="I806" s="1">
        <v>4</v>
      </c>
      <c r="J806" s="1" t="s">
        <v>14</v>
      </c>
      <c r="K806" s="1">
        <v>3</v>
      </c>
      <c r="L806" s="1">
        <v>3</v>
      </c>
      <c r="M806" s="1" t="s">
        <v>23</v>
      </c>
      <c r="N806" s="1" t="s">
        <v>20</v>
      </c>
      <c r="O806" s="1" t="s">
        <v>17</v>
      </c>
      <c r="P806" s="1">
        <v>1390</v>
      </c>
      <c r="Q806" s="1" t="s">
        <v>31</v>
      </c>
      <c r="R806" s="1" t="s">
        <v>65</v>
      </c>
      <c r="S806" s="1">
        <v>2</v>
      </c>
      <c r="T806" s="1" t="s">
        <v>32</v>
      </c>
      <c r="U806" s="1">
        <v>65</v>
      </c>
      <c r="V806" s="1">
        <v>540000</v>
      </c>
      <c r="W806" s="1">
        <v>102</v>
      </c>
      <c r="X806" s="1" t="s">
        <v>38</v>
      </c>
      <c r="Y806" s="1" t="s">
        <v>31</v>
      </c>
      <c r="Z806" s="1">
        <v>23</v>
      </c>
      <c r="AA806" s="1">
        <v>7000</v>
      </c>
    </row>
    <row r="807" spans="2:27" x14ac:dyDescent="0.25">
      <c r="B807" s="2">
        <v>1806</v>
      </c>
      <c r="C807" s="3">
        <v>44790</v>
      </c>
      <c r="D807" s="2">
        <v>2680000</v>
      </c>
      <c r="E807" s="2">
        <v>12070</v>
      </c>
      <c r="F807" s="1">
        <v>46000</v>
      </c>
      <c r="G807" s="1">
        <v>1.7000000000000001E-2</v>
      </c>
      <c r="H807" s="1">
        <v>222</v>
      </c>
      <c r="I807" s="1">
        <v>2</v>
      </c>
      <c r="J807" s="1" t="s">
        <v>14</v>
      </c>
      <c r="K807" s="1">
        <v>4</v>
      </c>
      <c r="L807" s="1">
        <v>4</v>
      </c>
      <c r="M807" s="1" t="s">
        <v>23</v>
      </c>
      <c r="N807" s="1" t="s">
        <v>16</v>
      </c>
      <c r="O807" s="1" t="s">
        <v>17</v>
      </c>
      <c r="P807" s="1">
        <v>1791</v>
      </c>
      <c r="Q807" s="1" t="s">
        <v>31</v>
      </c>
      <c r="R807" s="1" t="s">
        <v>65</v>
      </c>
      <c r="S807" s="1">
        <v>4</v>
      </c>
      <c r="T807" s="1" t="s">
        <v>33</v>
      </c>
      <c r="U807" s="1">
        <v>63</v>
      </c>
      <c r="V807" s="1">
        <v>540000</v>
      </c>
      <c r="W807" s="1">
        <v>101</v>
      </c>
      <c r="X807" s="1" t="s">
        <v>37</v>
      </c>
      <c r="Y807" s="1" t="s">
        <v>31</v>
      </c>
      <c r="Z807" s="1">
        <v>25</v>
      </c>
      <c r="AA807" s="1">
        <v>9000</v>
      </c>
    </row>
    <row r="808" spans="2:27" x14ac:dyDescent="0.25">
      <c r="B808" s="2">
        <v>1807</v>
      </c>
      <c r="C808" s="3">
        <v>44791</v>
      </c>
      <c r="D808" s="2">
        <v>2060000</v>
      </c>
      <c r="E808" s="2">
        <v>9580</v>
      </c>
      <c r="F808" s="1">
        <v>31000</v>
      </c>
      <c r="G808" s="1">
        <v>1.4999999999999999E-2</v>
      </c>
      <c r="H808" s="1">
        <v>215</v>
      </c>
      <c r="I808" s="1">
        <v>3</v>
      </c>
      <c r="J808" s="1" t="s">
        <v>14</v>
      </c>
      <c r="K808" s="1">
        <v>3</v>
      </c>
      <c r="L808" s="1">
        <v>4</v>
      </c>
      <c r="M808" s="1" t="s">
        <v>15</v>
      </c>
      <c r="N808" s="1" t="s">
        <v>20</v>
      </c>
      <c r="O808" s="1" t="s">
        <v>17</v>
      </c>
      <c r="P808" s="1">
        <v>1287</v>
      </c>
      <c r="Q808" s="1" t="s">
        <v>31</v>
      </c>
      <c r="R808" s="1" t="s">
        <v>65</v>
      </c>
      <c r="S808" s="1">
        <v>4</v>
      </c>
      <c r="T808" s="1" t="s">
        <v>32</v>
      </c>
      <c r="U808" s="1">
        <v>62</v>
      </c>
      <c r="V808" s="1">
        <v>530000</v>
      </c>
      <c r="W808" s="1">
        <v>102</v>
      </c>
      <c r="X808" s="1" t="s">
        <v>38</v>
      </c>
      <c r="Y808" s="1" t="s">
        <v>31</v>
      </c>
      <c r="Z808" s="1">
        <v>23</v>
      </c>
      <c r="AA808" s="1">
        <v>7000</v>
      </c>
    </row>
    <row r="809" spans="2:27" x14ac:dyDescent="0.25">
      <c r="B809" s="2">
        <v>1808</v>
      </c>
      <c r="C809" s="3">
        <v>44791</v>
      </c>
      <c r="D809" s="2">
        <v>1540000</v>
      </c>
      <c r="E809" s="2">
        <v>7000</v>
      </c>
      <c r="F809" s="1">
        <v>23000</v>
      </c>
      <c r="G809" s="1">
        <v>1.4999999999999999E-2</v>
      </c>
      <c r="H809" s="1">
        <v>220</v>
      </c>
      <c r="I809" s="1">
        <v>5</v>
      </c>
      <c r="J809" s="1" t="s">
        <v>14</v>
      </c>
      <c r="K809" s="1">
        <v>4</v>
      </c>
      <c r="L809" s="1">
        <v>3</v>
      </c>
      <c r="M809" s="1" t="s">
        <v>22</v>
      </c>
      <c r="N809" s="1" t="s">
        <v>19</v>
      </c>
      <c r="O809" s="1" t="s">
        <v>17</v>
      </c>
      <c r="P809" s="1">
        <v>1352</v>
      </c>
      <c r="Q809" s="1" t="s">
        <v>31</v>
      </c>
      <c r="R809" s="1" t="s">
        <v>65</v>
      </c>
      <c r="S809" s="1">
        <v>2</v>
      </c>
      <c r="T809" s="1" t="s">
        <v>32</v>
      </c>
      <c r="U809" s="1">
        <v>52</v>
      </c>
      <c r="V809" s="1">
        <v>550000</v>
      </c>
      <c r="W809" s="1">
        <v>102</v>
      </c>
      <c r="X809" s="1" t="s">
        <v>38</v>
      </c>
      <c r="Y809" s="1" t="s">
        <v>31</v>
      </c>
      <c r="Z809" s="1">
        <v>23</v>
      </c>
      <c r="AA809" s="1">
        <v>7000</v>
      </c>
    </row>
    <row r="810" spans="2:27" x14ac:dyDescent="0.25">
      <c r="B810" s="2">
        <v>1809</v>
      </c>
      <c r="C810" s="3">
        <v>44791</v>
      </c>
      <c r="D810" s="2">
        <v>1370000</v>
      </c>
      <c r="E810" s="2">
        <v>10140</v>
      </c>
      <c r="F810" s="1">
        <v>14000</v>
      </c>
      <c r="G810" s="1">
        <v>0.01</v>
      </c>
      <c r="H810" s="1">
        <v>135</v>
      </c>
      <c r="I810" s="1">
        <v>1</v>
      </c>
      <c r="J810" s="1" t="s">
        <v>18</v>
      </c>
      <c r="K810" s="1">
        <v>1</v>
      </c>
      <c r="L810" s="1">
        <v>2</v>
      </c>
      <c r="M810" s="1" t="s">
        <v>22</v>
      </c>
      <c r="N810" s="1" t="s">
        <v>20</v>
      </c>
      <c r="O810" s="1" t="s">
        <v>17</v>
      </c>
      <c r="P810" s="1">
        <v>1860</v>
      </c>
      <c r="Q810" s="1" t="s">
        <v>31</v>
      </c>
      <c r="R810" s="1" t="s">
        <v>66</v>
      </c>
      <c r="S810" s="1">
        <v>0</v>
      </c>
      <c r="T810" s="1" t="s">
        <v>33</v>
      </c>
      <c r="U810" s="1">
        <v>38</v>
      </c>
      <c r="V810" s="1">
        <v>600000</v>
      </c>
      <c r="W810" s="1">
        <v>101</v>
      </c>
      <c r="X810" s="1" t="s">
        <v>37</v>
      </c>
      <c r="Y810" s="1" t="s">
        <v>31</v>
      </c>
      <c r="Z810" s="1">
        <v>25</v>
      </c>
      <c r="AA810" s="1">
        <v>9000</v>
      </c>
    </row>
    <row r="811" spans="2:27" x14ac:dyDescent="0.25">
      <c r="B811" s="2">
        <v>1810</v>
      </c>
      <c r="C811" s="3">
        <v>44792</v>
      </c>
      <c r="D811" s="2">
        <v>1740000</v>
      </c>
      <c r="E811" s="2">
        <v>10350</v>
      </c>
      <c r="F811" s="1">
        <v>35000</v>
      </c>
      <c r="G811" s="1">
        <v>0.02</v>
      </c>
      <c r="H811" s="1">
        <v>168</v>
      </c>
      <c r="I811" s="1">
        <v>4</v>
      </c>
      <c r="J811" s="1" t="s">
        <v>18</v>
      </c>
      <c r="K811" s="1">
        <v>2</v>
      </c>
      <c r="L811" s="1">
        <v>4</v>
      </c>
      <c r="M811" s="1" t="s">
        <v>22</v>
      </c>
      <c r="N811" s="1" t="s">
        <v>20</v>
      </c>
      <c r="O811" s="1" t="s">
        <v>21</v>
      </c>
      <c r="P811" s="1">
        <v>1753</v>
      </c>
      <c r="Q811" s="1" t="s">
        <v>31</v>
      </c>
      <c r="R811" s="1" t="s">
        <v>65</v>
      </c>
      <c r="S811" s="1">
        <v>2</v>
      </c>
      <c r="T811" s="1" t="s">
        <v>33</v>
      </c>
      <c r="U811" s="1">
        <v>45</v>
      </c>
      <c r="V811" s="1">
        <v>660000</v>
      </c>
      <c r="W811" s="1">
        <v>103</v>
      </c>
      <c r="X811" s="1" t="s">
        <v>39</v>
      </c>
      <c r="Y811" s="1" t="s">
        <v>31</v>
      </c>
      <c r="Z811" s="1">
        <v>31</v>
      </c>
      <c r="AA811" s="1">
        <v>15000</v>
      </c>
    </row>
    <row r="812" spans="2:27" x14ac:dyDescent="0.25">
      <c r="B812" s="2">
        <v>1811</v>
      </c>
      <c r="C812" s="3">
        <v>44796</v>
      </c>
      <c r="D812" s="2">
        <v>1830000</v>
      </c>
      <c r="E812" s="2">
        <v>9680</v>
      </c>
      <c r="F812" s="1">
        <v>31000</v>
      </c>
      <c r="G812" s="1">
        <v>1.7000000000000001E-2</v>
      </c>
      <c r="H812" s="1">
        <v>189</v>
      </c>
      <c r="I812" s="1">
        <v>5</v>
      </c>
      <c r="J812" s="1" t="s">
        <v>18</v>
      </c>
      <c r="K812" s="1">
        <v>3</v>
      </c>
      <c r="L812" s="1">
        <v>3</v>
      </c>
      <c r="M812" s="1" t="s">
        <v>23</v>
      </c>
      <c r="N812" s="1" t="s">
        <v>20</v>
      </c>
      <c r="O812" s="1" t="s">
        <v>21</v>
      </c>
      <c r="P812" s="1">
        <v>1029</v>
      </c>
      <c r="Q812" s="1" t="s">
        <v>31</v>
      </c>
      <c r="R812" s="1" t="s">
        <v>65</v>
      </c>
      <c r="S812" s="1">
        <v>3</v>
      </c>
      <c r="T812" s="1" t="s">
        <v>32</v>
      </c>
      <c r="U812" s="1">
        <v>56</v>
      </c>
      <c r="V812" s="1">
        <v>550000</v>
      </c>
      <c r="W812" s="1">
        <v>102</v>
      </c>
      <c r="X812" s="1" t="s">
        <v>38</v>
      </c>
      <c r="Y812" s="1" t="s">
        <v>31</v>
      </c>
      <c r="Z812" s="1">
        <v>23</v>
      </c>
      <c r="AA812" s="1">
        <v>7000</v>
      </c>
    </row>
    <row r="813" spans="2:27" x14ac:dyDescent="0.25">
      <c r="B813" s="2">
        <v>1812</v>
      </c>
      <c r="C813" s="3">
        <v>44796</v>
      </c>
      <c r="D813" s="2">
        <v>2050000</v>
      </c>
      <c r="E813" s="2">
        <v>10040</v>
      </c>
      <c r="F813" s="1">
        <v>39000</v>
      </c>
      <c r="G813" s="1">
        <v>1.9E-2</v>
      </c>
      <c r="H813" s="1">
        <v>204</v>
      </c>
      <c r="I813" s="1">
        <v>2</v>
      </c>
      <c r="J813" s="1" t="s">
        <v>14</v>
      </c>
      <c r="K813" s="1">
        <v>3</v>
      </c>
      <c r="L813" s="1">
        <v>4</v>
      </c>
      <c r="M813" s="1" t="s">
        <v>23</v>
      </c>
      <c r="N813" s="1" t="s">
        <v>20</v>
      </c>
      <c r="O813" s="1" t="s">
        <v>21</v>
      </c>
      <c r="P813" s="1">
        <v>1181</v>
      </c>
      <c r="Q813" s="1" t="s">
        <v>34</v>
      </c>
      <c r="R813" s="1" t="s">
        <v>65</v>
      </c>
      <c r="S813" s="1">
        <v>2</v>
      </c>
      <c r="T813" s="1" t="s">
        <v>32</v>
      </c>
      <c r="U813" s="1">
        <v>56</v>
      </c>
      <c r="V813" s="1">
        <v>500000</v>
      </c>
      <c r="W813" s="1">
        <v>102</v>
      </c>
      <c r="X813" s="1" t="s">
        <v>38</v>
      </c>
      <c r="Y813" s="1" t="s">
        <v>31</v>
      </c>
      <c r="Z813" s="1">
        <v>23</v>
      </c>
      <c r="AA813" s="1">
        <v>7000</v>
      </c>
    </row>
    <row r="814" spans="2:27" x14ac:dyDescent="0.25">
      <c r="B814" s="2">
        <v>1813</v>
      </c>
      <c r="C814" s="3">
        <v>44798</v>
      </c>
      <c r="D814" s="2">
        <v>1780000</v>
      </c>
      <c r="E814" s="2">
        <v>6920</v>
      </c>
      <c r="F814" s="1">
        <v>18000</v>
      </c>
      <c r="G814" s="1">
        <v>0.01</v>
      </c>
      <c r="H814" s="1">
        <v>257</v>
      </c>
      <c r="I814" s="1">
        <v>4</v>
      </c>
      <c r="J814" s="1" t="s">
        <v>14</v>
      </c>
      <c r="K814" s="1">
        <v>3</v>
      </c>
      <c r="L814" s="1">
        <v>4</v>
      </c>
      <c r="M814" s="1" t="s">
        <v>22</v>
      </c>
      <c r="N814" s="1" t="s">
        <v>19</v>
      </c>
      <c r="O814" s="1" t="s">
        <v>17</v>
      </c>
      <c r="P814" s="1">
        <v>1006</v>
      </c>
      <c r="Q814" s="1" t="s">
        <v>31</v>
      </c>
      <c r="R814" s="1" t="s">
        <v>65</v>
      </c>
      <c r="S814" s="1">
        <v>2</v>
      </c>
      <c r="T814" s="1" t="s">
        <v>33</v>
      </c>
      <c r="U814" s="1">
        <v>63</v>
      </c>
      <c r="V814" s="1">
        <v>590000</v>
      </c>
      <c r="W814" s="1">
        <v>101</v>
      </c>
      <c r="X814" s="1" t="s">
        <v>37</v>
      </c>
      <c r="Y814" s="1" t="s">
        <v>31</v>
      </c>
      <c r="Z814" s="1">
        <v>25</v>
      </c>
      <c r="AA814" s="1">
        <v>9000</v>
      </c>
    </row>
    <row r="815" spans="2:27" x14ac:dyDescent="0.25">
      <c r="B815" s="2">
        <v>1814</v>
      </c>
      <c r="C815" s="3">
        <v>44798</v>
      </c>
      <c r="D815" s="2">
        <v>1180000</v>
      </c>
      <c r="E815" s="2">
        <v>6440</v>
      </c>
      <c r="F815" s="1">
        <v>24000</v>
      </c>
      <c r="G815" s="1">
        <v>0.02</v>
      </c>
      <c r="H815" s="1">
        <v>183</v>
      </c>
      <c r="I815" s="1">
        <v>6</v>
      </c>
      <c r="J815" s="1" t="s">
        <v>18</v>
      </c>
      <c r="K815" s="1">
        <v>3</v>
      </c>
      <c r="L815" s="1">
        <v>3</v>
      </c>
      <c r="M815" s="1" t="s">
        <v>15</v>
      </c>
      <c r="N815" s="1" t="s">
        <v>19</v>
      </c>
      <c r="O815" s="1" t="s">
        <v>17</v>
      </c>
      <c r="P815" s="1">
        <v>1284</v>
      </c>
      <c r="Q815" s="1" t="s">
        <v>31</v>
      </c>
      <c r="R815" s="1" t="s">
        <v>65</v>
      </c>
      <c r="S815" s="1">
        <v>3</v>
      </c>
      <c r="T815" s="1" t="s">
        <v>32</v>
      </c>
      <c r="U815" s="1">
        <v>60</v>
      </c>
      <c r="V815" s="1">
        <v>870000</v>
      </c>
      <c r="W815" s="1">
        <v>102</v>
      </c>
      <c r="X815" s="1" t="s">
        <v>38</v>
      </c>
      <c r="Y815" s="1" t="s">
        <v>31</v>
      </c>
      <c r="Z815" s="1">
        <v>23</v>
      </c>
      <c r="AA815" s="1">
        <v>7000</v>
      </c>
    </row>
    <row r="816" spans="2:27" x14ac:dyDescent="0.25">
      <c r="B816" s="2">
        <v>1815</v>
      </c>
      <c r="C816" s="3">
        <v>44798</v>
      </c>
      <c r="D816" s="2">
        <v>1800000</v>
      </c>
      <c r="E816" s="2">
        <v>12080</v>
      </c>
      <c r="F816" s="1">
        <v>38000</v>
      </c>
      <c r="G816" s="1">
        <v>2.1000000000000001E-2</v>
      </c>
      <c r="H816" s="1">
        <v>149</v>
      </c>
      <c r="I816" s="1">
        <v>1</v>
      </c>
      <c r="J816" s="1" t="s">
        <v>18</v>
      </c>
      <c r="K816" s="1">
        <v>2</v>
      </c>
      <c r="L816" s="1">
        <v>2</v>
      </c>
      <c r="M816" s="1" t="s">
        <v>15</v>
      </c>
      <c r="N816" s="1" t="s">
        <v>16</v>
      </c>
      <c r="O816" s="1" t="s">
        <v>17</v>
      </c>
      <c r="P816" s="1">
        <v>1353</v>
      </c>
      <c r="Q816" s="1" t="s">
        <v>31</v>
      </c>
      <c r="R816" s="1" t="s">
        <v>66</v>
      </c>
      <c r="S816" s="1">
        <v>0</v>
      </c>
      <c r="T816" s="1" t="s">
        <v>32</v>
      </c>
      <c r="U816" s="1">
        <v>33</v>
      </c>
      <c r="V816" s="1">
        <v>560000</v>
      </c>
      <c r="W816" s="1">
        <v>103</v>
      </c>
      <c r="X816" s="1" t="s">
        <v>39</v>
      </c>
      <c r="Y816" s="1" t="s">
        <v>31</v>
      </c>
      <c r="Z816" s="1">
        <v>31</v>
      </c>
      <c r="AA816" s="1">
        <v>15000</v>
      </c>
    </row>
    <row r="817" spans="2:27" x14ac:dyDescent="0.25">
      <c r="B817" s="2">
        <v>1816</v>
      </c>
      <c r="C817" s="3">
        <v>44798</v>
      </c>
      <c r="D817" s="2">
        <v>2390000</v>
      </c>
      <c r="E817" s="2">
        <v>9330</v>
      </c>
      <c r="F817" s="1">
        <v>50000</v>
      </c>
      <c r="G817" s="1">
        <v>2.1000000000000001E-2</v>
      </c>
      <c r="H817" s="1">
        <v>256</v>
      </c>
      <c r="I817" s="1">
        <v>4</v>
      </c>
      <c r="J817" s="1" t="s">
        <v>18</v>
      </c>
      <c r="K817" s="1">
        <v>3</v>
      </c>
      <c r="L817" s="1">
        <v>4</v>
      </c>
      <c r="M817" s="1" t="s">
        <v>15</v>
      </c>
      <c r="N817" s="1" t="s">
        <v>20</v>
      </c>
      <c r="O817" s="1" t="s">
        <v>17</v>
      </c>
      <c r="P817" s="1">
        <v>1663</v>
      </c>
      <c r="Q817" s="1" t="s">
        <v>31</v>
      </c>
      <c r="R817" s="1" t="s">
        <v>65</v>
      </c>
      <c r="S817" s="1">
        <v>3</v>
      </c>
      <c r="T817" s="1" t="s">
        <v>33</v>
      </c>
      <c r="U817" s="1">
        <v>58</v>
      </c>
      <c r="V817" s="1">
        <v>480000</v>
      </c>
      <c r="W817" s="1">
        <v>103</v>
      </c>
      <c r="X817" s="1" t="s">
        <v>39</v>
      </c>
      <c r="Y817" s="1" t="s">
        <v>31</v>
      </c>
      <c r="Z817" s="1">
        <v>31</v>
      </c>
      <c r="AA817" s="1">
        <v>15000</v>
      </c>
    </row>
    <row r="818" spans="2:27" x14ac:dyDescent="0.25">
      <c r="B818" s="2">
        <v>1817</v>
      </c>
      <c r="C818" s="3">
        <v>44799</v>
      </c>
      <c r="D818" s="2">
        <v>2970000</v>
      </c>
      <c r="E818" s="2">
        <v>13370</v>
      </c>
      <c r="F818" s="1">
        <v>53000</v>
      </c>
      <c r="G818" s="1">
        <v>1.7999999999999999E-2</v>
      </c>
      <c r="H818" s="1">
        <v>222</v>
      </c>
      <c r="I818" s="1">
        <v>2</v>
      </c>
      <c r="J818" s="1" t="s">
        <v>14</v>
      </c>
      <c r="K818" s="1">
        <v>4</v>
      </c>
      <c r="L818" s="1">
        <v>3</v>
      </c>
      <c r="M818" s="1" t="s">
        <v>22</v>
      </c>
      <c r="N818" s="1" t="s">
        <v>16</v>
      </c>
      <c r="O818" s="1" t="s">
        <v>21</v>
      </c>
      <c r="P818" s="1">
        <v>1196</v>
      </c>
      <c r="Q818" s="1" t="s">
        <v>31</v>
      </c>
      <c r="R818" s="1" t="s">
        <v>65</v>
      </c>
      <c r="S818" s="1">
        <v>2</v>
      </c>
      <c r="T818" s="1" t="s">
        <v>33</v>
      </c>
      <c r="U818" s="1">
        <v>53</v>
      </c>
      <c r="V818" s="1">
        <v>790000</v>
      </c>
      <c r="W818" s="1">
        <v>102</v>
      </c>
      <c r="X818" s="1" t="s">
        <v>38</v>
      </c>
      <c r="Y818" s="1" t="s">
        <v>31</v>
      </c>
      <c r="Z818" s="1">
        <v>23</v>
      </c>
      <c r="AA818" s="1">
        <v>7000</v>
      </c>
    </row>
    <row r="819" spans="2:27" x14ac:dyDescent="0.25">
      <c r="B819" s="2">
        <v>1818</v>
      </c>
      <c r="C819" s="3">
        <v>44800</v>
      </c>
      <c r="D819" s="2">
        <v>3160000</v>
      </c>
      <c r="E819" s="2">
        <v>11960</v>
      </c>
      <c r="F819" s="1">
        <v>51000</v>
      </c>
      <c r="G819" s="1">
        <v>1.6E-2</v>
      </c>
      <c r="H819" s="1">
        <v>264</v>
      </c>
      <c r="I819" s="1">
        <v>6</v>
      </c>
      <c r="J819" s="1" t="s">
        <v>14</v>
      </c>
      <c r="K819" s="1">
        <v>3</v>
      </c>
      <c r="L819" s="1">
        <v>4</v>
      </c>
      <c r="M819" s="1" t="s">
        <v>22</v>
      </c>
      <c r="N819" s="1" t="s">
        <v>16</v>
      </c>
      <c r="O819" s="1" t="s">
        <v>17</v>
      </c>
      <c r="P819" s="1">
        <v>1009</v>
      </c>
      <c r="Q819" s="1" t="s">
        <v>34</v>
      </c>
      <c r="R819" s="1" t="s">
        <v>65</v>
      </c>
      <c r="S819" s="1">
        <v>4</v>
      </c>
      <c r="T819" s="1" t="s">
        <v>33</v>
      </c>
      <c r="U819" s="1">
        <v>61</v>
      </c>
      <c r="V819" s="1">
        <v>1010000</v>
      </c>
      <c r="W819" s="1">
        <v>101</v>
      </c>
      <c r="X819" s="1" t="s">
        <v>37</v>
      </c>
      <c r="Y819" s="1" t="s">
        <v>31</v>
      </c>
      <c r="Z819" s="1">
        <v>25</v>
      </c>
      <c r="AA819" s="1">
        <v>9000</v>
      </c>
    </row>
    <row r="820" spans="2:27" x14ac:dyDescent="0.25">
      <c r="B820" s="2">
        <v>1819</v>
      </c>
      <c r="C820" s="3">
        <v>44802</v>
      </c>
      <c r="D820" s="2">
        <v>1640000</v>
      </c>
      <c r="E820" s="2">
        <v>6400</v>
      </c>
      <c r="F820" s="1">
        <v>26000</v>
      </c>
      <c r="G820" s="1">
        <v>1.6E-2</v>
      </c>
      <c r="H820" s="1">
        <v>256</v>
      </c>
      <c r="I820" s="1">
        <v>5</v>
      </c>
      <c r="J820" s="1" t="s">
        <v>18</v>
      </c>
      <c r="K820" s="1">
        <v>3</v>
      </c>
      <c r="L820" s="1">
        <v>4</v>
      </c>
      <c r="M820" s="1" t="s">
        <v>23</v>
      </c>
      <c r="N820" s="1" t="s">
        <v>19</v>
      </c>
      <c r="O820" s="1" t="s">
        <v>21</v>
      </c>
      <c r="P820" s="1">
        <v>1005</v>
      </c>
      <c r="Q820" s="1" t="s">
        <v>31</v>
      </c>
      <c r="R820" s="1" t="s">
        <v>65</v>
      </c>
      <c r="S820" s="1">
        <v>4</v>
      </c>
      <c r="T820" s="1" t="s">
        <v>32</v>
      </c>
      <c r="U820" s="1">
        <v>64</v>
      </c>
      <c r="V820" s="1">
        <v>620000</v>
      </c>
      <c r="W820" s="1">
        <v>101</v>
      </c>
      <c r="X820" s="1" t="s">
        <v>37</v>
      </c>
      <c r="Y820" s="1" t="s">
        <v>31</v>
      </c>
      <c r="Z820" s="1">
        <v>25</v>
      </c>
      <c r="AA820" s="1">
        <v>9000</v>
      </c>
    </row>
    <row r="821" spans="2:27" x14ac:dyDescent="0.25">
      <c r="B821" s="2">
        <v>1820</v>
      </c>
      <c r="C821" s="3">
        <v>44803</v>
      </c>
      <c r="D821" s="2">
        <v>2240000</v>
      </c>
      <c r="E821" s="2">
        <v>11970</v>
      </c>
      <c r="F821" s="1">
        <v>34000</v>
      </c>
      <c r="G821" s="1">
        <v>1.4999999999999999E-2</v>
      </c>
      <c r="H821" s="1">
        <v>187</v>
      </c>
      <c r="I821" s="1">
        <v>3</v>
      </c>
      <c r="J821" s="1" t="s">
        <v>18</v>
      </c>
      <c r="K821" s="1">
        <v>2</v>
      </c>
      <c r="L821" s="1">
        <v>4</v>
      </c>
      <c r="M821" s="1" t="s">
        <v>15</v>
      </c>
      <c r="N821" s="1" t="s">
        <v>16</v>
      </c>
      <c r="O821" s="1" t="s">
        <v>17</v>
      </c>
      <c r="P821" s="1">
        <v>1329</v>
      </c>
      <c r="Q821" s="1" t="s">
        <v>34</v>
      </c>
      <c r="R821" s="1" t="s">
        <v>65</v>
      </c>
      <c r="S821" s="1">
        <v>4</v>
      </c>
      <c r="T821" s="1" t="s">
        <v>32</v>
      </c>
      <c r="U821" s="1">
        <v>60</v>
      </c>
      <c r="V821" s="1">
        <v>420000</v>
      </c>
      <c r="W821" s="1">
        <v>102</v>
      </c>
      <c r="X821" s="1" t="s">
        <v>38</v>
      </c>
      <c r="Y821" s="1" t="s">
        <v>31</v>
      </c>
      <c r="Z821" s="1">
        <v>23</v>
      </c>
      <c r="AA821" s="1">
        <v>7000</v>
      </c>
    </row>
    <row r="822" spans="2:27" x14ac:dyDescent="0.25">
      <c r="B822" s="2">
        <v>1821</v>
      </c>
      <c r="C822" s="3">
        <v>44803</v>
      </c>
      <c r="D822" s="2">
        <v>1770000</v>
      </c>
      <c r="E822" s="2">
        <v>9210</v>
      </c>
      <c r="F822" s="1">
        <v>18000</v>
      </c>
      <c r="G822" s="1">
        <v>0.01</v>
      </c>
      <c r="H822" s="1">
        <v>192</v>
      </c>
      <c r="I822" s="1">
        <v>1</v>
      </c>
      <c r="J822" s="1" t="s">
        <v>18</v>
      </c>
      <c r="K822" s="1">
        <v>2</v>
      </c>
      <c r="L822" s="1">
        <v>2</v>
      </c>
      <c r="M822" s="1" t="s">
        <v>15</v>
      </c>
      <c r="N822" s="1" t="s">
        <v>20</v>
      </c>
      <c r="O822" s="1" t="s">
        <v>17</v>
      </c>
      <c r="P822" s="1">
        <v>1434</v>
      </c>
      <c r="Q822" s="1" t="s">
        <v>31</v>
      </c>
      <c r="R822" s="1" t="s">
        <v>66</v>
      </c>
      <c r="S822" s="1">
        <v>0</v>
      </c>
      <c r="T822" s="1" t="s">
        <v>33</v>
      </c>
      <c r="U822" s="1">
        <v>37</v>
      </c>
      <c r="V822" s="1">
        <v>620000</v>
      </c>
      <c r="W822" s="1">
        <v>101</v>
      </c>
      <c r="X822" s="1" t="s">
        <v>37</v>
      </c>
      <c r="Y822" s="1" t="s">
        <v>31</v>
      </c>
      <c r="Z822" s="1">
        <v>25</v>
      </c>
      <c r="AA822" s="1">
        <v>9000</v>
      </c>
    </row>
    <row r="823" spans="2:27" x14ac:dyDescent="0.25">
      <c r="B823" s="2">
        <v>1822</v>
      </c>
      <c r="C823" s="3">
        <v>44804</v>
      </c>
      <c r="D823" s="2">
        <v>2500000</v>
      </c>
      <c r="E823" s="2">
        <v>12130</v>
      </c>
      <c r="F823" s="1">
        <v>35000</v>
      </c>
      <c r="G823" s="1">
        <v>1.4E-2</v>
      </c>
      <c r="H823" s="1">
        <v>206</v>
      </c>
      <c r="I823" s="1">
        <v>4</v>
      </c>
      <c r="J823" s="1" t="s">
        <v>18</v>
      </c>
      <c r="K823" s="1">
        <v>4</v>
      </c>
      <c r="L823" s="1">
        <v>3</v>
      </c>
      <c r="M823" s="1" t="s">
        <v>23</v>
      </c>
      <c r="N823" s="1" t="s">
        <v>16</v>
      </c>
      <c r="O823" s="1" t="s">
        <v>21</v>
      </c>
      <c r="P823" s="1">
        <v>1697</v>
      </c>
      <c r="Q823" s="1" t="s">
        <v>31</v>
      </c>
      <c r="R823" s="1" t="s">
        <v>65</v>
      </c>
      <c r="S823" s="1">
        <v>2</v>
      </c>
      <c r="T823" s="1" t="s">
        <v>33</v>
      </c>
      <c r="U823" s="1">
        <v>58</v>
      </c>
      <c r="V823" s="1">
        <v>760000</v>
      </c>
      <c r="W823" s="1">
        <v>102</v>
      </c>
      <c r="X823" s="1" t="s">
        <v>38</v>
      </c>
      <c r="Y823" s="1" t="s">
        <v>31</v>
      </c>
      <c r="Z823" s="1">
        <v>23</v>
      </c>
      <c r="AA823" s="1">
        <v>7000</v>
      </c>
    </row>
    <row r="824" spans="2:27" x14ac:dyDescent="0.25">
      <c r="B824" s="2">
        <v>1823</v>
      </c>
      <c r="C824" s="3">
        <v>44806</v>
      </c>
      <c r="D824" s="2">
        <v>1020000</v>
      </c>
      <c r="E824" s="2">
        <v>6250</v>
      </c>
      <c r="F824" s="1">
        <v>17000</v>
      </c>
      <c r="G824" s="1">
        <v>1.7000000000000001E-2</v>
      </c>
      <c r="H824" s="1">
        <v>163</v>
      </c>
      <c r="I824" s="1">
        <v>1</v>
      </c>
      <c r="J824" s="1" t="s">
        <v>14</v>
      </c>
      <c r="K824" s="1">
        <v>2</v>
      </c>
      <c r="L824" s="1">
        <v>2</v>
      </c>
      <c r="M824" s="1" t="s">
        <v>23</v>
      </c>
      <c r="N824" s="1" t="s">
        <v>19</v>
      </c>
      <c r="O824" s="1" t="s">
        <v>21</v>
      </c>
      <c r="P824" s="1">
        <v>1380</v>
      </c>
      <c r="Q824" s="1" t="s">
        <v>31</v>
      </c>
      <c r="R824" s="1" t="s">
        <v>64</v>
      </c>
      <c r="S824" s="1">
        <v>0</v>
      </c>
      <c r="T824" s="1" t="s">
        <v>32</v>
      </c>
      <c r="U824" s="1">
        <v>41</v>
      </c>
      <c r="V824" s="1">
        <v>390000</v>
      </c>
      <c r="W824" s="1">
        <v>102</v>
      </c>
      <c r="X824" s="1" t="s">
        <v>38</v>
      </c>
      <c r="Y824" s="1" t="s">
        <v>31</v>
      </c>
      <c r="Z824" s="1">
        <v>23</v>
      </c>
      <c r="AA824" s="1">
        <v>7000</v>
      </c>
    </row>
    <row r="825" spans="2:27" x14ac:dyDescent="0.25">
      <c r="B825" s="2">
        <v>1824</v>
      </c>
      <c r="C825" s="3">
        <v>44808</v>
      </c>
      <c r="D825" s="2">
        <v>1830000</v>
      </c>
      <c r="E825" s="2">
        <v>7290</v>
      </c>
      <c r="F825" s="1">
        <v>24000</v>
      </c>
      <c r="G825" s="1">
        <v>1.2999999999999999E-2</v>
      </c>
      <c r="H825" s="1">
        <v>251</v>
      </c>
      <c r="I825" s="1">
        <v>4</v>
      </c>
      <c r="J825" s="1" t="s">
        <v>18</v>
      </c>
      <c r="K825" s="1">
        <v>4</v>
      </c>
      <c r="L825" s="1">
        <v>3</v>
      </c>
      <c r="M825" s="1" t="s">
        <v>22</v>
      </c>
      <c r="N825" s="1" t="s">
        <v>19</v>
      </c>
      <c r="O825" s="1" t="s">
        <v>21</v>
      </c>
      <c r="P825" s="1">
        <v>1492</v>
      </c>
      <c r="Q825" s="1" t="s">
        <v>31</v>
      </c>
      <c r="R825" s="1" t="s">
        <v>65</v>
      </c>
      <c r="S825" s="1">
        <v>3</v>
      </c>
      <c r="T825" s="1" t="s">
        <v>32</v>
      </c>
      <c r="U825" s="1">
        <v>49</v>
      </c>
      <c r="V825" s="1">
        <v>590000</v>
      </c>
      <c r="W825" s="1">
        <v>101</v>
      </c>
      <c r="X825" s="1" t="s">
        <v>37</v>
      </c>
      <c r="Y825" s="1" t="s">
        <v>31</v>
      </c>
      <c r="Z825" s="1">
        <v>25</v>
      </c>
      <c r="AA825" s="1">
        <v>9000</v>
      </c>
    </row>
    <row r="826" spans="2:27" x14ac:dyDescent="0.25">
      <c r="B826" s="2">
        <v>1825</v>
      </c>
      <c r="C826" s="3">
        <v>44809</v>
      </c>
      <c r="D826" s="2">
        <v>1690000</v>
      </c>
      <c r="E826" s="2">
        <v>9130</v>
      </c>
      <c r="F826" s="1">
        <v>35000</v>
      </c>
      <c r="G826" s="1">
        <v>2.1000000000000001E-2</v>
      </c>
      <c r="H826" s="1">
        <v>185</v>
      </c>
      <c r="I826" s="1">
        <v>1</v>
      </c>
      <c r="J826" s="1" t="s">
        <v>18</v>
      </c>
      <c r="K826" s="1">
        <v>3</v>
      </c>
      <c r="L826" s="1">
        <v>2</v>
      </c>
      <c r="M826" s="1" t="s">
        <v>15</v>
      </c>
      <c r="N826" s="1" t="s">
        <v>20</v>
      </c>
      <c r="O826" s="1" t="s">
        <v>17</v>
      </c>
      <c r="P826" s="1">
        <v>1331</v>
      </c>
      <c r="Q826" s="1" t="s">
        <v>31</v>
      </c>
      <c r="R826" s="1" t="s">
        <v>66</v>
      </c>
      <c r="S826" s="1">
        <v>0</v>
      </c>
      <c r="T826" s="1" t="s">
        <v>32</v>
      </c>
      <c r="U826" s="1">
        <v>39</v>
      </c>
      <c r="V826" s="1">
        <v>480000</v>
      </c>
      <c r="W826" s="1">
        <v>103</v>
      </c>
      <c r="X826" s="1" t="s">
        <v>39</v>
      </c>
      <c r="Y826" s="1" t="s">
        <v>31</v>
      </c>
      <c r="Z826" s="1">
        <v>31</v>
      </c>
      <c r="AA826" s="1">
        <v>15000</v>
      </c>
    </row>
    <row r="827" spans="2:27" x14ac:dyDescent="0.25">
      <c r="B827" s="2">
        <v>1826</v>
      </c>
      <c r="C827" s="3">
        <v>44809</v>
      </c>
      <c r="D827" s="2">
        <v>2350000</v>
      </c>
      <c r="E827" s="2">
        <v>12230</v>
      </c>
      <c r="F827" s="1">
        <v>26000</v>
      </c>
      <c r="G827" s="1">
        <v>1.0999999999999999E-2</v>
      </c>
      <c r="H827" s="1">
        <v>192</v>
      </c>
      <c r="I827" s="1">
        <v>4</v>
      </c>
      <c r="J827" s="1" t="s">
        <v>18</v>
      </c>
      <c r="K827" s="1">
        <v>3</v>
      </c>
      <c r="L827" s="1">
        <v>2</v>
      </c>
      <c r="M827" s="1" t="s">
        <v>15</v>
      </c>
      <c r="N827" s="1" t="s">
        <v>16</v>
      </c>
      <c r="O827" s="1" t="s">
        <v>21</v>
      </c>
      <c r="P827" s="1">
        <v>1749</v>
      </c>
      <c r="Q827" s="1" t="s">
        <v>31</v>
      </c>
      <c r="R827" s="1" t="s">
        <v>64</v>
      </c>
      <c r="S827" s="1">
        <v>0</v>
      </c>
      <c r="T827" s="1" t="s">
        <v>33</v>
      </c>
      <c r="U827" s="1">
        <v>30</v>
      </c>
      <c r="V827" s="1">
        <v>870000</v>
      </c>
      <c r="W827" s="1">
        <v>101</v>
      </c>
      <c r="X827" s="1" t="s">
        <v>37</v>
      </c>
      <c r="Y827" s="1" t="s">
        <v>31</v>
      </c>
      <c r="Z827" s="1">
        <v>25</v>
      </c>
      <c r="AA827" s="1">
        <v>9000</v>
      </c>
    </row>
    <row r="828" spans="2:27" x14ac:dyDescent="0.25">
      <c r="B828" s="2">
        <v>1827</v>
      </c>
      <c r="C828" s="3">
        <v>44810</v>
      </c>
      <c r="D828" s="2">
        <v>1240000</v>
      </c>
      <c r="E828" s="2">
        <v>7380</v>
      </c>
      <c r="F828" s="1">
        <v>21000</v>
      </c>
      <c r="G828" s="1">
        <v>1.7000000000000001E-2</v>
      </c>
      <c r="H828" s="1">
        <v>168</v>
      </c>
      <c r="I828" s="1">
        <v>4</v>
      </c>
      <c r="J828" s="1" t="s">
        <v>14</v>
      </c>
      <c r="K828" s="1">
        <v>3</v>
      </c>
      <c r="L828" s="1">
        <v>2</v>
      </c>
      <c r="M828" s="1" t="s">
        <v>22</v>
      </c>
      <c r="N828" s="1" t="s">
        <v>19</v>
      </c>
      <c r="O828" s="1" t="s">
        <v>21</v>
      </c>
      <c r="P828" s="1">
        <v>1259</v>
      </c>
      <c r="Q828" s="1" t="s">
        <v>31</v>
      </c>
      <c r="R828" s="1" t="s">
        <v>66</v>
      </c>
      <c r="S828" s="1">
        <v>0</v>
      </c>
      <c r="T828" s="1" t="s">
        <v>32</v>
      </c>
      <c r="U828" s="1">
        <v>38</v>
      </c>
      <c r="V828" s="1">
        <v>390000</v>
      </c>
      <c r="W828" s="1">
        <v>102</v>
      </c>
      <c r="X828" s="1" t="s">
        <v>38</v>
      </c>
      <c r="Y828" s="1" t="s">
        <v>31</v>
      </c>
      <c r="Z828" s="1">
        <v>23</v>
      </c>
      <c r="AA828" s="1">
        <v>7000</v>
      </c>
    </row>
    <row r="829" spans="2:27" x14ac:dyDescent="0.25">
      <c r="B829" s="2">
        <v>1828</v>
      </c>
      <c r="C829" s="3">
        <v>44811</v>
      </c>
      <c r="D829" s="2">
        <v>1540000</v>
      </c>
      <c r="E829" s="2">
        <v>10470</v>
      </c>
      <c r="F829" s="1">
        <v>25000</v>
      </c>
      <c r="G829" s="1">
        <v>1.6E-2</v>
      </c>
      <c r="H829" s="1">
        <v>147</v>
      </c>
      <c r="I829" s="1">
        <v>2</v>
      </c>
      <c r="J829" s="1" t="s">
        <v>18</v>
      </c>
      <c r="K829" s="1">
        <v>1</v>
      </c>
      <c r="L829" s="1">
        <v>3</v>
      </c>
      <c r="M829" s="1" t="s">
        <v>22</v>
      </c>
      <c r="N829" s="1" t="s">
        <v>20</v>
      </c>
      <c r="O829" s="1" t="s">
        <v>21</v>
      </c>
      <c r="P829" s="1">
        <v>1125</v>
      </c>
      <c r="Q829" s="1" t="s">
        <v>31</v>
      </c>
      <c r="R829" s="1" t="s">
        <v>66</v>
      </c>
      <c r="S829" s="1">
        <v>0</v>
      </c>
      <c r="T829" s="1" t="s">
        <v>32</v>
      </c>
      <c r="U829" s="1">
        <v>33</v>
      </c>
      <c r="V829" s="1">
        <v>500000</v>
      </c>
      <c r="W829" s="1">
        <v>102</v>
      </c>
      <c r="X829" s="1" t="s">
        <v>38</v>
      </c>
      <c r="Y829" s="1" t="s">
        <v>31</v>
      </c>
      <c r="Z829" s="1">
        <v>23</v>
      </c>
      <c r="AA829" s="1">
        <v>7000</v>
      </c>
    </row>
    <row r="830" spans="2:27" x14ac:dyDescent="0.25">
      <c r="B830" s="2">
        <v>1829</v>
      </c>
      <c r="C830" s="3">
        <v>44812</v>
      </c>
      <c r="D830" s="2">
        <v>2150000</v>
      </c>
      <c r="E830" s="2">
        <v>9860</v>
      </c>
      <c r="F830" s="1">
        <v>49000</v>
      </c>
      <c r="G830" s="1">
        <v>2.3E-2</v>
      </c>
      <c r="H830" s="1">
        <v>218</v>
      </c>
      <c r="I830" s="1">
        <v>4</v>
      </c>
      <c r="J830" s="1" t="s">
        <v>18</v>
      </c>
      <c r="K830" s="1">
        <v>4</v>
      </c>
      <c r="L830" s="1">
        <v>4</v>
      </c>
      <c r="M830" s="1" t="s">
        <v>23</v>
      </c>
      <c r="N830" s="1" t="s">
        <v>20</v>
      </c>
      <c r="O830" s="1" t="s">
        <v>21</v>
      </c>
      <c r="P830" s="1">
        <v>1365</v>
      </c>
      <c r="Q830" s="1" t="s">
        <v>34</v>
      </c>
      <c r="R830" s="1" t="s">
        <v>65</v>
      </c>
      <c r="S830" s="1">
        <v>3</v>
      </c>
      <c r="T830" s="1" t="s">
        <v>32</v>
      </c>
      <c r="U830" s="1">
        <v>59</v>
      </c>
      <c r="V830" s="1">
        <v>460000</v>
      </c>
      <c r="W830" s="1">
        <v>103</v>
      </c>
      <c r="X830" s="1" t="s">
        <v>39</v>
      </c>
      <c r="Y830" s="1" t="s">
        <v>31</v>
      </c>
      <c r="Z830" s="1">
        <v>31</v>
      </c>
      <c r="AA830" s="1">
        <v>15000</v>
      </c>
    </row>
    <row r="831" spans="2:27" x14ac:dyDescent="0.25">
      <c r="B831" s="2">
        <v>1830</v>
      </c>
      <c r="C831" s="3">
        <v>44814</v>
      </c>
      <c r="D831" s="2">
        <v>2630000</v>
      </c>
      <c r="E831" s="2">
        <v>12400</v>
      </c>
      <c r="F831" s="1">
        <v>50000</v>
      </c>
      <c r="G831" s="1">
        <v>1.9E-2</v>
      </c>
      <c r="H831" s="1">
        <v>212</v>
      </c>
      <c r="I831" s="1">
        <v>1</v>
      </c>
      <c r="J831" s="1" t="s">
        <v>14</v>
      </c>
      <c r="K831" s="1">
        <v>4</v>
      </c>
      <c r="L831" s="1">
        <v>4</v>
      </c>
      <c r="M831" s="1" t="s">
        <v>15</v>
      </c>
      <c r="N831" s="1" t="s">
        <v>16</v>
      </c>
      <c r="O831" s="1" t="s">
        <v>17</v>
      </c>
      <c r="P831" s="1">
        <v>1229</v>
      </c>
      <c r="Q831" s="1" t="s">
        <v>31</v>
      </c>
      <c r="R831" s="1" t="s">
        <v>65</v>
      </c>
      <c r="S831" s="1">
        <v>4</v>
      </c>
      <c r="T831" s="1" t="s">
        <v>33</v>
      </c>
      <c r="U831" s="1">
        <v>41</v>
      </c>
      <c r="V831" s="1">
        <v>1060000</v>
      </c>
      <c r="W831" s="1">
        <v>102</v>
      </c>
      <c r="X831" s="1" t="s">
        <v>38</v>
      </c>
      <c r="Y831" s="1" t="s">
        <v>31</v>
      </c>
      <c r="Z831" s="1">
        <v>23</v>
      </c>
      <c r="AA831" s="1">
        <v>7000</v>
      </c>
    </row>
    <row r="832" spans="2:27" x14ac:dyDescent="0.25">
      <c r="B832" s="2">
        <v>1831</v>
      </c>
      <c r="C832" s="3">
        <v>44815</v>
      </c>
      <c r="D832" s="2">
        <v>1820000</v>
      </c>
      <c r="E832" s="2">
        <v>10280</v>
      </c>
      <c r="F832" s="1">
        <v>33000</v>
      </c>
      <c r="G832" s="1">
        <v>1.7999999999999999E-2</v>
      </c>
      <c r="H832" s="1">
        <v>177</v>
      </c>
      <c r="I832" s="1">
        <v>4</v>
      </c>
      <c r="J832" s="1" t="s">
        <v>18</v>
      </c>
      <c r="K832" s="1">
        <v>3</v>
      </c>
      <c r="L832" s="1">
        <v>2</v>
      </c>
      <c r="M832" s="1" t="s">
        <v>22</v>
      </c>
      <c r="N832" s="1" t="s">
        <v>20</v>
      </c>
      <c r="O832" s="1" t="s">
        <v>21</v>
      </c>
      <c r="P832" s="1">
        <v>1232</v>
      </c>
      <c r="Q832" s="1" t="s">
        <v>31</v>
      </c>
      <c r="R832" s="1" t="s">
        <v>66</v>
      </c>
      <c r="S832" s="1">
        <v>0</v>
      </c>
      <c r="T832" s="1" t="s">
        <v>33</v>
      </c>
      <c r="U832" s="1">
        <v>39</v>
      </c>
      <c r="V832" s="1">
        <v>550000</v>
      </c>
      <c r="W832" s="1">
        <v>103</v>
      </c>
      <c r="X832" s="1" t="s">
        <v>39</v>
      </c>
      <c r="Y832" s="1" t="s">
        <v>31</v>
      </c>
      <c r="Z832" s="1">
        <v>31</v>
      </c>
      <c r="AA832" s="1">
        <v>15000</v>
      </c>
    </row>
    <row r="833" spans="2:27" x14ac:dyDescent="0.25">
      <c r="B833" s="2">
        <v>1832</v>
      </c>
      <c r="C833" s="3">
        <v>44815</v>
      </c>
      <c r="D833" s="2">
        <v>2290000</v>
      </c>
      <c r="E833" s="2">
        <v>12240</v>
      </c>
      <c r="F833" s="1">
        <v>55000</v>
      </c>
      <c r="G833" s="1">
        <v>2.4E-2</v>
      </c>
      <c r="H833" s="1">
        <v>187</v>
      </c>
      <c r="I833" s="1">
        <v>5</v>
      </c>
      <c r="J833" s="1" t="s">
        <v>14</v>
      </c>
      <c r="K833" s="1">
        <v>3</v>
      </c>
      <c r="L833" s="1">
        <v>2</v>
      </c>
      <c r="M833" s="1" t="s">
        <v>15</v>
      </c>
      <c r="N833" s="1" t="s">
        <v>16</v>
      </c>
      <c r="O833" s="1" t="s">
        <v>17</v>
      </c>
      <c r="P833" s="1">
        <v>1399</v>
      </c>
      <c r="Q833" s="1" t="s">
        <v>31</v>
      </c>
      <c r="R833" s="1" t="s">
        <v>64</v>
      </c>
      <c r="S833" s="1">
        <v>0</v>
      </c>
      <c r="T833" s="1" t="s">
        <v>32</v>
      </c>
      <c r="U833" s="1">
        <v>39</v>
      </c>
      <c r="V833" s="1">
        <v>840000</v>
      </c>
      <c r="W833" s="1">
        <v>103</v>
      </c>
      <c r="X833" s="1" t="s">
        <v>39</v>
      </c>
      <c r="Y833" s="1" t="s">
        <v>31</v>
      </c>
      <c r="Z833" s="1">
        <v>31</v>
      </c>
      <c r="AA833" s="1">
        <v>15000</v>
      </c>
    </row>
    <row r="834" spans="2:27" x14ac:dyDescent="0.25">
      <c r="B834" s="2">
        <v>1833</v>
      </c>
      <c r="C834" s="3">
        <v>44816</v>
      </c>
      <c r="D834" s="2">
        <v>1360000</v>
      </c>
      <c r="E834" s="2">
        <v>6070</v>
      </c>
      <c r="F834" s="1">
        <v>16000</v>
      </c>
      <c r="G834" s="1">
        <v>1.2E-2</v>
      </c>
      <c r="H834" s="1">
        <v>224</v>
      </c>
      <c r="I834" s="1">
        <v>3</v>
      </c>
      <c r="J834" s="1" t="s">
        <v>18</v>
      </c>
      <c r="K834" s="1">
        <v>4</v>
      </c>
      <c r="L834" s="1">
        <v>4</v>
      </c>
      <c r="M834" s="1" t="s">
        <v>23</v>
      </c>
      <c r="N834" s="1" t="s">
        <v>19</v>
      </c>
      <c r="O834" s="1" t="s">
        <v>17</v>
      </c>
      <c r="P834" s="1">
        <v>1263</v>
      </c>
      <c r="Q834" s="1" t="s">
        <v>31</v>
      </c>
      <c r="R834" s="1" t="s">
        <v>65</v>
      </c>
      <c r="S834" s="1">
        <v>3</v>
      </c>
      <c r="T834" s="1" t="s">
        <v>33</v>
      </c>
      <c r="U834" s="1">
        <v>59</v>
      </c>
      <c r="V834" s="1">
        <v>590000</v>
      </c>
      <c r="W834" s="1">
        <v>101</v>
      </c>
      <c r="X834" s="1" t="s">
        <v>37</v>
      </c>
      <c r="Y834" s="1" t="s">
        <v>31</v>
      </c>
      <c r="Z834" s="1">
        <v>25</v>
      </c>
      <c r="AA834" s="1">
        <v>9000</v>
      </c>
    </row>
    <row r="835" spans="2:27" x14ac:dyDescent="0.25">
      <c r="B835" s="2">
        <v>1834</v>
      </c>
      <c r="C835" s="3">
        <v>44816</v>
      </c>
      <c r="D835" s="2">
        <v>1600000</v>
      </c>
      <c r="E835" s="2">
        <v>5940</v>
      </c>
      <c r="F835" s="1">
        <v>19000</v>
      </c>
      <c r="G835" s="1">
        <v>1.2E-2</v>
      </c>
      <c r="H835" s="1">
        <v>269</v>
      </c>
      <c r="I835" s="1">
        <v>6</v>
      </c>
      <c r="J835" s="1" t="s">
        <v>14</v>
      </c>
      <c r="K835" s="1">
        <v>4</v>
      </c>
      <c r="L835" s="1">
        <v>4</v>
      </c>
      <c r="M835" s="1" t="s">
        <v>23</v>
      </c>
      <c r="N835" s="1" t="s">
        <v>19</v>
      </c>
      <c r="O835" s="1" t="s">
        <v>17</v>
      </c>
      <c r="P835" s="1">
        <v>1757</v>
      </c>
      <c r="Q835" s="1" t="s">
        <v>31</v>
      </c>
      <c r="R835" s="1" t="s">
        <v>65</v>
      </c>
      <c r="S835" s="1">
        <v>3</v>
      </c>
      <c r="T835" s="1" t="s">
        <v>33</v>
      </c>
      <c r="U835" s="1">
        <v>45</v>
      </c>
      <c r="V835" s="1">
        <v>590000</v>
      </c>
      <c r="W835" s="1">
        <v>101</v>
      </c>
      <c r="X835" s="1" t="s">
        <v>37</v>
      </c>
      <c r="Y835" s="1" t="s">
        <v>31</v>
      </c>
      <c r="Z835" s="1">
        <v>25</v>
      </c>
      <c r="AA835" s="1">
        <v>9000</v>
      </c>
    </row>
    <row r="836" spans="2:27" x14ac:dyDescent="0.25">
      <c r="B836" s="2">
        <v>1835</v>
      </c>
      <c r="C836" s="3">
        <v>44819</v>
      </c>
      <c r="D836" s="2">
        <v>2830000</v>
      </c>
      <c r="E836" s="2">
        <v>11940</v>
      </c>
      <c r="F836" s="1">
        <v>42000</v>
      </c>
      <c r="G836" s="1">
        <v>1.4999999999999999E-2</v>
      </c>
      <c r="H836" s="1">
        <v>237</v>
      </c>
      <c r="I836" s="1">
        <v>6</v>
      </c>
      <c r="J836" s="1" t="s">
        <v>18</v>
      </c>
      <c r="K836" s="1">
        <v>4</v>
      </c>
      <c r="L836" s="1">
        <v>3</v>
      </c>
      <c r="M836" s="1" t="s">
        <v>23</v>
      </c>
      <c r="N836" s="1" t="s">
        <v>16</v>
      </c>
      <c r="O836" s="1" t="s">
        <v>21</v>
      </c>
      <c r="P836" s="1">
        <v>1374</v>
      </c>
      <c r="Q836" s="1" t="s">
        <v>31</v>
      </c>
      <c r="R836" s="1" t="s">
        <v>65</v>
      </c>
      <c r="S836" s="1">
        <v>3</v>
      </c>
      <c r="T836" s="1" t="s">
        <v>33</v>
      </c>
      <c r="U836" s="1">
        <v>43</v>
      </c>
      <c r="V836" s="1">
        <v>470000</v>
      </c>
      <c r="W836" s="1">
        <v>101</v>
      </c>
      <c r="X836" s="1" t="s">
        <v>37</v>
      </c>
      <c r="Y836" s="1" t="s">
        <v>31</v>
      </c>
      <c r="Z836" s="1">
        <v>25</v>
      </c>
      <c r="AA836" s="1">
        <v>9000</v>
      </c>
    </row>
    <row r="837" spans="2:27" x14ac:dyDescent="0.25">
      <c r="B837" s="2">
        <v>1836</v>
      </c>
      <c r="C837" s="3">
        <v>44819</v>
      </c>
      <c r="D837" s="2">
        <v>1640000</v>
      </c>
      <c r="E837" s="2">
        <v>6350</v>
      </c>
      <c r="F837" s="1">
        <v>25000</v>
      </c>
      <c r="G837" s="1">
        <v>1.4999999999999999E-2</v>
      </c>
      <c r="H837" s="1">
        <v>258</v>
      </c>
      <c r="I837" s="1">
        <v>1</v>
      </c>
      <c r="J837" s="1" t="s">
        <v>18</v>
      </c>
      <c r="K837" s="1">
        <v>3</v>
      </c>
      <c r="L837" s="1">
        <v>4</v>
      </c>
      <c r="M837" s="1" t="s">
        <v>23</v>
      </c>
      <c r="N837" s="1" t="s">
        <v>19</v>
      </c>
      <c r="O837" s="1" t="s">
        <v>21</v>
      </c>
      <c r="P837" s="1">
        <v>1706</v>
      </c>
      <c r="Q837" s="1" t="s">
        <v>31</v>
      </c>
      <c r="R837" s="1" t="s">
        <v>65</v>
      </c>
      <c r="S837" s="1">
        <v>3</v>
      </c>
      <c r="T837" s="1" t="s">
        <v>33</v>
      </c>
      <c r="U837" s="1">
        <v>59</v>
      </c>
      <c r="V837" s="1">
        <v>640000</v>
      </c>
      <c r="W837" s="1">
        <v>102</v>
      </c>
      <c r="X837" s="1" t="s">
        <v>38</v>
      </c>
      <c r="Y837" s="1" t="s">
        <v>31</v>
      </c>
      <c r="Z837" s="1">
        <v>23</v>
      </c>
      <c r="AA837" s="1">
        <v>7000</v>
      </c>
    </row>
    <row r="838" spans="2:27" x14ac:dyDescent="0.25">
      <c r="B838" s="2">
        <v>1837</v>
      </c>
      <c r="C838" s="3">
        <v>44819</v>
      </c>
      <c r="D838" s="2">
        <v>1490000</v>
      </c>
      <c r="E838" s="2">
        <v>10200</v>
      </c>
      <c r="F838" s="1">
        <v>25000</v>
      </c>
      <c r="G838" s="1">
        <v>1.7000000000000001E-2</v>
      </c>
      <c r="H838" s="1">
        <v>146</v>
      </c>
      <c r="I838" s="1">
        <v>3</v>
      </c>
      <c r="J838" s="1" t="s">
        <v>18</v>
      </c>
      <c r="K838" s="1">
        <v>2</v>
      </c>
      <c r="L838" s="1">
        <v>2</v>
      </c>
      <c r="M838" s="1" t="s">
        <v>22</v>
      </c>
      <c r="N838" s="1" t="s">
        <v>20</v>
      </c>
      <c r="O838" s="1" t="s">
        <v>17</v>
      </c>
      <c r="P838" s="1">
        <v>1788</v>
      </c>
      <c r="Q838" s="1" t="s">
        <v>31</v>
      </c>
      <c r="R838" s="1" t="s">
        <v>66</v>
      </c>
      <c r="S838" s="1">
        <v>0</v>
      </c>
      <c r="T838" s="1" t="s">
        <v>33</v>
      </c>
      <c r="U838" s="1">
        <v>31</v>
      </c>
      <c r="V838" s="1">
        <v>570000</v>
      </c>
      <c r="W838" s="1">
        <v>102</v>
      </c>
      <c r="X838" s="1" t="s">
        <v>38</v>
      </c>
      <c r="Y838" s="1" t="s">
        <v>31</v>
      </c>
      <c r="Z838" s="1">
        <v>23</v>
      </c>
      <c r="AA838" s="1">
        <v>7000</v>
      </c>
    </row>
    <row r="839" spans="2:27" x14ac:dyDescent="0.25">
      <c r="B839" s="2">
        <v>1838</v>
      </c>
      <c r="C839" s="3">
        <v>44820</v>
      </c>
      <c r="D839" s="2">
        <v>1780000</v>
      </c>
      <c r="E839" s="2">
        <v>10050</v>
      </c>
      <c r="F839" s="1">
        <v>18000</v>
      </c>
      <c r="G839" s="1">
        <v>0.01</v>
      </c>
      <c r="H839" s="1">
        <v>177</v>
      </c>
      <c r="I839" s="1">
        <v>3</v>
      </c>
      <c r="J839" s="1" t="s">
        <v>18</v>
      </c>
      <c r="K839" s="1">
        <v>2</v>
      </c>
      <c r="L839" s="1">
        <v>4</v>
      </c>
      <c r="M839" s="1" t="s">
        <v>15</v>
      </c>
      <c r="N839" s="1" t="s">
        <v>20</v>
      </c>
      <c r="O839" s="1" t="s">
        <v>21</v>
      </c>
      <c r="P839" s="1">
        <v>1185</v>
      </c>
      <c r="Q839" s="1" t="s">
        <v>31</v>
      </c>
      <c r="R839" s="1" t="s">
        <v>65</v>
      </c>
      <c r="S839" s="1">
        <v>4</v>
      </c>
      <c r="T839" s="1" t="s">
        <v>33</v>
      </c>
      <c r="U839" s="1">
        <v>60</v>
      </c>
      <c r="V839" s="1">
        <v>520000</v>
      </c>
      <c r="W839" s="1">
        <v>101</v>
      </c>
      <c r="X839" s="1" t="s">
        <v>37</v>
      </c>
      <c r="Y839" s="1" t="s">
        <v>31</v>
      </c>
      <c r="Z839" s="1">
        <v>25</v>
      </c>
      <c r="AA839" s="1">
        <v>9000</v>
      </c>
    </row>
    <row r="840" spans="2:27" x14ac:dyDescent="0.25">
      <c r="B840" s="2">
        <v>1839</v>
      </c>
      <c r="C840" s="3">
        <v>44820</v>
      </c>
      <c r="D840" s="2">
        <v>2460000</v>
      </c>
      <c r="E840" s="2">
        <v>9680</v>
      </c>
      <c r="F840" s="1">
        <v>42000</v>
      </c>
      <c r="G840" s="1">
        <v>1.7000000000000001E-2</v>
      </c>
      <c r="H840" s="1">
        <v>254</v>
      </c>
      <c r="I840" s="1">
        <v>3</v>
      </c>
      <c r="J840" s="1" t="s">
        <v>18</v>
      </c>
      <c r="K840" s="1">
        <v>3</v>
      </c>
      <c r="L840" s="1">
        <v>3</v>
      </c>
      <c r="M840" s="1" t="s">
        <v>23</v>
      </c>
      <c r="N840" s="1" t="s">
        <v>20</v>
      </c>
      <c r="O840" s="1" t="s">
        <v>21</v>
      </c>
      <c r="P840" s="1">
        <v>1241</v>
      </c>
      <c r="Q840" s="1" t="s">
        <v>31</v>
      </c>
      <c r="R840" s="1" t="s">
        <v>65</v>
      </c>
      <c r="S840" s="1">
        <v>3</v>
      </c>
      <c r="T840" s="1" t="s">
        <v>33</v>
      </c>
      <c r="U840" s="1">
        <v>45</v>
      </c>
      <c r="V840" s="1">
        <v>960000</v>
      </c>
      <c r="W840" s="1">
        <v>102</v>
      </c>
      <c r="X840" s="1" t="s">
        <v>38</v>
      </c>
      <c r="Y840" s="1" t="s">
        <v>31</v>
      </c>
      <c r="Z840" s="1">
        <v>23</v>
      </c>
      <c r="AA840" s="1">
        <v>7000</v>
      </c>
    </row>
    <row r="841" spans="2:27" x14ac:dyDescent="0.25">
      <c r="B841" s="2">
        <v>1840</v>
      </c>
      <c r="C841" s="3">
        <v>44821</v>
      </c>
      <c r="D841" s="2">
        <v>1820000</v>
      </c>
      <c r="E841" s="2">
        <v>6810</v>
      </c>
      <c r="F841" s="1">
        <v>31000</v>
      </c>
      <c r="G841" s="1">
        <v>1.7000000000000001E-2</v>
      </c>
      <c r="H841" s="1">
        <v>267</v>
      </c>
      <c r="I841" s="1">
        <v>4</v>
      </c>
      <c r="J841" s="1" t="s">
        <v>14</v>
      </c>
      <c r="K841" s="1">
        <v>3</v>
      </c>
      <c r="L841" s="1">
        <v>3</v>
      </c>
      <c r="M841" s="1" t="s">
        <v>23</v>
      </c>
      <c r="N841" s="1" t="s">
        <v>19</v>
      </c>
      <c r="O841" s="1" t="s">
        <v>21</v>
      </c>
      <c r="P841" s="1">
        <v>1098</v>
      </c>
      <c r="Q841" s="1" t="s">
        <v>31</v>
      </c>
      <c r="R841" s="1" t="s">
        <v>65</v>
      </c>
      <c r="S841" s="1">
        <v>4</v>
      </c>
      <c r="T841" s="1" t="s">
        <v>32</v>
      </c>
      <c r="U841" s="1">
        <v>62</v>
      </c>
      <c r="V841" s="1">
        <v>620000</v>
      </c>
      <c r="W841" s="1">
        <v>101</v>
      </c>
      <c r="X841" s="1" t="s">
        <v>37</v>
      </c>
      <c r="Y841" s="1" t="s">
        <v>31</v>
      </c>
      <c r="Z841" s="1">
        <v>25</v>
      </c>
      <c r="AA841" s="1">
        <v>9000</v>
      </c>
    </row>
    <row r="842" spans="2:27" x14ac:dyDescent="0.25">
      <c r="B842" s="2">
        <v>1841</v>
      </c>
      <c r="C842" s="3">
        <v>44821</v>
      </c>
      <c r="D842" s="2">
        <v>3480000</v>
      </c>
      <c r="E842" s="2">
        <v>12700</v>
      </c>
      <c r="F842" s="1">
        <v>59000</v>
      </c>
      <c r="G842" s="1">
        <v>1.7000000000000001E-2</v>
      </c>
      <c r="H842" s="1">
        <v>274</v>
      </c>
      <c r="I842" s="1">
        <v>6</v>
      </c>
      <c r="J842" s="1" t="s">
        <v>14</v>
      </c>
      <c r="K842" s="1">
        <v>4</v>
      </c>
      <c r="L842" s="1">
        <v>4</v>
      </c>
      <c r="M842" s="1" t="s">
        <v>15</v>
      </c>
      <c r="N842" s="1" t="s">
        <v>16</v>
      </c>
      <c r="O842" s="1" t="s">
        <v>21</v>
      </c>
      <c r="P842" s="1">
        <v>1356</v>
      </c>
      <c r="Q842" s="1" t="s">
        <v>34</v>
      </c>
      <c r="R842" s="1" t="s">
        <v>65</v>
      </c>
      <c r="S842" s="1">
        <v>3</v>
      </c>
      <c r="T842" s="1" t="s">
        <v>33</v>
      </c>
      <c r="U842" s="1">
        <v>52</v>
      </c>
      <c r="V842" s="1">
        <v>980000</v>
      </c>
      <c r="W842" s="1">
        <v>101</v>
      </c>
      <c r="X842" s="1" t="s">
        <v>37</v>
      </c>
      <c r="Y842" s="1" t="s">
        <v>31</v>
      </c>
      <c r="Z842" s="1">
        <v>25</v>
      </c>
      <c r="AA842" s="1">
        <v>9000</v>
      </c>
    </row>
    <row r="843" spans="2:27" x14ac:dyDescent="0.25">
      <c r="B843" s="2">
        <v>1842</v>
      </c>
      <c r="C843" s="3">
        <v>44822</v>
      </c>
      <c r="D843" s="2">
        <v>3390000</v>
      </c>
      <c r="E843" s="2">
        <v>13190</v>
      </c>
      <c r="F843" s="1">
        <v>81000</v>
      </c>
      <c r="G843" s="1">
        <v>2.4E-2</v>
      </c>
      <c r="H843" s="1">
        <v>257</v>
      </c>
      <c r="I843" s="1">
        <v>2</v>
      </c>
      <c r="J843" s="1" t="s">
        <v>14</v>
      </c>
      <c r="K843" s="1">
        <v>4</v>
      </c>
      <c r="L843" s="1">
        <v>4</v>
      </c>
      <c r="M843" s="1" t="s">
        <v>15</v>
      </c>
      <c r="N843" s="1" t="s">
        <v>16</v>
      </c>
      <c r="O843" s="1" t="s">
        <v>21</v>
      </c>
      <c r="P843" s="1">
        <v>1719</v>
      </c>
      <c r="Q843" s="1" t="s">
        <v>31</v>
      </c>
      <c r="R843" s="1" t="s">
        <v>65</v>
      </c>
      <c r="S843" s="1">
        <v>3</v>
      </c>
      <c r="T843" s="1" t="s">
        <v>33</v>
      </c>
      <c r="U843" s="1">
        <v>43</v>
      </c>
      <c r="V843" s="1">
        <v>730000</v>
      </c>
      <c r="W843" s="1">
        <v>103</v>
      </c>
      <c r="X843" s="1" t="s">
        <v>39</v>
      </c>
      <c r="Y843" s="1" t="s">
        <v>31</v>
      </c>
      <c r="Z843" s="1">
        <v>31</v>
      </c>
      <c r="AA843" s="1">
        <v>15000</v>
      </c>
    </row>
    <row r="844" spans="2:27" x14ac:dyDescent="0.25">
      <c r="B844" s="2">
        <v>1843</v>
      </c>
      <c r="C844" s="3">
        <v>44823</v>
      </c>
      <c r="D844" s="2">
        <v>1930000</v>
      </c>
      <c r="E844" s="2">
        <v>12860</v>
      </c>
      <c r="F844" s="1">
        <v>39000</v>
      </c>
      <c r="G844" s="1">
        <v>0.02</v>
      </c>
      <c r="H844" s="1">
        <v>150</v>
      </c>
      <c r="I844" s="1">
        <v>3</v>
      </c>
      <c r="J844" s="1" t="s">
        <v>18</v>
      </c>
      <c r="K844" s="1">
        <v>2</v>
      </c>
      <c r="L844" s="1">
        <v>2</v>
      </c>
      <c r="M844" s="1" t="s">
        <v>15</v>
      </c>
      <c r="N844" s="1" t="s">
        <v>16</v>
      </c>
      <c r="O844" s="1" t="s">
        <v>21</v>
      </c>
      <c r="P844" s="1">
        <v>1070</v>
      </c>
      <c r="Q844" s="1" t="s">
        <v>31</v>
      </c>
      <c r="R844" s="1" t="s">
        <v>66</v>
      </c>
      <c r="S844" s="1">
        <v>0</v>
      </c>
      <c r="T844" s="1" t="s">
        <v>32</v>
      </c>
      <c r="U844" s="1">
        <v>35</v>
      </c>
      <c r="V844" s="1">
        <v>420000</v>
      </c>
      <c r="W844" s="1">
        <v>103</v>
      </c>
      <c r="X844" s="1" t="s">
        <v>39</v>
      </c>
      <c r="Y844" s="1" t="s">
        <v>31</v>
      </c>
      <c r="Z844" s="1">
        <v>31</v>
      </c>
      <c r="AA844" s="1">
        <v>15000</v>
      </c>
    </row>
    <row r="845" spans="2:27" x14ac:dyDescent="0.25">
      <c r="B845" s="2">
        <v>1844</v>
      </c>
      <c r="C845" s="3">
        <v>44826</v>
      </c>
      <c r="D845" s="2">
        <v>2350000</v>
      </c>
      <c r="E845" s="2">
        <v>10120</v>
      </c>
      <c r="F845" s="1">
        <v>52000</v>
      </c>
      <c r="G845" s="1">
        <v>2.1999999999999999E-2</v>
      </c>
      <c r="H845" s="1">
        <v>232</v>
      </c>
      <c r="I845" s="1">
        <v>3</v>
      </c>
      <c r="J845" s="1" t="s">
        <v>14</v>
      </c>
      <c r="K845" s="1">
        <v>3</v>
      </c>
      <c r="L845" s="1">
        <v>3</v>
      </c>
      <c r="M845" s="1" t="s">
        <v>23</v>
      </c>
      <c r="N845" s="1" t="s">
        <v>20</v>
      </c>
      <c r="O845" s="1" t="s">
        <v>21</v>
      </c>
      <c r="P845" s="1">
        <v>1285</v>
      </c>
      <c r="Q845" s="1" t="s">
        <v>31</v>
      </c>
      <c r="R845" s="1" t="s">
        <v>65</v>
      </c>
      <c r="S845" s="1">
        <v>4</v>
      </c>
      <c r="T845" s="1" t="s">
        <v>32</v>
      </c>
      <c r="U845" s="1">
        <v>46</v>
      </c>
      <c r="V845" s="1">
        <v>1040000</v>
      </c>
      <c r="W845" s="1">
        <v>103</v>
      </c>
      <c r="X845" s="1" t="s">
        <v>39</v>
      </c>
      <c r="Y845" s="1" t="s">
        <v>31</v>
      </c>
      <c r="Z845" s="1">
        <v>31</v>
      </c>
      <c r="AA845" s="1">
        <v>15000</v>
      </c>
    </row>
    <row r="846" spans="2:27" x14ac:dyDescent="0.25">
      <c r="B846" s="2">
        <v>1845</v>
      </c>
      <c r="C846" s="3">
        <v>44826</v>
      </c>
      <c r="D846" s="2">
        <v>2370000</v>
      </c>
      <c r="E846" s="2">
        <v>9750</v>
      </c>
      <c r="F846" s="1">
        <v>26000</v>
      </c>
      <c r="G846" s="1">
        <v>1.0999999999999999E-2</v>
      </c>
      <c r="H846" s="1">
        <v>243</v>
      </c>
      <c r="I846" s="1">
        <v>3</v>
      </c>
      <c r="J846" s="1" t="s">
        <v>18</v>
      </c>
      <c r="K846" s="1">
        <v>3</v>
      </c>
      <c r="L846" s="1">
        <v>3</v>
      </c>
      <c r="M846" s="1" t="s">
        <v>23</v>
      </c>
      <c r="N846" s="1" t="s">
        <v>20</v>
      </c>
      <c r="O846" s="1" t="s">
        <v>21</v>
      </c>
      <c r="P846" s="1">
        <v>1824</v>
      </c>
      <c r="Q846" s="1" t="s">
        <v>31</v>
      </c>
      <c r="R846" s="1" t="s">
        <v>65</v>
      </c>
      <c r="S846" s="1">
        <v>3</v>
      </c>
      <c r="T846" s="1" t="s">
        <v>33</v>
      </c>
      <c r="U846" s="1">
        <v>58</v>
      </c>
      <c r="V846" s="1">
        <v>470000</v>
      </c>
      <c r="W846" s="1">
        <v>101</v>
      </c>
      <c r="X846" s="1" t="s">
        <v>37</v>
      </c>
      <c r="Y846" s="1" t="s">
        <v>31</v>
      </c>
      <c r="Z846" s="1">
        <v>25</v>
      </c>
      <c r="AA846" s="1">
        <v>9000</v>
      </c>
    </row>
    <row r="847" spans="2:27" x14ac:dyDescent="0.25">
      <c r="B847" s="2">
        <v>1846</v>
      </c>
      <c r="C847" s="3">
        <v>44828</v>
      </c>
      <c r="D847" s="2">
        <v>1810000</v>
      </c>
      <c r="E847" s="2">
        <v>12310</v>
      </c>
      <c r="F847" s="1">
        <v>40000</v>
      </c>
      <c r="G847" s="1">
        <v>2.1999999999999999E-2</v>
      </c>
      <c r="H847" s="1">
        <v>147</v>
      </c>
      <c r="I847" s="1">
        <v>3</v>
      </c>
      <c r="J847" s="1" t="s">
        <v>18</v>
      </c>
      <c r="K847" s="1">
        <v>2</v>
      </c>
      <c r="L847" s="1">
        <v>2</v>
      </c>
      <c r="M847" s="1" t="s">
        <v>22</v>
      </c>
      <c r="N847" s="1" t="s">
        <v>16</v>
      </c>
      <c r="O847" s="1" t="s">
        <v>17</v>
      </c>
      <c r="P847" s="1">
        <v>1045</v>
      </c>
      <c r="Q847" s="1" t="s">
        <v>31</v>
      </c>
      <c r="R847" s="1" t="s">
        <v>66</v>
      </c>
      <c r="S847" s="1">
        <v>0</v>
      </c>
      <c r="T847" s="1" t="s">
        <v>33</v>
      </c>
      <c r="U847" s="1">
        <v>30</v>
      </c>
      <c r="V847" s="1">
        <v>610000</v>
      </c>
      <c r="W847" s="1">
        <v>103</v>
      </c>
      <c r="X847" s="1" t="s">
        <v>39</v>
      </c>
      <c r="Y847" s="1" t="s">
        <v>31</v>
      </c>
      <c r="Z847" s="1">
        <v>31</v>
      </c>
      <c r="AA847" s="1">
        <v>15000</v>
      </c>
    </row>
    <row r="848" spans="2:27" x14ac:dyDescent="0.25">
      <c r="B848" s="2">
        <v>1847</v>
      </c>
      <c r="C848" s="3">
        <v>44829</v>
      </c>
      <c r="D848" s="2">
        <v>2000000</v>
      </c>
      <c r="E848" s="2">
        <v>12900</v>
      </c>
      <c r="F848" s="1">
        <v>40000</v>
      </c>
      <c r="G848" s="1">
        <v>0.02</v>
      </c>
      <c r="H848" s="1">
        <v>155</v>
      </c>
      <c r="I848" s="1">
        <v>2</v>
      </c>
      <c r="J848" s="1" t="s">
        <v>18</v>
      </c>
      <c r="K848" s="1">
        <v>3</v>
      </c>
      <c r="L848" s="1">
        <v>3</v>
      </c>
      <c r="M848" s="1" t="s">
        <v>15</v>
      </c>
      <c r="N848" s="1" t="s">
        <v>16</v>
      </c>
      <c r="O848" s="1" t="s">
        <v>21</v>
      </c>
      <c r="P848" s="1">
        <v>1169</v>
      </c>
      <c r="Q848" s="1" t="s">
        <v>31</v>
      </c>
      <c r="R848" s="1" t="s">
        <v>65</v>
      </c>
      <c r="S848" s="1">
        <v>4</v>
      </c>
      <c r="T848" s="1" t="s">
        <v>33</v>
      </c>
      <c r="U848" s="1">
        <v>56</v>
      </c>
      <c r="V848" s="1">
        <v>700000</v>
      </c>
      <c r="W848" s="1">
        <v>102</v>
      </c>
      <c r="X848" s="1" t="s">
        <v>38</v>
      </c>
      <c r="Y848" s="1" t="s">
        <v>31</v>
      </c>
      <c r="Z848" s="1">
        <v>23</v>
      </c>
      <c r="AA848" s="1">
        <v>7000</v>
      </c>
    </row>
    <row r="849" spans="2:27" x14ac:dyDescent="0.25">
      <c r="B849" s="2">
        <v>1848</v>
      </c>
      <c r="C849" s="3">
        <v>44830</v>
      </c>
      <c r="D849" s="2">
        <v>1030000</v>
      </c>
      <c r="E849" s="2">
        <v>6430</v>
      </c>
      <c r="F849" s="1">
        <v>19000</v>
      </c>
      <c r="G849" s="1">
        <v>1.7999999999999999E-2</v>
      </c>
      <c r="H849" s="1">
        <v>160</v>
      </c>
      <c r="I849" s="1">
        <v>6</v>
      </c>
      <c r="J849" s="1" t="s">
        <v>18</v>
      </c>
      <c r="K849" s="1">
        <v>3</v>
      </c>
      <c r="L849" s="1">
        <v>4</v>
      </c>
      <c r="M849" s="1" t="s">
        <v>23</v>
      </c>
      <c r="N849" s="1" t="s">
        <v>19</v>
      </c>
      <c r="O849" s="1" t="s">
        <v>17</v>
      </c>
      <c r="P849" s="1">
        <v>1068</v>
      </c>
      <c r="Q849" s="1" t="s">
        <v>31</v>
      </c>
      <c r="R849" s="1" t="s">
        <v>65</v>
      </c>
      <c r="S849" s="1">
        <v>3</v>
      </c>
      <c r="T849" s="1" t="s">
        <v>32</v>
      </c>
      <c r="U849" s="1">
        <v>55</v>
      </c>
      <c r="V849" s="1">
        <v>450000</v>
      </c>
      <c r="W849" s="1">
        <v>103</v>
      </c>
      <c r="X849" s="1" t="s">
        <v>39</v>
      </c>
      <c r="Y849" s="1" t="s">
        <v>31</v>
      </c>
      <c r="Z849" s="1">
        <v>31</v>
      </c>
      <c r="AA849" s="1">
        <v>15000</v>
      </c>
    </row>
    <row r="850" spans="2:27" x14ac:dyDescent="0.25">
      <c r="B850" s="2">
        <v>1849</v>
      </c>
      <c r="C850" s="3">
        <v>44830</v>
      </c>
      <c r="D850" s="2">
        <v>1520000</v>
      </c>
      <c r="E850" s="2">
        <v>10340</v>
      </c>
      <c r="F850" s="1">
        <v>35000</v>
      </c>
      <c r="G850" s="1">
        <v>2.3E-2</v>
      </c>
      <c r="H850" s="1">
        <v>147</v>
      </c>
      <c r="I850" s="1">
        <v>5</v>
      </c>
      <c r="J850" s="1" t="s">
        <v>18</v>
      </c>
      <c r="K850" s="1">
        <v>1</v>
      </c>
      <c r="L850" s="1">
        <v>2</v>
      </c>
      <c r="M850" s="1" t="s">
        <v>22</v>
      </c>
      <c r="N850" s="1" t="s">
        <v>20</v>
      </c>
      <c r="O850" s="1" t="s">
        <v>21</v>
      </c>
      <c r="P850" s="1">
        <v>1177</v>
      </c>
      <c r="Q850" s="1" t="s">
        <v>31</v>
      </c>
      <c r="R850" s="1" t="s">
        <v>66</v>
      </c>
      <c r="S850" s="1">
        <v>0</v>
      </c>
      <c r="T850" s="1" t="s">
        <v>33</v>
      </c>
      <c r="U850" s="1">
        <v>34</v>
      </c>
      <c r="V850" s="1">
        <v>570000</v>
      </c>
      <c r="W850" s="1">
        <v>103</v>
      </c>
      <c r="X850" s="1" t="s">
        <v>39</v>
      </c>
      <c r="Y850" s="1" t="s">
        <v>31</v>
      </c>
      <c r="Z850" s="1">
        <v>31</v>
      </c>
      <c r="AA850" s="1">
        <v>15000</v>
      </c>
    </row>
    <row r="851" spans="2:27" x14ac:dyDescent="0.25">
      <c r="B851" s="2">
        <v>1850</v>
      </c>
      <c r="C851" s="3">
        <v>44830</v>
      </c>
      <c r="D851" s="2">
        <v>1930000</v>
      </c>
      <c r="E851" s="2">
        <v>12690</v>
      </c>
      <c r="F851" s="1">
        <v>41000</v>
      </c>
      <c r="G851" s="1">
        <v>2.1000000000000001E-2</v>
      </c>
      <c r="H851" s="1">
        <v>152</v>
      </c>
      <c r="I851" s="1">
        <v>3</v>
      </c>
      <c r="J851" s="1" t="s">
        <v>14</v>
      </c>
      <c r="K851" s="1">
        <v>3</v>
      </c>
      <c r="L851" s="1">
        <v>2</v>
      </c>
      <c r="M851" s="1" t="s">
        <v>15</v>
      </c>
      <c r="N851" s="1" t="s">
        <v>16</v>
      </c>
      <c r="O851" s="1" t="s">
        <v>17</v>
      </c>
      <c r="P851" s="1">
        <v>1402</v>
      </c>
      <c r="Q851" s="1" t="s">
        <v>31</v>
      </c>
      <c r="R851" s="1" t="s">
        <v>66</v>
      </c>
      <c r="S851" s="1">
        <v>0</v>
      </c>
      <c r="T851" s="1" t="s">
        <v>33</v>
      </c>
      <c r="U851" s="1">
        <v>31</v>
      </c>
      <c r="V851" s="1">
        <v>870000</v>
      </c>
      <c r="W851" s="1">
        <v>103</v>
      </c>
      <c r="X851" s="1" t="s">
        <v>39</v>
      </c>
      <c r="Y851" s="1" t="s">
        <v>31</v>
      </c>
      <c r="Z851" s="1">
        <v>31</v>
      </c>
      <c r="AA851" s="1">
        <v>15000</v>
      </c>
    </row>
    <row r="852" spans="2:27" x14ac:dyDescent="0.25">
      <c r="B852" s="2">
        <v>1851</v>
      </c>
      <c r="C852" s="3">
        <v>44830</v>
      </c>
      <c r="D852" s="2">
        <v>890000</v>
      </c>
      <c r="E852" s="2">
        <v>6590</v>
      </c>
      <c r="F852" s="1">
        <v>17000</v>
      </c>
      <c r="G852" s="1">
        <v>1.9E-2</v>
      </c>
      <c r="H852" s="1">
        <v>135</v>
      </c>
      <c r="I852" s="1">
        <v>3</v>
      </c>
      <c r="J852" s="1" t="s">
        <v>14</v>
      </c>
      <c r="K852" s="1">
        <v>2</v>
      </c>
      <c r="L852" s="1">
        <v>3</v>
      </c>
      <c r="M852" s="1" t="s">
        <v>23</v>
      </c>
      <c r="N852" s="1" t="s">
        <v>19</v>
      </c>
      <c r="O852" s="1" t="s">
        <v>21</v>
      </c>
      <c r="P852" s="1">
        <v>1652</v>
      </c>
      <c r="Q852" s="1" t="s">
        <v>31</v>
      </c>
      <c r="R852" s="1" t="s">
        <v>66</v>
      </c>
      <c r="S852" s="1">
        <v>0</v>
      </c>
      <c r="T852" s="1" t="s">
        <v>33</v>
      </c>
      <c r="U852" s="1">
        <v>36</v>
      </c>
      <c r="V852" s="1">
        <v>830000</v>
      </c>
      <c r="W852" s="1">
        <v>103</v>
      </c>
      <c r="X852" s="1" t="s">
        <v>39</v>
      </c>
      <c r="Y852" s="1" t="s">
        <v>31</v>
      </c>
      <c r="Z852" s="1">
        <v>31</v>
      </c>
      <c r="AA852" s="1">
        <v>15000</v>
      </c>
    </row>
    <row r="853" spans="2:27" x14ac:dyDescent="0.25">
      <c r="B853" s="2">
        <v>1852</v>
      </c>
      <c r="C853" s="3">
        <v>44831</v>
      </c>
      <c r="D853" s="2">
        <v>1230000</v>
      </c>
      <c r="E853" s="2">
        <v>7150</v>
      </c>
      <c r="F853" s="1">
        <v>17000</v>
      </c>
      <c r="G853" s="1">
        <v>1.4E-2</v>
      </c>
      <c r="H853" s="1">
        <v>172</v>
      </c>
      <c r="I853" s="1">
        <v>2</v>
      </c>
      <c r="J853" s="1" t="s">
        <v>14</v>
      </c>
      <c r="K853" s="1">
        <v>2</v>
      </c>
      <c r="L853" s="1">
        <v>3</v>
      </c>
      <c r="M853" s="1" t="s">
        <v>22</v>
      </c>
      <c r="N853" s="1" t="s">
        <v>19</v>
      </c>
      <c r="O853" s="1" t="s">
        <v>21</v>
      </c>
      <c r="P853" s="1">
        <v>1174</v>
      </c>
      <c r="Q853" s="1" t="s">
        <v>34</v>
      </c>
      <c r="R853" s="1" t="s">
        <v>65</v>
      </c>
      <c r="S853" s="1">
        <v>2</v>
      </c>
      <c r="T853" s="1" t="s">
        <v>33</v>
      </c>
      <c r="U853" s="1">
        <v>62</v>
      </c>
      <c r="V853" s="1">
        <v>380000</v>
      </c>
      <c r="W853" s="1">
        <v>101</v>
      </c>
      <c r="X853" s="1" t="s">
        <v>37</v>
      </c>
      <c r="Y853" s="1" t="s">
        <v>31</v>
      </c>
      <c r="Z853" s="1">
        <v>25</v>
      </c>
      <c r="AA853" s="1">
        <v>9000</v>
      </c>
    </row>
    <row r="854" spans="2:27" x14ac:dyDescent="0.25">
      <c r="B854" s="2">
        <v>1853</v>
      </c>
      <c r="C854" s="3">
        <v>44831</v>
      </c>
      <c r="D854" s="2">
        <v>1300000</v>
      </c>
      <c r="E854" s="2">
        <v>9280</v>
      </c>
      <c r="F854" s="1">
        <v>30000</v>
      </c>
      <c r="G854" s="1">
        <v>2.3E-2</v>
      </c>
      <c r="H854" s="1">
        <v>140</v>
      </c>
      <c r="I854" s="1">
        <v>1</v>
      </c>
      <c r="J854" s="1" t="s">
        <v>18</v>
      </c>
      <c r="K854" s="1">
        <v>1</v>
      </c>
      <c r="L854" s="1">
        <v>2</v>
      </c>
      <c r="M854" s="1" t="s">
        <v>23</v>
      </c>
      <c r="N854" s="1" t="s">
        <v>20</v>
      </c>
      <c r="O854" s="1" t="s">
        <v>17</v>
      </c>
      <c r="P854" s="1">
        <v>1218</v>
      </c>
      <c r="Q854" s="1" t="s">
        <v>31</v>
      </c>
      <c r="R854" s="1" t="s">
        <v>66</v>
      </c>
      <c r="S854" s="1">
        <v>0</v>
      </c>
      <c r="T854" s="1" t="s">
        <v>33</v>
      </c>
      <c r="U854" s="1">
        <v>30</v>
      </c>
      <c r="V854" s="1">
        <v>740000</v>
      </c>
      <c r="W854" s="1">
        <v>103</v>
      </c>
      <c r="X854" s="1" t="s">
        <v>39</v>
      </c>
      <c r="Y854" s="1" t="s">
        <v>31</v>
      </c>
      <c r="Z854" s="1">
        <v>31</v>
      </c>
      <c r="AA854" s="1">
        <v>15000</v>
      </c>
    </row>
    <row r="855" spans="2:27" x14ac:dyDescent="0.25">
      <c r="B855" s="2">
        <v>1854</v>
      </c>
      <c r="C855" s="3">
        <v>44831</v>
      </c>
      <c r="D855" s="2">
        <v>3050000</v>
      </c>
      <c r="E855" s="2">
        <v>13090</v>
      </c>
      <c r="F855" s="1">
        <v>61000</v>
      </c>
      <c r="G855" s="1">
        <v>0.02</v>
      </c>
      <c r="H855" s="1">
        <v>233</v>
      </c>
      <c r="I855" s="1">
        <v>3</v>
      </c>
      <c r="J855" s="1" t="s">
        <v>14</v>
      </c>
      <c r="K855" s="1">
        <v>4</v>
      </c>
      <c r="L855" s="1">
        <v>4</v>
      </c>
      <c r="M855" s="1" t="s">
        <v>15</v>
      </c>
      <c r="N855" s="1" t="s">
        <v>16</v>
      </c>
      <c r="O855" s="1" t="s">
        <v>21</v>
      </c>
      <c r="P855" s="1">
        <v>1432</v>
      </c>
      <c r="Q855" s="1" t="s">
        <v>31</v>
      </c>
      <c r="R855" s="1" t="s">
        <v>65</v>
      </c>
      <c r="S855" s="1">
        <v>2</v>
      </c>
      <c r="T855" s="1" t="s">
        <v>33</v>
      </c>
      <c r="U855" s="1">
        <v>53</v>
      </c>
      <c r="V855" s="1">
        <v>810000</v>
      </c>
      <c r="W855" s="1">
        <v>102</v>
      </c>
      <c r="X855" s="1" t="s">
        <v>38</v>
      </c>
      <c r="Y855" s="1" t="s">
        <v>31</v>
      </c>
      <c r="Z855" s="1">
        <v>23</v>
      </c>
      <c r="AA855" s="1">
        <v>7000</v>
      </c>
    </row>
    <row r="856" spans="2:27" x14ac:dyDescent="0.25">
      <c r="B856" s="2">
        <v>1855</v>
      </c>
      <c r="C856" s="3">
        <v>44831</v>
      </c>
      <c r="D856" s="2">
        <v>3050000</v>
      </c>
      <c r="E856" s="2">
        <v>13030</v>
      </c>
      <c r="F856" s="1">
        <v>40000</v>
      </c>
      <c r="G856" s="1">
        <v>1.2999999999999999E-2</v>
      </c>
      <c r="H856" s="1">
        <v>234</v>
      </c>
      <c r="I856" s="1">
        <v>1</v>
      </c>
      <c r="J856" s="1" t="s">
        <v>18</v>
      </c>
      <c r="K856" s="1">
        <v>3</v>
      </c>
      <c r="L856" s="1">
        <v>4</v>
      </c>
      <c r="M856" s="1" t="s">
        <v>22</v>
      </c>
      <c r="N856" s="1" t="s">
        <v>16</v>
      </c>
      <c r="O856" s="1" t="s">
        <v>21</v>
      </c>
      <c r="P856" s="1">
        <v>1565</v>
      </c>
      <c r="Q856" s="1" t="s">
        <v>34</v>
      </c>
      <c r="R856" s="1" t="s">
        <v>65</v>
      </c>
      <c r="S856" s="1">
        <v>4</v>
      </c>
      <c r="T856" s="1" t="s">
        <v>32</v>
      </c>
      <c r="U856" s="1">
        <v>48</v>
      </c>
      <c r="V856" s="1">
        <v>930000</v>
      </c>
      <c r="W856" s="1">
        <v>101</v>
      </c>
      <c r="X856" s="1" t="s">
        <v>37</v>
      </c>
      <c r="Y856" s="1" t="s">
        <v>31</v>
      </c>
      <c r="Z856" s="1">
        <v>25</v>
      </c>
      <c r="AA856" s="1">
        <v>9000</v>
      </c>
    </row>
    <row r="857" spans="2:27" x14ac:dyDescent="0.25">
      <c r="B857" s="2">
        <v>1856</v>
      </c>
      <c r="C857" s="3">
        <v>44831</v>
      </c>
      <c r="D857" s="2">
        <v>2970000</v>
      </c>
      <c r="E857" s="2">
        <v>12630</v>
      </c>
      <c r="F857" s="1">
        <v>59000</v>
      </c>
      <c r="G857" s="1">
        <v>0.02</v>
      </c>
      <c r="H857" s="1">
        <v>235</v>
      </c>
      <c r="I857" s="1">
        <v>5</v>
      </c>
      <c r="J857" s="1" t="s">
        <v>18</v>
      </c>
      <c r="K857" s="1">
        <v>4</v>
      </c>
      <c r="L857" s="1">
        <v>3</v>
      </c>
      <c r="M857" s="1" t="s">
        <v>15</v>
      </c>
      <c r="N857" s="1" t="s">
        <v>16</v>
      </c>
      <c r="O857" s="1" t="s">
        <v>21</v>
      </c>
      <c r="P857" s="1">
        <v>1673</v>
      </c>
      <c r="Q857" s="1" t="s">
        <v>31</v>
      </c>
      <c r="R857" s="1" t="s">
        <v>65</v>
      </c>
      <c r="S857" s="1">
        <v>2</v>
      </c>
      <c r="T857" s="1" t="s">
        <v>33</v>
      </c>
      <c r="U857" s="1">
        <v>47</v>
      </c>
      <c r="V857" s="1">
        <v>1000000</v>
      </c>
      <c r="W857" s="1">
        <v>102</v>
      </c>
      <c r="X857" s="1" t="s">
        <v>38</v>
      </c>
      <c r="Y857" s="1" t="s">
        <v>31</v>
      </c>
      <c r="Z857" s="1">
        <v>23</v>
      </c>
      <c r="AA857" s="1">
        <v>7000</v>
      </c>
    </row>
    <row r="858" spans="2:27" x14ac:dyDescent="0.25">
      <c r="B858" s="2">
        <v>1857</v>
      </c>
      <c r="C858" s="3">
        <v>44832</v>
      </c>
      <c r="D858" s="2">
        <v>1540000</v>
      </c>
      <c r="E858" s="2">
        <v>6630</v>
      </c>
      <c r="F858" s="1">
        <v>32000</v>
      </c>
      <c r="G858" s="1">
        <v>2.1000000000000001E-2</v>
      </c>
      <c r="H858" s="1">
        <v>232</v>
      </c>
      <c r="I858" s="1">
        <v>1</v>
      </c>
      <c r="J858" s="1" t="s">
        <v>18</v>
      </c>
      <c r="K858" s="1">
        <v>4</v>
      </c>
      <c r="L858" s="1">
        <v>3</v>
      </c>
      <c r="M858" s="1" t="s">
        <v>15</v>
      </c>
      <c r="N858" s="1" t="s">
        <v>19</v>
      </c>
      <c r="O858" s="1" t="s">
        <v>21</v>
      </c>
      <c r="P858" s="1">
        <v>1589</v>
      </c>
      <c r="Q858" s="1" t="s">
        <v>31</v>
      </c>
      <c r="R858" s="1" t="s">
        <v>65</v>
      </c>
      <c r="S858" s="1">
        <v>3</v>
      </c>
      <c r="T858" s="1" t="s">
        <v>33</v>
      </c>
      <c r="U858" s="1">
        <v>47</v>
      </c>
      <c r="V858" s="1">
        <v>530000</v>
      </c>
      <c r="W858" s="1">
        <v>103</v>
      </c>
      <c r="X858" s="1" t="s">
        <v>39</v>
      </c>
      <c r="Y858" s="1" t="s">
        <v>31</v>
      </c>
      <c r="Z858" s="1">
        <v>31</v>
      </c>
      <c r="AA858" s="1">
        <v>15000</v>
      </c>
    </row>
    <row r="859" spans="2:27" x14ac:dyDescent="0.25">
      <c r="B859" s="2">
        <v>1858</v>
      </c>
      <c r="C859" s="3">
        <v>44832</v>
      </c>
      <c r="D859" s="2">
        <v>1430000</v>
      </c>
      <c r="E859" s="2">
        <v>7070</v>
      </c>
      <c r="F859" s="1">
        <v>31000</v>
      </c>
      <c r="G859" s="1">
        <v>2.1999999999999999E-2</v>
      </c>
      <c r="H859" s="1">
        <v>202</v>
      </c>
      <c r="I859" s="1">
        <v>3</v>
      </c>
      <c r="J859" s="1" t="s">
        <v>18</v>
      </c>
      <c r="K859" s="1">
        <v>3</v>
      </c>
      <c r="L859" s="1">
        <v>3</v>
      </c>
      <c r="M859" s="1" t="s">
        <v>22</v>
      </c>
      <c r="N859" s="1" t="s">
        <v>19</v>
      </c>
      <c r="O859" s="1" t="s">
        <v>17</v>
      </c>
      <c r="P859" s="1">
        <v>1621</v>
      </c>
      <c r="Q859" s="1" t="s">
        <v>34</v>
      </c>
      <c r="R859" s="1" t="s">
        <v>65</v>
      </c>
      <c r="S859" s="1">
        <v>4</v>
      </c>
      <c r="T859" s="1" t="s">
        <v>33</v>
      </c>
      <c r="U859" s="1">
        <v>52</v>
      </c>
      <c r="V859" s="1">
        <v>630000</v>
      </c>
      <c r="W859" s="1">
        <v>103</v>
      </c>
      <c r="X859" s="1" t="s">
        <v>39</v>
      </c>
      <c r="Y859" s="1" t="s">
        <v>31</v>
      </c>
      <c r="Z859" s="1">
        <v>31</v>
      </c>
      <c r="AA859" s="1">
        <v>15000</v>
      </c>
    </row>
    <row r="860" spans="2:27" x14ac:dyDescent="0.25">
      <c r="B860" s="2">
        <v>1859</v>
      </c>
      <c r="C860" s="3">
        <v>44833</v>
      </c>
      <c r="D860" s="2">
        <v>1710000</v>
      </c>
      <c r="E860" s="2">
        <v>10110</v>
      </c>
      <c r="F860" s="1">
        <v>32000</v>
      </c>
      <c r="G860" s="1">
        <v>1.9E-2</v>
      </c>
      <c r="H860" s="1">
        <v>169</v>
      </c>
      <c r="I860" s="1">
        <v>1</v>
      </c>
      <c r="J860" s="1" t="s">
        <v>14</v>
      </c>
      <c r="K860" s="1">
        <v>2</v>
      </c>
      <c r="L860" s="1">
        <v>4</v>
      </c>
      <c r="M860" s="1" t="s">
        <v>15</v>
      </c>
      <c r="N860" s="1" t="s">
        <v>20</v>
      </c>
      <c r="O860" s="1" t="s">
        <v>21</v>
      </c>
      <c r="P860" s="1">
        <v>1723</v>
      </c>
      <c r="Q860" s="1" t="s">
        <v>31</v>
      </c>
      <c r="R860" s="1" t="s">
        <v>65</v>
      </c>
      <c r="S860" s="1">
        <v>4</v>
      </c>
      <c r="T860" s="1" t="s">
        <v>32</v>
      </c>
      <c r="U860" s="1">
        <v>46</v>
      </c>
      <c r="V860" s="1">
        <v>690000</v>
      </c>
      <c r="W860" s="1">
        <v>103</v>
      </c>
      <c r="X860" s="1" t="s">
        <v>39</v>
      </c>
      <c r="Y860" s="1" t="s">
        <v>31</v>
      </c>
      <c r="Z860" s="1">
        <v>31</v>
      </c>
      <c r="AA860" s="1">
        <v>15000</v>
      </c>
    </row>
    <row r="861" spans="2:27" x14ac:dyDescent="0.25">
      <c r="B861" s="2">
        <v>1860</v>
      </c>
      <c r="C861" s="3">
        <v>44833</v>
      </c>
      <c r="D861" s="2">
        <v>1520000</v>
      </c>
      <c r="E861" s="2">
        <v>9550</v>
      </c>
      <c r="F861" s="1">
        <v>23000</v>
      </c>
      <c r="G861" s="1">
        <v>1.4999999999999999E-2</v>
      </c>
      <c r="H861" s="1">
        <v>159</v>
      </c>
      <c r="I861" s="1">
        <v>5</v>
      </c>
      <c r="J861" s="1" t="s">
        <v>14</v>
      </c>
      <c r="K861" s="1">
        <v>3</v>
      </c>
      <c r="L861" s="1">
        <v>2</v>
      </c>
      <c r="M861" s="1" t="s">
        <v>23</v>
      </c>
      <c r="N861" s="1" t="s">
        <v>20</v>
      </c>
      <c r="O861" s="1" t="s">
        <v>17</v>
      </c>
      <c r="P861" s="1">
        <v>1826</v>
      </c>
      <c r="Q861" s="1" t="s">
        <v>31</v>
      </c>
      <c r="R861" s="1" t="s">
        <v>64</v>
      </c>
      <c r="S861" s="1">
        <v>0</v>
      </c>
      <c r="T861" s="1" t="s">
        <v>32</v>
      </c>
      <c r="U861" s="1">
        <v>33</v>
      </c>
      <c r="V861" s="1">
        <v>520000</v>
      </c>
      <c r="W861" s="1">
        <v>102</v>
      </c>
      <c r="X861" s="1" t="s">
        <v>38</v>
      </c>
      <c r="Y861" s="1" t="s">
        <v>31</v>
      </c>
      <c r="Z861" s="1">
        <v>23</v>
      </c>
      <c r="AA861" s="1">
        <v>7000</v>
      </c>
    </row>
    <row r="862" spans="2:27" x14ac:dyDescent="0.25">
      <c r="B862" s="2">
        <v>1861</v>
      </c>
      <c r="C862" s="3">
        <v>44834</v>
      </c>
      <c r="D862" s="2">
        <v>1990000</v>
      </c>
      <c r="E862" s="2">
        <v>9520</v>
      </c>
      <c r="F862" s="1">
        <v>40000</v>
      </c>
      <c r="G862" s="1">
        <v>0.02</v>
      </c>
      <c r="H862" s="1">
        <v>209</v>
      </c>
      <c r="I862" s="1">
        <v>2</v>
      </c>
      <c r="J862" s="1" t="s">
        <v>14</v>
      </c>
      <c r="K862" s="1">
        <v>4</v>
      </c>
      <c r="L862" s="1">
        <v>4</v>
      </c>
      <c r="M862" s="1" t="s">
        <v>15</v>
      </c>
      <c r="N862" s="1" t="s">
        <v>20</v>
      </c>
      <c r="O862" s="1" t="s">
        <v>17</v>
      </c>
      <c r="P862" s="1">
        <v>1021</v>
      </c>
      <c r="Q862" s="1" t="s">
        <v>31</v>
      </c>
      <c r="R862" s="1" t="s">
        <v>65</v>
      </c>
      <c r="S862" s="1">
        <v>4</v>
      </c>
      <c r="T862" s="1" t="s">
        <v>33</v>
      </c>
      <c r="U862" s="1">
        <v>56</v>
      </c>
      <c r="V862" s="1">
        <v>420000</v>
      </c>
      <c r="W862" s="1">
        <v>103</v>
      </c>
      <c r="X862" s="1" t="s">
        <v>39</v>
      </c>
      <c r="Y862" s="1" t="s">
        <v>31</v>
      </c>
      <c r="Z862" s="1">
        <v>31</v>
      </c>
      <c r="AA862" s="1">
        <v>15000</v>
      </c>
    </row>
    <row r="863" spans="2:27" x14ac:dyDescent="0.25">
      <c r="B863" s="2">
        <v>1862</v>
      </c>
      <c r="C863" s="3">
        <v>44836</v>
      </c>
      <c r="D863" s="2">
        <v>2120000</v>
      </c>
      <c r="E863" s="2">
        <v>9630</v>
      </c>
      <c r="F863" s="1">
        <v>45000</v>
      </c>
      <c r="G863" s="1">
        <v>2.1000000000000001E-2</v>
      </c>
      <c r="H863" s="1">
        <v>220</v>
      </c>
      <c r="I863" s="1">
        <v>1</v>
      </c>
      <c r="J863" s="1" t="s">
        <v>18</v>
      </c>
      <c r="K863" s="1">
        <v>3</v>
      </c>
      <c r="L863" s="1">
        <v>3</v>
      </c>
      <c r="M863" s="1" t="s">
        <v>15</v>
      </c>
      <c r="N863" s="1" t="s">
        <v>20</v>
      </c>
      <c r="O863" s="1" t="s">
        <v>17</v>
      </c>
      <c r="P863" s="1">
        <v>1358</v>
      </c>
      <c r="Q863" s="1" t="s">
        <v>31</v>
      </c>
      <c r="R863" s="1" t="s">
        <v>65</v>
      </c>
      <c r="S863" s="1">
        <v>3</v>
      </c>
      <c r="T863" s="1" t="s">
        <v>33</v>
      </c>
      <c r="U863" s="1">
        <v>44</v>
      </c>
      <c r="V863" s="1">
        <v>940000</v>
      </c>
      <c r="W863" s="1">
        <v>103</v>
      </c>
      <c r="X863" s="1" t="s">
        <v>39</v>
      </c>
      <c r="Y863" s="1" t="s">
        <v>31</v>
      </c>
      <c r="Z863" s="1">
        <v>31</v>
      </c>
      <c r="AA863" s="1">
        <v>15000</v>
      </c>
    </row>
    <row r="864" spans="2:27" x14ac:dyDescent="0.25">
      <c r="B864" s="2">
        <v>1863</v>
      </c>
      <c r="C864" s="3">
        <v>44836</v>
      </c>
      <c r="D864" s="2">
        <v>2060000</v>
      </c>
      <c r="E864" s="2">
        <v>11700</v>
      </c>
      <c r="F864" s="1">
        <v>37000</v>
      </c>
      <c r="G864" s="1">
        <v>1.7999999999999999E-2</v>
      </c>
      <c r="H864" s="1">
        <v>176</v>
      </c>
      <c r="I864" s="1">
        <v>5</v>
      </c>
      <c r="J864" s="1" t="s">
        <v>18</v>
      </c>
      <c r="K864" s="1">
        <v>2</v>
      </c>
      <c r="L864" s="1">
        <v>4</v>
      </c>
      <c r="M864" s="1" t="s">
        <v>23</v>
      </c>
      <c r="N864" s="1" t="s">
        <v>16</v>
      </c>
      <c r="O864" s="1" t="s">
        <v>17</v>
      </c>
      <c r="P864" s="1">
        <v>1581</v>
      </c>
      <c r="Q864" s="1" t="s">
        <v>34</v>
      </c>
      <c r="R864" s="1" t="s">
        <v>65</v>
      </c>
      <c r="S864" s="1">
        <v>2</v>
      </c>
      <c r="T864" s="1" t="s">
        <v>33</v>
      </c>
      <c r="U864" s="1">
        <v>48</v>
      </c>
      <c r="V864" s="1">
        <v>420000</v>
      </c>
      <c r="W864" s="1">
        <v>103</v>
      </c>
      <c r="X864" s="1" t="s">
        <v>39</v>
      </c>
      <c r="Y864" s="1" t="s">
        <v>31</v>
      </c>
      <c r="Z864" s="1">
        <v>31</v>
      </c>
      <c r="AA864" s="1">
        <v>15000</v>
      </c>
    </row>
    <row r="865" spans="2:27" x14ac:dyDescent="0.25">
      <c r="B865" s="2">
        <v>1864</v>
      </c>
      <c r="C865" s="3">
        <v>44836</v>
      </c>
      <c r="D865" s="2">
        <v>1740000</v>
      </c>
      <c r="E865" s="2">
        <v>10870</v>
      </c>
      <c r="F865" s="1">
        <v>30000</v>
      </c>
      <c r="G865" s="1">
        <v>1.7000000000000001E-2</v>
      </c>
      <c r="H865" s="1">
        <v>160</v>
      </c>
      <c r="I865" s="1">
        <v>3</v>
      </c>
      <c r="J865" s="1" t="s">
        <v>14</v>
      </c>
      <c r="K865" s="1">
        <v>3</v>
      </c>
      <c r="L865" s="1">
        <v>4</v>
      </c>
      <c r="M865" s="1" t="s">
        <v>22</v>
      </c>
      <c r="N865" s="1" t="s">
        <v>20</v>
      </c>
      <c r="O865" s="1" t="s">
        <v>21</v>
      </c>
      <c r="P865" s="1">
        <v>1815</v>
      </c>
      <c r="Q865" s="1" t="s">
        <v>31</v>
      </c>
      <c r="R865" s="1" t="s">
        <v>65</v>
      </c>
      <c r="S865" s="1">
        <v>2</v>
      </c>
      <c r="T865" s="1" t="s">
        <v>32</v>
      </c>
      <c r="U865" s="1">
        <v>59</v>
      </c>
      <c r="V865" s="1">
        <v>640000</v>
      </c>
      <c r="W865" s="1">
        <v>102</v>
      </c>
      <c r="X865" s="1" t="s">
        <v>38</v>
      </c>
      <c r="Y865" s="1" t="s">
        <v>31</v>
      </c>
      <c r="Z865" s="1">
        <v>23</v>
      </c>
      <c r="AA865" s="1">
        <v>7000</v>
      </c>
    </row>
    <row r="866" spans="2:27" x14ac:dyDescent="0.25">
      <c r="B866" s="2">
        <v>1865</v>
      </c>
      <c r="C866" s="3">
        <v>44838</v>
      </c>
      <c r="D866" s="2">
        <v>2090000</v>
      </c>
      <c r="E866" s="2">
        <v>13060</v>
      </c>
      <c r="F866" s="1">
        <v>40000</v>
      </c>
      <c r="G866" s="1">
        <v>1.9E-2</v>
      </c>
      <c r="H866" s="1">
        <v>160</v>
      </c>
      <c r="I866" s="1">
        <v>3</v>
      </c>
      <c r="J866" s="1" t="s">
        <v>14</v>
      </c>
      <c r="K866" s="1">
        <v>3</v>
      </c>
      <c r="L866" s="1">
        <v>4</v>
      </c>
      <c r="M866" s="1" t="s">
        <v>22</v>
      </c>
      <c r="N866" s="1" t="s">
        <v>16</v>
      </c>
      <c r="O866" s="1" t="s">
        <v>17</v>
      </c>
      <c r="P866" s="1">
        <v>1408</v>
      </c>
      <c r="Q866" s="1" t="s">
        <v>31</v>
      </c>
      <c r="R866" s="1" t="s">
        <v>65</v>
      </c>
      <c r="S866" s="1">
        <v>3</v>
      </c>
      <c r="T866" s="1" t="s">
        <v>33</v>
      </c>
      <c r="U866" s="1">
        <v>54</v>
      </c>
      <c r="V866" s="1">
        <v>1020000</v>
      </c>
      <c r="W866" s="1">
        <v>103</v>
      </c>
      <c r="X866" s="1" t="s">
        <v>39</v>
      </c>
      <c r="Y866" s="1" t="s">
        <v>31</v>
      </c>
      <c r="Z866" s="1">
        <v>31</v>
      </c>
      <c r="AA866" s="1">
        <v>15000</v>
      </c>
    </row>
    <row r="867" spans="2:27" x14ac:dyDescent="0.25">
      <c r="B867" s="2">
        <v>1866</v>
      </c>
      <c r="C867" s="3">
        <v>44838</v>
      </c>
      <c r="D867" s="2">
        <v>1070000</v>
      </c>
      <c r="E867" s="2">
        <v>6180</v>
      </c>
      <c r="F867" s="1">
        <v>21000</v>
      </c>
      <c r="G867" s="1">
        <v>0.02</v>
      </c>
      <c r="H867" s="1">
        <v>173</v>
      </c>
      <c r="I867" s="1">
        <v>5</v>
      </c>
      <c r="J867" s="1" t="s">
        <v>18</v>
      </c>
      <c r="K867" s="1">
        <v>3</v>
      </c>
      <c r="L867" s="1">
        <v>4</v>
      </c>
      <c r="M867" s="1" t="s">
        <v>23</v>
      </c>
      <c r="N867" s="1" t="s">
        <v>19</v>
      </c>
      <c r="O867" s="1" t="s">
        <v>17</v>
      </c>
      <c r="P867" s="1">
        <v>1518</v>
      </c>
      <c r="Q867" s="1" t="s">
        <v>34</v>
      </c>
      <c r="R867" s="1" t="s">
        <v>65</v>
      </c>
      <c r="S867" s="1">
        <v>3</v>
      </c>
      <c r="T867" s="1" t="s">
        <v>33</v>
      </c>
      <c r="U867" s="1">
        <v>57</v>
      </c>
      <c r="V867" s="1">
        <v>430000</v>
      </c>
      <c r="W867" s="1">
        <v>103</v>
      </c>
      <c r="X867" s="1" t="s">
        <v>39</v>
      </c>
      <c r="Y867" s="1" t="s">
        <v>31</v>
      </c>
      <c r="Z867" s="1">
        <v>31</v>
      </c>
      <c r="AA867" s="1">
        <v>15000</v>
      </c>
    </row>
    <row r="868" spans="2:27" x14ac:dyDescent="0.25">
      <c r="B868" s="2">
        <v>1867</v>
      </c>
      <c r="C868" s="3">
        <v>44838</v>
      </c>
      <c r="D868" s="2">
        <v>2640000</v>
      </c>
      <c r="E868" s="2">
        <v>12810</v>
      </c>
      <c r="F868" s="1">
        <v>55000</v>
      </c>
      <c r="G868" s="1">
        <v>2.1000000000000001E-2</v>
      </c>
      <c r="H868" s="1">
        <v>206</v>
      </c>
      <c r="I868" s="1">
        <v>3</v>
      </c>
      <c r="J868" s="1" t="s">
        <v>18</v>
      </c>
      <c r="K868" s="1">
        <v>3</v>
      </c>
      <c r="L868" s="1">
        <v>4</v>
      </c>
      <c r="M868" s="1" t="s">
        <v>15</v>
      </c>
      <c r="N868" s="1" t="s">
        <v>16</v>
      </c>
      <c r="O868" s="1" t="s">
        <v>21</v>
      </c>
      <c r="P868" s="1">
        <v>1659</v>
      </c>
      <c r="Q868" s="1" t="s">
        <v>31</v>
      </c>
      <c r="R868" s="1" t="s">
        <v>65</v>
      </c>
      <c r="S868" s="1">
        <v>3</v>
      </c>
      <c r="T868" s="1" t="s">
        <v>33</v>
      </c>
      <c r="U868" s="1">
        <v>40</v>
      </c>
      <c r="V868" s="1">
        <v>460000</v>
      </c>
      <c r="W868" s="1">
        <v>103</v>
      </c>
      <c r="X868" s="1" t="s">
        <v>39</v>
      </c>
      <c r="Y868" s="1" t="s">
        <v>31</v>
      </c>
      <c r="Z868" s="1">
        <v>31</v>
      </c>
      <c r="AA868" s="1">
        <v>15000</v>
      </c>
    </row>
    <row r="869" spans="2:27" x14ac:dyDescent="0.25">
      <c r="B869" s="2">
        <v>1868</v>
      </c>
      <c r="C869" s="3">
        <v>44839</v>
      </c>
      <c r="D869" s="2">
        <v>1050000</v>
      </c>
      <c r="E869" s="2">
        <v>6860</v>
      </c>
      <c r="F869" s="1">
        <v>18000</v>
      </c>
      <c r="G869" s="1">
        <v>1.7000000000000001E-2</v>
      </c>
      <c r="H869" s="1">
        <v>153</v>
      </c>
      <c r="I869" s="1">
        <v>4</v>
      </c>
      <c r="J869" s="1" t="s">
        <v>18</v>
      </c>
      <c r="K869" s="1">
        <v>2</v>
      </c>
      <c r="L869" s="1">
        <v>2</v>
      </c>
      <c r="M869" s="1" t="s">
        <v>22</v>
      </c>
      <c r="N869" s="1" t="s">
        <v>19</v>
      </c>
      <c r="O869" s="1" t="s">
        <v>17</v>
      </c>
      <c r="P869" s="1">
        <v>1596</v>
      </c>
      <c r="Q869" s="1" t="s">
        <v>31</v>
      </c>
      <c r="R869" s="1" t="s">
        <v>66</v>
      </c>
      <c r="S869" s="1">
        <v>0</v>
      </c>
      <c r="T869" s="1" t="s">
        <v>33</v>
      </c>
      <c r="U869" s="1">
        <v>30</v>
      </c>
      <c r="V869" s="1">
        <v>600000</v>
      </c>
      <c r="W869" s="1">
        <v>101</v>
      </c>
      <c r="X869" s="1" t="s">
        <v>37</v>
      </c>
      <c r="Y869" s="1" t="s">
        <v>31</v>
      </c>
      <c r="Z869" s="1">
        <v>25</v>
      </c>
      <c r="AA869" s="1">
        <v>9000</v>
      </c>
    </row>
    <row r="870" spans="2:27" x14ac:dyDescent="0.25">
      <c r="B870" s="2">
        <v>1869</v>
      </c>
      <c r="C870" s="3">
        <v>44840</v>
      </c>
      <c r="D870" s="2">
        <v>1540000</v>
      </c>
      <c r="E870" s="2">
        <v>6630</v>
      </c>
      <c r="F870" s="1">
        <v>20000</v>
      </c>
      <c r="G870" s="1">
        <v>1.2999999999999999E-2</v>
      </c>
      <c r="H870" s="1">
        <v>232</v>
      </c>
      <c r="I870" s="1">
        <v>5</v>
      </c>
      <c r="J870" s="1" t="s">
        <v>14</v>
      </c>
      <c r="K870" s="1">
        <v>3</v>
      </c>
      <c r="L870" s="1">
        <v>3</v>
      </c>
      <c r="M870" s="1" t="s">
        <v>15</v>
      </c>
      <c r="N870" s="1" t="s">
        <v>19</v>
      </c>
      <c r="O870" s="1" t="s">
        <v>17</v>
      </c>
      <c r="P870" s="1">
        <v>1162</v>
      </c>
      <c r="Q870" s="1" t="s">
        <v>31</v>
      </c>
      <c r="R870" s="1" t="s">
        <v>65</v>
      </c>
      <c r="S870" s="1">
        <v>2</v>
      </c>
      <c r="T870" s="1" t="s">
        <v>33</v>
      </c>
      <c r="U870" s="1">
        <v>48</v>
      </c>
      <c r="V870" s="1">
        <v>560000</v>
      </c>
      <c r="W870" s="1">
        <v>101</v>
      </c>
      <c r="X870" s="1" t="s">
        <v>37</v>
      </c>
      <c r="Y870" s="1" t="s">
        <v>31</v>
      </c>
      <c r="Z870" s="1">
        <v>25</v>
      </c>
      <c r="AA870" s="1">
        <v>9000</v>
      </c>
    </row>
    <row r="871" spans="2:27" x14ac:dyDescent="0.25">
      <c r="B871" s="2">
        <v>1870</v>
      </c>
      <c r="C871" s="3">
        <v>44841</v>
      </c>
      <c r="D871" s="2">
        <v>3080000</v>
      </c>
      <c r="E871" s="2">
        <v>12880</v>
      </c>
      <c r="F871" s="1">
        <v>71000</v>
      </c>
      <c r="G871" s="1">
        <v>2.3E-2</v>
      </c>
      <c r="H871" s="1">
        <v>239</v>
      </c>
      <c r="I871" s="1">
        <v>6</v>
      </c>
      <c r="J871" s="1" t="s">
        <v>14</v>
      </c>
      <c r="K871" s="1">
        <v>4</v>
      </c>
      <c r="L871" s="1">
        <v>4</v>
      </c>
      <c r="M871" s="1" t="s">
        <v>22</v>
      </c>
      <c r="N871" s="1" t="s">
        <v>16</v>
      </c>
      <c r="O871" s="1" t="s">
        <v>21</v>
      </c>
      <c r="P871" s="1">
        <v>1635</v>
      </c>
      <c r="Q871" s="1" t="s">
        <v>31</v>
      </c>
      <c r="R871" s="1" t="s">
        <v>65</v>
      </c>
      <c r="S871" s="1">
        <v>4</v>
      </c>
      <c r="T871" s="1" t="s">
        <v>32</v>
      </c>
      <c r="U871" s="1">
        <v>57</v>
      </c>
      <c r="V871" s="1">
        <v>550000</v>
      </c>
      <c r="W871" s="1">
        <v>103</v>
      </c>
      <c r="X871" s="1" t="s">
        <v>39</v>
      </c>
      <c r="Y871" s="1" t="s">
        <v>31</v>
      </c>
      <c r="Z871" s="1">
        <v>31</v>
      </c>
      <c r="AA871" s="1">
        <v>15000</v>
      </c>
    </row>
    <row r="872" spans="2:27" x14ac:dyDescent="0.25">
      <c r="B872" s="2">
        <v>1871</v>
      </c>
      <c r="C872" s="3">
        <v>44841</v>
      </c>
      <c r="D872" s="2">
        <v>2140000</v>
      </c>
      <c r="E872" s="2">
        <v>12090</v>
      </c>
      <c r="F872" s="1">
        <v>34000</v>
      </c>
      <c r="G872" s="1">
        <v>1.6E-2</v>
      </c>
      <c r="H872" s="1">
        <v>177</v>
      </c>
      <c r="I872" s="1">
        <v>4</v>
      </c>
      <c r="J872" s="1" t="s">
        <v>14</v>
      </c>
      <c r="K872" s="1">
        <v>2</v>
      </c>
      <c r="L872" s="1">
        <v>4</v>
      </c>
      <c r="M872" s="1" t="s">
        <v>15</v>
      </c>
      <c r="N872" s="1" t="s">
        <v>16</v>
      </c>
      <c r="O872" s="1" t="s">
        <v>17</v>
      </c>
      <c r="P872" s="1">
        <v>1891</v>
      </c>
      <c r="Q872" s="1" t="s">
        <v>34</v>
      </c>
      <c r="R872" s="1" t="s">
        <v>65</v>
      </c>
      <c r="S872" s="1">
        <v>3</v>
      </c>
      <c r="T872" s="1" t="s">
        <v>32</v>
      </c>
      <c r="U872" s="1">
        <v>54</v>
      </c>
      <c r="V872" s="1">
        <v>730000</v>
      </c>
      <c r="W872" s="1">
        <v>102</v>
      </c>
      <c r="X872" s="1" t="s">
        <v>38</v>
      </c>
      <c r="Y872" s="1" t="s">
        <v>31</v>
      </c>
      <c r="Z872" s="1">
        <v>23</v>
      </c>
      <c r="AA872" s="1">
        <v>7000</v>
      </c>
    </row>
    <row r="873" spans="2:27" x14ac:dyDescent="0.25">
      <c r="B873" s="2">
        <v>1872</v>
      </c>
      <c r="C873" s="3">
        <v>44843</v>
      </c>
      <c r="D873" s="2">
        <v>1370000</v>
      </c>
      <c r="E873" s="2">
        <v>9710</v>
      </c>
      <c r="F873" s="1">
        <v>21000</v>
      </c>
      <c r="G873" s="1">
        <v>1.4999999999999999E-2</v>
      </c>
      <c r="H873" s="1">
        <v>141</v>
      </c>
      <c r="I873" s="1">
        <v>3</v>
      </c>
      <c r="J873" s="1" t="s">
        <v>14</v>
      </c>
      <c r="K873" s="1">
        <v>1</v>
      </c>
      <c r="L873" s="1">
        <v>3</v>
      </c>
      <c r="M873" s="1" t="s">
        <v>23</v>
      </c>
      <c r="N873" s="1" t="s">
        <v>20</v>
      </c>
      <c r="O873" s="1" t="s">
        <v>17</v>
      </c>
      <c r="P873" s="1">
        <v>1325</v>
      </c>
      <c r="Q873" s="1" t="s">
        <v>31</v>
      </c>
      <c r="R873" s="1" t="s">
        <v>66</v>
      </c>
      <c r="S873" s="1">
        <v>0</v>
      </c>
      <c r="T873" s="1" t="s">
        <v>32</v>
      </c>
      <c r="U873" s="1">
        <v>36</v>
      </c>
      <c r="V873" s="1">
        <v>550000</v>
      </c>
      <c r="W873" s="1">
        <v>101</v>
      </c>
      <c r="X873" s="1" t="s">
        <v>37</v>
      </c>
      <c r="Y873" s="1" t="s">
        <v>31</v>
      </c>
      <c r="Z873" s="1">
        <v>25</v>
      </c>
      <c r="AA873" s="1">
        <v>9000</v>
      </c>
    </row>
    <row r="874" spans="2:27" x14ac:dyDescent="0.25">
      <c r="B874" s="2">
        <v>1873</v>
      </c>
      <c r="C874" s="3">
        <v>44843</v>
      </c>
      <c r="D874" s="2">
        <v>1750000</v>
      </c>
      <c r="E874" s="2">
        <v>6480</v>
      </c>
      <c r="F874" s="1">
        <v>39000</v>
      </c>
      <c r="G874" s="1">
        <v>2.1999999999999999E-2</v>
      </c>
      <c r="H874" s="1">
        <v>270</v>
      </c>
      <c r="I874" s="1">
        <v>5</v>
      </c>
      <c r="J874" s="1" t="s">
        <v>18</v>
      </c>
      <c r="K874" s="1">
        <v>3</v>
      </c>
      <c r="L874" s="1">
        <v>4</v>
      </c>
      <c r="M874" s="1" t="s">
        <v>23</v>
      </c>
      <c r="N874" s="1" t="s">
        <v>19</v>
      </c>
      <c r="O874" s="1" t="s">
        <v>17</v>
      </c>
      <c r="P874" s="1">
        <v>1379</v>
      </c>
      <c r="Q874" s="1" t="s">
        <v>31</v>
      </c>
      <c r="R874" s="1" t="s">
        <v>65</v>
      </c>
      <c r="S874" s="1">
        <v>3</v>
      </c>
      <c r="T874" s="1" t="s">
        <v>32</v>
      </c>
      <c r="U874" s="1">
        <v>40</v>
      </c>
      <c r="V874" s="1">
        <v>510000</v>
      </c>
      <c r="W874" s="1">
        <v>103</v>
      </c>
      <c r="X874" s="1" t="s">
        <v>39</v>
      </c>
      <c r="Y874" s="1" t="s">
        <v>31</v>
      </c>
      <c r="Z874" s="1">
        <v>31</v>
      </c>
      <c r="AA874" s="1">
        <v>15000</v>
      </c>
    </row>
    <row r="875" spans="2:27" x14ac:dyDescent="0.25">
      <c r="B875" s="2">
        <v>1874</v>
      </c>
      <c r="C875" s="3">
        <v>44843</v>
      </c>
      <c r="D875" s="2">
        <v>1980000</v>
      </c>
      <c r="E875" s="2">
        <v>12450</v>
      </c>
      <c r="F875" s="1">
        <v>22000</v>
      </c>
      <c r="G875" s="1">
        <v>1.0999999999999999E-2</v>
      </c>
      <c r="H875" s="1">
        <v>159</v>
      </c>
      <c r="I875" s="1">
        <v>1</v>
      </c>
      <c r="J875" s="1" t="s">
        <v>18</v>
      </c>
      <c r="K875" s="1">
        <v>3</v>
      </c>
      <c r="L875" s="1">
        <v>2</v>
      </c>
      <c r="M875" s="1" t="s">
        <v>23</v>
      </c>
      <c r="N875" s="1" t="s">
        <v>16</v>
      </c>
      <c r="O875" s="1" t="s">
        <v>21</v>
      </c>
      <c r="P875" s="1">
        <v>1587</v>
      </c>
      <c r="Q875" s="1" t="s">
        <v>34</v>
      </c>
      <c r="R875" s="1" t="s">
        <v>64</v>
      </c>
      <c r="S875" s="1">
        <v>0</v>
      </c>
      <c r="T875" s="1" t="s">
        <v>33</v>
      </c>
      <c r="U875" s="1">
        <v>41</v>
      </c>
      <c r="V875" s="1">
        <v>770000</v>
      </c>
      <c r="W875" s="1">
        <v>101</v>
      </c>
      <c r="X875" s="1" t="s">
        <v>37</v>
      </c>
      <c r="Y875" s="1" t="s">
        <v>31</v>
      </c>
      <c r="Z875" s="1">
        <v>25</v>
      </c>
      <c r="AA875" s="1">
        <v>9000</v>
      </c>
    </row>
    <row r="876" spans="2:27" x14ac:dyDescent="0.25">
      <c r="B876" s="2">
        <v>1875</v>
      </c>
      <c r="C876" s="3">
        <v>44844</v>
      </c>
      <c r="D876" s="2">
        <v>1510000</v>
      </c>
      <c r="E876" s="2">
        <v>10060</v>
      </c>
      <c r="F876" s="1">
        <v>20000</v>
      </c>
      <c r="G876" s="1">
        <v>1.2999999999999999E-2</v>
      </c>
      <c r="H876" s="1">
        <v>150</v>
      </c>
      <c r="I876" s="1">
        <v>3</v>
      </c>
      <c r="J876" s="1" t="s">
        <v>18</v>
      </c>
      <c r="K876" s="1">
        <v>2</v>
      </c>
      <c r="L876" s="1">
        <v>2</v>
      </c>
      <c r="M876" s="1" t="s">
        <v>23</v>
      </c>
      <c r="N876" s="1" t="s">
        <v>20</v>
      </c>
      <c r="O876" s="1" t="s">
        <v>21</v>
      </c>
      <c r="P876" s="1">
        <v>1769</v>
      </c>
      <c r="Q876" s="1" t="s">
        <v>31</v>
      </c>
      <c r="R876" s="1" t="s">
        <v>66</v>
      </c>
      <c r="S876" s="1">
        <v>0</v>
      </c>
      <c r="T876" s="1" t="s">
        <v>33</v>
      </c>
      <c r="U876" s="1">
        <v>33</v>
      </c>
      <c r="V876" s="1">
        <v>610000</v>
      </c>
      <c r="W876" s="1">
        <v>101</v>
      </c>
      <c r="X876" s="1" t="s">
        <v>37</v>
      </c>
      <c r="Y876" s="1" t="s">
        <v>31</v>
      </c>
      <c r="Z876" s="1">
        <v>25</v>
      </c>
      <c r="AA876" s="1">
        <v>9000</v>
      </c>
    </row>
    <row r="877" spans="2:27" x14ac:dyDescent="0.25">
      <c r="B877" s="2">
        <v>1876</v>
      </c>
      <c r="C877" s="3">
        <v>44844</v>
      </c>
      <c r="D877" s="2">
        <v>1920000</v>
      </c>
      <c r="E877" s="2">
        <v>10100</v>
      </c>
      <c r="F877" s="1">
        <v>44000</v>
      </c>
      <c r="G877" s="1">
        <v>2.3E-2</v>
      </c>
      <c r="H877" s="1">
        <v>190</v>
      </c>
      <c r="I877" s="1">
        <v>5</v>
      </c>
      <c r="J877" s="1" t="s">
        <v>18</v>
      </c>
      <c r="K877" s="1">
        <v>2</v>
      </c>
      <c r="L877" s="1">
        <v>2</v>
      </c>
      <c r="M877" s="1" t="s">
        <v>22</v>
      </c>
      <c r="N877" s="1" t="s">
        <v>20</v>
      </c>
      <c r="O877" s="1" t="s">
        <v>17</v>
      </c>
      <c r="P877" s="1">
        <v>1832</v>
      </c>
      <c r="Q877" s="1" t="s">
        <v>31</v>
      </c>
      <c r="R877" s="1" t="s">
        <v>66</v>
      </c>
      <c r="S877" s="1">
        <v>0</v>
      </c>
      <c r="T877" s="1" t="s">
        <v>32</v>
      </c>
      <c r="U877" s="1">
        <v>35</v>
      </c>
      <c r="V877" s="1">
        <v>520000</v>
      </c>
      <c r="W877" s="1">
        <v>103</v>
      </c>
      <c r="X877" s="1" t="s">
        <v>39</v>
      </c>
      <c r="Y877" s="1" t="s">
        <v>31</v>
      </c>
      <c r="Z877" s="1">
        <v>31</v>
      </c>
      <c r="AA877" s="1">
        <v>15000</v>
      </c>
    </row>
    <row r="878" spans="2:27" x14ac:dyDescent="0.25">
      <c r="B878" s="2">
        <v>1877</v>
      </c>
      <c r="C878" s="3">
        <v>44847</v>
      </c>
      <c r="D878" s="2">
        <v>1680000</v>
      </c>
      <c r="E878" s="2">
        <v>9820</v>
      </c>
      <c r="F878" s="1">
        <v>29000</v>
      </c>
      <c r="G878" s="1">
        <v>1.7000000000000001E-2</v>
      </c>
      <c r="H878" s="1">
        <v>171</v>
      </c>
      <c r="I878" s="1">
        <v>1</v>
      </c>
      <c r="J878" s="1" t="s">
        <v>18</v>
      </c>
      <c r="K878" s="1">
        <v>2</v>
      </c>
      <c r="L878" s="1">
        <v>3</v>
      </c>
      <c r="M878" s="1" t="s">
        <v>22</v>
      </c>
      <c r="N878" s="1" t="s">
        <v>20</v>
      </c>
      <c r="O878" s="1" t="s">
        <v>17</v>
      </c>
      <c r="P878" s="1">
        <v>1817</v>
      </c>
      <c r="Q878" s="1" t="s">
        <v>34</v>
      </c>
      <c r="R878" s="1" t="s">
        <v>65</v>
      </c>
      <c r="S878" s="1">
        <v>2</v>
      </c>
      <c r="T878" s="1" t="s">
        <v>33</v>
      </c>
      <c r="U878" s="1">
        <v>64</v>
      </c>
      <c r="V878" s="1">
        <v>510000</v>
      </c>
      <c r="W878" s="1">
        <v>101</v>
      </c>
      <c r="X878" s="1" t="s">
        <v>37</v>
      </c>
      <c r="Y878" s="1" t="s">
        <v>31</v>
      </c>
      <c r="Z878" s="1">
        <v>25</v>
      </c>
      <c r="AA878" s="1">
        <v>9000</v>
      </c>
    </row>
    <row r="879" spans="2:27" x14ac:dyDescent="0.25">
      <c r="B879" s="2">
        <v>1878</v>
      </c>
      <c r="C879" s="3">
        <v>44847</v>
      </c>
      <c r="D879" s="2">
        <v>2650000</v>
      </c>
      <c r="E879" s="2">
        <v>13050</v>
      </c>
      <c r="F879" s="1">
        <v>45000</v>
      </c>
      <c r="G879" s="1">
        <v>1.7000000000000001E-2</v>
      </c>
      <c r="H879" s="1">
        <v>203</v>
      </c>
      <c r="I879" s="1">
        <v>5</v>
      </c>
      <c r="J879" s="1" t="s">
        <v>14</v>
      </c>
      <c r="K879" s="1">
        <v>3</v>
      </c>
      <c r="L879" s="1">
        <v>4</v>
      </c>
      <c r="M879" s="1" t="s">
        <v>15</v>
      </c>
      <c r="N879" s="1" t="s">
        <v>16</v>
      </c>
      <c r="O879" s="1" t="s">
        <v>21</v>
      </c>
      <c r="P879" s="1">
        <v>1929</v>
      </c>
      <c r="Q879" s="1" t="s">
        <v>31</v>
      </c>
      <c r="R879" s="1" t="s">
        <v>65</v>
      </c>
      <c r="S879" s="1">
        <v>3</v>
      </c>
      <c r="T879" s="1" t="s">
        <v>33</v>
      </c>
      <c r="U879" s="1">
        <v>44</v>
      </c>
      <c r="V879" s="1">
        <v>730000</v>
      </c>
      <c r="W879" s="1">
        <v>101</v>
      </c>
      <c r="X879" s="1" t="s">
        <v>37</v>
      </c>
      <c r="Y879" s="1" t="s">
        <v>31</v>
      </c>
      <c r="Z879" s="1">
        <v>25</v>
      </c>
      <c r="AA879" s="1">
        <v>9000</v>
      </c>
    </row>
    <row r="880" spans="2:27" x14ac:dyDescent="0.25">
      <c r="B880" s="2">
        <v>1879</v>
      </c>
      <c r="C880" s="3">
        <v>44848</v>
      </c>
      <c r="D880" s="2">
        <v>1280000</v>
      </c>
      <c r="E880" s="2">
        <v>6800</v>
      </c>
      <c r="F880" s="1">
        <v>26000</v>
      </c>
      <c r="G880" s="1">
        <v>0.02</v>
      </c>
      <c r="H880" s="1">
        <v>188</v>
      </c>
      <c r="I880" s="1">
        <v>4</v>
      </c>
      <c r="J880" s="1" t="s">
        <v>18</v>
      </c>
      <c r="K880" s="1">
        <v>2</v>
      </c>
      <c r="L880" s="1">
        <v>4</v>
      </c>
      <c r="M880" s="1" t="s">
        <v>22</v>
      </c>
      <c r="N880" s="1" t="s">
        <v>19</v>
      </c>
      <c r="O880" s="1" t="s">
        <v>17</v>
      </c>
      <c r="P880" s="1">
        <v>1055</v>
      </c>
      <c r="Q880" s="1" t="s">
        <v>31</v>
      </c>
      <c r="R880" s="1" t="s">
        <v>65</v>
      </c>
      <c r="S880" s="1">
        <v>3</v>
      </c>
      <c r="T880" s="1" t="s">
        <v>32</v>
      </c>
      <c r="U880" s="1">
        <v>52</v>
      </c>
      <c r="V880" s="1">
        <v>410000</v>
      </c>
      <c r="W880" s="1">
        <v>103</v>
      </c>
      <c r="X880" s="1" t="s">
        <v>39</v>
      </c>
      <c r="Y880" s="1" t="s">
        <v>31</v>
      </c>
      <c r="Z880" s="1">
        <v>31</v>
      </c>
      <c r="AA880" s="1">
        <v>15000</v>
      </c>
    </row>
    <row r="881" spans="2:27" x14ac:dyDescent="0.25">
      <c r="B881" s="2">
        <v>1880</v>
      </c>
      <c r="C881" s="3">
        <v>44848</v>
      </c>
      <c r="D881" s="2">
        <v>1280000</v>
      </c>
      <c r="E881" s="2">
        <v>6990</v>
      </c>
      <c r="F881" s="1">
        <v>20000</v>
      </c>
      <c r="G881" s="1">
        <v>1.6E-2</v>
      </c>
      <c r="H881" s="1">
        <v>183</v>
      </c>
      <c r="I881" s="1">
        <v>2</v>
      </c>
      <c r="J881" s="1" t="s">
        <v>14</v>
      </c>
      <c r="K881" s="1">
        <v>2</v>
      </c>
      <c r="L881" s="1">
        <v>2</v>
      </c>
      <c r="M881" s="1" t="s">
        <v>22</v>
      </c>
      <c r="N881" s="1" t="s">
        <v>19</v>
      </c>
      <c r="O881" s="1" t="s">
        <v>17</v>
      </c>
      <c r="P881" s="1">
        <v>1484</v>
      </c>
      <c r="Q881" s="1" t="s">
        <v>34</v>
      </c>
      <c r="R881" s="1" t="s">
        <v>64</v>
      </c>
      <c r="S881" s="1">
        <v>0</v>
      </c>
      <c r="T881" s="1" t="s">
        <v>32</v>
      </c>
      <c r="U881" s="1">
        <v>41</v>
      </c>
      <c r="V881" s="1">
        <v>810000</v>
      </c>
      <c r="W881" s="1">
        <v>102</v>
      </c>
      <c r="X881" s="1" t="s">
        <v>38</v>
      </c>
      <c r="Y881" s="1" t="s">
        <v>31</v>
      </c>
      <c r="Z881" s="1">
        <v>23</v>
      </c>
      <c r="AA881" s="1">
        <v>7000</v>
      </c>
    </row>
    <row r="882" spans="2:27" x14ac:dyDescent="0.25">
      <c r="B882" s="2">
        <v>1881</v>
      </c>
      <c r="C882" s="3">
        <v>44849</v>
      </c>
      <c r="D882" s="2">
        <v>1740000</v>
      </c>
      <c r="E882" s="2">
        <v>10230</v>
      </c>
      <c r="F882" s="1">
        <v>33000</v>
      </c>
      <c r="G882" s="1">
        <v>1.9E-2</v>
      </c>
      <c r="H882" s="1">
        <v>170</v>
      </c>
      <c r="I882" s="1">
        <v>1</v>
      </c>
      <c r="J882" s="1" t="s">
        <v>14</v>
      </c>
      <c r="K882" s="1">
        <v>3</v>
      </c>
      <c r="L882" s="1">
        <v>4</v>
      </c>
      <c r="M882" s="1" t="s">
        <v>22</v>
      </c>
      <c r="N882" s="1" t="s">
        <v>20</v>
      </c>
      <c r="O882" s="1" t="s">
        <v>17</v>
      </c>
      <c r="P882" s="1">
        <v>1543</v>
      </c>
      <c r="Q882" s="1" t="s">
        <v>34</v>
      </c>
      <c r="R882" s="1" t="s">
        <v>65</v>
      </c>
      <c r="S882" s="1">
        <v>2</v>
      </c>
      <c r="T882" s="1" t="s">
        <v>33</v>
      </c>
      <c r="U882" s="1">
        <v>41</v>
      </c>
      <c r="V882" s="1">
        <v>580000</v>
      </c>
      <c r="W882" s="1">
        <v>103</v>
      </c>
      <c r="X882" s="1" t="s">
        <v>39</v>
      </c>
      <c r="Y882" s="1" t="s">
        <v>31</v>
      </c>
      <c r="Z882" s="1">
        <v>31</v>
      </c>
      <c r="AA882" s="1">
        <v>15000</v>
      </c>
    </row>
    <row r="883" spans="2:27" x14ac:dyDescent="0.25">
      <c r="B883" s="2">
        <v>1882</v>
      </c>
      <c r="C883" s="3">
        <v>44851</v>
      </c>
      <c r="D883" s="2">
        <v>1150000</v>
      </c>
      <c r="E883" s="2">
        <v>7230</v>
      </c>
      <c r="F883" s="1">
        <v>13000</v>
      </c>
      <c r="G883" s="1">
        <v>1.0999999999999999E-2</v>
      </c>
      <c r="H883" s="1">
        <v>159</v>
      </c>
      <c r="I883" s="1">
        <v>6</v>
      </c>
      <c r="J883" s="1" t="s">
        <v>14</v>
      </c>
      <c r="K883" s="1">
        <v>2</v>
      </c>
      <c r="L883" s="1">
        <v>3</v>
      </c>
      <c r="M883" s="1" t="s">
        <v>22</v>
      </c>
      <c r="N883" s="1" t="s">
        <v>19</v>
      </c>
      <c r="O883" s="1" t="s">
        <v>17</v>
      </c>
      <c r="P883" s="1">
        <v>1570</v>
      </c>
      <c r="Q883" s="1" t="s">
        <v>31</v>
      </c>
      <c r="R883" s="1" t="s">
        <v>65</v>
      </c>
      <c r="S883" s="1">
        <v>4</v>
      </c>
      <c r="T883" s="1" t="s">
        <v>32</v>
      </c>
      <c r="U883" s="1">
        <v>47</v>
      </c>
      <c r="V883" s="1">
        <v>610000</v>
      </c>
      <c r="W883" s="1">
        <v>101</v>
      </c>
      <c r="X883" s="1" t="s">
        <v>37</v>
      </c>
      <c r="Y883" s="1" t="s">
        <v>31</v>
      </c>
      <c r="Z883" s="1">
        <v>25</v>
      </c>
      <c r="AA883" s="1">
        <v>9000</v>
      </c>
    </row>
    <row r="884" spans="2:27" x14ac:dyDescent="0.25">
      <c r="B884" s="2">
        <v>1883</v>
      </c>
      <c r="C884" s="3">
        <v>44852</v>
      </c>
      <c r="D884" s="2">
        <v>1870000</v>
      </c>
      <c r="E884" s="2">
        <v>12630</v>
      </c>
      <c r="F884" s="1">
        <v>43000</v>
      </c>
      <c r="G884" s="1">
        <v>2.3E-2</v>
      </c>
      <c r="H884" s="1">
        <v>148</v>
      </c>
      <c r="I884" s="1">
        <v>4</v>
      </c>
      <c r="J884" s="1" t="s">
        <v>14</v>
      </c>
      <c r="K884" s="1">
        <v>1</v>
      </c>
      <c r="L884" s="1">
        <v>2</v>
      </c>
      <c r="M884" s="1" t="s">
        <v>15</v>
      </c>
      <c r="N884" s="1" t="s">
        <v>16</v>
      </c>
      <c r="O884" s="1" t="s">
        <v>17</v>
      </c>
      <c r="P884" s="1">
        <v>1627</v>
      </c>
      <c r="Q884" s="1" t="s">
        <v>31</v>
      </c>
      <c r="R884" s="1" t="s">
        <v>66</v>
      </c>
      <c r="S884" s="1">
        <v>0</v>
      </c>
      <c r="T884" s="1" t="s">
        <v>33</v>
      </c>
      <c r="U884" s="1">
        <v>38</v>
      </c>
      <c r="V884" s="1">
        <v>360000</v>
      </c>
      <c r="W884" s="1">
        <v>103</v>
      </c>
      <c r="X884" s="1" t="s">
        <v>39</v>
      </c>
      <c r="Y884" s="1" t="s">
        <v>31</v>
      </c>
      <c r="Z884" s="1">
        <v>31</v>
      </c>
      <c r="AA884" s="1">
        <v>15000</v>
      </c>
    </row>
    <row r="885" spans="2:27" x14ac:dyDescent="0.25">
      <c r="B885" s="2">
        <v>1884</v>
      </c>
      <c r="C885" s="3">
        <v>44854</v>
      </c>
      <c r="D885" s="2">
        <v>2200000</v>
      </c>
      <c r="E885" s="2">
        <v>10370</v>
      </c>
      <c r="F885" s="1">
        <v>22000</v>
      </c>
      <c r="G885" s="1">
        <v>0.01</v>
      </c>
      <c r="H885" s="1">
        <v>212</v>
      </c>
      <c r="I885" s="1">
        <v>2</v>
      </c>
      <c r="J885" s="1" t="s">
        <v>18</v>
      </c>
      <c r="K885" s="1">
        <v>3</v>
      </c>
      <c r="L885" s="1">
        <v>3</v>
      </c>
      <c r="M885" s="1" t="s">
        <v>22</v>
      </c>
      <c r="N885" s="1" t="s">
        <v>20</v>
      </c>
      <c r="O885" s="1" t="s">
        <v>17</v>
      </c>
      <c r="P885" s="1">
        <v>1984</v>
      </c>
      <c r="Q885" s="1" t="s">
        <v>31</v>
      </c>
      <c r="R885" s="1" t="s">
        <v>65</v>
      </c>
      <c r="S885" s="1">
        <v>2</v>
      </c>
      <c r="T885" s="1" t="s">
        <v>33</v>
      </c>
      <c r="U885" s="1">
        <v>57</v>
      </c>
      <c r="V885" s="1">
        <v>500000</v>
      </c>
      <c r="W885" s="1">
        <v>101</v>
      </c>
      <c r="X885" s="1" t="s">
        <v>37</v>
      </c>
      <c r="Y885" s="1" t="s">
        <v>31</v>
      </c>
      <c r="Z885" s="1">
        <v>25</v>
      </c>
      <c r="AA885" s="1">
        <v>9000</v>
      </c>
    </row>
    <row r="886" spans="2:27" x14ac:dyDescent="0.25">
      <c r="B886" s="2">
        <v>1885</v>
      </c>
      <c r="C886" s="3">
        <v>44858</v>
      </c>
      <c r="D886" s="2">
        <v>1820000</v>
      </c>
      <c r="E886" s="2">
        <v>7330</v>
      </c>
      <c r="F886" s="1">
        <v>31000</v>
      </c>
      <c r="G886" s="1">
        <v>1.7000000000000001E-2</v>
      </c>
      <c r="H886" s="1">
        <v>248</v>
      </c>
      <c r="I886" s="1">
        <v>6</v>
      </c>
      <c r="J886" s="1" t="s">
        <v>18</v>
      </c>
      <c r="K886" s="1">
        <v>3</v>
      </c>
      <c r="L886" s="1">
        <v>3</v>
      </c>
      <c r="M886" s="1" t="s">
        <v>22</v>
      </c>
      <c r="N886" s="1" t="s">
        <v>19</v>
      </c>
      <c r="O886" s="1" t="s">
        <v>21</v>
      </c>
      <c r="P886" s="1">
        <v>1221</v>
      </c>
      <c r="Q886" s="1" t="s">
        <v>31</v>
      </c>
      <c r="R886" s="1" t="s">
        <v>65</v>
      </c>
      <c r="S886" s="1">
        <v>3</v>
      </c>
      <c r="T886" s="1" t="s">
        <v>33</v>
      </c>
      <c r="U886" s="1">
        <v>54</v>
      </c>
      <c r="V886" s="1">
        <v>550000</v>
      </c>
      <c r="W886" s="1">
        <v>101</v>
      </c>
      <c r="X886" s="1" t="s">
        <v>37</v>
      </c>
      <c r="Y886" s="1" t="s">
        <v>31</v>
      </c>
      <c r="Z886" s="1">
        <v>25</v>
      </c>
      <c r="AA886" s="1">
        <v>9000</v>
      </c>
    </row>
    <row r="887" spans="2:27" x14ac:dyDescent="0.25">
      <c r="B887" s="2">
        <v>1886</v>
      </c>
      <c r="C887" s="3">
        <v>44858</v>
      </c>
      <c r="D887" s="2">
        <v>2240000</v>
      </c>
      <c r="E887" s="2">
        <v>9370</v>
      </c>
      <c r="F887" s="1">
        <v>36000</v>
      </c>
      <c r="G887" s="1">
        <v>1.6E-2</v>
      </c>
      <c r="H887" s="1">
        <v>239</v>
      </c>
      <c r="I887" s="1">
        <v>1</v>
      </c>
      <c r="J887" s="1" t="s">
        <v>18</v>
      </c>
      <c r="K887" s="1">
        <v>4</v>
      </c>
      <c r="L887" s="1">
        <v>4</v>
      </c>
      <c r="M887" s="1" t="s">
        <v>23</v>
      </c>
      <c r="N887" s="1" t="s">
        <v>20</v>
      </c>
      <c r="O887" s="1" t="s">
        <v>17</v>
      </c>
      <c r="P887" s="1">
        <v>1262</v>
      </c>
      <c r="Q887" s="1" t="s">
        <v>31</v>
      </c>
      <c r="R887" s="1" t="s">
        <v>65</v>
      </c>
      <c r="S887" s="1">
        <v>3</v>
      </c>
      <c r="T887" s="1" t="s">
        <v>33</v>
      </c>
      <c r="U887" s="1">
        <v>43</v>
      </c>
      <c r="V887" s="1">
        <v>770000</v>
      </c>
      <c r="W887" s="1">
        <v>102</v>
      </c>
      <c r="X887" s="1" t="s">
        <v>38</v>
      </c>
      <c r="Y887" s="1" t="s">
        <v>31</v>
      </c>
      <c r="Z887" s="1">
        <v>23</v>
      </c>
      <c r="AA887" s="1">
        <v>7000</v>
      </c>
    </row>
    <row r="888" spans="2:27" x14ac:dyDescent="0.25">
      <c r="B888" s="2">
        <v>1887</v>
      </c>
      <c r="C888" s="3">
        <v>44859</v>
      </c>
      <c r="D888" s="2">
        <v>1960000</v>
      </c>
      <c r="E888" s="2">
        <v>7150</v>
      </c>
      <c r="F888" s="1">
        <v>20000</v>
      </c>
      <c r="G888" s="1">
        <v>0.01</v>
      </c>
      <c r="H888" s="1">
        <v>274</v>
      </c>
      <c r="I888" s="1">
        <v>6</v>
      </c>
      <c r="J888" s="1" t="s">
        <v>14</v>
      </c>
      <c r="K888" s="1">
        <v>4</v>
      </c>
      <c r="L888" s="1">
        <v>4</v>
      </c>
      <c r="M888" s="1" t="s">
        <v>22</v>
      </c>
      <c r="N888" s="1" t="s">
        <v>19</v>
      </c>
      <c r="O888" s="1" t="s">
        <v>21</v>
      </c>
      <c r="P888" s="1">
        <v>1258</v>
      </c>
      <c r="Q888" s="1" t="s">
        <v>34</v>
      </c>
      <c r="R888" s="1" t="s">
        <v>65</v>
      </c>
      <c r="S888" s="1">
        <v>4</v>
      </c>
      <c r="T888" s="1" t="s">
        <v>33</v>
      </c>
      <c r="U888" s="1">
        <v>64</v>
      </c>
      <c r="V888" s="1">
        <v>370000</v>
      </c>
      <c r="W888" s="1">
        <v>101</v>
      </c>
      <c r="X888" s="1" t="s">
        <v>37</v>
      </c>
      <c r="Y888" s="1" t="s">
        <v>31</v>
      </c>
      <c r="Z888" s="1">
        <v>25</v>
      </c>
      <c r="AA888" s="1">
        <v>9000</v>
      </c>
    </row>
    <row r="889" spans="2:27" x14ac:dyDescent="0.25">
      <c r="B889" s="2">
        <v>1888</v>
      </c>
      <c r="C889" s="3">
        <v>44859</v>
      </c>
      <c r="D889" s="2">
        <v>2290000</v>
      </c>
      <c r="E889" s="2">
        <v>12240</v>
      </c>
      <c r="F889" s="1">
        <v>27000</v>
      </c>
      <c r="G889" s="1">
        <v>1.2E-2</v>
      </c>
      <c r="H889" s="1">
        <v>187</v>
      </c>
      <c r="I889" s="1">
        <v>1</v>
      </c>
      <c r="J889" s="1" t="s">
        <v>18</v>
      </c>
      <c r="K889" s="1">
        <v>3</v>
      </c>
      <c r="L889" s="1">
        <v>4</v>
      </c>
      <c r="M889" s="1" t="s">
        <v>23</v>
      </c>
      <c r="N889" s="1" t="s">
        <v>16</v>
      </c>
      <c r="O889" s="1" t="s">
        <v>17</v>
      </c>
      <c r="P889" s="1">
        <v>1571</v>
      </c>
      <c r="Q889" s="1" t="s">
        <v>31</v>
      </c>
      <c r="R889" s="1" t="s">
        <v>65</v>
      </c>
      <c r="S889" s="1">
        <v>2</v>
      </c>
      <c r="T889" s="1" t="s">
        <v>33</v>
      </c>
      <c r="U889" s="1">
        <v>62</v>
      </c>
      <c r="V889" s="1">
        <v>350000</v>
      </c>
      <c r="W889" s="1">
        <v>101</v>
      </c>
      <c r="X889" s="1" t="s">
        <v>37</v>
      </c>
      <c r="Y889" s="1" t="s">
        <v>31</v>
      </c>
      <c r="Z889" s="1">
        <v>25</v>
      </c>
      <c r="AA889" s="1">
        <v>9000</v>
      </c>
    </row>
    <row r="890" spans="2:27" x14ac:dyDescent="0.25">
      <c r="B890" s="2">
        <v>1889</v>
      </c>
      <c r="C890" s="3">
        <v>44860</v>
      </c>
      <c r="D890" s="2">
        <v>1880000</v>
      </c>
      <c r="E890" s="2">
        <v>12360</v>
      </c>
      <c r="F890" s="1">
        <v>38000</v>
      </c>
      <c r="G890" s="1">
        <v>0.02</v>
      </c>
      <c r="H890" s="1">
        <v>152</v>
      </c>
      <c r="I890" s="1">
        <v>5</v>
      </c>
      <c r="J890" s="1" t="s">
        <v>14</v>
      </c>
      <c r="K890" s="1">
        <v>3</v>
      </c>
      <c r="L890" s="1">
        <v>4</v>
      </c>
      <c r="M890" s="1" t="s">
        <v>15</v>
      </c>
      <c r="N890" s="1" t="s">
        <v>16</v>
      </c>
      <c r="O890" s="1" t="s">
        <v>17</v>
      </c>
      <c r="P890" s="1">
        <v>1375</v>
      </c>
      <c r="Q890" s="1" t="s">
        <v>31</v>
      </c>
      <c r="R890" s="1" t="s">
        <v>65</v>
      </c>
      <c r="S890" s="1">
        <v>2</v>
      </c>
      <c r="T890" s="1" t="s">
        <v>33</v>
      </c>
      <c r="U890" s="1">
        <v>43</v>
      </c>
      <c r="V890" s="1">
        <v>1070000</v>
      </c>
      <c r="W890" s="1">
        <v>103</v>
      </c>
      <c r="X890" s="1" t="s">
        <v>39</v>
      </c>
      <c r="Y890" s="1" t="s">
        <v>31</v>
      </c>
      <c r="Z890" s="1">
        <v>31</v>
      </c>
      <c r="AA890" s="1">
        <v>15000</v>
      </c>
    </row>
    <row r="891" spans="2:27" x14ac:dyDescent="0.25">
      <c r="B891" s="2">
        <v>1890</v>
      </c>
      <c r="C891" s="3">
        <v>44860</v>
      </c>
      <c r="D891" s="2">
        <v>3120000</v>
      </c>
      <c r="E891" s="2">
        <v>11900</v>
      </c>
      <c r="F891" s="1">
        <v>56000</v>
      </c>
      <c r="G891" s="1">
        <v>1.7999999999999999E-2</v>
      </c>
      <c r="H891" s="1">
        <v>262</v>
      </c>
      <c r="I891" s="1">
        <v>6</v>
      </c>
      <c r="J891" s="1" t="s">
        <v>14</v>
      </c>
      <c r="K891" s="1">
        <v>3</v>
      </c>
      <c r="L891" s="1">
        <v>4</v>
      </c>
      <c r="M891" s="1" t="s">
        <v>23</v>
      </c>
      <c r="N891" s="1" t="s">
        <v>16</v>
      </c>
      <c r="O891" s="1" t="s">
        <v>17</v>
      </c>
      <c r="P891" s="1">
        <v>1467</v>
      </c>
      <c r="Q891" s="1" t="s">
        <v>31</v>
      </c>
      <c r="R891" s="1" t="s">
        <v>65</v>
      </c>
      <c r="S891" s="1">
        <v>3</v>
      </c>
      <c r="T891" s="1" t="s">
        <v>33</v>
      </c>
      <c r="U891" s="1">
        <v>51</v>
      </c>
      <c r="V891" s="1">
        <v>410000</v>
      </c>
      <c r="W891" s="1">
        <v>103</v>
      </c>
      <c r="X891" s="1" t="s">
        <v>39</v>
      </c>
      <c r="Y891" s="1" t="s">
        <v>31</v>
      </c>
      <c r="Z891" s="1">
        <v>31</v>
      </c>
      <c r="AA891" s="1">
        <v>15000</v>
      </c>
    </row>
    <row r="892" spans="2:27" x14ac:dyDescent="0.25">
      <c r="B892" s="2">
        <v>1891</v>
      </c>
      <c r="C892" s="3">
        <v>44861</v>
      </c>
      <c r="D892" s="2">
        <v>1800000</v>
      </c>
      <c r="E892" s="2">
        <v>6540</v>
      </c>
      <c r="F892" s="1">
        <v>38000</v>
      </c>
      <c r="G892" s="1">
        <v>2.1000000000000001E-2</v>
      </c>
      <c r="H892" s="1">
        <v>275</v>
      </c>
      <c r="I892" s="1">
        <v>2</v>
      </c>
      <c r="J892" s="1" t="s">
        <v>18</v>
      </c>
      <c r="K892" s="1">
        <v>3</v>
      </c>
      <c r="L892" s="1">
        <v>3</v>
      </c>
      <c r="M892" s="1" t="s">
        <v>15</v>
      </c>
      <c r="N892" s="1" t="s">
        <v>19</v>
      </c>
      <c r="O892" s="1" t="s">
        <v>17</v>
      </c>
      <c r="P892" s="1">
        <v>1132</v>
      </c>
      <c r="Q892" s="1" t="s">
        <v>31</v>
      </c>
      <c r="R892" s="1" t="s">
        <v>65</v>
      </c>
      <c r="S892" s="1">
        <v>4</v>
      </c>
      <c r="T892" s="1" t="s">
        <v>33</v>
      </c>
      <c r="U892" s="1">
        <v>55</v>
      </c>
      <c r="V892" s="1">
        <v>540000</v>
      </c>
      <c r="W892" s="1">
        <v>103</v>
      </c>
      <c r="X892" s="1" t="s">
        <v>39</v>
      </c>
      <c r="Y892" s="1" t="s">
        <v>31</v>
      </c>
      <c r="Z892" s="1">
        <v>31</v>
      </c>
      <c r="AA892" s="1">
        <v>15000</v>
      </c>
    </row>
    <row r="893" spans="2:27" x14ac:dyDescent="0.25">
      <c r="B893" s="2">
        <v>1892</v>
      </c>
      <c r="C893" s="3">
        <v>44861</v>
      </c>
      <c r="D893" s="2">
        <v>1810000</v>
      </c>
      <c r="E893" s="2">
        <v>12650</v>
      </c>
      <c r="F893" s="1">
        <v>31000</v>
      </c>
      <c r="G893" s="1">
        <v>1.7000000000000001E-2</v>
      </c>
      <c r="H893" s="1">
        <v>143</v>
      </c>
      <c r="I893" s="1">
        <v>4</v>
      </c>
      <c r="J893" s="1" t="s">
        <v>14</v>
      </c>
      <c r="K893" s="1">
        <v>1</v>
      </c>
      <c r="L893" s="1">
        <v>3</v>
      </c>
      <c r="M893" s="1" t="s">
        <v>15</v>
      </c>
      <c r="N893" s="1" t="s">
        <v>16</v>
      </c>
      <c r="O893" s="1" t="s">
        <v>17</v>
      </c>
      <c r="P893" s="1">
        <v>1555</v>
      </c>
      <c r="Q893" s="1" t="s">
        <v>31</v>
      </c>
      <c r="R893" s="1" t="s">
        <v>66</v>
      </c>
      <c r="S893" s="1">
        <v>0</v>
      </c>
      <c r="T893" s="1" t="s">
        <v>33</v>
      </c>
      <c r="U893" s="1">
        <v>35</v>
      </c>
      <c r="V893" s="1">
        <v>600000</v>
      </c>
      <c r="W893" s="1">
        <v>102</v>
      </c>
      <c r="X893" s="1" t="s">
        <v>38</v>
      </c>
      <c r="Y893" s="1" t="s">
        <v>31</v>
      </c>
      <c r="Z893" s="1">
        <v>23</v>
      </c>
      <c r="AA893" s="1">
        <v>7000</v>
      </c>
    </row>
    <row r="894" spans="2:27" x14ac:dyDescent="0.25">
      <c r="B894" s="2">
        <v>1893</v>
      </c>
      <c r="C894" s="3">
        <v>44861</v>
      </c>
      <c r="D894" s="2">
        <v>2560000</v>
      </c>
      <c r="E894" s="2">
        <v>11130</v>
      </c>
      <c r="F894" s="1">
        <v>38000</v>
      </c>
      <c r="G894" s="1">
        <v>1.4999999999999999E-2</v>
      </c>
      <c r="H894" s="1">
        <v>230</v>
      </c>
      <c r="I894" s="1">
        <v>3</v>
      </c>
      <c r="J894" s="1" t="s">
        <v>14</v>
      </c>
      <c r="K894" s="1">
        <v>3</v>
      </c>
      <c r="L894" s="1">
        <v>3</v>
      </c>
      <c r="M894" s="1" t="s">
        <v>22</v>
      </c>
      <c r="N894" s="1" t="s">
        <v>20</v>
      </c>
      <c r="O894" s="1" t="s">
        <v>21</v>
      </c>
      <c r="P894" s="1">
        <v>1805</v>
      </c>
      <c r="Q894" s="1" t="s">
        <v>31</v>
      </c>
      <c r="R894" s="1" t="s">
        <v>65</v>
      </c>
      <c r="S894" s="1">
        <v>3</v>
      </c>
      <c r="T894" s="1" t="s">
        <v>33</v>
      </c>
      <c r="U894" s="1">
        <v>50</v>
      </c>
      <c r="V894" s="1">
        <v>1040000</v>
      </c>
      <c r="W894" s="1">
        <v>102</v>
      </c>
      <c r="X894" s="1" t="s">
        <v>38</v>
      </c>
      <c r="Y894" s="1" t="s">
        <v>31</v>
      </c>
      <c r="Z894" s="1">
        <v>23</v>
      </c>
      <c r="AA894" s="1">
        <v>7000</v>
      </c>
    </row>
    <row r="895" spans="2:27" x14ac:dyDescent="0.25">
      <c r="B895" s="2">
        <v>1894</v>
      </c>
      <c r="C895" s="3">
        <v>44862</v>
      </c>
      <c r="D895" s="2">
        <v>1800000</v>
      </c>
      <c r="E895" s="2">
        <v>9320</v>
      </c>
      <c r="F895" s="1">
        <v>40000</v>
      </c>
      <c r="G895" s="1">
        <v>2.1999999999999999E-2</v>
      </c>
      <c r="H895" s="1">
        <v>193</v>
      </c>
      <c r="I895" s="1">
        <v>1</v>
      </c>
      <c r="J895" s="1" t="s">
        <v>18</v>
      </c>
      <c r="K895" s="1">
        <v>3</v>
      </c>
      <c r="L895" s="1">
        <v>4</v>
      </c>
      <c r="M895" s="1" t="s">
        <v>23</v>
      </c>
      <c r="N895" s="1" t="s">
        <v>20</v>
      </c>
      <c r="O895" s="1" t="s">
        <v>17</v>
      </c>
      <c r="P895" s="1">
        <v>1547</v>
      </c>
      <c r="Q895" s="1" t="s">
        <v>34</v>
      </c>
      <c r="R895" s="1" t="s">
        <v>65</v>
      </c>
      <c r="S895" s="1">
        <v>2</v>
      </c>
      <c r="T895" s="1" t="s">
        <v>32</v>
      </c>
      <c r="U895" s="1">
        <v>49</v>
      </c>
      <c r="V895" s="1">
        <v>550000</v>
      </c>
      <c r="W895" s="1">
        <v>103</v>
      </c>
      <c r="X895" s="1" t="s">
        <v>39</v>
      </c>
      <c r="Y895" s="1" t="s">
        <v>31</v>
      </c>
      <c r="Z895" s="1">
        <v>31</v>
      </c>
      <c r="AA895" s="1">
        <v>15000</v>
      </c>
    </row>
    <row r="896" spans="2:27" x14ac:dyDescent="0.25">
      <c r="B896" s="2">
        <v>1895</v>
      </c>
      <c r="C896" s="3">
        <v>44862</v>
      </c>
      <c r="D896" s="2">
        <v>1660000</v>
      </c>
      <c r="E896" s="2">
        <v>7310</v>
      </c>
      <c r="F896" s="1">
        <v>33000</v>
      </c>
      <c r="G896" s="1">
        <v>0.02</v>
      </c>
      <c r="H896" s="1">
        <v>227</v>
      </c>
      <c r="I896" s="1">
        <v>2</v>
      </c>
      <c r="J896" s="1" t="s">
        <v>14</v>
      </c>
      <c r="K896" s="1">
        <v>3</v>
      </c>
      <c r="L896" s="1">
        <v>4</v>
      </c>
      <c r="M896" s="1" t="s">
        <v>22</v>
      </c>
      <c r="N896" s="1" t="s">
        <v>19</v>
      </c>
      <c r="O896" s="1" t="s">
        <v>21</v>
      </c>
      <c r="P896" s="1">
        <v>1674</v>
      </c>
      <c r="Q896" s="1" t="s">
        <v>31</v>
      </c>
      <c r="R896" s="1" t="s">
        <v>65</v>
      </c>
      <c r="S896" s="1">
        <v>3</v>
      </c>
      <c r="T896" s="1" t="s">
        <v>33</v>
      </c>
      <c r="U896" s="1">
        <v>51</v>
      </c>
      <c r="V896" s="1">
        <v>570000</v>
      </c>
      <c r="W896" s="1">
        <v>102</v>
      </c>
      <c r="X896" s="1" t="s">
        <v>38</v>
      </c>
      <c r="Y896" s="1" t="s">
        <v>31</v>
      </c>
      <c r="Z896" s="1">
        <v>23</v>
      </c>
      <c r="AA896" s="1">
        <v>7000</v>
      </c>
    </row>
    <row r="897" spans="2:27" x14ac:dyDescent="0.25">
      <c r="B897" s="2">
        <v>1896</v>
      </c>
      <c r="C897" s="3">
        <v>44862</v>
      </c>
      <c r="D897" s="2">
        <v>1600000</v>
      </c>
      <c r="E897" s="2">
        <v>10450</v>
      </c>
      <c r="F897" s="1">
        <v>21000</v>
      </c>
      <c r="G897" s="1">
        <v>1.2999999999999999E-2</v>
      </c>
      <c r="H897" s="1">
        <v>153</v>
      </c>
      <c r="I897" s="1">
        <v>1</v>
      </c>
      <c r="J897" s="1" t="s">
        <v>18</v>
      </c>
      <c r="K897" s="1">
        <v>2</v>
      </c>
      <c r="L897" s="1">
        <v>3</v>
      </c>
      <c r="M897" s="1" t="s">
        <v>15</v>
      </c>
      <c r="N897" s="1" t="s">
        <v>20</v>
      </c>
      <c r="O897" s="1" t="s">
        <v>21</v>
      </c>
      <c r="P897" s="1">
        <v>1703</v>
      </c>
      <c r="Q897" s="1" t="s">
        <v>34</v>
      </c>
      <c r="R897" s="1" t="s">
        <v>65</v>
      </c>
      <c r="S897" s="1">
        <v>2</v>
      </c>
      <c r="T897" s="1" t="s">
        <v>33</v>
      </c>
      <c r="U897" s="1">
        <v>53</v>
      </c>
      <c r="V897" s="1">
        <v>530000</v>
      </c>
      <c r="W897" s="1">
        <v>101</v>
      </c>
      <c r="X897" s="1" t="s">
        <v>37</v>
      </c>
      <c r="Y897" s="1" t="s">
        <v>31</v>
      </c>
      <c r="Z897" s="1">
        <v>25</v>
      </c>
      <c r="AA897" s="1">
        <v>9000</v>
      </c>
    </row>
    <row r="898" spans="2:27" x14ac:dyDescent="0.25">
      <c r="B898" s="2">
        <v>1897</v>
      </c>
      <c r="C898" s="3">
        <v>44863</v>
      </c>
      <c r="D898" s="2">
        <v>2200000</v>
      </c>
      <c r="E898" s="2">
        <v>13170</v>
      </c>
      <c r="F898" s="1">
        <v>37000</v>
      </c>
      <c r="G898" s="1">
        <v>1.7000000000000001E-2</v>
      </c>
      <c r="H898" s="1">
        <v>167</v>
      </c>
      <c r="I898" s="1">
        <v>2</v>
      </c>
      <c r="J898" s="1" t="s">
        <v>18</v>
      </c>
      <c r="K898" s="1">
        <v>3</v>
      </c>
      <c r="L898" s="1">
        <v>3</v>
      </c>
      <c r="M898" s="1" t="s">
        <v>15</v>
      </c>
      <c r="N898" s="1" t="s">
        <v>16</v>
      </c>
      <c r="O898" s="1" t="s">
        <v>21</v>
      </c>
      <c r="P898" s="1">
        <v>1421</v>
      </c>
      <c r="Q898" s="1" t="s">
        <v>31</v>
      </c>
      <c r="R898" s="1" t="s">
        <v>65</v>
      </c>
      <c r="S898" s="1">
        <v>4</v>
      </c>
      <c r="T898" s="1" t="s">
        <v>33</v>
      </c>
      <c r="U898" s="1">
        <v>52</v>
      </c>
      <c r="V898" s="1">
        <v>330000</v>
      </c>
      <c r="W898" s="1">
        <v>101</v>
      </c>
      <c r="X898" s="1" t="s">
        <v>37</v>
      </c>
      <c r="Y898" s="1" t="s">
        <v>31</v>
      </c>
      <c r="Z898" s="1">
        <v>25</v>
      </c>
      <c r="AA898" s="1">
        <v>9000</v>
      </c>
    </row>
    <row r="899" spans="2:27" x14ac:dyDescent="0.25">
      <c r="B899" s="2">
        <v>1898</v>
      </c>
      <c r="C899" s="3">
        <v>44864</v>
      </c>
      <c r="D899" s="2">
        <v>1420000</v>
      </c>
      <c r="E899" s="2">
        <v>9340</v>
      </c>
      <c r="F899" s="1">
        <v>20000</v>
      </c>
      <c r="G899" s="1">
        <v>1.4E-2</v>
      </c>
      <c r="H899" s="1">
        <v>152</v>
      </c>
      <c r="I899" s="1">
        <v>3</v>
      </c>
      <c r="J899" s="1" t="s">
        <v>18</v>
      </c>
      <c r="K899" s="1">
        <v>3</v>
      </c>
      <c r="L899" s="1">
        <v>2</v>
      </c>
      <c r="M899" s="1" t="s">
        <v>23</v>
      </c>
      <c r="N899" s="1" t="s">
        <v>20</v>
      </c>
      <c r="O899" s="1" t="s">
        <v>17</v>
      </c>
      <c r="P899" s="1">
        <v>1351</v>
      </c>
      <c r="Q899" s="1" t="s">
        <v>31</v>
      </c>
      <c r="R899" s="1" t="s">
        <v>66</v>
      </c>
      <c r="S899" s="1">
        <v>0</v>
      </c>
      <c r="T899" s="1" t="s">
        <v>33</v>
      </c>
      <c r="U899" s="1">
        <v>36</v>
      </c>
      <c r="V899" s="1">
        <v>580000</v>
      </c>
      <c r="W899" s="1">
        <v>101</v>
      </c>
      <c r="X899" s="1" t="s">
        <v>37</v>
      </c>
      <c r="Y899" s="1" t="s">
        <v>31</v>
      </c>
      <c r="Z899" s="1">
        <v>25</v>
      </c>
      <c r="AA899" s="1">
        <v>9000</v>
      </c>
    </row>
    <row r="900" spans="2:27" x14ac:dyDescent="0.25">
      <c r="B900" s="2">
        <v>1899</v>
      </c>
      <c r="C900" s="3">
        <v>44864</v>
      </c>
      <c r="D900" s="2">
        <v>1300000</v>
      </c>
      <c r="E900" s="2">
        <v>6370</v>
      </c>
      <c r="F900" s="1">
        <v>18000</v>
      </c>
      <c r="G900" s="1">
        <v>1.4E-2</v>
      </c>
      <c r="H900" s="1">
        <v>204</v>
      </c>
      <c r="I900" s="1">
        <v>5</v>
      </c>
      <c r="J900" s="1" t="s">
        <v>14</v>
      </c>
      <c r="K900" s="1">
        <v>3</v>
      </c>
      <c r="L900" s="1">
        <v>3</v>
      </c>
      <c r="M900" s="1" t="s">
        <v>23</v>
      </c>
      <c r="N900" s="1" t="s">
        <v>19</v>
      </c>
      <c r="O900" s="1" t="s">
        <v>17</v>
      </c>
      <c r="P900" s="1">
        <v>1364</v>
      </c>
      <c r="Q900" s="1" t="s">
        <v>31</v>
      </c>
      <c r="R900" s="1" t="s">
        <v>65</v>
      </c>
      <c r="S900" s="1">
        <v>2</v>
      </c>
      <c r="T900" s="1" t="s">
        <v>33</v>
      </c>
      <c r="U900" s="1">
        <v>53</v>
      </c>
      <c r="V900" s="1">
        <v>450000</v>
      </c>
      <c r="W900" s="1">
        <v>101</v>
      </c>
      <c r="X900" s="1" t="s">
        <v>37</v>
      </c>
      <c r="Y900" s="1" t="s">
        <v>31</v>
      </c>
      <c r="Z900" s="1">
        <v>25</v>
      </c>
      <c r="AA900" s="1">
        <v>9000</v>
      </c>
    </row>
    <row r="901" spans="2:27" x14ac:dyDescent="0.25">
      <c r="B901" s="2">
        <v>1900</v>
      </c>
      <c r="C901" s="3">
        <v>44864</v>
      </c>
      <c r="D901" s="2">
        <v>2310000</v>
      </c>
      <c r="E901" s="2">
        <v>12220</v>
      </c>
      <c r="F901" s="1">
        <v>37000</v>
      </c>
      <c r="G901" s="1">
        <v>1.6E-2</v>
      </c>
      <c r="H901" s="1">
        <v>189</v>
      </c>
      <c r="I901" s="1">
        <v>4</v>
      </c>
      <c r="J901" s="1" t="s">
        <v>14</v>
      </c>
      <c r="K901" s="1">
        <v>2</v>
      </c>
      <c r="L901" s="1">
        <v>2</v>
      </c>
      <c r="M901" s="1" t="s">
        <v>23</v>
      </c>
      <c r="N901" s="1" t="s">
        <v>16</v>
      </c>
      <c r="O901" s="1" t="s">
        <v>17</v>
      </c>
      <c r="P901" s="1">
        <v>1862</v>
      </c>
      <c r="Q901" s="1" t="s">
        <v>31</v>
      </c>
      <c r="R901" s="1" t="s">
        <v>64</v>
      </c>
      <c r="S901" s="1">
        <v>0</v>
      </c>
      <c r="T901" s="1" t="s">
        <v>32</v>
      </c>
      <c r="U901" s="1">
        <v>44</v>
      </c>
      <c r="V901" s="1">
        <v>880000</v>
      </c>
      <c r="W901" s="1">
        <v>102</v>
      </c>
      <c r="X901" s="1" t="s">
        <v>38</v>
      </c>
      <c r="Y901" s="1" t="s">
        <v>31</v>
      </c>
      <c r="Z901" s="1">
        <v>23</v>
      </c>
      <c r="AA901" s="1">
        <v>7000</v>
      </c>
    </row>
    <row r="902" spans="2:27" x14ac:dyDescent="0.25">
      <c r="B902" s="2">
        <v>1901</v>
      </c>
      <c r="C902" s="3">
        <v>44866</v>
      </c>
      <c r="D902" s="2">
        <v>2100000</v>
      </c>
      <c r="E902" s="2">
        <v>9670</v>
      </c>
      <c r="F902" s="1">
        <v>34000</v>
      </c>
      <c r="G902" s="1">
        <v>1.6E-2</v>
      </c>
      <c r="H902" s="1">
        <v>217</v>
      </c>
      <c r="I902" s="1">
        <v>3</v>
      </c>
      <c r="J902" s="1" t="s">
        <v>18</v>
      </c>
      <c r="K902" s="1">
        <v>3</v>
      </c>
      <c r="L902" s="1">
        <v>3</v>
      </c>
      <c r="M902" s="1" t="s">
        <v>23</v>
      </c>
      <c r="N902" s="1" t="s">
        <v>20</v>
      </c>
      <c r="O902" s="1" t="s">
        <v>17</v>
      </c>
      <c r="P902" s="1">
        <v>1449</v>
      </c>
      <c r="Q902" s="1" t="s">
        <v>31</v>
      </c>
      <c r="R902" s="1" t="s">
        <v>65</v>
      </c>
      <c r="S902" s="1">
        <v>3</v>
      </c>
      <c r="T902" s="1" t="s">
        <v>33</v>
      </c>
      <c r="U902" s="1">
        <v>58</v>
      </c>
      <c r="V902" s="1">
        <v>820000</v>
      </c>
      <c r="W902" s="1">
        <v>101</v>
      </c>
      <c r="X902" s="1" t="s">
        <v>37</v>
      </c>
      <c r="Y902" s="1" t="s">
        <v>31</v>
      </c>
      <c r="Z902" s="1">
        <v>25</v>
      </c>
      <c r="AA902" s="1">
        <v>9000</v>
      </c>
    </row>
    <row r="903" spans="2:27" x14ac:dyDescent="0.25">
      <c r="B903" s="2">
        <v>1902</v>
      </c>
      <c r="C903" s="3">
        <v>44866</v>
      </c>
      <c r="D903" s="2">
        <v>2540000</v>
      </c>
      <c r="E903" s="2">
        <v>10320</v>
      </c>
      <c r="F903" s="1">
        <v>43000</v>
      </c>
      <c r="G903" s="1">
        <v>1.7000000000000001E-2</v>
      </c>
      <c r="H903" s="1">
        <v>246</v>
      </c>
      <c r="I903" s="1">
        <v>6</v>
      </c>
      <c r="J903" s="1" t="s">
        <v>14</v>
      </c>
      <c r="K903" s="1">
        <v>4</v>
      </c>
      <c r="L903" s="1">
        <v>4</v>
      </c>
      <c r="M903" s="1" t="s">
        <v>22</v>
      </c>
      <c r="N903" s="1" t="s">
        <v>20</v>
      </c>
      <c r="O903" s="1" t="s">
        <v>17</v>
      </c>
      <c r="P903" s="1">
        <v>1601</v>
      </c>
      <c r="Q903" s="1" t="s">
        <v>31</v>
      </c>
      <c r="R903" s="1" t="s">
        <v>65</v>
      </c>
      <c r="S903" s="1">
        <v>3</v>
      </c>
      <c r="T903" s="1" t="s">
        <v>32</v>
      </c>
      <c r="U903" s="1">
        <v>64</v>
      </c>
      <c r="V903" s="1">
        <v>710000</v>
      </c>
      <c r="W903" s="1">
        <v>102</v>
      </c>
      <c r="X903" s="1" t="s">
        <v>38</v>
      </c>
      <c r="Y903" s="1" t="s">
        <v>31</v>
      </c>
      <c r="Z903" s="1">
        <v>23</v>
      </c>
      <c r="AA903" s="1">
        <v>7000</v>
      </c>
    </row>
    <row r="904" spans="2:27" x14ac:dyDescent="0.25">
      <c r="B904" s="2">
        <v>1903</v>
      </c>
      <c r="C904" s="3">
        <v>44866</v>
      </c>
      <c r="D904" s="2">
        <v>2020000</v>
      </c>
      <c r="E904" s="2">
        <v>12700</v>
      </c>
      <c r="F904" s="1">
        <v>30000</v>
      </c>
      <c r="G904" s="1">
        <v>1.4999999999999999E-2</v>
      </c>
      <c r="H904" s="1">
        <v>159</v>
      </c>
      <c r="I904" s="1">
        <v>2</v>
      </c>
      <c r="J904" s="1" t="s">
        <v>18</v>
      </c>
      <c r="K904" s="1">
        <v>3</v>
      </c>
      <c r="L904" s="1">
        <v>4</v>
      </c>
      <c r="M904" s="1" t="s">
        <v>15</v>
      </c>
      <c r="N904" s="1" t="s">
        <v>16</v>
      </c>
      <c r="O904" s="1" t="s">
        <v>17</v>
      </c>
      <c r="P904" s="1">
        <v>1751</v>
      </c>
      <c r="Q904" s="1" t="s">
        <v>34</v>
      </c>
      <c r="R904" s="1" t="s">
        <v>65</v>
      </c>
      <c r="S904" s="1">
        <v>2</v>
      </c>
      <c r="T904" s="1" t="s">
        <v>33</v>
      </c>
      <c r="U904" s="1">
        <v>58</v>
      </c>
      <c r="V904" s="1">
        <v>490000</v>
      </c>
      <c r="W904" s="1">
        <v>101</v>
      </c>
      <c r="X904" s="1" t="s">
        <v>37</v>
      </c>
      <c r="Y904" s="1" t="s">
        <v>31</v>
      </c>
      <c r="Z904" s="1">
        <v>25</v>
      </c>
      <c r="AA904" s="1">
        <v>9000</v>
      </c>
    </row>
    <row r="905" spans="2:27" x14ac:dyDescent="0.25">
      <c r="B905" s="2">
        <v>1904</v>
      </c>
      <c r="C905" s="3">
        <v>44867</v>
      </c>
      <c r="D905" s="2">
        <v>1960000</v>
      </c>
      <c r="E905" s="2">
        <v>10480</v>
      </c>
      <c r="F905" s="1">
        <v>43000</v>
      </c>
      <c r="G905" s="1">
        <v>2.1999999999999999E-2</v>
      </c>
      <c r="H905" s="1">
        <v>187</v>
      </c>
      <c r="I905" s="1">
        <v>3</v>
      </c>
      <c r="J905" s="1" t="s">
        <v>18</v>
      </c>
      <c r="K905" s="1">
        <v>3</v>
      </c>
      <c r="L905" s="1">
        <v>2</v>
      </c>
      <c r="M905" s="1" t="s">
        <v>22</v>
      </c>
      <c r="N905" s="1" t="s">
        <v>20</v>
      </c>
      <c r="O905" s="1" t="s">
        <v>21</v>
      </c>
      <c r="P905" s="1">
        <v>1578</v>
      </c>
      <c r="Q905" s="1" t="s">
        <v>31</v>
      </c>
      <c r="R905" s="1" t="s">
        <v>66</v>
      </c>
      <c r="S905" s="1">
        <v>0</v>
      </c>
      <c r="T905" s="1" t="s">
        <v>33</v>
      </c>
      <c r="U905" s="1">
        <v>31</v>
      </c>
      <c r="V905" s="1">
        <v>770000</v>
      </c>
      <c r="W905" s="1">
        <v>103</v>
      </c>
      <c r="X905" s="1" t="s">
        <v>39</v>
      </c>
      <c r="Y905" s="1" t="s">
        <v>31</v>
      </c>
      <c r="Z905" s="1">
        <v>31</v>
      </c>
      <c r="AA905" s="1">
        <v>15000</v>
      </c>
    </row>
    <row r="906" spans="2:27" x14ac:dyDescent="0.25">
      <c r="B906" s="2">
        <v>1905</v>
      </c>
      <c r="C906" s="3">
        <v>44868</v>
      </c>
      <c r="D906" s="2">
        <v>2360000</v>
      </c>
      <c r="E906" s="2">
        <v>9870</v>
      </c>
      <c r="F906" s="1">
        <v>24000</v>
      </c>
      <c r="G906" s="1">
        <v>0.01</v>
      </c>
      <c r="H906" s="1">
        <v>239</v>
      </c>
      <c r="I906" s="1">
        <v>1</v>
      </c>
      <c r="J906" s="1" t="s">
        <v>18</v>
      </c>
      <c r="K906" s="1">
        <v>4</v>
      </c>
      <c r="L906" s="1">
        <v>3</v>
      </c>
      <c r="M906" s="1" t="s">
        <v>23</v>
      </c>
      <c r="N906" s="1" t="s">
        <v>20</v>
      </c>
      <c r="O906" s="1" t="s">
        <v>17</v>
      </c>
      <c r="P906" s="1">
        <v>1336</v>
      </c>
      <c r="Q906" s="1" t="s">
        <v>34</v>
      </c>
      <c r="R906" s="1" t="s">
        <v>65</v>
      </c>
      <c r="S906" s="1">
        <v>4</v>
      </c>
      <c r="T906" s="1" t="s">
        <v>33</v>
      </c>
      <c r="U906" s="1">
        <v>43</v>
      </c>
      <c r="V906" s="1">
        <v>450000</v>
      </c>
      <c r="W906" s="1">
        <v>101</v>
      </c>
      <c r="X906" s="1" t="s">
        <v>37</v>
      </c>
      <c r="Y906" s="1" t="s">
        <v>31</v>
      </c>
      <c r="Z906" s="1">
        <v>25</v>
      </c>
      <c r="AA906" s="1">
        <v>9000</v>
      </c>
    </row>
    <row r="907" spans="2:27" x14ac:dyDescent="0.25">
      <c r="B907" s="2">
        <v>1906</v>
      </c>
      <c r="C907" s="3">
        <v>44868</v>
      </c>
      <c r="D907" s="2">
        <v>1150000</v>
      </c>
      <c r="E907" s="2">
        <v>7180</v>
      </c>
      <c r="F907" s="1">
        <v>15000</v>
      </c>
      <c r="G907" s="1">
        <v>1.2999999999999999E-2</v>
      </c>
      <c r="H907" s="1">
        <v>160</v>
      </c>
      <c r="I907" s="1">
        <v>3</v>
      </c>
      <c r="J907" s="1" t="s">
        <v>18</v>
      </c>
      <c r="K907" s="1">
        <v>3</v>
      </c>
      <c r="L907" s="1">
        <v>2</v>
      </c>
      <c r="M907" s="1" t="s">
        <v>15</v>
      </c>
      <c r="N907" s="1" t="s">
        <v>19</v>
      </c>
      <c r="O907" s="1" t="s">
        <v>21</v>
      </c>
      <c r="P907" s="1">
        <v>1419</v>
      </c>
      <c r="Q907" s="1" t="s">
        <v>31</v>
      </c>
      <c r="R907" s="1" t="s">
        <v>64</v>
      </c>
      <c r="S907" s="1">
        <v>0</v>
      </c>
      <c r="T907" s="1" t="s">
        <v>33</v>
      </c>
      <c r="U907" s="1">
        <v>44</v>
      </c>
      <c r="V907" s="1">
        <v>330000</v>
      </c>
      <c r="W907" s="1">
        <v>101</v>
      </c>
      <c r="X907" s="1" t="s">
        <v>37</v>
      </c>
      <c r="Y907" s="1" t="s">
        <v>31</v>
      </c>
      <c r="Z907" s="1">
        <v>25</v>
      </c>
      <c r="AA907" s="1">
        <v>9000</v>
      </c>
    </row>
    <row r="908" spans="2:27" x14ac:dyDescent="0.25">
      <c r="B908" s="2">
        <v>1907</v>
      </c>
      <c r="C908" s="3">
        <v>44869</v>
      </c>
      <c r="D908" s="2">
        <v>2190000</v>
      </c>
      <c r="E908" s="2">
        <v>10840</v>
      </c>
      <c r="F908" s="1">
        <v>46000</v>
      </c>
      <c r="G908" s="1">
        <v>2.1000000000000001E-2</v>
      </c>
      <c r="H908" s="1">
        <v>202</v>
      </c>
      <c r="I908" s="1">
        <v>1</v>
      </c>
      <c r="J908" s="1" t="s">
        <v>18</v>
      </c>
      <c r="K908" s="1">
        <v>3</v>
      </c>
      <c r="L908" s="1">
        <v>3</v>
      </c>
      <c r="M908" s="1" t="s">
        <v>22</v>
      </c>
      <c r="N908" s="1" t="s">
        <v>20</v>
      </c>
      <c r="O908" s="1" t="s">
        <v>17</v>
      </c>
      <c r="P908" s="1">
        <v>1197</v>
      </c>
      <c r="Q908" s="1" t="s">
        <v>31</v>
      </c>
      <c r="R908" s="1" t="s">
        <v>65</v>
      </c>
      <c r="S908" s="1">
        <v>4</v>
      </c>
      <c r="T908" s="1" t="s">
        <v>33</v>
      </c>
      <c r="U908" s="1">
        <v>59</v>
      </c>
      <c r="V908" s="1">
        <v>1050000</v>
      </c>
      <c r="W908" s="1">
        <v>103</v>
      </c>
      <c r="X908" s="1" t="s">
        <v>39</v>
      </c>
      <c r="Y908" s="1" t="s">
        <v>31</v>
      </c>
      <c r="Z908" s="1">
        <v>31</v>
      </c>
      <c r="AA908" s="1">
        <v>15000</v>
      </c>
    </row>
    <row r="909" spans="2:27" x14ac:dyDescent="0.25">
      <c r="B909" s="2">
        <v>1908</v>
      </c>
      <c r="C909" s="3">
        <v>44870</v>
      </c>
      <c r="D909" s="2">
        <v>970000</v>
      </c>
      <c r="E909" s="2">
        <v>6680</v>
      </c>
      <c r="F909" s="1">
        <v>17000</v>
      </c>
      <c r="G909" s="1">
        <v>1.7999999999999999E-2</v>
      </c>
      <c r="H909" s="1">
        <v>145</v>
      </c>
      <c r="I909" s="1">
        <v>2</v>
      </c>
      <c r="J909" s="1" t="s">
        <v>18</v>
      </c>
      <c r="K909" s="1">
        <v>2</v>
      </c>
      <c r="L909" s="1">
        <v>2</v>
      </c>
      <c r="M909" s="1" t="s">
        <v>15</v>
      </c>
      <c r="N909" s="1" t="s">
        <v>19</v>
      </c>
      <c r="O909" s="1" t="s">
        <v>17</v>
      </c>
      <c r="P909" s="1">
        <v>1636</v>
      </c>
      <c r="Q909" s="1" t="s">
        <v>31</v>
      </c>
      <c r="R909" s="1" t="s">
        <v>66</v>
      </c>
      <c r="S909" s="1">
        <v>0</v>
      </c>
      <c r="T909" s="1" t="s">
        <v>32</v>
      </c>
      <c r="U909" s="1">
        <v>31</v>
      </c>
      <c r="V909" s="1">
        <v>780000</v>
      </c>
      <c r="W909" s="1">
        <v>102</v>
      </c>
      <c r="X909" s="1" t="s">
        <v>38</v>
      </c>
      <c r="Y909" s="1" t="s">
        <v>31</v>
      </c>
      <c r="Z909" s="1">
        <v>23</v>
      </c>
      <c r="AA909" s="1">
        <v>7000</v>
      </c>
    </row>
    <row r="910" spans="2:27" x14ac:dyDescent="0.25">
      <c r="B910" s="2">
        <v>1909</v>
      </c>
      <c r="C910" s="3">
        <v>44872</v>
      </c>
      <c r="D910" s="2">
        <v>2450000</v>
      </c>
      <c r="E910" s="2">
        <v>9760</v>
      </c>
      <c r="F910" s="1">
        <v>27000</v>
      </c>
      <c r="G910" s="1">
        <v>1.0999999999999999E-2</v>
      </c>
      <c r="H910" s="1">
        <v>251</v>
      </c>
      <c r="I910" s="1">
        <v>3</v>
      </c>
      <c r="J910" s="1" t="s">
        <v>14</v>
      </c>
      <c r="K910" s="1">
        <v>4</v>
      </c>
      <c r="L910" s="1">
        <v>4</v>
      </c>
      <c r="M910" s="1" t="s">
        <v>23</v>
      </c>
      <c r="N910" s="1" t="s">
        <v>20</v>
      </c>
      <c r="O910" s="1" t="s">
        <v>17</v>
      </c>
      <c r="P910" s="1">
        <v>1868</v>
      </c>
      <c r="Q910" s="1" t="s">
        <v>31</v>
      </c>
      <c r="R910" s="1" t="s">
        <v>65</v>
      </c>
      <c r="S910" s="1">
        <v>4</v>
      </c>
      <c r="T910" s="1" t="s">
        <v>33</v>
      </c>
      <c r="U910" s="1">
        <v>45</v>
      </c>
      <c r="V910" s="1">
        <v>500000</v>
      </c>
      <c r="W910" s="1">
        <v>101</v>
      </c>
      <c r="X910" s="1" t="s">
        <v>37</v>
      </c>
      <c r="Y910" s="1" t="s">
        <v>31</v>
      </c>
      <c r="Z910" s="1">
        <v>25</v>
      </c>
      <c r="AA910" s="1">
        <v>9000</v>
      </c>
    </row>
    <row r="911" spans="2:27" x14ac:dyDescent="0.25">
      <c r="B911" s="2">
        <v>1910</v>
      </c>
      <c r="C911" s="3">
        <v>44873</v>
      </c>
      <c r="D911" s="2">
        <v>1780000</v>
      </c>
      <c r="E911" s="2">
        <v>7380</v>
      </c>
      <c r="F911" s="1">
        <v>30000</v>
      </c>
      <c r="G911" s="1">
        <v>1.7000000000000001E-2</v>
      </c>
      <c r="H911" s="1">
        <v>241</v>
      </c>
      <c r="I911" s="1">
        <v>6</v>
      </c>
      <c r="J911" s="1" t="s">
        <v>14</v>
      </c>
      <c r="K911" s="1">
        <v>4</v>
      </c>
      <c r="L911" s="1">
        <v>4</v>
      </c>
      <c r="M911" s="1" t="s">
        <v>22</v>
      </c>
      <c r="N911" s="1" t="s">
        <v>19</v>
      </c>
      <c r="O911" s="1" t="s">
        <v>21</v>
      </c>
      <c r="P911" s="1">
        <v>1190</v>
      </c>
      <c r="Q911" s="1" t="s">
        <v>31</v>
      </c>
      <c r="R911" s="1" t="s">
        <v>65</v>
      </c>
      <c r="S911" s="1">
        <v>3</v>
      </c>
      <c r="T911" s="1" t="s">
        <v>33</v>
      </c>
      <c r="U911" s="1">
        <v>62</v>
      </c>
      <c r="V911" s="1">
        <v>590000</v>
      </c>
      <c r="W911" s="1">
        <v>102</v>
      </c>
      <c r="X911" s="1" t="s">
        <v>38</v>
      </c>
      <c r="Y911" s="1" t="s">
        <v>31</v>
      </c>
      <c r="Z911" s="1">
        <v>23</v>
      </c>
      <c r="AA911" s="1">
        <v>7000</v>
      </c>
    </row>
    <row r="912" spans="2:27" x14ac:dyDescent="0.25">
      <c r="B912" s="2">
        <v>1911</v>
      </c>
      <c r="C912" s="3">
        <v>44874</v>
      </c>
      <c r="D912" s="2">
        <v>1800000</v>
      </c>
      <c r="E912" s="2">
        <v>9720</v>
      </c>
      <c r="F912" s="1">
        <v>27000</v>
      </c>
      <c r="G912" s="1">
        <v>1.4999999999999999E-2</v>
      </c>
      <c r="H912" s="1">
        <v>185</v>
      </c>
      <c r="I912" s="1">
        <v>6</v>
      </c>
      <c r="J912" s="1" t="s">
        <v>18</v>
      </c>
      <c r="K912" s="1">
        <v>3</v>
      </c>
      <c r="L912" s="1">
        <v>3</v>
      </c>
      <c r="M912" s="1" t="s">
        <v>23</v>
      </c>
      <c r="N912" s="1" t="s">
        <v>20</v>
      </c>
      <c r="O912" s="1" t="s">
        <v>17</v>
      </c>
      <c r="P912" s="1">
        <v>1564</v>
      </c>
      <c r="Q912" s="1" t="s">
        <v>31</v>
      </c>
      <c r="R912" s="1" t="s">
        <v>65</v>
      </c>
      <c r="S912" s="1">
        <v>2</v>
      </c>
      <c r="T912" s="1" t="s">
        <v>33</v>
      </c>
      <c r="U912" s="1">
        <v>53</v>
      </c>
      <c r="V912" s="1">
        <v>570000</v>
      </c>
      <c r="W912" s="1">
        <v>101</v>
      </c>
      <c r="X912" s="1" t="s">
        <v>37</v>
      </c>
      <c r="Y912" s="1" t="s">
        <v>31</v>
      </c>
      <c r="Z912" s="1">
        <v>25</v>
      </c>
      <c r="AA912" s="1">
        <v>9000</v>
      </c>
    </row>
    <row r="913" spans="2:27" x14ac:dyDescent="0.25">
      <c r="B913" s="2">
        <v>1912</v>
      </c>
      <c r="C913" s="3">
        <v>44875</v>
      </c>
      <c r="D913" s="2">
        <v>1560000</v>
      </c>
      <c r="E913" s="2">
        <v>6040</v>
      </c>
      <c r="F913" s="1">
        <v>30000</v>
      </c>
      <c r="G913" s="1">
        <v>1.9E-2</v>
      </c>
      <c r="H913" s="1">
        <v>258</v>
      </c>
      <c r="I913" s="1">
        <v>5</v>
      </c>
      <c r="J913" s="1" t="s">
        <v>18</v>
      </c>
      <c r="K913" s="1">
        <v>4</v>
      </c>
      <c r="L913" s="1">
        <v>4</v>
      </c>
      <c r="M913" s="1" t="s">
        <v>23</v>
      </c>
      <c r="N913" s="1" t="s">
        <v>19</v>
      </c>
      <c r="O913" s="1" t="s">
        <v>17</v>
      </c>
      <c r="P913" s="1">
        <v>1667</v>
      </c>
      <c r="Q913" s="1" t="s">
        <v>34</v>
      </c>
      <c r="R913" s="1" t="s">
        <v>65</v>
      </c>
      <c r="S913" s="1">
        <v>3</v>
      </c>
      <c r="T913" s="1" t="s">
        <v>32</v>
      </c>
      <c r="U913" s="1">
        <v>54</v>
      </c>
      <c r="V913" s="1">
        <v>620000</v>
      </c>
      <c r="W913" s="1">
        <v>102</v>
      </c>
      <c r="X913" s="1" t="s">
        <v>38</v>
      </c>
      <c r="Y913" s="1" t="s">
        <v>31</v>
      </c>
      <c r="Z913" s="1">
        <v>23</v>
      </c>
      <c r="AA913" s="1">
        <v>7000</v>
      </c>
    </row>
    <row r="914" spans="2:27" x14ac:dyDescent="0.25">
      <c r="B914" s="2">
        <v>1913</v>
      </c>
      <c r="C914" s="3">
        <v>44877</v>
      </c>
      <c r="D914" s="2">
        <v>1610000</v>
      </c>
      <c r="E914" s="2">
        <v>10380</v>
      </c>
      <c r="F914" s="1">
        <v>19000</v>
      </c>
      <c r="G914" s="1">
        <v>1.2E-2</v>
      </c>
      <c r="H914" s="1">
        <v>155</v>
      </c>
      <c r="I914" s="1">
        <v>5</v>
      </c>
      <c r="J914" s="1" t="s">
        <v>14</v>
      </c>
      <c r="K914" s="1">
        <v>2</v>
      </c>
      <c r="L914" s="1">
        <v>4</v>
      </c>
      <c r="M914" s="1" t="s">
        <v>22</v>
      </c>
      <c r="N914" s="1" t="s">
        <v>20</v>
      </c>
      <c r="O914" s="1" t="s">
        <v>17</v>
      </c>
      <c r="P914" s="1">
        <v>1104</v>
      </c>
      <c r="Q914" s="1" t="s">
        <v>34</v>
      </c>
      <c r="R914" s="1" t="s">
        <v>65</v>
      </c>
      <c r="S914" s="1">
        <v>4</v>
      </c>
      <c r="T914" s="1" t="s">
        <v>32</v>
      </c>
      <c r="U914" s="1">
        <v>65</v>
      </c>
      <c r="V914" s="1">
        <v>580000</v>
      </c>
      <c r="W914" s="1">
        <v>101</v>
      </c>
      <c r="X914" s="1" t="s">
        <v>37</v>
      </c>
      <c r="Y914" s="1" t="s">
        <v>31</v>
      </c>
      <c r="Z914" s="1">
        <v>25</v>
      </c>
      <c r="AA914" s="1">
        <v>9000</v>
      </c>
    </row>
    <row r="915" spans="2:27" x14ac:dyDescent="0.25">
      <c r="B915" s="2">
        <v>1914</v>
      </c>
      <c r="C915" s="3">
        <v>44878</v>
      </c>
      <c r="D915" s="2">
        <v>1830000</v>
      </c>
      <c r="E915" s="2">
        <v>7290</v>
      </c>
      <c r="F915" s="1">
        <v>38000</v>
      </c>
      <c r="G915" s="1">
        <v>2.1000000000000001E-2</v>
      </c>
      <c r="H915" s="1">
        <v>251</v>
      </c>
      <c r="I915" s="1">
        <v>1</v>
      </c>
      <c r="J915" s="1" t="s">
        <v>14</v>
      </c>
      <c r="K915" s="1">
        <v>3</v>
      </c>
      <c r="L915" s="1">
        <v>3</v>
      </c>
      <c r="M915" s="1" t="s">
        <v>22</v>
      </c>
      <c r="N915" s="1" t="s">
        <v>19</v>
      </c>
      <c r="O915" s="1" t="s">
        <v>21</v>
      </c>
      <c r="P915" s="1">
        <v>1143</v>
      </c>
      <c r="Q915" s="1" t="s">
        <v>31</v>
      </c>
      <c r="R915" s="1" t="s">
        <v>65</v>
      </c>
      <c r="S915" s="1">
        <v>3</v>
      </c>
      <c r="T915" s="1" t="s">
        <v>33</v>
      </c>
      <c r="U915" s="1">
        <v>47</v>
      </c>
      <c r="V915" s="1">
        <v>540000</v>
      </c>
      <c r="W915" s="1">
        <v>102</v>
      </c>
      <c r="X915" s="1" t="s">
        <v>38</v>
      </c>
      <c r="Y915" s="1" t="s">
        <v>31</v>
      </c>
      <c r="Z915" s="1">
        <v>23</v>
      </c>
      <c r="AA915" s="1">
        <v>7000</v>
      </c>
    </row>
    <row r="916" spans="2:27" x14ac:dyDescent="0.25">
      <c r="B916" s="2">
        <v>1915</v>
      </c>
      <c r="C916" s="3">
        <v>44878</v>
      </c>
      <c r="D916" s="2">
        <v>2370000</v>
      </c>
      <c r="E916" s="2">
        <v>11670</v>
      </c>
      <c r="F916" s="1">
        <v>40000</v>
      </c>
      <c r="G916" s="1">
        <v>1.7000000000000001E-2</v>
      </c>
      <c r="H916" s="1">
        <v>203</v>
      </c>
      <c r="I916" s="1">
        <v>2</v>
      </c>
      <c r="J916" s="1" t="s">
        <v>14</v>
      </c>
      <c r="K916" s="1">
        <v>3</v>
      </c>
      <c r="L916" s="1">
        <v>3</v>
      </c>
      <c r="M916" s="1" t="s">
        <v>23</v>
      </c>
      <c r="N916" s="1" t="s">
        <v>16</v>
      </c>
      <c r="O916" s="1" t="s">
        <v>17</v>
      </c>
      <c r="P916" s="1">
        <v>1907</v>
      </c>
      <c r="Q916" s="1" t="s">
        <v>31</v>
      </c>
      <c r="R916" s="1" t="s">
        <v>65</v>
      </c>
      <c r="S916" s="1">
        <v>4</v>
      </c>
      <c r="T916" s="1" t="s">
        <v>33</v>
      </c>
      <c r="U916" s="1">
        <v>42</v>
      </c>
      <c r="V916" s="1">
        <v>470000</v>
      </c>
      <c r="W916" s="1">
        <v>101</v>
      </c>
      <c r="X916" s="1" t="s">
        <v>37</v>
      </c>
      <c r="Y916" s="1" t="s">
        <v>31</v>
      </c>
      <c r="Z916" s="1">
        <v>25</v>
      </c>
      <c r="AA916" s="1">
        <v>9000</v>
      </c>
    </row>
    <row r="917" spans="2:27" x14ac:dyDescent="0.25">
      <c r="B917" s="2">
        <v>1916</v>
      </c>
      <c r="C917" s="3">
        <v>44878</v>
      </c>
      <c r="D917" s="2">
        <v>2150000</v>
      </c>
      <c r="E917" s="2">
        <v>10330</v>
      </c>
      <c r="F917" s="1">
        <v>39000</v>
      </c>
      <c r="G917" s="1">
        <v>1.7999999999999999E-2</v>
      </c>
      <c r="H917" s="1">
        <v>208</v>
      </c>
      <c r="I917" s="1">
        <v>2</v>
      </c>
      <c r="J917" s="1" t="s">
        <v>18</v>
      </c>
      <c r="K917" s="1">
        <v>3</v>
      </c>
      <c r="L917" s="1">
        <v>3</v>
      </c>
      <c r="M917" s="1" t="s">
        <v>22</v>
      </c>
      <c r="N917" s="1" t="s">
        <v>20</v>
      </c>
      <c r="O917" s="1" t="s">
        <v>17</v>
      </c>
      <c r="P917" s="1">
        <v>1968</v>
      </c>
      <c r="Q917" s="1" t="s">
        <v>31</v>
      </c>
      <c r="R917" s="1" t="s">
        <v>65</v>
      </c>
      <c r="S917" s="1">
        <v>2</v>
      </c>
      <c r="T917" s="1" t="s">
        <v>33</v>
      </c>
      <c r="U917" s="1">
        <v>50</v>
      </c>
      <c r="V917" s="1">
        <v>420000</v>
      </c>
      <c r="W917" s="1">
        <v>102</v>
      </c>
      <c r="X917" s="1" t="s">
        <v>38</v>
      </c>
      <c r="Y917" s="1" t="s">
        <v>31</v>
      </c>
      <c r="Z917" s="1">
        <v>23</v>
      </c>
      <c r="AA917" s="1">
        <v>7000</v>
      </c>
    </row>
    <row r="918" spans="2:27" x14ac:dyDescent="0.25">
      <c r="B918" s="2">
        <v>1917</v>
      </c>
      <c r="C918" s="3">
        <v>44879</v>
      </c>
      <c r="D918" s="2">
        <v>3010000</v>
      </c>
      <c r="E918" s="2">
        <v>12380</v>
      </c>
      <c r="F918" s="1">
        <v>36000</v>
      </c>
      <c r="G918" s="1">
        <v>1.2E-2</v>
      </c>
      <c r="H918" s="1">
        <v>243</v>
      </c>
      <c r="I918" s="1">
        <v>4</v>
      </c>
      <c r="J918" s="1" t="s">
        <v>18</v>
      </c>
      <c r="K918" s="1">
        <v>4</v>
      </c>
      <c r="L918" s="1">
        <v>3</v>
      </c>
      <c r="M918" s="1" t="s">
        <v>22</v>
      </c>
      <c r="N918" s="1" t="s">
        <v>16</v>
      </c>
      <c r="O918" s="1" t="s">
        <v>17</v>
      </c>
      <c r="P918" s="1">
        <v>1503</v>
      </c>
      <c r="Q918" s="1" t="s">
        <v>31</v>
      </c>
      <c r="R918" s="1" t="s">
        <v>65</v>
      </c>
      <c r="S918" s="1">
        <v>2</v>
      </c>
      <c r="T918" s="1" t="s">
        <v>33</v>
      </c>
      <c r="U918" s="1">
        <v>64</v>
      </c>
      <c r="V918" s="1">
        <v>800000</v>
      </c>
      <c r="W918" s="1">
        <v>101</v>
      </c>
      <c r="X918" s="1" t="s">
        <v>37</v>
      </c>
      <c r="Y918" s="1" t="s">
        <v>31</v>
      </c>
      <c r="Z918" s="1">
        <v>25</v>
      </c>
      <c r="AA918" s="1">
        <v>9000</v>
      </c>
    </row>
    <row r="919" spans="2:27" x14ac:dyDescent="0.25">
      <c r="B919" s="2">
        <v>1918</v>
      </c>
      <c r="C919" s="3">
        <v>44879</v>
      </c>
      <c r="D919" s="2">
        <v>1660000</v>
      </c>
      <c r="E919" s="2">
        <v>7060</v>
      </c>
      <c r="F919" s="1">
        <v>33000</v>
      </c>
      <c r="G919" s="1">
        <v>0.02</v>
      </c>
      <c r="H919" s="1">
        <v>235</v>
      </c>
      <c r="I919" s="1">
        <v>1</v>
      </c>
      <c r="J919" s="1" t="s">
        <v>14</v>
      </c>
      <c r="K919" s="1">
        <v>4</v>
      </c>
      <c r="L919" s="1">
        <v>4</v>
      </c>
      <c r="M919" s="1" t="s">
        <v>15</v>
      </c>
      <c r="N919" s="1" t="s">
        <v>19</v>
      </c>
      <c r="O919" s="1" t="s">
        <v>21</v>
      </c>
      <c r="P919" s="1">
        <v>1630</v>
      </c>
      <c r="Q919" s="1" t="s">
        <v>31</v>
      </c>
      <c r="R919" s="1" t="s">
        <v>65</v>
      </c>
      <c r="S919" s="1">
        <v>3</v>
      </c>
      <c r="T919" s="1" t="s">
        <v>33</v>
      </c>
      <c r="U919" s="1">
        <v>41</v>
      </c>
      <c r="V919" s="1">
        <v>620000</v>
      </c>
      <c r="W919" s="1">
        <v>102</v>
      </c>
      <c r="X919" s="1" t="s">
        <v>38</v>
      </c>
      <c r="Y919" s="1" t="s">
        <v>31</v>
      </c>
      <c r="Z919" s="1">
        <v>23</v>
      </c>
      <c r="AA919" s="1">
        <v>7000</v>
      </c>
    </row>
    <row r="920" spans="2:27" x14ac:dyDescent="0.25">
      <c r="B920" s="2">
        <v>1919</v>
      </c>
      <c r="C920" s="3">
        <v>44880</v>
      </c>
      <c r="D920" s="2">
        <v>1180000</v>
      </c>
      <c r="E920" s="2">
        <v>6370</v>
      </c>
      <c r="F920" s="1">
        <v>13000</v>
      </c>
      <c r="G920" s="1">
        <v>1.0999999999999999E-2</v>
      </c>
      <c r="H920" s="1">
        <v>185</v>
      </c>
      <c r="I920" s="1">
        <v>6</v>
      </c>
      <c r="J920" s="1" t="s">
        <v>18</v>
      </c>
      <c r="K920" s="1">
        <v>3</v>
      </c>
      <c r="L920" s="1">
        <v>3</v>
      </c>
      <c r="M920" s="1" t="s">
        <v>23</v>
      </c>
      <c r="N920" s="1" t="s">
        <v>19</v>
      </c>
      <c r="O920" s="1" t="s">
        <v>17</v>
      </c>
      <c r="P920" s="1">
        <v>1306</v>
      </c>
      <c r="Q920" s="1" t="s">
        <v>31</v>
      </c>
      <c r="R920" s="1" t="s">
        <v>65</v>
      </c>
      <c r="S920" s="1">
        <v>3</v>
      </c>
      <c r="T920" s="1" t="s">
        <v>32</v>
      </c>
      <c r="U920" s="1">
        <v>52</v>
      </c>
      <c r="V920" s="1">
        <v>670000</v>
      </c>
      <c r="W920" s="1">
        <v>101</v>
      </c>
      <c r="X920" s="1" t="s">
        <v>37</v>
      </c>
      <c r="Y920" s="1" t="s">
        <v>31</v>
      </c>
      <c r="Z920" s="1">
        <v>25</v>
      </c>
      <c r="AA920" s="1">
        <v>9000</v>
      </c>
    </row>
    <row r="921" spans="2:27" x14ac:dyDescent="0.25">
      <c r="B921" s="2">
        <v>1920</v>
      </c>
      <c r="C921" s="3">
        <v>44881</v>
      </c>
      <c r="D921" s="2">
        <v>1420000</v>
      </c>
      <c r="E921" s="2">
        <v>6720</v>
      </c>
      <c r="F921" s="1">
        <v>16000</v>
      </c>
      <c r="G921" s="1">
        <v>1.0999999999999999E-2</v>
      </c>
      <c r="H921" s="1">
        <v>211</v>
      </c>
      <c r="I921" s="1">
        <v>2</v>
      </c>
      <c r="J921" s="1" t="s">
        <v>14</v>
      </c>
      <c r="K921" s="1">
        <v>4</v>
      </c>
      <c r="L921" s="1">
        <v>4</v>
      </c>
      <c r="M921" s="1" t="s">
        <v>23</v>
      </c>
      <c r="N921" s="1" t="s">
        <v>19</v>
      </c>
      <c r="O921" s="1" t="s">
        <v>21</v>
      </c>
      <c r="P921" s="1">
        <v>1108</v>
      </c>
      <c r="Q921" s="1" t="s">
        <v>34</v>
      </c>
      <c r="R921" s="1" t="s">
        <v>65</v>
      </c>
      <c r="S921" s="1">
        <v>2</v>
      </c>
      <c r="T921" s="1" t="s">
        <v>33</v>
      </c>
      <c r="U921" s="1">
        <v>57</v>
      </c>
      <c r="V921" s="1">
        <v>560000</v>
      </c>
      <c r="W921" s="1">
        <v>101</v>
      </c>
      <c r="X921" s="1" t="s">
        <v>37</v>
      </c>
      <c r="Y921" s="1" t="s">
        <v>31</v>
      </c>
      <c r="Z921" s="1">
        <v>25</v>
      </c>
      <c r="AA921" s="1">
        <v>9000</v>
      </c>
    </row>
    <row r="922" spans="2:27" x14ac:dyDescent="0.25">
      <c r="B922" s="2">
        <v>1921</v>
      </c>
      <c r="C922" s="3">
        <v>44881</v>
      </c>
      <c r="D922" s="2">
        <v>2160000</v>
      </c>
      <c r="E922" s="2">
        <v>10090</v>
      </c>
      <c r="F922" s="1">
        <v>37000</v>
      </c>
      <c r="G922" s="1">
        <v>1.7000000000000001E-2</v>
      </c>
      <c r="H922" s="1">
        <v>214</v>
      </c>
      <c r="I922" s="1">
        <v>4</v>
      </c>
      <c r="J922" s="1" t="s">
        <v>18</v>
      </c>
      <c r="K922" s="1">
        <v>3</v>
      </c>
      <c r="L922" s="1">
        <v>4</v>
      </c>
      <c r="M922" s="1" t="s">
        <v>22</v>
      </c>
      <c r="N922" s="1" t="s">
        <v>20</v>
      </c>
      <c r="O922" s="1" t="s">
        <v>17</v>
      </c>
      <c r="P922" s="1">
        <v>1113</v>
      </c>
      <c r="Q922" s="1" t="s">
        <v>31</v>
      </c>
      <c r="R922" s="1" t="s">
        <v>65</v>
      </c>
      <c r="S922" s="1">
        <v>2</v>
      </c>
      <c r="T922" s="1" t="s">
        <v>33</v>
      </c>
      <c r="U922" s="1">
        <v>49</v>
      </c>
      <c r="V922" s="1">
        <v>980000</v>
      </c>
      <c r="W922" s="1">
        <v>102</v>
      </c>
      <c r="X922" s="1" t="s">
        <v>38</v>
      </c>
      <c r="Y922" s="1" t="s">
        <v>31</v>
      </c>
      <c r="Z922" s="1">
        <v>23</v>
      </c>
      <c r="AA922" s="1">
        <v>7000</v>
      </c>
    </row>
    <row r="923" spans="2:27" x14ac:dyDescent="0.25">
      <c r="B923" s="2">
        <v>1922</v>
      </c>
      <c r="C923" s="3">
        <v>44881</v>
      </c>
      <c r="D923" s="2">
        <v>1700000</v>
      </c>
      <c r="E923" s="2">
        <v>7580</v>
      </c>
      <c r="F923" s="1">
        <v>29000</v>
      </c>
      <c r="G923" s="1">
        <v>1.7000000000000001E-2</v>
      </c>
      <c r="H923" s="1">
        <v>224</v>
      </c>
      <c r="I923" s="1">
        <v>5</v>
      </c>
      <c r="J923" s="1" t="s">
        <v>14</v>
      </c>
      <c r="K923" s="1">
        <v>4</v>
      </c>
      <c r="L923" s="1">
        <v>3</v>
      </c>
      <c r="M923" s="1" t="s">
        <v>15</v>
      </c>
      <c r="N923" s="1" t="s">
        <v>19</v>
      </c>
      <c r="O923" s="1" t="s">
        <v>21</v>
      </c>
      <c r="P923" s="1">
        <v>1208</v>
      </c>
      <c r="Q923" s="1" t="s">
        <v>31</v>
      </c>
      <c r="R923" s="1" t="s">
        <v>65</v>
      </c>
      <c r="S923" s="1">
        <v>2</v>
      </c>
      <c r="T923" s="1" t="s">
        <v>33</v>
      </c>
      <c r="U923" s="1">
        <v>56</v>
      </c>
      <c r="V923" s="1">
        <v>590000</v>
      </c>
      <c r="W923" s="1">
        <v>101</v>
      </c>
      <c r="X923" s="1" t="s">
        <v>37</v>
      </c>
      <c r="Y923" s="1" t="s">
        <v>31</v>
      </c>
      <c r="Z923" s="1">
        <v>25</v>
      </c>
      <c r="AA923" s="1">
        <v>9000</v>
      </c>
    </row>
    <row r="924" spans="2:27" x14ac:dyDescent="0.25">
      <c r="B924" s="2">
        <v>1923</v>
      </c>
      <c r="C924" s="3">
        <v>44882</v>
      </c>
      <c r="D924" s="2">
        <v>1410000</v>
      </c>
      <c r="E924" s="2">
        <v>7500</v>
      </c>
      <c r="F924" s="1">
        <v>30000</v>
      </c>
      <c r="G924" s="1">
        <v>2.1000000000000001E-2</v>
      </c>
      <c r="H924" s="1">
        <v>188</v>
      </c>
      <c r="I924" s="1">
        <v>6</v>
      </c>
      <c r="J924" s="1" t="s">
        <v>14</v>
      </c>
      <c r="K924" s="1">
        <v>2</v>
      </c>
      <c r="L924" s="1">
        <v>3</v>
      </c>
      <c r="M924" s="1" t="s">
        <v>22</v>
      </c>
      <c r="N924" s="1" t="s">
        <v>19</v>
      </c>
      <c r="O924" s="1" t="s">
        <v>21</v>
      </c>
      <c r="P924" s="1">
        <v>1773</v>
      </c>
      <c r="Q924" s="1" t="s">
        <v>31</v>
      </c>
      <c r="R924" s="1" t="s">
        <v>65</v>
      </c>
      <c r="S924" s="1">
        <v>4</v>
      </c>
      <c r="T924" s="1" t="s">
        <v>32</v>
      </c>
      <c r="U924" s="1">
        <v>47</v>
      </c>
      <c r="V924" s="1">
        <v>620000</v>
      </c>
      <c r="W924" s="1">
        <v>103</v>
      </c>
      <c r="X924" s="1" t="s">
        <v>39</v>
      </c>
      <c r="Y924" s="1" t="s">
        <v>31</v>
      </c>
      <c r="Z924" s="1">
        <v>31</v>
      </c>
      <c r="AA924" s="1">
        <v>15000</v>
      </c>
    </row>
    <row r="925" spans="2:27" x14ac:dyDescent="0.25">
      <c r="B925" s="2">
        <v>1924</v>
      </c>
      <c r="C925" s="3">
        <v>44882</v>
      </c>
      <c r="D925" s="2">
        <v>1500000</v>
      </c>
      <c r="E925" s="2">
        <v>10060</v>
      </c>
      <c r="F925" s="1">
        <v>27000</v>
      </c>
      <c r="G925" s="1">
        <v>1.7999999999999999E-2</v>
      </c>
      <c r="H925" s="1">
        <v>149</v>
      </c>
      <c r="I925" s="1">
        <v>2</v>
      </c>
      <c r="J925" s="1" t="s">
        <v>14</v>
      </c>
      <c r="K925" s="1">
        <v>2</v>
      </c>
      <c r="L925" s="1">
        <v>2</v>
      </c>
      <c r="M925" s="1" t="s">
        <v>23</v>
      </c>
      <c r="N925" s="1" t="s">
        <v>20</v>
      </c>
      <c r="O925" s="1" t="s">
        <v>21</v>
      </c>
      <c r="P925" s="1">
        <v>1839</v>
      </c>
      <c r="Q925" s="1" t="s">
        <v>31</v>
      </c>
      <c r="R925" s="1" t="s">
        <v>66</v>
      </c>
      <c r="S925" s="1">
        <v>0</v>
      </c>
      <c r="T925" s="1" t="s">
        <v>33</v>
      </c>
      <c r="U925" s="1">
        <v>35</v>
      </c>
      <c r="V925" s="1">
        <v>590000</v>
      </c>
      <c r="W925" s="1">
        <v>103</v>
      </c>
      <c r="X925" s="1" t="s">
        <v>39</v>
      </c>
      <c r="Y925" s="1" t="s">
        <v>31</v>
      </c>
      <c r="Z925" s="1">
        <v>31</v>
      </c>
      <c r="AA925" s="1">
        <v>15000</v>
      </c>
    </row>
    <row r="926" spans="2:27" x14ac:dyDescent="0.25">
      <c r="B926" s="2">
        <v>1925</v>
      </c>
      <c r="C926" s="3">
        <v>44882</v>
      </c>
      <c r="D926" s="2">
        <v>2950000</v>
      </c>
      <c r="E926" s="2">
        <v>12440</v>
      </c>
      <c r="F926" s="1">
        <v>35000</v>
      </c>
      <c r="G926" s="1">
        <v>1.2E-2</v>
      </c>
      <c r="H926" s="1">
        <v>237</v>
      </c>
      <c r="I926" s="1">
        <v>5</v>
      </c>
      <c r="J926" s="1" t="s">
        <v>18</v>
      </c>
      <c r="K926" s="1">
        <v>4</v>
      </c>
      <c r="L926" s="1">
        <v>4</v>
      </c>
      <c r="M926" s="1" t="s">
        <v>23</v>
      </c>
      <c r="N926" s="1" t="s">
        <v>16</v>
      </c>
      <c r="O926" s="1" t="s">
        <v>21</v>
      </c>
      <c r="P926" s="1">
        <v>1842</v>
      </c>
      <c r="Q926" s="1" t="s">
        <v>31</v>
      </c>
      <c r="R926" s="1" t="s">
        <v>65</v>
      </c>
      <c r="S926" s="1">
        <v>4</v>
      </c>
      <c r="T926" s="1" t="s">
        <v>33</v>
      </c>
      <c r="U926" s="1">
        <v>40</v>
      </c>
      <c r="V926" s="1">
        <v>340000</v>
      </c>
      <c r="W926" s="1">
        <v>101</v>
      </c>
      <c r="X926" s="1" t="s">
        <v>37</v>
      </c>
      <c r="Y926" s="1" t="s">
        <v>31</v>
      </c>
      <c r="Z926" s="1">
        <v>25</v>
      </c>
      <c r="AA926" s="1">
        <v>9000</v>
      </c>
    </row>
    <row r="927" spans="2:27" x14ac:dyDescent="0.25">
      <c r="B927" s="2">
        <v>1926</v>
      </c>
      <c r="C927" s="3">
        <v>44882</v>
      </c>
      <c r="D927" s="2">
        <v>1260000</v>
      </c>
      <c r="E927" s="2">
        <v>6920</v>
      </c>
      <c r="F927" s="1">
        <v>24000</v>
      </c>
      <c r="G927" s="1">
        <v>1.9E-2</v>
      </c>
      <c r="H927" s="1">
        <v>182</v>
      </c>
      <c r="I927" s="1">
        <v>6</v>
      </c>
      <c r="J927" s="1" t="s">
        <v>18</v>
      </c>
      <c r="K927" s="1">
        <v>3</v>
      </c>
      <c r="L927" s="1">
        <v>3</v>
      </c>
      <c r="M927" s="1" t="s">
        <v>15</v>
      </c>
      <c r="N927" s="1" t="s">
        <v>19</v>
      </c>
      <c r="O927" s="1" t="s">
        <v>21</v>
      </c>
      <c r="P927" s="1">
        <v>1855</v>
      </c>
      <c r="Q927" s="1" t="s">
        <v>31</v>
      </c>
      <c r="R927" s="1" t="s">
        <v>65</v>
      </c>
      <c r="S927" s="1">
        <v>3</v>
      </c>
      <c r="T927" s="1" t="s">
        <v>33</v>
      </c>
      <c r="U927" s="1">
        <v>62</v>
      </c>
      <c r="V927" s="1">
        <v>340000</v>
      </c>
      <c r="W927" s="1">
        <v>103</v>
      </c>
      <c r="X927" s="1" t="s">
        <v>39</v>
      </c>
      <c r="Y927" s="1" t="s">
        <v>31</v>
      </c>
      <c r="Z927" s="1">
        <v>31</v>
      </c>
      <c r="AA927" s="1">
        <v>15000</v>
      </c>
    </row>
    <row r="928" spans="2:27" x14ac:dyDescent="0.25">
      <c r="B928" s="2">
        <v>1927</v>
      </c>
      <c r="C928" s="3">
        <v>44884</v>
      </c>
      <c r="D928" s="2">
        <v>1720000</v>
      </c>
      <c r="E928" s="2">
        <v>12110</v>
      </c>
      <c r="F928" s="1">
        <v>34000</v>
      </c>
      <c r="G928" s="1">
        <v>0.02</v>
      </c>
      <c r="H928" s="1">
        <v>142</v>
      </c>
      <c r="I928" s="1">
        <v>3</v>
      </c>
      <c r="J928" s="1" t="s">
        <v>14</v>
      </c>
      <c r="K928" s="1">
        <v>1</v>
      </c>
      <c r="L928" s="1">
        <v>2</v>
      </c>
      <c r="M928" s="1" t="s">
        <v>23</v>
      </c>
      <c r="N928" s="1" t="s">
        <v>16</v>
      </c>
      <c r="O928" s="1" t="s">
        <v>17</v>
      </c>
      <c r="P928" s="1">
        <v>1692</v>
      </c>
      <c r="Q928" s="1" t="s">
        <v>31</v>
      </c>
      <c r="R928" s="1" t="s">
        <v>66</v>
      </c>
      <c r="S928" s="1">
        <v>0</v>
      </c>
      <c r="T928" s="1" t="s">
        <v>33</v>
      </c>
      <c r="U928" s="1">
        <v>33</v>
      </c>
      <c r="V928" s="1">
        <v>480000</v>
      </c>
      <c r="W928" s="1">
        <v>103</v>
      </c>
      <c r="X928" s="1" t="s">
        <v>39</v>
      </c>
      <c r="Y928" s="1" t="s">
        <v>31</v>
      </c>
      <c r="Z928" s="1">
        <v>31</v>
      </c>
      <c r="AA928" s="1">
        <v>15000</v>
      </c>
    </row>
    <row r="929" spans="2:27" x14ac:dyDescent="0.25">
      <c r="B929" s="2">
        <v>1928</v>
      </c>
      <c r="C929" s="3">
        <v>44886</v>
      </c>
      <c r="D929" s="2">
        <v>1610000</v>
      </c>
      <c r="E929" s="2">
        <v>6960</v>
      </c>
      <c r="F929" s="1">
        <v>39000</v>
      </c>
      <c r="G929" s="1">
        <v>2.4E-2</v>
      </c>
      <c r="H929" s="1">
        <v>231</v>
      </c>
      <c r="I929" s="1">
        <v>5</v>
      </c>
      <c r="J929" s="1" t="s">
        <v>18</v>
      </c>
      <c r="K929" s="1">
        <v>3</v>
      </c>
      <c r="L929" s="1">
        <v>3</v>
      </c>
      <c r="M929" s="1" t="s">
        <v>15</v>
      </c>
      <c r="N929" s="1" t="s">
        <v>19</v>
      </c>
      <c r="O929" s="1" t="s">
        <v>17</v>
      </c>
      <c r="P929" s="1">
        <v>1953</v>
      </c>
      <c r="Q929" s="1" t="s">
        <v>34</v>
      </c>
      <c r="R929" s="1" t="s">
        <v>65</v>
      </c>
      <c r="S929" s="1">
        <v>4</v>
      </c>
      <c r="T929" s="1" t="s">
        <v>33</v>
      </c>
      <c r="U929" s="1">
        <v>59</v>
      </c>
      <c r="V929" s="1">
        <v>510000</v>
      </c>
      <c r="W929" s="1">
        <v>103</v>
      </c>
      <c r="X929" s="1" t="s">
        <v>39</v>
      </c>
      <c r="Y929" s="1" t="s">
        <v>31</v>
      </c>
      <c r="Z929" s="1">
        <v>31</v>
      </c>
      <c r="AA929" s="1">
        <v>15000</v>
      </c>
    </row>
    <row r="930" spans="2:27" x14ac:dyDescent="0.25">
      <c r="B930" s="2">
        <v>1929</v>
      </c>
      <c r="C930" s="3">
        <v>44887</v>
      </c>
      <c r="D930" s="2">
        <v>1330000</v>
      </c>
      <c r="E930" s="2">
        <v>6960</v>
      </c>
      <c r="F930" s="1">
        <v>29000</v>
      </c>
      <c r="G930" s="1">
        <v>2.1999999999999999E-2</v>
      </c>
      <c r="H930" s="1">
        <v>191</v>
      </c>
      <c r="I930" s="1">
        <v>2</v>
      </c>
      <c r="J930" s="1" t="s">
        <v>18</v>
      </c>
      <c r="K930" s="1">
        <v>3</v>
      </c>
      <c r="L930" s="1">
        <v>2</v>
      </c>
      <c r="M930" s="1" t="s">
        <v>15</v>
      </c>
      <c r="N930" s="1" t="s">
        <v>19</v>
      </c>
      <c r="O930" s="1" t="s">
        <v>17</v>
      </c>
      <c r="P930" s="1">
        <v>1884</v>
      </c>
      <c r="Q930" s="1" t="s">
        <v>31</v>
      </c>
      <c r="R930" s="1" t="s">
        <v>64</v>
      </c>
      <c r="S930" s="1">
        <v>0</v>
      </c>
      <c r="T930" s="1" t="s">
        <v>33</v>
      </c>
      <c r="U930" s="1">
        <v>31</v>
      </c>
      <c r="V930" s="1">
        <v>350000</v>
      </c>
      <c r="W930" s="1">
        <v>103</v>
      </c>
      <c r="X930" s="1" t="s">
        <v>39</v>
      </c>
      <c r="Y930" s="1" t="s">
        <v>31</v>
      </c>
      <c r="Z930" s="1">
        <v>31</v>
      </c>
      <c r="AA930" s="1">
        <v>15000</v>
      </c>
    </row>
    <row r="931" spans="2:27" x14ac:dyDescent="0.25">
      <c r="B931" s="2">
        <v>1930</v>
      </c>
      <c r="C931" s="3">
        <v>44889</v>
      </c>
      <c r="D931" s="2">
        <v>1700000</v>
      </c>
      <c r="E931" s="2">
        <v>7320</v>
      </c>
      <c r="F931" s="1">
        <v>32000</v>
      </c>
      <c r="G931" s="1">
        <v>1.9E-2</v>
      </c>
      <c r="H931" s="1">
        <v>232</v>
      </c>
      <c r="I931" s="1">
        <v>5</v>
      </c>
      <c r="J931" s="1" t="s">
        <v>18</v>
      </c>
      <c r="K931" s="1">
        <v>4</v>
      </c>
      <c r="L931" s="1">
        <v>3</v>
      </c>
      <c r="M931" s="1" t="s">
        <v>15</v>
      </c>
      <c r="N931" s="1" t="s">
        <v>19</v>
      </c>
      <c r="O931" s="1" t="s">
        <v>21</v>
      </c>
      <c r="P931" s="1">
        <v>1084</v>
      </c>
      <c r="Q931" s="1" t="s">
        <v>31</v>
      </c>
      <c r="R931" s="1" t="s">
        <v>65</v>
      </c>
      <c r="S931" s="1">
        <v>2</v>
      </c>
      <c r="T931" s="1" t="s">
        <v>33</v>
      </c>
      <c r="U931" s="1">
        <v>50</v>
      </c>
      <c r="V931" s="1">
        <v>500000</v>
      </c>
      <c r="W931" s="1">
        <v>103</v>
      </c>
      <c r="X931" s="1" t="s">
        <v>39</v>
      </c>
      <c r="Y931" s="1" t="s">
        <v>31</v>
      </c>
      <c r="Z931" s="1">
        <v>31</v>
      </c>
      <c r="AA931" s="1">
        <v>15000</v>
      </c>
    </row>
    <row r="932" spans="2:27" x14ac:dyDescent="0.25">
      <c r="B932" s="2">
        <v>1931</v>
      </c>
      <c r="C932" s="3">
        <v>44889</v>
      </c>
      <c r="D932" s="2">
        <v>1350000</v>
      </c>
      <c r="E932" s="2">
        <v>6650</v>
      </c>
      <c r="F932" s="1">
        <v>16000</v>
      </c>
      <c r="G932" s="1">
        <v>1.2E-2</v>
      </c>
      <c r="H932" s="1">
        <v>203</v>
      </c>
      <c r="I932" s="1">
        <v>5</v>
      </c>
      <c r="J932" s="1" t="s">
        <v>18</v>
      </c>
      <c r="K932" s="1">
        <v>3</v>
      </c>
      <c r="L932" s="1">
        <v>4</v>
      </c>
      <c r="M932" s="1" t="s">
        <v>23</v>
      </c>
      <c r="N932" s="1" t="s">
        <v>19</v>
      </c>
      <c r="O932" s="1" t="s">
        <v>21</v>
      </c>
      <c r="P932" s="1">
        <v>1319</v>
      </c>
      <c r="Q932" s="1" t="s">
        <v>31</v>
      </c>
      <c r="R932" s="1" t="s">
        <v>65</v>
      </c>
      <c r="S932" s="1">
        <v>3</v>
      </c>
      <c r="T932" s="1" t="s">
        <v>33</v>
      </c>
      <c r="U932" s="1">
        <v>43</v>
      </c>
      <c r="V932" s="1">
        <v>550000</v>
      </c>
      <c r="W932" s="1">
        <v>101</v>
      </c>
      <c r="X932" s="1" t="s">
        <v>37</v>
      </c>
      <c r="Y932" s="1" t="s">
        <v>31</v>
      </c>
      <c r="Z932" s="1">
        <v>25</v>
      </c>
      <c r="AA932" s="1">
        <v>9000</v>
      </c>
    </row>
    <row r="933" spans="2:27" x14ac:dyDescent="0.25">
      <c r="B933" s="2">
        <v>1932</v>
      </c>
      <c r="C933" s="3">
        <v>44889</v>
      </c>
      <c r="D933" s="2">
        <v>1830000</v>
      </c>
      <c r="E933" s="2">
        <v>12440</v>
      </c>
      <c r="F933" s="1">
        <v>33000</v>
      </c>
      <c r="G933" s="1">
        <v>1.7999999999999999E-2</v>
      </c>
      <c r="H933" s="1">
        <v>147</v>
      </c>
      <c r="I933" s="1">
        <v>5</v>
      </c>
      <c r="J933" s="1" t="s">
        <v>14</v>
      </c>
      <c r="K933" s="1">
        <v>2</v>
      </c>
      <c r="L933" s="1">
        <v>3</v>
      </c>
      <c r="M933" s="1" t="s">
        <v>23</v>
      </c>
      <c r="N933" s="1" t="s">
        <v>16</v>
      </c>
      <c r="O933" s="1" t="s">
        <v>17</v>
      </c>
      <c r="P933" s="1">
        <v>1454</v>
      </c>
      <c r="Q933" s="1" t="s">
        <v>31</v>
      </c>
      <c r="R933" s="1" t="s">
        <v>66</v>
      </c>
      <c r="S933" s="1">
        <v>0</v>
      </c>
      <c r="T933" s="1" t="s">
        <v>33</v>
      </c>
      <c r="U933" s="1">
        <v>32</v>
      </c>
      <c r="V933" s="1">
        <v>570000</v>
      </c>
      <c r="W933" s="1">
        <v>102</v>
      </c>
      <c r="X933" s="1" t="s">
        <v>38</v>
      </c>
      <c r="Y933" s="1" t="s">
        <v>31</v>
      </c>
      <c r="Z933" s="1">
        <v>23</v>
      </c>
      <c r="AA933" s="1">
        <v>7000</v>
      </c>
    </row>
    <row r="934" spans="2:27" x14ac:dyDescent="0.25">
      <c r="B934" s="2">
        <v>1933</v>
      </c>
      <c r="C934" s="3">
        <v>44889</v>
      </c>
      <c r="D934" s="2">
        <v>1600000</v>
      </c>
      <c r="E934" s="2">
        <v>10520</v>
      </c>
      <c r="F934" s="1">
        <v>21000</v>
      </c>
      <c r="G934" s="1">
        <v>1.2999999999999999E-2</v>
      </c>
      <c r="H934" s="1">
        <v>152</v>
      </c>
      <c r="I934" s="1">
        <v>6</v>
      </c>
      <c r="J934" s="1" t="s">
        <v>14</v>
      </c>
      <c r="K934" s="1">
        <v>2</v>
      </c>
      <c r="L934" s="1">
        <v>2</v>
      </c>
      <c r="M934" s="1" t="s">
        <v>15</v>
      </c>
      <c r="N934" s="1" t="s">
        <v>20</v>
      </c>
      <c r="O934" s="1" t="s">
        <v>21</v>
      </c>
      <c r="P934" s="1">
        <v>1892</v>
      </c>
      <c r="Q934" s="1" t="s">
        <v>31</v>
      </c>
      <c r="R934" s="1" t="s">
        <v>66</v>
      </c>
      <c r="S934" s="1">
        <v>0</v>
      </c>
      <c r="T934" s="1" t="s">
        <v>33</v>
      </c>
      <c r="U934" s="1">
        <v>32</v>
      </c>
      <c r="V934" s="1">
        <v>590000</v>
      </c>
      <c r="W934" s="1">
        <v>101</v>
      </c>
      <c r="X934" s="1" t="s">
        <v>37</v>
      </c>
      <c r="Y934" s="1" t="s">
        <v>31</v>
      </c>
      <c r="Z934" s="1">
        <v>25</v>
      </c>
      <c r="AA934" s="1">
        <v>9000</v>
      </c>
    </row>
    <row r="935" spans="2:27" x14ac:dyDescent="0.25">
      <c r="B935" s="2">
        <v>1934</v>
      </c>
      <c r="C935" s="3">
        <v>44889</v>
      </c>
      <c r="D935" s="2">
        <v>1990000</v>
      </c>
      <c r="E935" s="2">
        <v>10000</v>
      </c>
      <c r="F935" s="1">
        <v>36000</v>
      </c>
      <c r="G935" s="1">
        <v>1.7999999999999999E-2</v>
      </c>
      <c r="H935" s="1">
        <v>199</v>
      </c>
      <c r="I935" s="1">
        <v>5</v>
      </c>
      <c r="J935" s="1" t="s">
        <v>14</v>
      </c>
      <c r="K935" s="1">
        <v>3</v>
      </c>
      <c r="L935" s="1">
        <v>2</v>
      </c>
      <c r="M935" s="1" t="s">
        <v>23</v>
      </c>
      <c r="N935" s="1" t="s">
        <v>20</v>
      </c>
      <c r="O935" s="1" t="s">
        <v>17</v>
      </c>
      <c r="P935" s="1">
        <v>1975</v>
      </c>
      <c r="Q935" s="1" t="s">
        <v>31</v>
      </c>
      <c r="R935" s="1" t="s">
        <v>66</v>
      </c>
      <c r="S935" s="1">
        <v>0</v>
      </c>
      <c r="T935" s="1" t="s">
        <v>33</v>
      </c>
      <c r="U935" s="1">
        <v>31</v>
      </c>
      <c r="V935" s="1">
        <v>950000</v>
      </c>
      <c r="W935" s="1">
        <v>102</v>
      </c>
      <c r="X935" s="1" t="s">
        <v>38</v>
      </c>
      <c r="Y935" s="1" t="s">
        <v>31</v>
      </c>
      <c r="Z935" s="1">
        <v>23</v>
      </c>
      <c r="AA935" s="1">
        <v>7000</v>
      </c>
    </row>
    <row r="936" spans="2:27" x14ac:dyDescent="0.25">
      <c r="B936" s="2">
        <v>1935</v>
      </c>
      <c r="C936" s="3">
        <v>44889</v>
      </c>
      <c r="D936" s="2">
        <v>2610000</v>
      </c>
      <c r="E936" s="2">
        <v>10270</v>
      </c>
      <c r="F936" s="1">
        <v>39000</v>
      </c>
      <c r="G936" s="1">
        <v>1.4999999999999999E-2</v>
      </c>
      <c r="H936" s="1">
        <v>254</v>
      </c>
      <c r="I936" s="1">
        <v>3</v>
      </c>
      <c r="J936" s="1" t="s">
        <v>14</v>
      </c>
      <c r="K936" s="1">
        <v>3</v>
      </c>
      <c r="L936" s="1">
        <v>4</v>
      </c>
      <c r="M936" s="1" t="s">
        <v>23</v>
      </c>
      <c r="N936" s="1" t="s">
        <v>20</v>
      </c>
      <c r="O936" s="1" t="s">
        <v>21</v>
      </c>
      <c r="P936" s="1">
        <v>1983</v>
      </c>
      <c r="Q936" s="1" t="s">
        <v>31</v>
      </c>
      <c r="R936" s="1" t="s">
        <v>65</v>
      </c>
      <c r="S936" s="1">
        <v>3</v>
      </c>
      <c r="T936" s="1" t="s">
        <v>32</v>
      </c>
      <c r="U936" s="1">
        <v>57</v>
      </c>
      <c r="V936" s="1">
        <v>1070000</v>
      </c>
      <c r="W936" s="1">
        <v>102</v>
      </c>
      <c r="X936" s="1" t="s">
        <v>38</v>
      </c>
      <c r="Y936" s="1" t="s">
        <v>31</v>
      </c>
      <c r="Z936" s="1">
        <v>23</v>
      </c>
      <c r="AA936" s="1">
        <v>7000</v>
      </c>
    </row>
    <row r="937" spans="2:27" x14ac:dyDescent="0.25">
      <c r="B937" s="2">
        <v>1936</v>
      </c>
      <c r="C937" s="3">
        <v>44890</v>
      </c>
      <c r="D937" s="2">
        <v>1550000</v>
      </c>
      <c r="E937" s="2">
        <v>11230</v>
      </c>
      <c r="F937" s="1">
        <v>33000</v>
      </c>
      <c r="G937" s="1">
        <v>2.1000000000000001E-2</v>
      </c>
      <c r="H937" s="1">
        <v>138</v>
      </c>
      <c r="I937" s="1">
        <v>2</v>
      </c>
      <c r="J937" s="1" t="s">
        <v>14</v>
      </c>
      <c r="K937" s="1">
        <v>1</v>
      </c>
      <c r="L937" s="1">
        <v>3</v>
      </c>
      <c r="M937" s="1" t="s">
        <v>15</v>
      </c>
      <c r="N937" s="1" t="s">
        <v>20</v>
      </c>
      <c r="O937" s="1" t="s">
        <v>21</v>
      </c>
      <c r="P937" s="1">
        <v>1286</v>
      </c>
      <c r="Q937" s="1" t="s">
        <v>31</v>
      </c>
      <c r="R937" s="1" t="s">
        <v>66</v>
      </c>
      <c r="S937" s="1">
        <v>0</v>
      </c>
      <c r="T937" s="1" t="s">
        <v>33</v>
      </c>
      <c r="U937" s="1">
        <v>33</v>
      </c>
      <c r="V937" s="1">
        <v>580000</v>
      </c>
      <c r="W937" s="1">
        <v>103</v>
      </c>
      <c r="X937" s="1" t="s">
        <v>39</v>
      </c>
      <c r="Y937" s="1" t="s">
        <v>31</v>
      </c>
      <c r="Z937" s="1">
        <v>31</v>
      </c>
      <c r="AA937" s="1">
        <v>15000</v>
      </c>
    </row>
    <row r="938" spans="2:27" x14ac:dyDescent="0.25">
      <c r="B938" s="2">
        <v>1937</v>
      </c>
      <c r="C938" s="3">
        <v>44891</v>
      </c>
      <c r="D938" s="2">
        <v>2790000</v>
      </c>
      <c r="E938" s="2">
        <v>11160</v>
      </c>
      <c r="F938" s="1">
        <v>45000</v>
      </c>
      <c r="G938" s="1">
        <v>1.6E-2</v>
      </c>
      <c r="H938" s="1">
        <v>250</v>
      </c>
      <c r="I938" s="1">
        <v>3</v>
      </c>
      <c r="J938" s="1" t="s">
        <v>14</v>
      </c>
      <c r="K938" s="1">
        <v>4</v>
      </c>
      <c r="L938" s="1">
        <v>3</v>
      </c>
      <c r="M938" s="1" t="s">
        <v>22</v>
      </c>
      <c r="N938" s="1" t="s">
        <v>20</v>
      </c>
      <c r="O938" s="1" t="s">
        <v>17</v>
      </c>
      <c r="P938" s="1">
        <v>1272</v>
      </c>
      <c r="Q938" s="1" t="s">
        <v>34</v>
      </c>
      <c r="R938" s="1" t="s">
        <v>65</v>
      </c>
      <c r="S938" s="1">
        <v>3</v>
      </c>
      <c r="T938" s="1" t="s">
        <v>33</v>
      </c>
      <c r="U938" s="1">
        <v>58</v>
      </c>
      <c r="V938" s="1">
        <v>790000</v>
      </c>
      <c r="W938" s="1">
        <v>102</v>
      </c>
      <c r="X938" s="1" t="s">
        <v>38</v>
      </c>
      <c r="Y938" s="1" t="s">
        <v>31</v>
      </c>
      <c r="Z938" s="1">
        <v>23</v>
      </c>
      <c r="AA938" s="1">
        <v>7000</v>
      </c>
    </row>
    <row r="939" spans="2:27" x14ac:dyDescent="0.25">
      <c r="B939" s="2">
        <v>1938</v>
      </c>
      <c r="C939" s="3">
        <v>44891</v>
      </c>
      <c r="D939" s="2">
        <v>2770000</v>
      </c>
      <c r="E939" s="2">
        <v>13710</v>
      </c>
      <c r="F939" s="1">
        <v>58000</v>
      </c>
      <c r="G939" s="1">
        <v>2.1000000000000001E-2</v>
      </c>
      <c r="H939" s="1">
        <v>202</v>
      </c>
      <c r="I939" s="1">
        <v>4</v>
      </c>
      <c r="J939" s="1" t="s">
        <v>18</v>
      </c>
      <c r="K939" s="1">
        <v>3</v>
      </c>
      <c r="L939" s="1">
        <v>4</v>
      </c>
      <c r="M939" s="1" t="s">
        <v>22</v>
      </c>
      <c r="N939" s="1" t="s">
        <v>16</v>
      </c>
      <c r="O939" s="1" t="s">
        <v>21</v>
      </c>
      <c r="P939" s="1">
        <v>1300</v>
      </c>
      <c r="Q939" s="1" t="s">
        <v>31</v>
      </c>
      <c r="R939" s="1" t="s">
        <v>65</v>
      </c>
      <c r="S939" s="1">
        <v>4</v>
      </c>
      <c r="T939" s="1" t="s">
        <v>33</v>
      </c>
      <c r="U939" s="1">
        <v>56</v>
      </c>
      <c r="V939" s="1">
        <v>420000</v>
      </c>
      <c r="W939" s="1">
        <v>103</v>
      </c>
      <c r="X939" s="1" t="s">
        <v>39</v>
      </c>
      <c r="Y939" s="1" t="s">
        <v>31</v>
      </c>
      <c r="Z939" s="1">
        <v>31</v>
      </c>
      <c r="AA939" s="1">
        <v>15000</v>
      </c>
    </row>
    <row r="940" spans="2:27" x14ac:dyDescent="0.25">
      <c r="B940" s="2">
        <v>1939</v>
      </c>
      <c r="C940" s="3">
        <v>44891</v>
      </c>
      <c r="D940" s="2">
        <v>3180000</v>
      </c>
      <c r="E940" s="2">
        <v>12970</v>
      </c>
      <c r="F940" s="1">
        <v>51000</v>
      </c>
      <c r="G940" s="1">
        <v>1.6E-2</v>
      </c>
      <c r="H940" s="1">
        <v>245</v>
      </c>
      <c r="I940" s="1">
        <v>2</v>
      </c>
      <c r="J940" s="1" t="s">
        <v>14</v>
      </c>
      <c r="K940" s="1">
        <v>3</v>
      </c>
      <c r="L940" s="1">
        <v>3</v>
      </c>
      <c r="M940" s="1" t="s">
        <v>22</v>
      </c>
      <c r="N940" s="1" t="s">
        <v>16</v>
      </c>
      <c r="O940" s="1" t="s">
        <v>17</v>
      </c>
      <c r="P940" s="1">
        <v>1992</v>
      </c>
      <c r="Q940" s="1" t="s">
        <v>31</v>
      </c>
      <c r="R940" s="1" t="s">
        <v>65</v>
      </c>
      <c r="S940" s="1">
        <v>3</v>
      </c>
      <c r="T940" s="1" t="s">
        <v>33</v>
      </c>
      <c r="U940" s="1">
        <v>40</v>
      </c>
      <c r="V940" s="1">
        <v>930000</v>
      </c>
      <c r="W940" s="1">
        <v>102</v>
      </c>
      <c r="X940" s="1" t="s">
        <v>38</v>
      </c>
      <c r="Y940" s="1" t="s">
        <v>31</v>
      </c>
      <c r="Z940" s="1">
        <v>23</v>
      </c>
      <c r="AA940" s="1">
        <v>7000</v>
      </c>
    </row>
    <row r="941" spans="2:27" x14ac:dyDescent="0.25">
      <c r="B941" s="2">
        <v>1940</v>
      </c>
      <c r="C941" s="3">
        <v>44892</v>
      </c>
      <c r="D941" s="2">
        <v>2760000</v>
      </c>
      <c r="E941" s="2">
        <v>14150</v>
      </c>
      <c r="F941" s="1">
        <v>33000</v>
      </c>
      <c r="G941" s="1">
        <v>1.2E-2</v>
      </c>
      <c r="H941" s="1">
        <v>195</v>
      </c>
      <c r="I941" s="1">
        <v>6</v>
      </c>
      <c r="J941" s="1" t="s">
        <v>14</v>
      </c>
      <c r="K941" s="1">
        <v>2</v>
      </c>
      <c r="L941" s="1">
        <v>4</v>
      </c>
      <c r="M941" s="1" t="s">
        <v>22</v>
      </c>
      <c r="N941" s="1" t="s">
        <v>16</v>
      </c>
      <c r="O941" s="1" t="s">
        <v>21</v>
      </c>
      <c r="P941" s="1">
        <v>1222</v>
      </c>
      <c r="Q941" s="1" t="s">
        <v>31</v>
      </c>
      <c r="R941" s="1" t="s">
        <v>65</v>
      </c>
      <c r="S941" s="1">
        <v>4</v>
      </c>
      <c r="T941" s="1" t="s">
        <v>33</v>
      </c>
      <c r="U941" s="1">
        <v>41</v>
      </c>
      <c r="V941" s="1">
        <v>390000</v>
      </c>
      <c r="W941" s="1">
        <v>101</v>
      </c>
      <c r="X941" s="1" t="s">
        <v>37</v>
      </c>
      <c r="Y941" s="1" t="s">
        <v>31</v>
      </c>
      <c r="Z941" s="1">
        <v>25</v>
      </c>
      <c r="AA941" s="1">
        <v>9000</v>
      </c>
    </row>
    <row r="942" spans="2:27" x14ac:dyDescent="0.25">
      <c r="B942" s="2">
        <v>1941</v>
      </c>
      <c r="C942" s="3">
        <v>44892</v>
      </c>
      <c r="D942" s="2">
        <v>2630000</v>
      </c>
      <c r="E942" s="2">
        <v>10270</v>
      </c>
      <c r="F942" s="1">
        <v>39000</v>
      </c>
      <c r="G942" s="1">
        <v>1.4999999999999999E-2</v>
      </c>
      <c r="H942" s="1">
        <v>256</v>
      </c>
      <c r="I942" s="1">
        <v>5</v>
      </c>
      <c r="J942" s="1" t="s">
        <v>18</v>
      </c>
      <c r="K942" s="1">
        <v>4</v>
      </c>
      <c r="L942" s="1">
        <v>4</v>
      </c>
      <c r="M942" s="1" t="s">
        <v>23</v>
      </c>
      <c r="N942" s="1" t="s">
        <v>20</v>
      </c>
      <c r="O942" s="1" t="s">
        <v>21</v>
      </c>
      <c r="P942" s="1">
        <v>1423</v>
      </c>
      <c r="Q942" s="1" t="s">
        <v>31</v>
      </c>
      <c r="R942" s="1" t="s">
        <v>65</v>
      </c>
      <c r="S942" s="1">
        <v>2</v>
      </c>
      <c r="T942" s="1" t="s">
        <v>33</v>
      </c>
      <c r="U942" s="1">
        <v>51</v>
      </c>
      <c r="V942" s="1">
        <v>490000</v>
      </c>
      <c r="W942" s="1">
        <v>102</v>
      </c>
      <c r="X942" s="1" t="s">
        <v>38</v>
      </c>
      <c r="Y942" s="1" t="s">
        <v>31</v>
      </c>
      <c r="Z942" s="1">
        <v>23</v>
      </c>
      <c r="AA942" s="1">
        <v>7000</v>
      </c>
    </row>
    <row r="943" spans="2:27" x14ac:dyDescent="0.25">
      <c r="B943" s="2">
        <v>1942</v>
      </c>
      <c r="C943" s="3">
        <v>44892</v>
      </c>
      <c r="D943" s="2">
        <v>1500000</v>
      </c>
      <c r="E943" s="2">
        <v>9670</v>
      </c>
      <c r="F943" s="1">
        <v>15000</v>
      </c>
      <c r="G943" s="1">
        <v>0.01</v>
      </c>
      <c r="H943" s="1">
        <v>155</v>
      </c>
      <c r="I943" s="1">
        <v>3</v>
      </c>
      <c r="J943" s="1" t="s">
        <v>18</v>
      </c>
      <c r="K943" s="1">
        <v>2</v>
      </c>
      <c r="L943" s="1">
        <v>3</v>
      </c>
      <c r="M943" s="1" t="s">
        <v>15</v>
      </c>
      <c r="N943" s="1" t="s">
        <v>20</v>
      </c>
      <c r="O943" s="1" t="s">
        <v>17</v>
      </c>
      <c r="P943" s="1">
        <v>1600</v>
      </c>
      <c r="Q943" s="1" t="s">
        <v>31</v>
      </c>
      <c r="R943" s="1" t="s">
        <v>65</v>
      </c>
      <c r="S943" s="1">
        <v>4</v>
      </c>
      <c r="T943" s="1" t="s">
        <v>33</v>
      </c>
      <c r="U943" s="1">
        <v>62</v>
      </c>
      <c r="V943" s="1">
        <v>570000</v>
      </c>
      <c r="W943" s="1">
        <v>101</v>
      </c>
      <c r="X943" s="1" t="s">
        <v>37</v>
      </c>
      <c r="Y943" s="1" t="s">
        <v>31</v>
      </c>
      <c r="Z943" s="1">
        <v>25</v>
      </c>
      <c r="AA943" s="1">
        <v>9000</v>
      </c>
    </row>
    <row r="944" spans="2:27" x14ac:dyDescent="0.25">
      <c r="B944" s="2">
        <v>1943</v>
      </c>
      <c r="C944" s="3">
        <v>44892</v>
      </c>
      <c r="D944" s="2">
        <v>2580000</v>
      </c>
      <c r="E944" s="2">
        <v>9920</v>
      </c>
      <c r="F944" s="1">
        <v>28000</v>
      </c>
      <c r="G944" s="1">
        <v>1.0999999999999999E-2</v>
      </c>
      <c r="H944" s="1">
        <v>260</v>
      </c>
      <c r="I944" s="1">
        <v>5</v>
      </c>
      <c r="J944" s="1" t="s">
        <v>14</v>
      </c>
      <c r="K944" s="1">
        <v>3</v>
      </c>
      <c r="L944" s="1">
        <v>3</v>
      </c>
      <c r="M944" s="1" t="s">
        <v>15</v>
      </c>
      <c r="N944" s="1" t="s">
        <v>20</v>
      </c>
      <c r="O944" s="1" t="s">
        <v>17</v>
      </c>
      <c r="P944" s="1">
        <v>1939</v>
      </c>
      <c r="Q944" s="1" t="s">
        <v>31</v>
      </c>
      <c r="R944" s="1" t="s">
        <v>65</v>
      </c>
      <c r="S944" s="1">
        <v>4</v>
      </c>
      <c r="T944" s="1" t="s">
        <v>33</v>
      </c>
      <c r="U944" s="1">
        <v>48</v>
      </c>
      <c r="V944" s="1">
        <v>450000</v>
      </c>
      <c r="W944" s="1">
        <v>101</v>
      </c>
      <c r="X944" s="1" t="s">
        <v>37</v>
      </c>
      <c r="Y944" s="1" t="s">
        <v>31</v>
      </c>
      <c r="Z944" s="1">
        <v>25</v>
      </c>
      <c r="AA944" s="1">
        <v>9000</v>
      </c>
    </row>
    <row r="945" spans="2:27" x14ac:dyDescent="0.25">
      <c r="B945" s="2">
        <v>1944</v>
      </c>
      <c r="C945" s="3">
        <v>44893</v>
      </c>
      <c r="D945" s="2">
        <v>1550000</v>
      </c>
      <c r="E945" s="2">
        <v>10610</v>
      </c>
      <c r="F945" s="1">
        <v>22000</v>
      </c>
      <c r="G945" s="1">
        <v>1.4E-2</v>
      </c>
      <c r="H945" s="1">
        <v>146</v>
      </c>
      <c r="I945" s="1">
        <v>2</v>
      </c>
      <c r="J945" s="1" t="s">
        <v>14</v>
      </c>
      <c r="K945" s="1">
        <v>1</v>
      </c>
      <c r="L945" s="1">
        <v>2</v>
      </c>
      <c r="M945" s="1" t="s">
        <v>15</v>
      </c>
      <c r="N945" s="1" t="s">
        <v>20</v>
      </c>
      <c r="O945" s="1" t="s">
        <v>17</v>
      </c>
      <c r="P945" s="1">
        <v>1982</v>
      </c>
      <c r="Q945" s="1" t="s">
        <v>31</v>
      </c>
      <c r="R945" s="1" t="s">
        <v>66</v>
      </c>
      <c r="S945" s="1">
        <v>0</v>
      </c>
      <c r="T945" s="1" t="s">
        <v>32</v>
      </c>
      <c r="U945" s="1">
        <v>38</v>
      </c>
      <c r="V945" s="1">
        <v>490000</v>
      </c>
      <c r="W945" s="1">
        <v>101</v>
      </c>
      <c r="X945" s="1" t="s">
        <v>37</v>
      </c>
      <c r="Y945" s="1" t="s">
        <v>31</v>
      </c>
      <c r="Z945" s="1">
        <v>25</v>
      </c>
      <c r="AA945" s="1">
        <v>9000</v>
      </c>
    </row>
    <row r="946" spans="2:27" x14ac:dyDescent="0.25">
      <c r="B946" s="2">
        <v>1945</v>
      </c>
      <c r="C946" s="3">
        <v>44894</v>
      </c>
      <c r="D946" s="2">
        <v>2120000</v>
      </c>
      <c r="E946" s="2">
        <v>13500</v>
      </c>
      <c r="F946" s="1">
        <v>34000</v>
      </c>
      <c r="G946" s="1">
        <v>1.6E-2</v>
      </c>
      <c r="H946" s="1">
        <v>157</v>
      </c>
      <c r="I946" s="1">
        <v>6</v>
      </c>
      <c r="J946" s="1" t="s">
        <v>18</v>
      </c>
      <c r="K946" s="1">
        <v>2</v>
      </c>
      <c r="L946" s="1">
        <v>2</v>
      </c>
      <c r="M946" s="1" t="s">
        <v>15</v>
      </c>
      <c r="N946" s="1" t="s">
        <v>16</v>
      </c>
      <c r="O946" s="1" t="s">
        <v>21</v>
      </c>
      <c r="P946" s="1">
        <v>1094</v>
      </c>
      <c r="Q946" s="1" t="s">
        <v>31</v>
      </c>
      <c r="R946" s="1" t="s">
        <v>66</v>
      </c>
      <c r="S946" s="1">
        <v>0</v>
      </c>
      <c r="T946" s="1" t="s">
        <v>33</v>
      </c>
      <c r="U946" s="1">
        <v>37</v>
      </c>
      <c r="V946" s="1">
        <v>560000</v>
      </c>
      <c r="W946" s="1">
        <v>102</v>
      </c>
      <c r="X946" s="1" t="s">
        <v>38</v>
      </c>
      <c r="Y946" s="1" t="s">
        <v>31</v>
      </c>
      <c r="Z946" s="1">
        <v>23</v>
      </c>
      <c r="AA946" s="1">
        <v>7000</v>
      </c>
    </row>
    <row r="947" spans="2:27" x14ac:dyDescent="0.25">
      <c r="B947" s="2">
        <v>1946</v>
      </c>
      <c r="C947" s="3">
        <v>44894</v>
      </c>
      <c r="D947" s="2">
        <v>1830000</v>
      </c>
      <c r="E947" s="2">
        <v>11020</v>
      </c>
      <c r="F947" s="1">
        <v>29000</v>
      </c>
      <c r="G947" s="1">
        <v>1.6E-2</v>
      </c>
      <c r="H947" s="1">
        <v>166</v>
      </c>
      <c r="I947" s="1">
        <v>4</v>
      </c>
      <c r="J947" s="1" t="s">
        <v>18</v>
      </c>
      <c r="K947" s="1">
        <v>3</v>
      </c>
      <c r="L947" s="1">
        <v>4</v>
      </c>
      <c r="M947" s="1" t="s">
        <v>22</v>
      </c>
      <c r="N947" s="1" t="s">
        <v>20</v>
      </c>
      <c r="O947" s="1" t="s">
        <v>21</v>
      </c>
      <c r="P947" s="1">
        <v>1343</v>
      </c>
      <c r="Q947" s="1" t="s">
        <v>34</v>
      </c>
      <c r="R947" s="1" t="s">
        <v>65</v>
      </c>
      <c r="S947" s="1">
        <v>4</v>
      </c>
      <c r="T947" s="1" t="s">
        <v>32</v>
      </c>
      <c r="U947" s="1">
        <v>51</v>
      </c>
      <c r="V947" s="1">
        <v>640000</v>
      </c>
      <c r="W947" s="1">
        <v>102</v>
      </c>
      <c r="X947" s="1" t="s">
        <v>38</v>
      </c>
      <c r="Y947" s="1" t="s">
        <v>31</v>
      </c>
      <c r="Z947" s="1">
        <v>23</v>
      </c>
      <c r="AA947" s="1">
        <v>7000</v>
      </c>
    </row>
    <row r="948" spans="2:27" x14ac:dyDescent="0.25">
      <c r="B948" s="2">
        <v>1947</v>
      </c>
      <c r="C948" s="3">
        <v>44894</v>
      </c>
      <c r="D948" s="2">
        <v>1800000</v>
      </c>
      <c r="E948" s="2">
        <v>10050</v>
      </c>
      <c r="F948" s="1">
        <v>20000</v>
      </c>
      <c r="G948" s="1">
        <v>1.0999999999999999E-2</v>
      </c>
      <c r="H948" s="1">
        <v>179</v>
      </c>
      <c r="I948" s="1">
        <v>2</v>
      </c>
      <c r="J948" s="1" t="s">
        <v>18</v>
      </c>
      <c r="K948" s="1">
        <v>2</v>
      </c>
      <c r="L948" s="1">
        <v>3</v>
      </c>
      <c r="M948" s="1" t="s">
        <v>15</v>
      </c>
      <c r="N948" s="1" t="s">
        <v>20</v>
      </c>
      <c r="O948" s="1" t="s">
        <v>17</v>
      </c>
      <c r="P948" s="1">
        <v>1848</v>
      </c>
      <c r="Q948" s="1" t="s">
        <v>34</v>
      </c>
      <c r="R948" s="1" t="s">
        <v>65</v>
      </c>
      <c r="S948" s="1">
        <v>4</v>
      </c>
      <c r="T948" s="1" t="s">
        <v>32</v>
      </c>
      <c r="U948" s="1">
        <v>49</v>
      </c>
      <c r="V948" s="1">
        <v>540000</v>
      </c>
      <c r="W948" s="1">
        <v>101</v>
      </c>
      <c r="X948" s="1" t="s">
        <v>37</v>
      </c>
      <c r="Y948" s="1" t="s">
        <v>31</v>
      </c>
      <c r="Z948" s="1">
        <v>25</v>
      </c>
      <c r="AA948" s="1">
        <v>9000</v>
      </c>
    </row>
    <row r="949" spans="2:27" x14ac:dyDescent="0.25">
      <c r="B949" s="2">
        <v>1948</v>
      </c>
      <c r="C949" s="3">
        <v>44894</v>
      </c>
      <c r="D949" s="2">
        <v>2200000</v>
      </c>
      <c r="E949" s="2">
        <v>12860</v>
      </c>
      <c r="F949" s="1">
        <v>40000</v>
      </c>
      <c r="G949" s="1">
        <v>1.7999999999999999E-2</v>
      </c>
      <c r="H949" s="1">
        <v>171</v>
      </c>
      <c r="I949" s="1">
        <v>2</v>
      </c>
      <c r="J949" s="1" t="s">
        <v>14</v>
      </c>
      <c r="K949" s="1">
        <v>3</v>
      </c>
      <c r="L949" s="1">
        <v>2</v>
      </c>
      <c r="M949" s="1" t="s">
        <v>23</v>
      </c>
      <c r="N949" s="1" t="s">
        <v>16</v>
      </c>
      <c r="O949" s="1" t="s">
        <v>21</v>
      </c>
      <c r="P949" s="1">
        <v>1920</v>
      </c>
      <c r="Q949" s="1" t="s">
        <v>31</v>
      </c>
      <c r="R949" s="1" t="s">
        <v>66</v>
      </c>
      <c r="S949" s="1">
        <v>0</v>
      </c>
      <c r="T949" s="1" t="s">
        <v>33</v>
      </c>
      <c r="U949" s="1">
        <v>38</v>
      </c>
      <c r="V949" s="1">
        <v>810000</v>
      </c>
      <c r="W949" s="1">
        <v>102</v>
      </c>
      <c r="X949" s="1" t="s">
        <v>38</v>
      </c>
      <c r="Y949" s="1" t="s">
        <v>31</v>
      </c>
      <c r="Z949" s="1">
        <v>23</v>
      </c>
      <c r="AA949" s="1">
        <v>7000</v>
      </c>
    </row>
    <row r="950" spans="2:27" x14ac:dyDescent="0.25">
      <c r="B950" s="2">
        <v>1949</v>
      </c>
      <c r="C950" s="3">
        <v>44894</v>
      </c>
      <c r="D950" s="2">
        <v>1140000</v>
      </c>
      <c r="E950" s="2">
        <v>7030</v>
      </c>
      <c r="F950" s="1">
        <v>18000</v>
      </c>
      <c r="G950" s="1">
        <v>1.6E-2</v>
      </c>
      <c r="H950" s="1">
        <v>162</v>
      </c>
      <c r="I950" s="1">
        <v>2</v>
      </c>
      <c r="J950" s="1" t="s">
        <v>14</v>
      </c>
      <c r="K950" s="1">
        <v>2</v>
      </c>
      <c r="L950" s="1">
        <v>3</v>
      </c>
      <c r="M950" s="1" t="s">
        <v>23</v>
      </c>
      <c r="N950" s="1" t="s">
        <v>19</v>
      </c>
      <c r="O950" s="1" t="s">
        <v>21</v>
      </c>
      <c r="P950" s="1">
        <v>1973</v>
      </c>
      <c r="Q950" s="1" t="s">
        <v>31</v>
      </c>
      <c r="R950" s="1" t="s">
        <v>65</v>
      </c>
      <c r="S950" s="1">
        <v>3</v>
      </c>
      <c r="T950" s="1" t="s">
        <v>33</v>
      </c>
      <c r="U950" s="1">
        <v>55</v>
      </c>
      <c r="V950" s="1">
        <v>310000</v>
      </c>
      <c r="W950" s="1">
        <v>101</v>
      </c>
      <c r="X950" s="1" t="s">
        <v>37</v>
      </c>
      <c r="Y950" s="1" t="s">
        <v>31</v>
      </c>
      <c r="Z950" s="1">
        <v>25</v>
      </c>
      <c r="AA950" s="1">
        <v>9000</v>
      </c>
    </row>
    <row r="951" spans="2:27" x14ac:dyDescent="0.25">
      <c r="B951" s="2">
        <v>1950</v>
      </c>
      <c r="C951" s="3">
        <v>44895</v>
      </c>
      <c r="D951" s="2">
        <v>2180000</v>
      </c>
      <c r="E951" s="2">
        <v>10330</v>
      </c>
      <c r="F951" s="1">
        <v>41000</v>
      </c>
      <c r="G951" s="1">
        <v>1.9E-2</v>
      </c>
      <c r="H951" s="1">
        <v>211</v>
      </c>
      <c r="I951" s="1">
        <v>6</v>
      </c>
      <c r="J951" s="1" t="s">
        <v>18</v>
      </c>
      <c r="K951" s="1">
        <v>3</v>
      </c>
      <c r="L951" s="1">
        <v>4</v>
      </c>
      <c r="M951" s="1" t="s">
        <v>15</v>
      </c>
      <c r="N951" s="1" t="s">
        <v>20</v>
      </c>
      <c r="O951" s="1" t="s">
        <v>17</v>
      </c>
      <c r="P951" s="1">
        <v>1716</v>
      </c>
      <c r="Q951" s="1" t="s">
        <v>31</v>
      </c>
      <c r="R951" s="1" t="s">
        <v>65</v>
      </c>
      <c r="S951" s="1">
        <v>2</v>
      </c>
      <c r="T951" s="1" t="s">
        <v>32</v>
      </c>
      <c r="U951" s="1">
        <v>60</v>
      </c>
      <c r="V951" s="1">
        <v>470000</v>
      </c>
      <c r="W951" s="1">
        <v>103</v>
      </c>
      <c r="X951" s="1" t="s">
        <v>39</v>
      </c>
      <c r="Y951" s="1" t="s">
        <v>31</v>
      </c>
      <c r="Z951" s="1">
        <v>31</v>
      </c>
      <c r="AA951" s="1">
        <v>15000</v>
      </c>
    </row>
    <row r="952" spans="2:27" x14ac:dyDescent="0.25">
      <c r="B952" s="2">
        <v>1951</v>
      </c>
      <c r="C952" s="3">
        <v>44895</v>
      </c>
      <c r="D952" s="2">
        <v>2840000</v>
      </c>
      <c r="E952" s="2">
        <v>12730</v>
      </c>
      <c r="F952" s="1">
        <v>40000</v>
      </c>
      <c r="G952" s="1">
        <v>1.4E-2</v>
      </c>
      <c r="H952" s="1">
        <v>223</v>
      </c>
      <c r="I952" s="1">
        <v>3</v>
      </c>
      <c r="J952" s="1" t="s">
        <v>14</v>
      </c>
      <c r="K952" s="1">
        <v>4</v>
      </c>
      <c r="L952" s="1">
        <v>4</v>
      </c>
      <c r="M952" s="1" t="s">
        <v>15</v>
      </c>
      <c r="N952" s="1" t="s">
        <v>16</v>
      </c>
      <c r="O952" s="1" t="s">
        <v>17</v>
      </c>
      <c r="P952" s="1">
        <v>1777</v>
      </c>
      <c r="Q952" s="1" t="s">
        <v>31</v>
      </c>
      <c r="R952" s="1" t="s">
        <v>65</v>
      </c>
      <c r="S952" s="1">
        <v>3</v>
      </c>
      <c r="T952" s="1" t="s">
        <v>33</v>
      </c>
      <c r="U952" s="1">
        <v>44</v>
      </c>
      <c r="V952" s="1">
        <v>460000</v>
      </c>
      <c r="W952" s="1">
        <v>101</v>
      </c>
      <c r="X952" s="1" t="s">
        <v>37</v>
      </c>
      <c r="Y952" s="1" t="s">
        <v>31</v>
      </c>
      <c r="Z952" s="1">
        <v>25</v>
      </c>
      <c r="AA952" s="1">
        <v>9000</v>
      </c>
    </row>
    <row r="953" spans="2:27" x14ac:dyDescent="0.25">
      <c r="B953" s="2">
        <v>1952</v>
      </c>
      <c r="C953" s="3">
        <v>44898</v>
      </c>
      <c r="D953" s="2">
        <v>2480000</v>
      </c>
      <c r="E953" s="2">
        <v>10590</v>
      </c>
      <c r="F953" s="1">
        <v>27000</v>
      </c>
      <c r="G953" s="1">
        <v>1.0999999999999999E-2</v>
      </c>
      <c r="H953" s="1">
        <v>234</v>
      </c>
      <c r="I953" s="1">
        <v>5</v>
      </c>
      <c r="J953" s="1" t="s">
        <v>18</v>
      </c>
      <c r="K953" s="1">
        <v>3</v>
      </c>
      <c r="L953" s="1">
        <v>4</v>
      </c>
      <c r="M953" s="1" t="s">
        <v>15</v>
      </c>
      <c r="N953" s="1" t="s">
        <v>20</v>
      </c>
      <c r="O953" s="1" t="s">
        <v>21</v>
      </c>
      <c r="P953" s="1">
        <v>1267</v>
      </c>
      <c r="Q953" s="1" t="s">
        <v>31</v>
      </c>
      <c r="R953" s="1" t="s">
        <v>65</v>
      </c>
      <c r="S953" s="1">
        <v>4</v>
      </c>
      <c r="T953" s="1" t="s">
        <v>33</v>
      </c>
      <c r="U953" s="1">
        <v>52</v>
      </c>
      <c r="V953" s="1">
        <v>550000</v>
      </c>
      <c r="W953" s="1">
        <v>101</v>
      </c>
      <c r="X953" s="1" t="s">
        <v>37</v>
      </c>
      <c r="Y953" s="1" t="s">
        <v>31</v>
      </c>
      <c r="Z953" s="1">
        <v>25</v>
      </c>
      <c r="AA953" s="1">
        <v>9000</v>
      </c>
    </row>
    <row r="954" spans="2:27" x14ac:dyDescent="0.25">
      <c r="B954" s="2">
        <v>1953</v>
      </c>
      <c r="C954" s="3">
        <v>44898</v>
      </c>
      <c r="D954" s="2">
        <v>1800000</v>
      </c>
      <c r="E954" s="2">
        <v>6640</v>
      </c>
      <c r="F954" s="1">
        <v>25000</v>
      </c>
      <c r="G954" s="1">
        <v>1.4E-2</v>
      </c>
      <c r="H954" s="1">
        <v>271</v>
      </c>
      <c r="I954" s="1">
        <v>1</v>
      </c>
      <c r="J954" s="1" t="s">
        <v>14</v>
      </c>
      <c r="K954" s="1">
        <v>4</v>
      </c>
      <c r="L954" s="1">
        <v>4</v>
      </c>
      <c r="M954" s="1" t="s">
        <v>15</v>
      </c>
      <c r="N954" s="1" t="s">
        <v>19</v>
      </c>
      <c r="O954" s="1" t="s">
        <v>17</v>
      </c>
      <c r="P954" s="1">
        <v>1711</v>
      </c>
      <c r="Q954" s="1" t="s">
        <v>31</v>
      </c>
      <c r="R954" s="1" t="s">
        <v>65</v>
      </c>
      <c r="S954" s="1">
        <v>2</v>
      </c>
      <c r="T954" s="1" t="s">
        <v>33</v>
      </c>
      <c r="U954" s="1">
        <v>62</v>
      </c>
      <c r="V954" s="1">
        <v>500000</v>
      </c>
      <c r="W954" s="1">
        <v>101</v>
      </c>
      <c r="X954" s="1" t="s">
        <v>37</v>
      </c>
      <c r="Y954" s="1" t="s">
        <v>31</v>
      </c>
      <c r="Z954" s="1">
        <v>25</v>
      </c>
      <c r="AA954" s="1">
        <v>9000</v>
      </c>
    </row>
    <row r="955" spans="2:27" x14ac:dyDescent="0.25">
      <c r="B955" s="2">
        <v>1954</v>
      </c>
      <c r="C955" s="3">
        <v>44898</v>
      </c>
      <c r="D955" s="2">
        <v>3220000</v>
      </c>
      <c r="E955" s="2">
        <v>13300</v>
      </c>
      <c r="F955" s="1">
        <v>64000</v>
      </c>
      <c r="G955" s="1">
        <v>0.02</v>
      </c>
      <c r="H955" s="1">
        <v>242</v>
      </c>
      <c r="I955" s="1">
        <v>5</v>
      </c>
      <c r="J955" s="1" t="s">
        <v>14</v>
      </c>
      <c r="K955" s="1">
        <v>4</v>
      </c>
      <c r="L955" s="1">
        <v>4</v>
      </c>
      <c r="M955" s="1" t="s">
        <v>15</v>
      </c>
      <c r="N955" s="1" t="s">
        <v>16</v>
      </c>
      <c r="O955" s="1" t="s">
        <v>21</v>
      </c>
      <c r="P955" s="1">
        <v>1918</v>
      </c>
      <c r="Q955" s="1" t="s">
        <v>34</v>
      </c>
      <c r="R955" s="1" t="s">
        <v>65</v>
      </c>
      <c r="S955" s="1">
        <v>3</v>
      </c>
      <c r="T955" s="1" t="s">
        <v>33</v>
      </c>
      <c r="U955" s="1">
        <v>51</v>
      </c>
      <c r="V955" s="1">
        <v>410000</v>
      </c>
      <c r="W955" s="1">
        <v>102</v>
      </c>
      <c r="X955" s="1" t="s">
        <v>38</v>
      </c>
      <c r="Y955" s="1" t="s">
        <v>31</v>
      </c>
      <c r="Z955" s="1">
        <v>23</v>
      </c>
      <c r="AA955" s="1">
        <v>7000</v>
      </c>
    </row>
    <row r="956" spans="2:27" x14ac:dyDescent="0.25">
      <c r="B956" s="2">
        <v>1955</v>
      </c>
      <c r="C956" s="3">
        <v>44900</v>
      </c>
      <c r="D956" s="2">
        <v>1260000</v>
      </c>
      <c r="E956" s="2">
        <v>6460</v>
      </c>
      <c r="F956" s="1">
        <v>26000</v>
      </c>
      <c r="G956" s="1">
        <v>2.1000000000000001E-2</v>
      </c>
      <c r="H956" s="1">
        <v>195</v>
      </c>
      <c r="I956" s="1">
        <v>4</v>
      </c>
      <c r="J956" s="1" t="s">
        <v>14</v>
      </c>
      <c r="K956" s="1">
        <v>2</v>
      </c>
      <c r="L956" s="1">
        <v>3</v>
      </c>
      <c r="M956" s="1" t="s">
        <v>23</v>
      </c>
      <c r="N956" s="1" t="s">
        <v>19</v>
      </c>
      <c r="O956" s="1" t="s">
        <v>17</v>
      </c>
      <c r="P956" s="1">
        <v>1725</v>
      </c>
      <c r="Q956" s="1" t="s">
        <v>34</v>
      </c>
      <c r="R956" s="1" t="s">
        <v>65</v>
      </c>
      <c r="S956" s="1">
        <v>4</v>
      </c>
      <c r="T956" s="1" t="s">
        <v>33</v>
      </c>
      <c r="U956" s="1">
        <v>60</v>
      </c>
      <c r="V956" s="1">
        <v>820000</v>
      </c>
      <c r="W956" s="1">
        <v>102</v>
      </c>
      <c r="X956" s="1" t="s">
        <v>38</v>
      </c>
      <c r="Y956" s="1" t="s">
        <v>31</v>
      </c>
      <c r="Z956" s="1">
        <v>23</v>
      </c>
      <c r="AA956" s="1">
        <v>7000</v>
      </c>
    </row>
    <row r="957" spans="2:27" x14ac:dyDescent="0.25">
      <c r="B957" s="2">
        <v>1956</v>
      </c>
      <c r="C957" s="3">
        <v>44901</v>
      </c>
      <c r="D957" s="2">
        <v>1590000</v>
      </c>
      <c r="E957" s="2">
        <v>11270</v>
      </c>
      <c r="F957" s="1">
        <v>27000</v>
      </c>
      <c r="G957" s="1">
        <v>1.7000000000000001E-2</v>
      </c>
      <c r="H957" s="1">
        <v>141</v>
      </c>
      <c r="I957" s="1">
        <v>1</v>
      </c>
      <c r="J957" s="1" t="s">
        <v>18</v>
      </c>
      <c r="K957" s="1">
        <v>2</v>
      </c>
      <c r="L957" s="1">
        <v>2</v>
      </c>
      <c r="M957" s="1" t="s">
        <v>22</v>
      </c>
      <c r="N957" s="1" t="s">
        <v>20</v>
      </c>
      <c r="O957" s="1" t="s">
        <v>21</v>
      </c>
      <c r="P957" s="1">
        <v>1051</v>
      </c>
      <c r="Q957" s="1" t="s">
        <v>31</v>
      </c>
      <c r="R957" s="1" t="s">
        <v>66</v>
      </c>
      <c r="S957" s="1">
        <v>0</v>
      </c>
      <c r="T957" s="1" t="s">
        <v>33</v>
      </c>
      <c r="U957" s="1">
        <v>35</v>
      </c>
      <c r="V957" s="1">
        <v>560000</v>
      </c>
      <c r="W957" s="1">
        <v>102</v>
      </c>
      <c r="X957" s="1" t="s">
        <v>38</v>
      </c>
      <c r="Y957" s="1" t="s">
        <v>31</v>
      </c>
      <c r="Z957" s="1">
        <v>23</v>
      </c>
      <c r="AA957" s="1">
        <v>7000</v>
      </c>
    </row>
    <row r="958" spans="2:27" x14ac:dyDescent="0.25">
      <c r="B958" s="2">
        <v>1957</v>
      </c>
      <c r="C958" s="3">
        <v>44901</v>
      </c>
      <c r="D958" s="2">
        <v>3490000</v>
      </c>
      <c r="E958" s="2">
        <v>13320</v>
      </c>
      <c r="F958" s="1">
        <v>52000</v>
      </c>
      <c r="G958" s="1">
        <v>1.4999999999999999E-2</v>
      </c>
      <c r="H958" s="1">
        <v>262</v>
      </c>
      <c r="I958" s="1">
        <v>3</v>
      </c>
      <c r="J958" s="1" t="s">
        <v>14</v>
      </c>
      <c r="K958" s="1">
        <v>3</v>
      </c>
      <c r="L958" s="1">
        <v>3</v>
      </c>
      <c r="M958" s="1" t="s">
        <v>22</v>
      </c>
      <c r="N958" s="1" t="s">
        <v>16</v>
      </c>
      <c r="O958" s="1" t="s">
        <v>21</v>
      </c>
      <c r="P958" s="1">
        <v>1339</v>
      </c>
      <c r="Q958" s="1" t="s">
        <v>31</v>
      </c>
      <c r="R958" s="1" t="s">
        <v>65</v>
      </c>
      <c r="S958" s="1">
        <v>3</v>
      </c>
      <c r="T958" s="1" t="s">
        <v>33</v>
      </c>
      <c r="U958" s="1">
        <v>65</v>
      </c>
      <c r="V958" s="1">
        <v>370000</v>
      </c>
      <c r="W958" s="1">
        <v>101</v>
      </c>
      <c r="X958" s="1" t="s">
        <v>37</v>
      </c>
      <c r="Y958" s="1" t="s">
        <v>31</v>
      </c>
      <c r="Z958" s="1">
        <v>25</v>
      </c>
      <c r="AA958" s="1">
        <v>9000</v>
      </c>
    </row>
    <row r="959" spans="2:27" x14ac:dyDescent="0.25">
      <c r="B959" s="2">
        <v>1958</v>
      </c>
      <c r="C959" s="3">
        <v>44902</v>
      </c>
      <c r="D959" s="2">
        <v>1020000</v>
      </c>
      <c r="E959" s="2">
        <v>7390</v>
      </c>
      <c r="F959" s="1">
        <v>15000</v>
      </c>
      <c r="G959" s="1">
        <v>1.4999999999999999E-2</v>
      </c>
      <c r="H959" s="1">
        <v>138</v>
      </c>
      <c r="I959" s="1">
        <v>3</v>
      </c>
      <c r="J959" s="1" t="s">
        <v>14</v>
      </c>
      <c r="K959" s="1">
        <v>1</v>
      </c>
      <c r="L959" s="1">
        <v>3</v>
      </c>
      <c r="M959" s="1" t="s">
        <v>22</v>
      </c>
      <c r="N959" s="1" t="s">
        <v>19</v>
      </c>
      <c r="O959" s="1" t="s">
        <v>17</v>
      </c>
      <c r="P959" s="1">
        <v>1960</v>
      </c>
      <c r="Q959" s="1" t="s">
        <v>31</v>
      </c>
      <c r="R959" s="1" t="s">
        <v>66</v>
      </c>
      <c r="S959" s="1">
        <v>0</v>
      </c>
      <c r="T959" s="1" t="s">
        <v>32</v>
      </c>
      <c r="U959" s="1">
        <v>33</v>
      </c>
      <c r="V959" s="1">
        <v>810000</v>
      </c>
      <c r="W959" s="1">
        <v>101</v>
      </c>
      <c r="X959" s="1" t="s">
        <v>37</v>
      </c>
      <c r="Y959" s="1" t="s">
        <v>31</v>
      </c>
      <c r="Z959" s="1">
        <v>25</v>
      </c>
      <c r="AA959" s="1">
        <v>9000</v>
      </c>
    </row>
    <row r="960" spans="2:27" x14ac:dyDescent="0.25">
      <c r="B960" s="2">
        <v>1959</v>
      </c>
      <c r="C960" s="3">
        <v>44903</v>
      </c>
      <c r="D960" s="2">
        <v>2850000</v>
      </c>
      <c r="E960" s="2">
        <v>12120</v>
      </c>
      <c r="F960" s="1">
        <v>66000</v>
      </c>
      <c r="G960" s="1">
        <v>2.3E-2</v>
      </c>
      <c r="H960" s="1">
        <v>235</v>
      </c>
      <c r="I960" s="1">
        <v>6</v>
      </c>
      <c r="J960" s="1" t="s">
        <v>14</v>
      </c>
      <c r="K960" s="1">
        <v>4</v>
      </c>
      <c r="L960" s="1">
        <v>4</v>
      </c>
      <c r="M960" s="1" t="s">
        <v>23</v>
      </c>
      <c r="N960" s="1" t="s">
        <v>16</v>
      </c>
      <c r="O960" s="1" t="s">
        <v>17</v>
      </c>
      <c r="P960" s="1">
        <v>1144</v>
      </c>
      <c r="Q960" s="1" t="s">
        <v>34</v>
      </c>
      <c r="R960" s="1" t="s">
        <v>65</v>
      </c>
      <c r="S960" s="1">
        <v>2</v>
      </c>
      <c r="T960" s="1" t="s">
        <v>33</v>
      </c>
      <c r="U960" s="1">
        <v>59</v>
      </c>
      <c r="V960" s="1">
        <v>460000</v>
      </c>
      <c r="W960" s="1">
        <v>103</v>
      </c>
      <c r="X960" s="1" t="s">
        <v>39</v>
      </c>
      <c r="Y960" s="1" t="s">
        <v>31</v>
      </c>
      <c r="Z960" s="1">
        <v>31</v>
      </c>
      <c r="AA960" s="1">
        <v>15000</v>
      </c>
    </row>
    <row r="961" spans="2:27" x14ac:dyDescent="0.25">
      <c r="B961" s="2">
        <v>1960</v>
      </c>
      <c r="C961" s="3">
        <v>44904</v>
      </c>
      <c r="D961" s="2">
        <v>2060000</v>
      </c>
      <c r="E961" s="2">
        <v>7510</v>
      </c>
      <c r="F961" s="1">
        <v>41000</v>
      </c>
      <c r="G961" s="1">
        <v>0.02</v>
      </c>
      <c r="H961" s="1">
        <v>274</v>
      </c>
      <c r="I961" s="1">
        <v>1</v>
      </c>
      <c r="J961" s="1" t="s">
        <v>18</v>
      </c>
      <c r="K961" s="1">
        <v>3</v>
      </c>
      <c r="L961" s="1">
        <v>4</v>
      </c>
      <c r="M961" s="1" t="s">
        <v>22</v>
      </c>
      <c r="N961" s="1" t="s">
        <v>19</v>
      </c>
      <c r="O961" s="1" t="s">
        <v>21</v>
      </c>
      <c r="P961" s="1">
        <v>1016</v>
      </c>
      <c r="Q961" s="1" t="s">
        <v>34</v>
      </c>
      <c r="R961" s="1" t="s">
        <v>65</v>
      </c>
      <c r="S961" s="1">
        <v>4</v>
      </c>
      <c r="T961" s="1" t="s">
        <v>33</v>
      </c>
      <c r="U961" s="1">
        <v>53</v>
      </c>
      <c r="V961" s="1">
        <v>350000</v>
      </c>
      <c r="W961" s="1">
        <v>102</v>
      </c>
      <c r="X961" s="1" t="s">
        <v>38</v>
      </c>
      <c r="Y961" s="1" t="s">
        <v>31</v>
      </c>
      <c r="Z961" s="1">
        <v>23</v>
      </c>
      <c r="AA961" s="1">
        <v>7000</v>
      </c>
    </row>
    <row r="962" spans="2:27" x14ac:dyDescent="0.25">
      <c r="B962" s="2">
        <v>1961</v>
      </c>
      <c r="C962" s="3">
        <v>44904</v>
      </c>
      <c r="D962" s="2">
        <v>1890000</v>
      </c>
      <c r="E962" s="2">
        <v>10270</v>
      </c>
      <c r="F962" s="1">
        <v>23000</v>
      </c>
      <c r="G962" s="1">
        <v>1.2E-2</v>
      </c>
      <c r="H962" s="1">
        <v>184</v>
      </c>
      <c r="I962" s="1">
        <v>1</v>
      </c>
      <c r="J962" s="1" t="s">
        <v>18</v>
      </c>
      <c r="K962" s="1">
        <v>2</v>
      </c>
      <c r="L962" s="1">
        <v>2</v>
      </c>
      <c r="M962" s="1" t="s">
        <v>23</v>
      </c>
      <c r="N962" s="1" t="s">
        <v>20</v>
      </c>
      <c r="O962" s="1" t="s">
        <v>21</v>
      </c>
      <c r="P962" s="1">
        <v>1444</v>
      </c>
      <c r="Q962" s="1" t="s">
        <v>31</v>
      </c>
      <c r="R962" s="1" t="s">
        <v>66</v>
      </c>
      <c r="S962" s="1">
        <v>0</v>
      </c>
      <c r="T962" s="1" t="s">
        <v>33</v>
      </c>
      <c r="U962" s="1">
        <v>31</v>
      </c>
      <c r="V962" s="1">
        <v>960000</v>
      </c>
      <c r="W962" s="1">
        <v>101</v>
      </c>
      <c r="X962" s="1" t="s">
        <v>37</v>
      </c>
      <c r="Y962" s="1" t="s">
        <v>31</v>
      </c>
      <c r="Z962" s="1">
        <v>25</v>
      </c>
      <c r="AA962" s="1">
        <v>9000</v>
      </c>
    </row>
    <row r="963" spans="2:27" x14ac:dyDescent="0.25">
      <c r="B963" s="2">
        <v>1962</v>
      </c>
      <c r="C963" s="3">
        <v>44904</v>
      </c>
      <c r="D963" s="2">
        <v>2940000</v>
      </c>
      <c r="E963" s="2">
        <v>13360</v>
      </c>
      <c r="F963" s="1">
        <v>59000</v>
      </c>
      <c r="G963" s="1">
        <v>0.02</v>
      </c>
      <c r="H963" s="1">
        <v>220</v>
      </c>
      <c r="I963" s="1">
        <v>2</v>
      </c>
      <c r="J963" s="1" t="s">
        <v>14</v>
      </c>
      <c r="K963" s="1">
        <v>4</v>
      </c>
      <c r="L963" s="1">
        <v>3</v>
      </c>
      <c r="M963" s="1" t="s">
        <v>15</v>
      </c>
      <c r="N963" s="1" t="s">
        <v>16</v>
      </c>
      <c r="O963" s="1" t="s">
        <v>21</v>
      </c>
      <c r="P963" s="1">
        <v>1921</v>
      </c>
      <c r="Q963" s="1" t="s">
        <v>34</v>
      </c>
      <c r="R963" s="1" t="s">
        <v>65</v>
      </c>
      <c r="S963" s="1">
        <v>2</v>
      </c>
      <c r="T963" s="1" t="s">
        <v>32</v>
      </c>
      <c r="U963" s="1">
        <v>57</v>
      </c>
      <c r="V963" s="1">
        <v>380000</v>
      </c>
      <c r="W963" s="1">
        <v>102</v>
      </c>
      <c r="X963" s="1" t="s">
        <v>38</v>
      </c>
      <c r="Y963" s="1" t="s">
        <v>31</v>
      </c>
      <c r="Z963" s="1">
        <v>23</v>
      </c>
      <c r="AA963" s="1">
        <v>7000</v>
      </c>
    </row>
    <row r="964" spans="2:27" x14ac:dyDescent="0.25">
      <c r="B964" s="2">
        <v>1963</v>
      </c>
      <c r="C964" s="3">
        <v>44905</v>
      </c>
      <c r="D964" s="2">
        <v>2830000</v>
      </c>
      <c r="E964" s="2">
        <v>12800</v>
      </c>
      <c r="F964" s="1">
        <v>54000</v>
      </c>
      <c r="G964" s="1">
        <v>1.9E-2</v>
      </c>
      <c r="H964" s="1">
        <v>221</v>
      </c>
      <c r="I964" s="1">
        <v>4</v>
      </c>
      <c r="J964" s="1" t="s">
        <v>18</v>
      </c>
      <c r="K964" s="1">
        <v>3</v>
      </c>
      <c r="L964" s="1">
        <v>4</v>
      </c>
      <c r="M964" s="1" t="s">
        <v>23</v>
      </c>
      <c r="N964" s="1" t="s">
        <v>16</v>
      </c>
      <c r="O964" s="1" t="s">
        <v>21</v>
      </c>
      <c r="P964" s="1">
        <v>1240</v>
      </c>
      <c r="Q964" s="1" t="s">
        <v>31</v>
      </c>
      <c r="R964" s="1" t="s">
        <v>65</v>
      </c>
      <c r="S964" s="1">
        <v>3</v>
      </c>
      <c r="T964" s="1" t="s">
        <v>33</v>
      </c>
      <c r="U964" s="1">
        <v>46</v>
      </c>
      <c r="V964" s="1">
        <v>450000</v>
      </c>
      <c r="W964" s="1">
        <v>103</v>
      </c>
      <c r="X964" s="1" t="s">
        <v>39</v>
      </c>
      <c r="Y964" s="1" t="s">
        <v>31</v>
      </c>
      <c r="Z964" s="1">
        <v>31</v>
      </c>
      <c r="AA964" s="1">
        <v>15000</v>
      </c>
    </row>
    <row r="965" spans="2:27" x14ac:dyDescent="0.25">
      <c r="B965" s="2">
        <v>1964</v>
      </c>
      <c r="C965" s="3">
        <v>44905</v>
      </c>
      <c r="D965" s="2">
        <v>2600000</v>
      </c>
      <c r="E965" s="2">
        <v>10920</v>
      </c>
      <c r="F965" s="1">
        <v>52000</v>
      </c>
      <c r="G965" s="1">
        <v>0.02</v>
      </c>
      <c r="H965" s="1">
        <v>238</v>
      </c>
      <c r="I965" s="1">
        <v>2</v>
      </c>
      <c r="J965" s="1" t="s">
        <v>14</v>
      </c>
      <c r="K965" s="1">
        <v>3</v>
      </c>
      <c r="L965" s="1">
        <v>3</v>
      </c>
      <c r="M965" s="1" t="s">
        <v>22</v>
      </c>
      <c r="N965" s="1" t="s">
        <v>20</v>
      </c>
      <c r="O965" s="1" t="s">
        <v>21</v>
      </c>
      <c r="P965" s="1">
        <v>1458</v>
      </c>
      <c r="Q965" s="1" t="s">
        <v>31</v>
      </c>
      <c r="R965" s="1" t="s">
        <v>65</v>
      </c>
      <c r="S965" s="1">
        <v>4</v>
      </c>
      <c r="T965" s="1" t="s">
        <v>33</v>
      </c>
      <c r="U965" s="1">
        <v>44</v>
      </c>
      <c r="V965" s="1">
        <v>780000</v>
      </c>
      <c r="W965" s="1">
        <v>103</v>
      </c>
      <c r="X965" s="1" t="s">
        <v>39</v>
      </c>
      <c r="Y965" s="1" t="s">
        <v>31</v>
      </c>
      <c r="Z965" s="1">
        <v>31</v>
      </c>
      <c r="AA965" s="1">
        <v>15000</v>
      </c>
    </row>
    <row r="966" spans="2:27" x14ac:dyDescent="0.25">
      <c r="B966" s="2">
        <v>1965</v>
      </c>
      <c r="C966" s="3">
        <v>44905</v>
      </c>
      <c r="D966" s="2">
        <v>1650000</v>
      </c>
      <c r="E966" s="2">
        <v>6990</v>
      </c>
      <c r="F966" s="1">
        <v>23000</v>
      </c>
      <c r="G966" s="1">
        <v>1.4E-2</v>
      </c>
      <c r="H966" s="1">
        <v>236</v>
      </c>
      <c r="I966" s="1">
        <v>4</v>
      </c>
      <c r="J966" s="1" t="s">
        <v>14</v>
      </c>
      <c r="K966" s="1">
        <v>3</v>
      </c>
      <c r="L966" s="1">
        <v>3</v>
      </c>
      <c r="M966" s="1" t="s">
        <v>23</v>
      </c>
      <c r="N966" s="1" t="s">
        <v>19</v>
      </c>
      <c r="O966" s="1" t="s">
        <v>21</v>
      </c>
      <c r="P966" s="1">
        <v>1910</v>
      </c>
      <c r="Q966" s="1" t="s">
        <v>31</v>
      </c>
      <c r="R966" s="1" t="s">
        <v>65</v>
      </c>
      <c r="S966" s="1">
        <v>3</v>
      </c>
      <c r="T966" s="1" t="s">
        <v>33</v>
      </c>
      <c r="U966" s="1">
        <v>50</v>
      </c>
      <c r="V966" s="1">
        <v>570000</v>
      </c>
      <c r="W966" s="1">
        <v>101</v>
      </c>
      <c r="X966" s="1" t="s">
        <v>37</v>
      </c>
      <c r="Y966" s="1" t="s">
        <v>31</v>
      </c>
      <c r="Z966" s="1">
        <v>25</v>
      </c>
      <c r="AA966" s="1">
        <v>9000</v>
      </c>
    </row>
    <row r="967" spans="2:27" x14ac:dyDescent="0.25">
      <c r="B967" s="2">
        <v>1966</v>
      </c>
      <c r="C967" s="3">
        <v>44906</v>
      </c>
      <c r="D967" s="2">
        <v>1170000</v>
      </c>
      <c r="E967" s="2">
        <v>8180</v>
      </c>
      <c r="F967" s="1">
        <v>29000</v>
      </c>
      <c r="G967" s="1">
        <v>2.5000000000000001E-2</v>
      </c>
      <c r="H967" s="1">
        <v>143</v>
      </c>
      <c r="I967" s="1">
        <v>5</v>
      </c>
      <c r="J967" s="1" t="s">
        <v>14</v>
      </c>
      <c r="K967" s="1">
        <v>1</v>
      </c>
      <c r="L967" s="1">
        <v>3</v>
      </c>
      <c r="M967" s="1" t="s">
        <v>22</v>
      </c>
      <c r="N967" s="1" t="s">
        <v>19</v>
      </c>
      <c r="O967" s="1" t="s">
        <v>21</v>
      </c>
      <c r="P967" s="1">
        <v>1175</v>
      </c>
      <c r="Q967" s="1" t="s">
        <v>31</v>
      </c>
      <c r="R967" s="1" t="s">
        <v>66</v>
      </c>
      <c r="S967" s="1">
        <v>0</v>
      </c>
      <c r="T967" s="1" t="s">
        <v>32</v>
      </c>
      <c r="U967" s="1">
        <v>32</v>
      </c>
      <c r="V967" s="1">
        <v>290000</v>
      </c>
      <c r="W967" s="1">
        <v>103</v>
      </c>
      <c r="X967" s="1" t="s">
        <v>39</v>
      </c>
      <c r="Y967" s="1" t="s">
        <v>31</v>
      </c>
      <c r="Z967" s="1">
        <v>31</v>
      </c>
      <c r="AA967" s="1">
        <v>15000</v>
      </c>
    </row>
    <row r="968" spans="2:27" x14ac:dyDescent="0.25">
      <c r="B968" s="2">
        <v>1967</v>
      </c>
      <c r="C968" s="3">
        <v>44906</v>
      </c>
      <c r="D968" s="2">
        <v>1480000</v>
      </c>
      <c r="E968" s="2">
        <v>7470</v>
      </c>
      <c r="F968" s="1">
        <v>34000</v>
      </c>
      <c r="G968" s="1">
        <v>2.3E-2</v>
      </c>
      <c r="H968" s="1">
        <v>198</v>
      </c>
      <c r="I968" s="1">
        <v>4</v>
      </c>
      <c r="J968" s="1" t="s">
        <v>18</v>
      </c>
      <c r="K968" s="1">
        <v>2</v>
      </c>
      <c r="L968" s="1">
        <v>4</v>
      </c>
      <c r="M968" s="1" t="s">
        <v>22</v>
      </c>
      <c r="N968" s="1" t="s">
        <v>19</v>
      </c>
      <c r="O968" s="1" t="s">
        <v>21</v>
      </c>
      <c r="P968" s="1">
        <v>1413</v>
      </c>
      <c r="Q968" s="1" t="s">
        <v>31</v>
      </c>
      <c r="R968" s="1" t="s">
        <v>65</v>
      </c>
      <c r="S968" s="1">
        <v>3</v>
      </c>
      <c r="T968" s="1" t="s">
        <v>32</v>
      </c>
      <c r="U968" s="1">
        <v>58</v>
      </c>
      <c r="V968" s="1">
        <v>490000</v>
      </c>
      <c r="W968" s="1">
        <v>103</v>
      </c>
      <c r="X968" s="1" t="s">
        <v>39</v>
      </c>
      <c r="Y968" s="1" t="s">
        <v>31</v>
      </c>
      <c r="Z968" s="1">
        <v>31</v>
      </c>
      <c r="AA968" s="1">
        <v>15000</v>
      </c>
    </row>
    <row r="969" spans="2:27" x14ac:dyDescent="0.25">
      <c r="B969" s="2">
        <v>1968</v>
      </c>
      <c r="C969" s="3">
        <v>44907</v>
      </c>
      <c r="D969" s="2">
        <v>3450000</v>
      </c>
      <c r="E969" s="2">
        <v>12920</v>
      </c>
      <c r="F969" s="1">
        <v>72000</v>
      </c>
      <c r="G969" s="1">
        <v>2.1000000000000001E-2</v>
      </c>
      <c r="H969" s="1">
        <v>267</v>
      </c>
      <c r="I969" s="1">
        <v>5</v>
      </c>
      <c r="J969" s="1" t="s">
        <v>18</v>
      </c>
      <c r="K969" s="1">
        <v>3</v>
      </c>
      <c r="L969" s="1">
        <v>3</v>
      </c>
      <c r="M969" s="1" t="s">
        <v>23</v>
      </c>
      <c r="N969" s="1" t="s">
        <v>16</v>
      </c>
      <c r="O969" s="1" t="s">
        <v>21</v>
      </c>
      <c r="P969" s="1">
        <v>1551</v>
      </c>
      <c r="Q969" s="1" t="s">
        <v>31</v>
      </c>
      <c r="R969" s="1" t="s">
        <v>65</v>
      </c>
      <c r="S969" s="1">
        <v>2</v>
      </c>
      <c r="T969" s="1" t="s">
        <v>32</v>
      </c>
      <c r="U969" s="1">
        <v>53</v>
      </c>
      <c r="V969" s="1">
        <v>900000</v>
      </c>
      <c r="W969" s="1">
        <v>103</v>
      </c>
      <c r="X969" s="1" t="s">
        <v>39</v>
      </c>
      <c r="Y969" s="1" t="s">
        <v>31</v>
      </c>
      <c r="Z969" s="1">
        <v>31</v>
      </c>
      <c r="AA969" s="1">
        <v>15000</v>
      </c>
    </row>
    <row r="970" spans="2:27" x14ac:dyDescent="0.25">
      <c r="B970" s="2">
        <v>1969</v>
      </c>
      <c r="C970" s="3">
        <v>44908</v>
      </c>
      <c r="D970" s="2">
        <v>3090000</v>
      </c>
      <c r="E970" s="2">
        <v>13490</v>
      </c>
      <c r="F970" s="1">
        <v>53000</v>
      </c>
      <c r="G970" s="1">
        <v>1.7000000000000001E-2</v>
      </c>
      <c r="H970" s="1">
        <v>229</v>
      </c>
      <c r="I970" s="1">
        <v>4</v>
      </c>
      <c r="J970" s="1" t="s">
        <v>14</v>
      </c>
      <c r="K970" s="1">
        <v>3</v>
      </c>
      <c r="L970" s="1">
        <v>3</v>
      </c>
      <c r="M970" s="1" t="s">
        <v>15</v>
      </c>
      <c r="N970" s="1" t="s">
        <v>16</v>
      </c>
      <c r="O970" s="1" t="s">
        <v>21</v>
      </c>
      <c r="P970" s="1">
        <v>1681</v>
      </c>
      <c r="Q970" s="1" t="s">
        <v>34</v>
      </c>
      <c r="R970" s="1" t="s">
        <v>65</v>
      </c>
      <c r="S970" s="1">
        <v>4</v>
      </c>
      <c r="T970" s="1" t="s">
        <v>33</v>
      </c>
      <c r="U970" s="1">
        <v>64</v>
      </c>
      <c r="V970" s="1">
        <v>420000</v>
      </c>
      <c r="W970" s="1">
        <v>101</v>
      </c>
      <c r="X970" s="1" t="s">
        <v>37</v>
      </c>
      <c r="Y970" s="1" t="s">
        <v>31</v>
      </c>
      <c r="Z970" s="1">
        <v>25</v>
      </c>
      <c r="AA970" s="1">
        <v>9000</v>
      </c>
    </row>
    <row r="971" spans="2:27" x14ac:dyDescent="0.25">
      <c r="B971" s="2">
        <v>1970</v>
      </c>
      <c r="C971" s="3">
        <v>44909</v>
      </c>
      <c r="D971" s="2">
        <v>2290000</v>
      </c>
      <c r="E971" s="2">
        <v>13550</v>
      </c>
      <c r="F971" s="1">
        <v>44000</v>
      </c>
      <c r="G971" s="1">
        <v>1.9E-2</v>
      </c>
      <c r="H971" s="1">
        <v>169</v>
      </c>
      <c r="I971" s="1">
        <v>2</v>
      </c>
      <c r="J971" s="1" t="s">
        <v>18</v>
      </c>
      <c r="K971" s="1">
        <v>2</v>
      </c>
      <c r="L971" s="1">
        <v>4</v>
      </c>
      <c r="M971" s="1" t="s">
        <v>22</v>
      </c>
      <c r="N971" s="1" t="s">
        <v>16</v>
      </c>
      <c r="O971" s="1" t="s">
        <v>21</v>
      </c>
      <c r="P971" s="1">
        <v>1437</v>
      </c>
      <c r="Q971" s="1" t="s">
        <v>31</v>
      </c>
      <c r="R971" s="1" t="s">
        <v>65</v>
      </c>
      <c r="S971" s="1">
        <v>3</v>
      </c>
      <c r="T971" s="1" t="s">
        <v>32</v>
      </c>
      <c r="U971" s="1">
        <v>61</v>
      </c>
      <c r="V971" s="1">
        <v>1090000</v>
      </c>
      <c r="W971" s="1">
        <v>102</v>
      </c>
      <c r="X971" s="1" t="s">
        <v>38</v>
      </c>
      <c r="Y971" s="1" t="s">
        <v>31</v>
      </c>
      <c r="Z971" s="1">
        <v>23</v>
      </c>
      <c r="AA971" s="1">
        <v>7000</v>
      </c>
    </row>
    <row r="972" spans="2:27" x14ac:dyDescent="0.25">
      <c r="B972" s="2">
        <v>1971</v>
      </c>
      <c r="C972" s="3">
        <v>44909</v>
      </c>
      <c r="D972" s="2">
        <v>1080000</v>
      </c>
      <c r="E972" s="2">
        <v>6960</v>
      </c>
      <c r="F972" s="1">
        <v>21000</v>
      </c>
      <c r="G972" s="1">
        <v>1.9E-2</v>
      </c>
      <c r="H972" s="1">
        <v>155</v>
      </c>
      <c r="I972" s="1">
        <v>1</v>
      </c>
      <c r="J972" s="1" t="s">
        <v>14</v>
      </c>
      <c r="K972" s="1">
        <v>3</v>
      </c>
      <c r="L972" s="1">
        <v>3</v>
      </c>
      <c r="M972" s="1" t="s">
        <v>23</v>
      </c>
      <c r="N972" s="1" t="s">
        <v>19</v>
      </c>
      <c r="O972" s="1" t="s">
        <v>17</v>
      </c>
      <c r="P972" s="1">
        <v>1604</v>
      </c>
      <c r="Q972" s="1" t="s">
        <v>31</v>
      </c>
      <c r="R972" s="1" t="s">
        <v>65</v>
      </c>
      <c r="S972" s="1">
        <v>2</v>
      </c>
      <c r="T972" s="1" t="s">
        <v>33</v>
      </c>
      <c r="U972" s="1">
        <v>53</v>
      </c>
      <c r="V972" s="1">
        <v>270000</v>
      </c>
      <c r="W972" s="1">
        <v>102</v>
      </c>
      <c r="X972" s="1" t="s">
        <v>38</v>
      </c>
      <c r="Y972" s="1" t="s">
        <v>31</v>
      </c>
      <c r="Z972" s="1">
        <v>23</v>
      </c>
      <c r="AA972" s="1">
        <v>7000</v>
      </c>
    </row>
    <row r="973" spans="2:27" x14ac:dyDescent="0.25">
      <c r="B973" s="2">
        <v>1972</v>
      </c>
      <c r="C973" s="3">
        <v>44909</v>
      </c>
      <c r="D973" s="2">
        <v>2270000</v>
      </c>
      <c r="E973" s="2">
        <v>10750</v>
      </c>
      <c r="F973" s="1">
        <v>34000</v>
      </c>
      <c r="G973" s="1">
        <v>1.4999999999999999E-2</v>
      </c>
      <c r="H973" s="1">
        <v>211</v>
      </c>
      <c r="I973" s="1">
        <v>2</v>
      </c>
      <c r="J973" s="1" t="s">
        <v>14</v>
      </c>
      <c r="K973" s="1">
        <v>4</v>
      </c>
      <c r="L973" s="1">
        <v>4</v>
      </c>
      <c r="M973" s="1" t="s">
        <v>15</v>
      </c>
      <c r="N973" s="1" t="s">
        <v>20</v>
      </c>
      <c r="O973" s="1" t="s">
        <v>21</v>
      </c>
      <c r="P973" s="1">
        <v>1609</v>
      </c>
      <c r="Q973" s="1" t="s">
        <v>34</v>
      </c>
      <c r="R973" s="1" t="s">
        <v>65</v>
      </c>
      <c r="S973" s="1">
        <v>2</v>
      </c>
      <c r="T973" s="1" t="s">
        <v>33</v>
      </c>
      <c r="U973" s="1">
        <v>58</v>
      </c>
      <c r="V973" s="1">
        <v>380000</v>
      </c>
      <c r="W973" s="1">
        <v>102</v>
      </c>
      <c r="X973" s="1" t="s">
        <v>38</v>
      </c>
      <c r="Y973" s="1" t="s">
        <v>31</v>
      </c>
      <c r="Z973" s="1">
        <v>23</v>
      </c>
      <c r="AA973" s="1">
        <v>7000</v>
      </c>
    </row>
    <row r="974" spans="2:27" x14ac:dyDescent="0.25">
      <c r="B974" s="2">
        <v>1973</v>
      </c>
      <c r="C974" s="3">
        <v>44911</v>
      </c>
      <c r="D974" s="2">
        <v>2610000</v>
      </c>
      <c r="E974" s="2">
        <v>10310</v>
      </c>
      <c r="F974" s="1">
        <v>29000</v>
      </c>
      <c r="G974" s="1">
        <v>1.0999999999999999E-2</v>
      </c>
      <c r="H974" s="1">
        <v>253</v>
      </c>
      <c r="I974" s="1">
        <v>6</v>
      </c>
      <c r="J974" s="1" t="s">
        <v>14</v>
      </c>
      <c r="K974" s="1">
        <v>4</v>
      </c>
      <c r="L974" s="1">
        <v>4</v>
      </c>
      <c r="M974" s="1" t="s">
        <v>15</v>
      </c>
      <c r="N974" s="1" t="s">
        <v>20</v>
      </c>
      <c r="O974" s="1" t="s">
        <v>17</v>
      </c>
      <c r="P974" s="1">
        <v>1427</v>
      </c>
      <c r="Q974" s="1" t="s">
        <v>31</v>
      </c>
      <c r="R974" s="1" t="s">
        <v>65</v>
      </c>
      <c r="S974" s="1">
        <v>3</v>
      </c>
      <c r="T974" s="1" t="s">
        <v>33</v>
      </c>
      <c r="U974" s="1">
        <v>63</v>
      </c>
      <c r="V974" s="1">
        <v>940000</v>
      </c>
      <c r="W974" s="1">
        <v>101</v>
      </c>
      <c r="X974" s="1" t="s">
        <v>37</v>
      </c>
      <c r="Y974" s="1" t="s">
        <v>31</v>
      </c>
      <c r="Z974" s="1">
        <v>25</v>
      </c>
      <c r="AA974" s="1">
        <v>9000</v>
      </c>
    </row>
    <row r="975" spans="2:27" x14ac:dyDescent="0.25">
      <c r="B975" s="2">
        <v>1974</v>
      </c>
      <c r="C975" s="3">
        <v>44913</v>
      </c>
      <c r="D975" s="2">
        <v>3410000</v>
      </c>
      <c r="E975" s="2">
        <v>12490</v>
      </c>
      <c r="F975" s="1">
        <v>65000</v>
      </c>
      <c r="G975" s="1">
        <v>1.9E-2</v>
      </c>
      <c r="H975" s="1">
        <v>273</v>
      </c>
      <c r="I975" s="1">
        <v>6</v>
      </c>
      <c r="J975" s="1" t="s">
        <v>14</v>
      </c>
      <c r="K975" s="1">
        <v>4</v>
      </c>
      <c r="L975" s="1">
        <v>3</v>
      </c>
      <c r="M975" s="1" t="s">
        <v>15</v>
      </c>
      <c r="N975" s="1" t="s">
        <v>16</v>
      </c>
      <c r="O975" s="1" t="s">
        <v>17</v>
      </c>
      <c r="P975" s="1">
        <v>1224</v>
      </c>
      <c r="Q975" s="1" t="s">
        <v>31</v>
      </c>
      <c r="R975" s="1" t="s">
        <v>65</v>
      </c>
      <c r="S975" s="1">
        <v>3</v>
      </c>
      <c r="T975" s="1" t="s">
        <v>32</v>
      </c>
      <c r="U975" s="1">
        <v>46</v>
      </c>
      <c r="V975" s="1">
        <v>900000</v>
      </c>
      <c r="W975" s="1">
        <v>103</v>
      </c>
      <c r="X975" s="1" t="s">
        <v>39</v>
      </c>
      <c r="Y975" s="1" t="s">
        <v>31</v>
      </c>
      <c r="Z975" s="1">
        <v>31</v>
      </c>
      <c r="AA975" s="1">
        <v>15000</v>
      </c>
    </row>
    <row r="976" spans="2:27" x14ac:dyDescent="0.25">
      <c r="B976" s="2">
        <v>1975</v>
      </c>
      <c r="C976" s="3">
        <v>44913</v>
      </c>
      <c r="D976" s="2">
        <v>1510000</v>
      </c>
      <c r="E976" s="2">
        <v>7080</v>
      </c>
      <c r="F976" s="1">
        <v>29000</v>
      </c>
      <c r="G976" s="1">
        <v>1.9E-2</v>
      </c>
      <c r="H976" s="1">
        <v>213</v>
      </c>
      <c r="I976" s="1">
        <v>3</v>
      </c>
      <c r="J976" s="1" t="s">
        <v>14</v>
      </c>
      <c r="K976" s="1">
        <v>3</v>
      </c>
      <c r="L976" s="1">
        <v>3</v>
      </c>
      <c r="M976" s="1" t="s">
        <v>23</v>
      </c>
      <c r="N976" s="1" t="s">
        <v>19</v>
      </c>
      <c r="O976" s="1" t="s">
        <v>21</v>
      </c>
      <c r="P976" s="1">
        <v>1550</v>
      </c>
      <c r="Q976" s="1" t="s">
        <v>34</v>
      </c>
      <c r="R976" s="1" t="s">
        <v>65</v>
      </c>
      <c r="S976" s="1">
        <v>2</v>
      </c>
      <c r="T976" s="1" t="s">
        <v>33</v>
      </c>
      <c r="U976" s="1">
        <v>54</v>
      </c>
      <c r="V976" s="1">
        <v>620000</v>
      </c>
      <c r="W976" s="1">
        <v>102</v>
      </c>
      <c r="X976" s="1" t="s">
        <v>38</v>
      </c>
      <c r="Y976" s="1" t="s">
        <v>31</v>
      </c>
      <c r="Z976" s="1">
        <v>23</v>
      </c>
      <c r="AA976" s="1">
        <v>7000</v>
      </c>
    </row>
    <row r="977" spans="2:27" x14ac:dyDescent="0.25">
      <c r="B977" s="2">
        <v>1976</v>
      </c>
      <c r="C977" s="3">
        <v>44913</v>
      </c>
      <c r="D977" s="2">
        <v>1620000</v>
      </c>
      <c r="E977" s="2">
        <v>10800</v>
      </c>
      <c r="F977" s="1">
        <v>23000</v>
      </c>
      <c r="G977" s="1">
        <v>1.4E-2</v>
      </c>
      <c r="H977" s="1">
        <v>150</v>
      </c>
      <c r="I977" s="1">
        <v>1</v>
      </c>
      <c r="J977" s="1" t="s">
        <v>14</v>
      </c>
      <c r="K977" s="1">
        <v>2</v>
      </c>
      <c r="L977" s="1">
        <v>2</v>
      </c>
      <c r="M977" s="1" t="s">
        <v>15</v>
      </c>
      <c r="N977" s="1" t="s">
        <v>20</v>
      </c>
      <c r="O977" s="1" t="s">
        <v>21</v>
      </c>
      <c r="P977" s="1">
        <v>1991</v>
      </c>
      <c r="Q977" s="1" t="s">
        <v>31</v>
      </c>
      <c r="R977" s="1" t="s">
        <v>66</v>
      </c>
      <c r="S977" s="1">
        <v>0</v>
      </c>
      <c r="T977" s="1" t="s">
        <v>32</v>
      </c>
      <c r="U977" s="1">
        <v>34</v>
      </c>
      <c r="V977" s="1">
        <v>630000</v>
      </c>
      <c r="W977" s="1">
        <v>102</v>
      </c>
      <c r="X977" s="1" t="s">
        <v>38</v>
      </c>
      <c r="Y977" s="1" t="s">
        <v>31</v>
      </c>
      <c r="Z977" s="1">
        <v>23</v>
      </c>
      <c r="AA977" s="1">
        <v>7000</v>
      </c>
    </row>
    <row r="978" spans="2:27" x14ac:dyDescent="0.25">
      <c r="B978" s="2">
        <v>1977</v>
      </c>
      <c r="C978" s="3">
        <v>44914</v>
      </c>
      <c r="D978" s="2">
        <v>1870000</v>
      </c>
      <c r="E978" s="2">
        <v>6950</v>
      </c>
      <c r="F978" s="1">
        <v>34000</v>
      </c>
      <c r="G978" s="1">
        <v>1.7999999999999999E-2</v>
      </c>
      <c r="H978" s="1">
        <v>269</v>
      </c>
      <c r="I978" s="1">
        <v>3</v>
      </c>
      <c r="J978" s="1" t="s">
        <v>14</v>
      </c>
      <c r="K978" s="1">
        <v>4</v>
      </c>
      <c r="L978" s="1">
        <v>3</v>
      </c>
      <c r="M978" s="1" t="s">
        <v>15</v>
      </c>
      <c r="N978" s="1" t="s">
        <v>19</v>
      </c>
      <c r="O978" s="1" t="s">
        <v>17</v>
      </c>
      <c r="P978" s="1">
        <v>1150</v>
      </c>
      <c r="Q978" s="1" t="s">
        <v>31</v>
      </c>
      <c r="R978" s="1" t="s">
        <v>65</v>
      </c>
      <c r="S978" s="1">
        <v>2</v>
      </c>
      <c r="T978" s="1" t="s">
        <v>33</v>
      </c>
      <c r="U978" s="1">
        <v>54</v>
      </c>
      <c r="V978" s="1">
        <v>700000</v>
      </c>
      <c r="W978" s="1">
        <v>103</v>
      </c>
      <c r="X978" s="1" t="s">
        <v>39</v>
      </c>
      <c r="Y978" s="1" t="s">
        <v>31</v>
      </c>
      <c r="Z978" s="1">
        <v>31</v>
      </c>
      <c r="AA978" s="1">
        <v>15000</v>
      </c>
    </row>
    <row r="979" spans="2:27" x14ac:dyDescent="0.25">
      <c r="B979" s="2">
        <v>1978</v>
      </c>
      <c r="C979" s="3">
        <v>44914</v>
      </c>
      <c r="D979" s="2">
        <v>2500000</v>
      </c>
      <c r="E979" s="2">
        <v>12430</v>
      </c>
      <c r="F979" s="1">
        <v>35000</v>
      </c>
      <c r="G979" s="1">
        <v>1.4E-2</v>
      </c>
      <c r="H979" s="1">
        <v>201</v>
      </c>
      <c r="I979" s="1">
        <v>4</v>
      </c>
      <c r="J979" s="1" t="s">
        <v>18</v>
      </c>
      <c r="K979" s="1">
        <v>3</v>
      </c>
      <c r="L979" s="1">
        <v>3</v>
      </c>
      <c r="M979" s="1" t="s">
        <v>23</v>
      </c>
      <c r="N979" s="1" t="s">
        <v>16</v>
      </c>
      <c r="O979" s="1" t="s">
        <v>17</v>
      </c>
      <c r="P979" s="1">
        <v>1959</v>
      </c>
      <c r="Q979" s="1" t="s">
        <v>31</v>
      </c>
      <c r="R979" s="1" t="s">
        <v>65</v>
      </c>
      <c r="S979" s="1">
        <v>4</v>
      </c>
      <c r="T979" s="1" t="s">
        <v>33</v>
      </c>
      <c r="U979" s="1">
        <v>49</v>
      </c>
      <c r="V979" s="1">
        <v>760000</v>
      </c>
      <c r="W979" s="1">
        <v>102</v>
      </c>
      <c r="X979" s="1" t="s">
        <v>38</v>
      </c>
      <c r="Y979" s="1" t="s">
        <v>31</v>
      </c>
      <c r="Z979" s="1">
        <v>23</v>
      </c>
      <c r="AA979" s="1">
        <v>7000</v>
      </c>
    </row>
    <row r="980" spans="2:27" x14ac:dyDescent="0.25">
      <c r="B980" s="2">
        <v>1979</v>
      </c>
      <c r="C980" s="3">
        <v>44914</v>
      </c>
      <c r="D980" s="2">
        <v>2590000</v>
      </c>
      <c r="E980" s="2">
        <v>13770</v>
      </c>
      <c r="F980" s="1">
        <v>39000</v>
      </c>
      <c r="G980" s="1">
        <v>1.4999999999999999E-2</v>
      </c>
      <c r="H980" s="1">
        <v>188</v>
      </c>
      <c r="I980" s="1">
        <v>1</v>
      </c>
      <c r="J980" s="1" t="s">
        <v>18</v>
      </c>
      <c r="K980" s="1">
        <v>2</v>
      </c>
      <c r="L980" s="1">
        <v>3</v>
      </c>
      <c r="M980" s="1" t="s">
        <v>22</v>
      </c>
      <c r="N980" s="1" t="s">
        <v>16</v>
      </c>
      <c r="O980" s="1" t="s">
        <v>21</v>
      </c>
      <c r="P980" s="1">
        <v>1967</v>
      </c>
      <c r="Q980" s="1" t="s">
        <v>31</v>
      </c>
      <c r="R980" s="1" t="s">
        <v>65</v>
      </c>
      <c r="S980" s="1">
        <v>4</v>
      </c>
      <c r="T980" s="1" t="s">
        <v>33</v>
      </c>
      <c r="U980" s="1">
        <v>47</v>
      </c>
      <c r="V980" s="1">
        <v>800000</v>
      </c>
      <c r="W980" s="1">
        <v>102</v>
      </c>
      <c r="X980" s="1" t="s">
        <v>38</v>
      </c>
      <c r="Y980" s="1" t="s">
        <v>31</v>
      </c>
      <c r="Z980" s="1">
        <v>23</v>
      </c>
      <c r="AA980" s="1">
        <v>7000</v>
      </c>
    </row>
    <row r="981" spans="2:27" x14ac:dyDescent="0.25">
      <c r="B981" s="2">
        <v>1980</v>
      </c>
      <c r="C981" s="3">
        <v>44915</v>
      </c>
      <c r="D981" s="2">
        <v>980000</v>
      </c>
      <c r="E981" s="2">
        <v>6950</v>
      </c>
      <c r="F981" s="1">
        <v>16000</v>
      </c>
      <c r="G981" s="1">
        <v>1.6E-2</v>
      </c>
      <c r="H981" s="1">
        <v>141</v>
      </c>
      <c r="I981" s="1">
        <v>2</v>
      </c>
      <c r="J981" s="1" t="s">
        <v>14</v>
      </c>
      <c r="K981" s="1">
        <v>2</v>
      </c>
      <c r="L981" s="1">
        <v>3</v>
      </c>
      <c r="M981" s="1" t="s">
        <v>23</v>
      </c>
      <c r="N981" s="1" t="s">
        <v>19</v>
      </c>
      <c r="O981" s="1" t="s">
        <v>21</v>
      </c>
      <c r="P981" s="1">
        <v>1297</v>
      </c>
      <c r="Q981" s="1" t="s">
        <v>31</v>
      </c>
      <c r="R981" s="1" t="s">
        <v>66</v>
      </c>
      <c r="S981" s="1">
        <v>0</v>
      </c>
      <c r="T981" s="1" t="s">
        <v>32</v>
      </c>
      <c r="U981" s="1">
        <v>39</v>
      </c>
      <c r="V981" s="1">
        <v>270000</v>
      </c>
      <c r="W981" s="1">
        <v>102</v>
      </c>
      <c r="X981" s="1" t="s">
        <v>38</v>
      </c>
      <c r="Y981" s="1" t="s">
        <v>31</v>
      </c>
      <c r="Z981" s="1">
        <v>23</v>
      </c>
      <c r="AA981" s="1">
        <v>7000</v>
      </c>
    </row>
    <row r="982" spans="2:27" x14ac:dyDescent="0.25">
      <c r="B982" s="2">
        <v>1981</v>
      </c>
      <c r="C982" s="3">
        <v>44915</v>
      </c>
      <c r="D982" s="2">
        <v>1410000</v>
      </c>
      <c r="E982" s="2">
        <v>7380</v>
      </c>
      <c r="F982" s="1">
        <v>14000</v>
      </c>
      <c r="G982" s="1">
        <v>0.01</v>
      </c>
      <c r="H982" s="1">
        <v>191</v>
      </c>
      <c r="I982" s="1">
        <v>3</v>
      </c>
      <c r="J982" s="1" t="s">
        <v>18</v>
      </c>
      <c r="K982" s="1">
        <v>3</v>
      </c>
      <c r="L982" s="1">
        <v>3</v>
      </c>
      <c r="M982" s="1" t="s">
        <v>22</v>
      </c>
      <c r="N982" s="1" t="s">
        <v>19</v>
      </c>
      <c r="O982" s="1" t="s">
        <v>21</v>
      </c>
      <c r="P982" s="1">
        <v>1486</v>
      </c>
      <c r="Q982" s="1" t="s">
        <v>31</v>
      </c>
      <c r="R982" s="1" t="s">
        <v>65</v>
      </c>
      <c r="S982" s="1">
        <v>3</v>
      </c>
      <c r="T982" s="1" t="s">
        <v>33</v>
      </c>
      <c r="U982" s="1">
        <v>51</v>
      </c>
      <c r="V982" s="1">
        <v>640000</v>
      </c>
      <c r="W982" s="1">
        <v>101</v>
      </c>
      <c r="X982" s="1" t="s">
        <v>37</v>
      </c>
      <c r="Y982" s="1" t="s">
        <v>31</v>
      </c>
      <c r="Z982" s="1">
        <v>25</v>
      </c>
      <c r="AA982" s="1">
        <v>9000</v>
      </c>
    </row>
    <row r="983" spans="2:27" x14ac:dyDescent="0.25">
      <c r="B983" s="2">
        <v>1982</v>
      </c>
      <c r="C983" s="3">
        <v>44916</v>
      </c>
      <c r="D983" s="2">
        <v>2420000</v>
      </c>
      <c r="E983" s="2">
        <v>10850</v>
      </c>
      <c r="F983" s="1">
        <v>39000</v>
      </c>
      <c r="G983" s="1">
        <v>1.6E-2</v>
      </c>
      <c r="H983" s="1">
        <v>223</v>
      </c>
      <c r="I983" s="1">
        <v>5</v>
      </c>
      <c r="J983" s="1" t="s">
        <v>14</v>
      </c>
      <c r="K983" s="1">
        <v>3</v>
      </c>
      <c r="L983" s="1">
        <v>4</v>
      </c>
      <c r="M983" s="1" t="s">
        <v>15</v>
      </c>
      <c r="N983" s="1" t="s">
        <v>20</v>
      </c>
      <c r="O983" s="1" t="s">
        <v>21</v>
      </c>
      <c r="P983" s="1">
        <v>1669</v>
      </c>
      <c r="Q983" s="1" t="s">
        <v>34</v>
      </c>
      <c r="R983" s="1" t="s">
        <v>65</v>
      </c>
      <c r="S983" s="1">
        <v>2</v>
      </c>
      <c r="T983" s="1" t="s">
        <v>33</v>
      </c>
      <c r="U983" s="1">
        <v>56</v>
      </c>
      <c r="V983" s="1">
        <v>970000</v>
      </c>
      <c r="W983" s="1">
        <v>102</v>
      </c>
      <c r="X983" s="1" t="s">
        <v>38</v>
      </c>
      <c r="Y983" s="1" t="s">
        <v>31</v>
      </c>
      <c r="Z983" s="1">
        <v>23</v>
      </c>
      <c r="AA983" s="1">
        <v>7000</v>
      </c>
    </row>
    <row r="984" spans="2:27" x14ac:dyDescent="0.25">
      <c r="B984" s="2">
        <v>1983</v>
      </c>
      <c r="C984" s="3">
        <v>44916</v>
      </c>
      <c r="D984" s="2">
        <v>3560000</v>
      </c>
      <c r="E984" s="2">
        <v>12990</v>
      </c>
      <c r="F984" s="1">
        <v>75000</v>
      </c>
      <c r="G984" s="1">
        <v>2.1000000000000001E-2</v>
      </c>
      <c r="H984" s="1">
        <v>274</v>
      </c>
      <c r="I984" s="1">
        <v>6</v>
      </c>
      <c r="J984" s="1" t="s">
        <v>18</v>
      </c>
      <c r="K984" s="1">
        <v>3</v>
      </c>
      <c r="L984" s="1">
        <v>4</v>
      </c>
      <c r="M984" s="1" t="s">
        <v>22</v>
      </c>
      <c r="N984" s="1" t="s">
        <v>16</v>
      </c>
      <c r="O984" s="1" t="s">
        <v>17</v>
      </c>
      <c r="P984" s="1">
        <v>1679</v>
      </c>
      <c r="Q984" s="1" t="s">
        <v>31</v>
      </c>
      <c r="R984" s="1" t="s">
        <v>65</v>
      </c>
      <c r="S984" s="1">
        <v>3</v>
      </c>
      <c r="T984" s="1" t="s">
        <v>33</v>
      </c>
      <c r="U984" s="1">
        <v>42</v>
      </c>
      <c r="V984" s="1">
        <v>820000</v>
      </c>
      <c r="W984" s="1">
        <v>103</v>
      </c>
      <c r="X984" s="1" t="s">
        <v>39</v>
      </c>
      <c r="Y984" s="1" t="s">
        <v>31</v>
      </c>
      <c r="Z984" s="1">
        <v>31</v>
      </c>
      <c r="AA984" s="1">
        <v>15000</v>
      </c>
    </row>
    <row r="985" spans="2:27" x14ac:dyDescent="0.25">
      <c r="B985" s="2">
        <v>1984</v>
      </c>
      <c r="C985" s="3">
        <v>44916</v>
      </c>
      <c r="D985" s="2">
        <v>1510000</v>
      </c>
      <c r="E985" s="2">
        <v>6620</v>
      </c>
      <c r="F985" s="1">
        <v>29000</v>
      </c>
      <c r="G985" s="1">
        <v>1.9E-2</v>
      </c>
      <c r="H985" s="1">
        <v>228</v>
      </c>
      <c r="I985" s="1">
        <v>1</v>
      </c>
      <c r="J985" s="1" t="s">
        <v>18</v>
      </c>
      <c r="K985" s="1">
        <v>4</v>
      </c>
      <c r="L985" s="1">
        <v>4</v>
      </c>
      <c r="M985" s="1" t="s">
        <v>23</v>
      </c>
      <c r="N985" s="1" t="s">
        <v>19</v>
      </c>
      <c r="O985" s="1" t="s">
        <v>17</v>
      </c>
      <c r="P985" s="1">
        <v>1682</v>
      </c>
      <c r="Q985" s="1" t="s">
        <v>31</v>
      </c>
      <c r="R985" s="1" t="s">
        <v>65</v>
      </c>
      <c r="S985" s="1">
        <v>2</v>
      </c>
      <c r="T985" s="1" t="s">
        <v>33</v>
      </c>
      <c r="U985" s="1">
        <v>62</v>
      </c>
      <c r="V985" s="1">
        <v>580000</v>
      </c>
      <c r="W985" s="1">
        <v>103</v>
      </c>
      <c r="X985" s="1" t="s">
        <v>39</v>
      </c>
      <c r="Y985" s="1" t="s">
        <v>31</v>
      </c>
      <c r="Z985" s="1">
        <v>31</v>
      </c>
      <c r="AA985" s="1">
        <v>15000</v>
      </c>
    </row>
    <row r="986" spans="2:27" x14ac:dyDescent="0.25">
      <c r="B986" s="2">
        <v>1985</v>
      </c>
      <c r="C986" s="3">
        <v>44917</v>
      </c>
      <c r="D986" s="2">
        <v>2340000</v>
      </c>
      <c r="E986" s="2">
        <v>10120</v>
      </c>
      <c r="F986" s="1">
        <v>54000</v>
      </c>
      <c r="G986" s="1">
        <v>2.3E-2</v>
      </c>
      <c r="H986" s="1">
        <v>231</v>
      </c>
      <c r="I986" s="1">
        <v>4</v>
      </c>
      <c r="J986" s="1" t="s">
        <v>14</v>
      </c>
      <c r="K986" s="1">
        <v>3</v>
      </c>
      <c r="L986" s="1">
        <v>3</v>
      </c>
      <c r="M986" s="1" t="s">
        <v>23</v>
      </c>
      <c r="N986" s="1" t="s">
        <v>20</v>
      </c>
      <c r="O986" s="1" t="s">
        <v>17</v>
      </c>
      <c r="P986" s="1">
        <v>1607</v>
      </c>
      <c r="Q986" s="1" t="s">
        <v>34</v>
      </c>
      <c r="R986" s="1" t="s">
        <v>65</v>
      </c>
      <c r="S986" s="1">
        <v>4</v>
      </c>
      <c r="T986" s="1" t="s">
        <v>33</v>
      </c>
      <c r="U986" s="1">
        <v>63</v>
      </c>
      <c r="V986" s="1">
        <v>480000</v>
      </c>
      <c r="W986" s="1">
        <v>103</v>
      </c>
      <c r="X986" s="1" t="s">
        <v>39</v>
      </c>
      <c r="Y986" s="1" t="s">
        <v>31</v>
      </c>
      <c r="Z986" s="1">
        <v>31</v>
      </c>
      <c r="AA986" s="1">
        <v>15000</v>
      </c>
    </row>
    <row r="987" spans="2:27" x14ac:dyDescent="0.25">
      <c r="B987" s="2">
        <v>1986</v>
      </c>
      <c r="C987" s="3">
        <v>44919</v>
      </c>
      <c r="D987" s="2">
        <v>1770000</v>
      </c>
      <c r="E987" s="2">
        <v>6570</v>
      </c>
      <c r="F987" s="1">
        <v>34000</v>
      </c>
      <c r="G987" s="1">
        <v>1.9E-2</v>
      </c>
      <c r="H987" s="1">
        <v>269</v>
      </c>
      <c r="I987" s="1">
        <v>3</v>
      </c>
      <c r="J987" s="1" t="s">
        <v>18</v>
      </c>
      <c r="K987" s="1">
        <v>3</v>
      </c>
      <c r="L987" s="1">
        <v>4</v>
      </c>
      <c r="M987" s="1" t="s">
        <v>15</v>
      </c>
      <c r="N987" s="1" t="s">
        <v>19</v>
      </c>
      <c r="O987" s="1" t="s">
        <v>17</v>
      </c>
      <c r="P987" s="1">
        <v>1525</v>
      </c>
      <c r="Q987" s="1" t="s">
        <v>34</v>
      </c>
      <c r="R987" s="1" t="s">
        <v>65</v>
      </c>
      <c r="S987" s="1">
        <v>2</v>
      </c>
      <c r="T987" s="1" t="s">
        <v>33</v>
      </c>
      <c r="U987" s="1">
        <v>56</v>
      </c>
      <c r="V987" s="1">
        <v>540000</v>
      </c>
      <c r="W987" s="1">
        <v>102</v>
      </c>
      <c r="X987" s="1" t="s">
        <v>38</v>
      </c>
      <c r="Y987" s="1" t="s">
        <v>31</v>
      </c>
      <c r="Z987" s="1">
        <v>23</v>
      </c>
      <c r="AA987" s="1">
        <v>7000</v>
      </c>
    </row>
    <row r="988" spans="2:27" x14ac:dyDescent="0.25">
      <c r="B988" s="2">
        <v>1987</v>
      </c>
      <c r="C988" s="3">
        <v>44921</v>
      </c>
      <c r="D988" s="2">
        <v>1950000</v>
      </c>
      <c r="E988" s="2">
        <v>10890</v>
      </c>
      <c r="F988" s="1">
        <v>23000</v>
      </c>
      <c r="G988" s="1">
        <v>1.2E-2</v>
      </c>
      <c r="H988" s="1">
        <v>179</v>
      </c>
      <c r="I988" s="1">
        <v>2</v>
      </c>
      <c r="J988" s="1" t="s">
        <v>14</v>
      </c>
      <c r="K988" s="1">
        <v>3</v>
      </c>
      <c r="L988" s="1">
        <v>4</v>
      </c>
      <c r="M988" s="1" t="s">
        <v>15</v>
      </c>
      <c r="N988" s="1" t="s">
        <v>20</v>
      </c>
      <c r="O988" s="1" t="s">
        <v>17</v>
      </c>
      <c r="P988" s="1">
        <v>1122</v>
      </c>
      <c r="Q988" s="1" t="s">
        <v>34</v>
      </c>
      <c r="R988" s="1" t="s">
        <v>65</v>
      </c>
      <c r="S988" s="1">
        <v>4</v>
      </c>
      <c r="T988" s="1" t="s">
        <v>33</v>
      </c>
      <c r="U988" s="1">
        <v>51</v>
      </c>
      <c r="V988" s="1">
        <v>980000</v>
      </c>
      <c r="W988" s="1">
        <v>101</v>
      </c>
      <c r="X988" s="1" t="s">
        <v>37</v>
      </c>
      <c r="Y988" s="1" t="s">
        <v>31</v>
      </c>
      <c r="Z988" s="1">
        <v>25</v>
      </c>
      <c r="AA988" s="1">
        <v>9000</v>
      </c>
    </row>
    <row r="989" spans="2:27" x14ac:dyDescent="0.25">
      <c r="B989" s="2">
        <v>1988</v>
      </c>
      <c r="C989" s="3">
        <v>44921</v>
      </c>
      <c r="D989" s="2">
        <v>1260000</v>
      </c>
      <c r="E989" s="2">
        <v>7030</v>
      </c>
      <c r="F989" s="1">
        <v>30000</v>
      </c>
      <c r="G989" s="1">
        <v>2.4E-2</v>
      </c>
      <c r="H989" s="1">
        <v>179</v>
      </c>
      <c r="I989" s="1">
        <v>3</v>
      </c>
      <c r="J989" s="1" t="s">
        <v>18</v>
      </c>
      <c r="K989" s="1">
        <v>3</v>
      </c>
      <c r="L989" s="1">
        <v>2</v>
      </c>
      <c r="M989" s="1" t="s">
        <v>22</v>
      </c>
      <c r="N989" s="1" t="s">
        <v>19</v>
      </c>
      <c r="O989" s="1" t="s">
        <v>17</v>
      </c>
      <c r="P989" s="1">
        <v>1497</v>
      </c>
      <c r="Q989" s="1" t="s">
        <v>31</v>
      </c>
      <c r="R989" s="1" t="s">
        <v>66</v>
      </c>
      <c r="S989" s="1">
        <v>0</v>
      </c>
      <c r="T989" s="1" t="s">
        <v>33</v>
      </c>
      <c r="U989" s="1">
        <v>33</v>
      </c>
      <c r="V989" s="1">
        <v>890000</v>
      </c>
      <c r="W989" s="1">
        <v>103</v>
      </c>
      <c r="X989" s="1" t="s">
        <v>39</v>
      </c>
      <c r="Y989" s="1" t="s">
        <v>31</v>
      </c>
      <c r="Z989" s="1">
        <v>31</v>
      </c>
      <c r="AA989" s="1">
        <v>15000</v>
      </c>
    </row>
    <row r="990" spans="2:27" x14ac:dyDescent="0.25">
      <c r="B990" s="2">
        <v>1989</v>
      </c>
      <c r="C990" s="3">
        <v>44921</v>
      </c>
      <c r="D990" s="2">
        <v>1010000</v>
      </c>
      <c r="E990" s="2">
        <v>7370</v>
      </c>
      <c r="F990" s="1">
        <v>19000</v>
      </c>
      <c r="G990" s="1">
        <v>1.9E-2</v>
      </c>
      <c r="H990" s="1">
        <v>137</v>
      </c>
      <c r="I990" s="1">
        <v>2</v>
      </c>
      <c r="J990" s="1" t="s">
        <v>14</v>
      </c>
      <c r="K990" s="1">
        <v>2</v>
      </c>
      <c r="L990" s="1">
        <v>3</v>
      </c>
      <c r="M990" s="1" t="s">
        <v>22</v>
      </c>
      <c r="N990" s="1" t="s">
        <v>19</v>
      </c>
      <c r="O990" s="1" t="s">
        <v>17</v>
      </c>
      <c r="P990" s="1">
        <v>1789</v>
      </c>
      <c r="Q990" s="1" t="s">
        <v>31</v>
      </c>
      <c r="R990" s="1" t="s">
        <v>66</v>
      </c>
      <c r="S990" s="1">
        <v>0</v>
      </c>
      <c r="T990" s="1" t="s">
        <v>33</v>
      </c>
      <c r="U990" s="1">
        <v>36</v>
      </c>
      <c r="V990" s="1">
        <v>470000</v>
      </c>
      <c r="W990" s="1">
        <v>102</v>
      </c>
      <c r="X990" s="1" t="s">
        <v>38</v>
      </c>
      <c r="Y990" s="1" t="s">
        <v>31</v>
      </c>
      <c r="Z990" s="1">
        <v>23</v>
      </c>
      <c r="AA990" s="1">
        <v>7000</v>
      </c>
    </row>
    <row r="991" spans="2:27" x14ac:dyDescent="0.25">
      <c r="B991" s="2">
        <v>1990</v>
      </c>
      <c r="C991" s="3">
        <v>44923</v>
      </c>
      <c r="D991" s="2">
        <v>2320000</v>
      </c>
      <c r="E991" s="2">
        <v>11650</v>
      </c>
      <c r="F991" s="1">
        <v>42000</v>
      </c>
      <c r="G991" s="1">
        <v>1.7999999999999999E-2</v>
      </c>
      <c r="H991" s="1">
        <v>199</v>
      </c>
      <c r="I991" s="1">
        <v>1</v>
      </c>
      <c r="J991" s="1" t="s">
        <v>18</v>
      </c>
      <c r="K991" s="1">
        <v>3</v>
      </c>
      <c r="L991" s="1">
        <v>4</v>
      </c>
      <c r="M991" s="1" t="s">
        <v>22</v>
      </c>
      <c r="N991" s="1" t="s">
        <v>20</v>
      </c>
      <c r="O991" s="1" t="s">
        <v>21</v>
      </c>
      <c r="P991" s="1">
        <v>1628</v>
      </c>
      <c r="Q991" s="1" t="s">
        <v>34</v>
      </c>
      <c r="R991" s="1" t="s">
        <v>65</v>
      </c>
      <c r="S991" s="1">
        <v>3</v>
      </c>
      <c r="T991" s="1" t="s">
        <v>33</v>
      </c>
      <c r="U991" s="1">
        <v>41</v>
      </c>
      <c r="V991" s="1">
        <v>780000</v>
      </c>
      <c r="W991" s="1">
        <v>103</v>
      </c>
      <c r="X991" s="1" t="s">
        <v>39</v>
      </c>
      <c r="Y991" s="1" t="s">
        <v>31</v>
      </c>
      <c r="Z991" s="1">
        <v>31</v>
      </c>
      <c r="AA991" s="1">
        <v>15000</v>
      </c>
    </row>
    <row r="992" spans="2:27" x14ac:dyDescent="0.25">
      <c r="B992" s="2">
        <v>1991</v>
      </c>
      <c r="C992" s="3">
        <v>44923</v>
      </c>
      <c r="D992" s="2">
        <v>1500000</v>
      </c>
      <c r="E992" s="2">
        <v>7810</v>
      </c>
      <c r="F992" s="1">
        <v>32000</v>
      </c>
      <c r="G992" s="1">
        <v>2.1000000000000001E-2</v>
      </c>
      <c r="H992" s="1">
        <v>192</v>
      </c>
      <c r="I992" s="1">
        <v>3</v>
      </c>
      <c r="J992" s="1" t="s">
        <v>18</v>
      </c>
      <c r="K992" s="1">
        <v>2</v>
      </c>
      <c r="L992" s="1">
        <v>4</v>
      </c>
      <c r="M992" s="1" t="s">
        <v>22</v>
      </c>
      <c r="N992" s="1" t="s">
        <v>19</v>
      </c>
      <c r="O992" s="1" t="s">
        <v>21</v>
      </c>
      <c r="P992" s="1">
        <v>1649</v>
      </c>
      <c r="Q992" s="1" t="s">
        <v>31</v>
      </c>
      <c r="R992" s="1" t="s">
        <v>65</v>
      </c>
      <c r="S992" s="1">
        <v>2</v>
      </c>
      <c r="T992" s="1" t="s">
        <v>33</v>
      </c>
      <c r="U992" s="1">
        <v>61</v>
      </c>
      <c r="V992" s="1">
        <v>560000</v>
      </c>
      <c r="W992" s="1">
        <v>103</v>
      </c>
      <c r="X992" s="1" t="s">
        <v>39</v>
      </c>
      <c r="Y992" s="1" t="s">
        <v>31</v>
      </c>
      <c r="Z992" s="1">
        <v>31</v>
      </c>
      <c r="AA992" s="1">
        <v>15000</v>
      </c>
    </row>
    <row r="993" spans="2:27" x14ac:dyDescent="0.25">
      <c r="B993" s="2">
        <v>1992</v>
      </c>
      <c r="C993" s="3">
        <v>44924</v>
      </c>
      <c r="D993" s="2">
        <v>1810000</v>
      </c>
      <c r="E993" s="2">
        <v>7240</v>
      </c>
      <c r="F993" s="1">
        <v>33000</v>
      </c>
      <c r="G993" s="1">
        <v>1.7999999999999999E-2</v>
      </c>
      <c r="H993" s="1">
        <v>250</v>
      </c>
      <c r="I993" s="1">
        <v>6</v>
      </c>
      <c r="J993" s="1" t="s">
        <v>14</v>
      </c>
      <c r="K993" s="1">
        <v>3</v>
      </c>
      <c r="L993" s="1">
        <v>4</v>
      </c>
      <c r="M993" s="1" t="s">
        <v>22</v>
      </c>
      <c r="N993" s="1" t="s">
        <v>19</v>
      </c>
      <c r="O993" s="1" t="s">
        <v>17</v>
      </c>
      <c r="P993" s="1">
        <v>1147</v>
      </c>
      <c r="Q993" s="1" t="s">
        <v>34</v>
      </c>
      <c r="R993" s="1" t="s">
        <v>65</v>
      </c>
      <c r="S993" s="1">
        <v>4</v>
      </c>
      <c r="T993" s="1" t="s">
        <v>33</v>
      </c>
      <c r="U993" s="1">
        <v>41</v>
      </c>
      <c r="V993" s="1">
        <v>610000</v>
      </c>
      <c r="W993" s="1">
        <v>103</v>
      </c>
      <c r="X993" s="1" t="s">
        <v>39</v>
      </c>
      <c r="Y993" s="1" t="s">
        <v>31</v>
      </c>
      <c r="Z993" s="1">
        <v>31</v>
      </c>
      <c r="AA993" s="1">
        <v>15000</v>
      </c>
    </row>
    <row r="994" spans="2:27" x14ac:dyDescent="0.25">
      <c r="B994" s="2">
        <v>1993</v>
      </c>
      <c r="C994" s="3">
        <v>44924</v>
      </c>
      <c r="D994" s="2">
        <v>2080000</v>
      </c>
      <c r="E994" s="2">
        <v>13330</v>
      </c>
      <c r="F994" s="1">
        <v>44000</v>
      </c>
      <c r="G994" s="1">
        <v>2.1000000000000001E-2</v>
      </c>
      <c r="H994" s="1">
        <v>156</v>
      </c>
      <c r="I994" s="1">
        <v>5</v>
      </c>
      <c r="J994" s="1" t="s">
        <v>18</v>
      </c>
      <c r="K994" s="1">
        <v>3</v>
      </c>
      <c r="L994" s="1">
        <v>3</v>
      </c>
      <c r="M994" s="1" t="s">
        <v>22</v>
      </c>
      <c r="N994" s="1" t="s">
        <v>16</v>
      </c>
      <c r="O994" s="1" t="s">
        <v>17</v>
      </c>
      <c r="P994" s="1">
        <v>1348</v>
      </c>
      <c r="Q994" s="1" t="s">
        <v>31</v>
      </c>
      <c r="R994" s="1" t="s">
        <v>65</v>
      </c>
      <c r="S994" s="1">
        <v>2</v>
      </c>
      <c r="T994" s="1" t="s">
        <v>32</v>
      </c>
      <c r="U994" s="1">
        <v>50</v>
      </c>
      <c r="V994" s="1">
        <v>680000</v>
      </c>
      <c r="W994" s="1">
        <v>103</v>
      </c>
      <c r="X994" s="1" t="s">
        <v>39</v>
      </c>
      <c r="Y994" s="1" t="s">
        <v>31</v>
      </c>
      <c r="Z994" s="1">
        <v>31</v>
      </c>
      <c r="AA994" s="1">
        <v>15000</v>
      </c>
    </row>
    <row r="995" spans="2:27" x14ac:dyDescent="0.25">
      <c r="B995" s="2">
        <v>1994</v>
      </c>
      <c r="C995" s="3">
        <v>44924</v>
      </c>
      <c r="D995" s="2">
        <v>1910000</v>
      </c>
      <c r="E995" s="2">
        <v>12480</v>
      </c>
      <c r="F995" s="1">
        <v>44000</v>
      </c>
      <c r="G995" s="1">
        <v>2.3E-2</v>
      </c>
      <c r="H995" s="1">
        <v>153</v>
      </c>
      <c r="I995" s="1">
        <v>3</v>
      </c>
      <c r="J995" s="1" t="s">
        <v>14</v>
      </c>
      <c r="K995" s="1">
        <v>2</v>
      </c>
      <c r="L995" s="1">
        <v>3</v>
      </c>
      <c r="M995" s="1" t="s">
        <v>15</v>
      </c>
      <c r="N995" s="1" t="s">
        <v>16</v>
      </c>
      <c r="O995" s="1" t="s">
        <v>17</v>
      </c>
      <c r="P995" s="1">
        <v>1404</v>
      </c>
      <c r="Q995" s="1" t="s">
        <v>31</v>
      </c>
      <c r="R995" s="1" t="s">
        <v>65</v>
      </c>
      <c r="S995" s="1">
        <v>2</v>
      </c>
      <c r="T995" s="1" t="s">
        <v>33</v>
      </c>
      <c r="U995" s="1">
        <v>46</v>
      </c>
      <c r="V995" s="1">
        <v>820000</v>
      </c>
      <c r="W995" s="1">
        <v>103</v>
      </c>
      <c r="X995" s="1" t="s">
        <v>39</v>
      </c>
      <c r="Y995" s="1" t="s">
        <v>31</v>
      </c>
      <c r="Z995" s="1">
        <v>31</v>
      </c>
      <c r="AA995" s="1">
        <v>15000</v>
      </c>
    </row>
    <row r="996" spans="2:27" x14ac:dyDescent="0.25">
      <c r="B996" s="2">
        <v>1995</v>
      </c>
      <c r="C996" s="3">
        <v>44925</v>
      </c>
      <c r="D996" s="2">
        <v>1710000</v>
      </c>
      <c r="E996" s="2">
        <v>6780</v>
      </c>
      <c r="F996" s="1">
        <v>29000</v>
      </c>
      <c r="G996" s="1">
        <v>1.7000000000000001E-2</v>
      </c>
      <c r="H996" s="1">
        <v>252</v>
      </c>
      <c r="I996" s="1">
        <v>6</v>
      </c>
      <c r="J996" s="1" t="s">
        <v>14</v>
      </c>
      <c r="K996" s="1">
        <v>3</v>
      </c>
      <c r="L996" s="1">
        <v>3</v>
      </c>
      <c r="M996" s="1" t="s">
        <v>23</v>
      </c>
      <c r="N996" s="1" t="s">
        <v>19</v>
      </c>
      <c r="O996" s="1" t="s">
        <v>17</v>
      </c>
      <c r="P996" s="1">
        <v>1127</v>
      </c>
      <c r="Q996" s="1" t="s">
        <v>31</v>
      </c>
      <c r="R996" s="1" t="s">
        <v>65</v>
      </c>
      <c r="S996" s="1">
        <v>3</v>
      </c>
      <c r="T996" s="1" t="s">
        <v>32</v>
      </c>
      <c r="U996" s="1">
        <v>49</v>
      </c>
      <c r="V996" s="1">
        <v>520000</v>
      </c>
      <c r="W996" s="1">
        <v>101</v>
      </c>
      <c r="X996" s="1" t="s">
        <v>37</v>
      </c>
      <c r="Y996" s="1" t="s">
        <v>31</v>
      </c>
      <c r="Z996" s="1">
        <v>25</v>
      </c>
      <c r="AA996" s="1">
        <v>9000</v>
      </c>
    </row>
    <row r="997" spans="2:27" x14ac:dyDescent="0.25">
      <c r="B997" s="2">
        <v>1996</v>
      </c>
      <c r="C997" s="3">
        <v>44925</v>
      </c>
      <c r="D997" s="2">
        <v>1420000</v>
      </c>
      <c r="E997" s="2">
        <v>7800</v>
      </c>
      <c r="F997" s="1">
        <v>18000</v>
      </c>
      <c r="G997" s="1">
        <v>1.2999999999999999E-2</v>
      </c>
      <c r="H997" s="1">
        <v>182</v>
      </c>
      <c r="I997" s="1">
        <v>5</v>
      </c>
      <c r="J997" s="1" t="s">
        <v>14</v>
      </c>
      <c r="K997" s="1">
        <v>2</v>
      </c>
      <c r="L997" s="1">
        <v>3</v>
      </c>
      <c r="M997" s="1" t="s">
        <v>22</v>
      </c>
      <c r="N997" s="1" t="s">
        <v>19</v>
      </c>
      <c r="O997" s="1" t="s">
        <v>21</v>
      </c>
      <c r="P997" s="1">
        <v>1184</v>
      </c>
      <c r="Q997" s="1" t="s">
        <v>34</v>
      </c>
      <c r="R997" s="1" t="s">
        <v>65</v>
      </c>
      <c r="S997" s="1">
        <v>3</v>
      </c>
      <c r="T997" s="1" t="s">
        <v>32</v>
      </c>
      <c r="U997" s="1">
        <v>54</v>
      </c>
      <c r="V997" s="1">
        <v>580000</v>
      </c>
      <c r="W997" s="1">
        <v>101</v>
      </c>
      <c r="X997" s="1" t="s">
        <v>37</v>
      </c>
      <c r="Y997" s="1" t="s">
        <v>31</v>
      </c>
      <c r="Z997" s="1">
        <v>25</v>
      </c>
      <c r="AA997" s="1">
        <v>9000</v>
      </c>
    </row>
    <row r="998" spans="2:27" x14ac:dyDescent="0.25">
      <c r="B998" s="2">
        <v>1997</v>
      </c>
      <c r="C998" s="3">
        <v>44925</v>
      </c>
      <c r="D998" s="2">
        <v>2280000</v>
      </c>
      <c r="E998" s="2">
        <v>10270</v>
      </c>
      <c r="F998" s="1">
        <v>27000</v>
      </c>
      <c r="G998" s="1">
        <v>1.2E-2</v>
      </c>
      <c r="H998" s="1">
        <v>222</v>
      </c>
      <c r="I998" s="1">
        <v>1</v>
      </c>
      <c r="J998" s="1" t="s">
        <v>18</v>
      </c>
      <c r="K998" s="1">
        <v>3</v>
      </c>
      <c r="L998" s="1">
        <v>4</v>
      </c>
      <c r="M998" s="1" t="s">
        <v>22</v>
      </c>
      <c r="N998" s="1" t="s">
        <v>20</v>
      </c>
      <c r="O998" s="1" t="s">
        <v>17</v>
      </c>
      <c r="P998" s="1">
        <v>1465</v>
      </c>
      <c r="Q998" s="1" t="s">
        <v>34</v>
      </c>
      <c r="R998" s="1" t="s">
        <v>65</v>
      </c>
      <c r="S998" s="1">
        <v>2</v>
      </c>
      <c r="T998" s="1" t="s">
        <v>33</v>
      </c>
      <c r="U998" s="1">
        <v>56</v>
      </c>
      <c r="V998" s="1">
        <v>690000</v>
      </c>
      <c r="W998" s="1">
        <v>101</v>
      </c>
      <c r="X998" s="1" t="s">
        <v>37</v>
      </c>
      <c r="Y998" s="1" t="s">
        <v>31</v>
      </c>
      <c r="Z998" s="1">
        <v>25</v>
      </c>
      <c r="AA998" s="1">
        <v>9000</v>
      </c>
    </row>
    <row r="999" spans="2:27" x14ac:dyDescent="0.25">
      <c r="B999" s="2">
        <v>1998</v>
      </c>
      <c r="C999" s="3">
        <v>44925</v>
      </c>
      <c r="D999" s="2">
        <v>2810000</v>
      </c>
      <c r="E999" s="2">
        <v>12940</v>
      </c>
      <c r="F999" s="1">
        <v>42000</v>
      </c>
      <c r="G999" s="1">
        <v>1.4999999999999999E-2</v>
      </c>
      <c r="H999" s="1">
        <v>217</v>
      </c>
      <c r="I999" s="1">
        <v>5</v>
      </c>
      <c r="J999" s="1" t="s">
        <v>14</v>
      </c>
      <c r="K999" s="1">
        <v>3</v>
      </c>
      <c r="L999" s="1">
        <v>4</v>
      </c>
      <c r="M999" s="1" t="s">
        <v>23</v>
      </c>
      <c r="N999" s="1" t="s">
        <v>16</v>
      </c>
      <c r="O999" s="1" t="s">
        <v>21</v>
      </c>
      <c r="P999" s="1">
        <v>1477</v>
      </c>
      <c r="Q999" s="1" t="s">
        <v>31</v>
      </c>
      <c r="R999" s="1" t="s">
        <v>65</v>
      </c>
      <c r="S999" s="1">
        <v>2</v>
      </c>
      <c r="T999" s="1" t="s">
        <v>33</v>
      </c>
      <c r="U999" s="1">
        <v>52</v>
      </c>
      <c r="V999" s="1">
        <v>940000</v>
      </c>
      <c r="W999" s="1">
        <v>101</v>
      </c>
      <c r="X999" s="1" t="s">
        <v>37</v>
      </c>
      <c r="Y999" s="1" t="s">
        <v>31</v>
      </c>
      <c r="Z999" s="1">
        <v>25</v>
      </c>
      <c r="AA999" s="1">
        <v>9000</v>
      </c>
    </row>
    <row r="1000" spans="2:27" x14ac:dyDescent="0.25">
      <c r="B1000" s="2">
        <v>1999</v>
      </c>
      <c r="C1000" s="3">
        <v>44925</v>
      </c>
      <c r="D1000" s="2">
        <v>1880000</v>
      </c>
      <c r="E1000" s="2">
        <v>6980</v>
      </c>
      <c r="F1000" s="1">
        <v>32000</v>
      </c>
      <c r="G1000" s="1">
        <v>1.7000000000000001E-2</v>
      </c>
      <c r="H1000" s="1">
        <v>269</v>
      </c>
      <c r="I1000" s="1">
        <v>2</v>
      </c>
      <c r="J1000" s="1" t="s">
        <v>14</v>
      </c>
      <c r="K1000" s="1">
        <v>3</v>
      </c>
      <c r="L1000" s="1">
        <v>3</v>
      </c>
      <c r="M1000" s="1" t="s">
        <v>15</v>
      </c>
      <c r="N1000" s="1" t="s">
        <v>19</v>
      </c>
      <c r="O1000" s="1" t="s">
        <v>17</v>
      </c>
      <c r="P1000" s="1">
        <v>1768</v>
      </c>
      <c r="Q1000" s="1" t="s">
        <v>34</v>
      </c>
      <c r="R1000" s="1" t="s">
        <v>65</v>
      </c>
      <c r="S1000" s="1">
        <v>4</v>
      </c>
      <c r="T1000" s="1" t="s">
        <v>33</v>
      </c>
      <c r="U1000" s="1">
        <v>64</v>
      </c>
      <c r="V1000" s="1">
        <v>1180000</v>
      </c>
      <c r="W1000" s="1">
        <v>102</v>
      </c>
      <c r="X1000" s="1" t="s">
        <v>38</v>
      </c>
      <c r="Y1000" s="1" t="s">
        <v>31</v>
      </c>
      <c r="Z1000" s="1">
        <v>23</v>
      </c>
      <c r="AA1000" s="1">
        <v>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0E91-0BB1-406E-94A7-0D09B10D226F}">
  <dimension ref="A3:Q70"/>
  <sheetViews>
    <sheetView workbookViewId="0">
      <selection activeCell="A3" sqref="A3"/>
    </sheetView>
  </sheetViews>
  <sheetFormatPr defaultRowHeight="14.4" x14ac:dyDescent="0.3"/>
  <cols>
    <col min="1" max="1" width="23.77734375" bestFit="1" customWidth="1"/>
    <col min="2" max="2" width="15.5546875" bestFit="1" customWidth="1"/>
    <col min="3" max="3" width="16.6640625" bestFit="1" customWidth="1"/>
    <col min="4" max="5" width="12" bestFit="1" customWidth="1"/>
    <col min="6" max="6" width="18.6640625" bestFit="1" customWidth="1"/>
    <col min="7" max="7" width="12.21875" bestFit="1" customWidth="1"/>
    <col min="8" max="8" width="12" bestFit="1" customWidth="1"/>
    <col min="9" max="9" width="21.5546875" bestFit="1" customWidth="1"/>
    <col min="10" max="10" width="12" bestFit="1" customWidth="1"/>
    <col min="11" max="11" width="12.21875" bestFit="1" customWidth="1"/>
    <col min="12" max="14" width="12" bestFit="1" customWidth="1"/>
    <col min="15" max="15" width="17.33203125" bestFit="1" customWidth="1"/>
    <col min="16" max="16" width="40.21875" bestFit="1" customWidth="1"/>
    <col min="17" max="17" width="33.77734375" bestFit="1" customWidth="1"/>
    <col min="18" max="18" width="23.77734375" bestFit="1" customWidth="1"/>
    <col min="19" max="19" width="17.33203125" bestFit="1" customWidth="1"/>
    <col min="20" max="20" width="23.77734375" bestFit="1" customWidth="1"/>
    <col min="21" max="21" width="17.33203125" bestFit="1" customWidth="1"/>
    <col min="22" max="22" width="23.77734375" bestFit="1" customWidth="1"/>
    <col min="23" max="23" width="17.33203125" bestFit="1" customWidth="1"/>
    <col min="24" max="24" width="29.5546875" bestFit="1" customWidth="1"/>
    <col min="25" max="25" width="23" bestFit="1" customWidth="1"/>
    <col min="26" max="26" width="28.5546875" bestFit="1" customWidth="1"/>
    <col min="27" max="27" width="22.109375" bestFit="1" customWidth="1"/>
    <col min="28" max="28" width="15.77734375" bestFit="1" customWidth="1"/>
    <col min="29" max="29" width="23.77734375" bestFit="1" customWidth="1"/>
    <col min="30" max="30" width="17.33203125" bestFit="1" customWidth="1"/>
    <col min="31" max="31" width="15.77734375" bestFit="1" customWidth="1"/>
    <col min="32" max="32" width="23.77734375" bestFit="1" customWidth="1"/>
    <col min="33" max="33" width="17.33203125" bestFit="1" customWidth="1"/>
    <col min="34" max="34" width="15.77734375" bestFit="1" customWidth="1"/>
    <col min="35" max="35" width="29.5546875" bestFit="1" customWidth="1"/>
    <col min="36" max="36" width="23" bestFit="1" customWidth="1"/>
    <col min="37" max="37" width="21.5546875" bestFit="1" customWidth="1"/>
    <col min="38" max="38" width="28.5546875" bestFit="1" customWidth="1"/>
    <col min="39" max="39" width="22.109375" bestFit="1" customWidth="1"/>
    <col min="40" max="40" width="20.5546875" bestFit="1" customWidth="1"/>
    <col min="41" max="41" width="15.77734375" bestFit="1" customWidth="1"/>
    <col min="42" max="42" width="23.77734375" bestFit="1" customWidth="1"/>
    <col min="43" max="43" width="17.33203125" bestFit="1" customWidth="1"/>
    <col min="44" max="44" width="23.5546875" bestFit="1" customWidth="1"/>
    <col min="45" max="45" width="15.77734375" bestFit="1" customWidth="1"/>
    <col min="46" max="46" width="29.5546875" bestFit="1" customWidth="1"/>
    <col min="47" max="47" width="23" bestFit="1" customWidth="1"/>
    <col min="48" max="48" width="29.21875" bestFit="1" customWidth="1"/>
    <col min="49" max="49" width="21.5546875" bestFit="1" customWidth="1"/>
    <col min="50" max="50" width="28.5546875" bestFit="1" customWidth="1"/>
    <col min="51" max="51" width="22.109375" bestFit="1" customWidth="1"/>
    <col min="52" max="52" width="28.33203125" bestFit="1" customWidth="1"/>
    <col min="53" max="53" width="20.5546875" bestFit="1" customWidth="1"/>
    <col min="54" max="54" width="23.5546875" bestFit="1" customWidth="1"/>
    <col min="55" max="55" width="20.33203125" bestFit="1" customWidth="1"/>
    <col min="56" max="56" width="15.77734375" bestFit="1" customWidth="1"/>
    <col min="57" max="57" width="29.5546875" bestFit="1" customWidth="1"/>
    <col min="58" max="58" width="23" bestFit="1" customWidth="1"/>
    <col min="59" max="59" width="29.21875" bestFit="1" customWidth="1"/>
    <col min="60" max="60" width="26.109375" bestFit="1" customWidth="1"/>
    <col min="61" max="61" width="21.5546875" bestFit="1" customWidth="1"/>
    <col min="62" max="62" width="28.5546875" bestFit="1" customWidth="1"/>
    <col min="63" max="63" width="22.109375" bestFit="1" customWidth="1"/>
    <col min="64" max="64" width="28.33203125" bestFit="1" customWidth="1"/>
    <col min="65" max="65" width="25.109375" bestFit="1" customWidth="1"/>
    <col min="66" max="66" width="20.5546875" bestFit="1" customWidth="1"/>
  </cols>
  <sheetData>
    <row r="3" spans="1:5" x14ac:dyDescent="0.3">
      <c r="A3" s="5" t="s">
        <v>99</v>
      </c>
      <c r="B3" s="5" t="s">
        <v>100</v>
      </c>
    </row>
    <row r="4" spans="1:5" x14ac:dyDescent="0.3">
      <c r="A4" s="5" t="s">
        <v>74</v>
      </c>
      <c r="B4" t="s">
        <v>20</v>
      </c>
      <c r="C4" t="s">
        <v>19</v>
      </c>
      <c r="D4" t="s">
        <v>16</v>
      </c>
      <c r="E4" t="s">
        <v>75</v>
      </c>
    </row>
    <row r="5" spans="1:5" x14ac:dyDescent="0.3">
      <c r="A5" s="6" t="s">
        <v>76</v>
      </c>
      <c r="B5">
        <v>7505.6578947368425</v>
      </c>
      <c r="C5">
        <v>5090.2312138728321</v>
      </c>
      <c r="D5">
        <v>9216.5243902439033</v>
      </c>
      <c r="E5">
        <v>7224.9079754601225</v>
      </c>
    </row>
    <row r="6" spans="1:5" x14ac:dyDescent="0.3">
      <c r="A6" s="7" t="s">
        <v>77</v>
      </c>
      <c r="B6">
        <v>6733.0555555555557</v>
      </c>
      <c r="C6">
        <v>4516.25</v>
      </c>
      <c r="D6">
        <v>8246.9230769230762</v>
      </c>
      <c r="E6">
        <v>6621.869158878505</v>
      </c>
    </row>
    <row r="7" spans="1:5" x14ac:dyDescent="0.3">
      <c r="A7" s="8" t="s">
        <v>78</v>
      </c>
      <c r="B7">
        <v>6625.5555555555557</v>
      </c>
      <c r="C7">
        <v>4294.2857142857147</v>
      </c>
      <c r="D7">
        <v>8207.6470588235297</v>
      </c>
      <c r="E7">
        <v>6946.060606060606</v>
      </c>
    </row>
    <row r="8" spans="1:5" x14ac:dyDescent="0.3">
      <c r="A8" s="8" t="s">
        <v>79</v>
      </c>
      <c r="B8">
        <v>6670.909090909091</v>
      </c>
      <c r="C8">
        <v>4495.833333333333</v>
      </c>
      <c r="D8">
        <v>8288.5714285714294</v>
      </c>
      <c r="E8">
        <v>6577.5675675675675</v>
      </c>
    </row>
    <row r="9" spans="1:5" x14ac:dyDescent="0.3">
      <c r="A9" s="8" t="s">
        <v>80</v>
      </c>
      <c r="B9">
        <v>6836.25</v>
      </c>
      <c r="C9">
        <v>4654.6153846153848</v>
      </c>
      <c r="D9">
        <v>8257.5</v>
      </c>
      <c r="E9">
        <v>6377.0270270270266</v>
      </c>
    </row>
    <row r="10" spans="1:5" x14ac:dyDescent="0.3">
      <c r="A10" s="7" t="s">
        <v>81</v>
      </c>
      <c r="B10">
        <v>7203.0555555555557</v>
      </c>
      <c r="C10">
        <v>4959.3617021276596</v>
      </c>
      <c r="D10">
        <v>8825.8695652173919</v>
      </c>
      <c r="E10">
        <v>6964.2635658914733</v>
      </c>
    </row>
    <row r="11" spans="1:5" x14ac:dyDescent="0.3">
      <c r="A11" s="8" t="s">
        <v>82</v>
      </c>
      <c r="B11">
        <v>6918.5714285714284</v>
      </c>
      <c r="C11">
        <v>4798.125</v>
      </c>
      <c r="D11">
        <v>8508.125</v>
      </c>
      <c r="E11">
        <v>6733.913043478261</v>
      </c>
    </row>
    <row r="12" spans="1:5" x14ac:dyDescent="0.3">
      <c r="A12" s="8" t="s">
        <v>83</v>
      </c>
      <c r="B12">
        <v>7292</v>
      </c>
      <c r="C12">
        <v>4861.818181818182</v>
      </c>
      <c r="D12">
        <v>8973.8888888888887</v>
      </c>
      <c r="E12">
        <v>7382.8205128205127</v>
      </c>
    </row>
    <row r="13" spans="1:5" x14ac:dyDescent="0.3">
      <c r="A13" s="8" t="s">
        <v>84</v>
      </c>
      <c r="B13">
        <v>7460.833333333333</v>
      </c>
      <c r="C13">
        <v>5142</v>
      </c>
      <c r="D13">
        <v>9027.5</v>
      </c>
      <c r="E13">
        <v>6834.090909090909</v>
      </c>
    </row>
    <row r="14" spans="1:5" x14ac:dyDescent="0.3">
      <c r="A14" s="7" t="s">
        <v>85</v>
      </c>
      <c r="B14">
        <v>7795</v>
      </c>
      <c r="C14">
        <v>5154.2857142857147</v>
      </c>
      <c r="D14">
        <v>9636.1538461538457</v>
      </c>
      <c r="E14">
        <v>7337.936507936508</v>
      </c>
    </row>
    <row r="15" spans="1:5" x14ac:dyDescent="0.3">
      <c r="A15" s="8" t="s">
        <v>86</v>
      </c>
      <c r="B15">
        <v>7584.166666666667</v>
      </c>
      <c r="C15">
        <v>5068</v>
      </c>
      <c r="D15">
        <v>9354</v>
      </c>
      <c r="E15">
        <v>7078.2978723404258</v>
      </c>
    </row>
    <row r="16" spans="1:5" x14ac:dyDescent="0.3">
      <c r="A16" s="8" t="s">
        <v>87</v>
      </c>
      <c r="B16">
        <v>7800</v>
      </c>
      <c r="C16">
        <v>5076.4285714285716</v>
      </c>
      <c r="D16">
        <v>9652.5</v>
      </c>
      <c r="E16">
        <v>7345.7142857142853</v>
      </c>
    </row>
    <row r="17" spans="1:5" x14ac:dyDescent="0.3">
      <c r="A17" s="8" t="s">
        <v>88</v>
      </c>
      <c r="B17">
        <v>7941.1764705882351</v>
      </c>
      <c r="C17">
        <v>5342</v>
      </c>
      <c r="D17">
        <v>9972.5</v>
      </c>
      <c r="E17">
        <v>7609.090909090909</v>
      </c>
    </row>
    <row r="18" spans="1:5" x14ac:dyDescent="0.3">
      <c r="A18" s="7" t="s">
        <v>89</v>
      </c>
      <c r="B18">
        <v>8165.4761904761908</v>
      </c>
      <c r="C18">
        <v>5565.333333333333</v>
      </c>
      <c r="D18">
        <v>10202</v>
      </c>
      <c r="E18">
        <v>7885.5905511811025</v>
      </c>
    </row>
    <row r="19" spans="1:5" x14ac:dyDescent="0.3">
      <c r="A19" s="8" t="s">
        <v>90</v>
      </c>
      <c r="B19">
        <v>7962.6315789473683</v>
      </c>
      <c r="C19">
        <v>5360</v>
      </c>
      <c r="D19">
        <v>9988.5714285714294</v>
      </c>
      <c r="E19">
        <v>8216.25</v>
      </c>
    </row>
    <row r="20" spans="1:5" x14ac:dyDescent="0.3">
      <c r="A20" s="8" t="s">
        <v>91</v>
      </c>
      <c r="B20">
        <v>8414</v>
      </c>
      <c r="C20">
        <v>5482.1428571428569</v>
      </c>
      <c r="D20">
        <v>10257.272727272728</v>
      </c>
      <c r="E20">
        <v>7820.5714285714284</v>
      </c>
    </row>
    <row r="21" spans="1:5" x14ac:dyDescent="0.3">
      <c r="A21" s="8" t="s">
        <v>92</v>
      </c>
      <c r="B21">
        <v>8270.7692307692305</v>
      </c>
      <c r="C21">
        <v>5673.75</v>
      </c>
      <c r="D21">
        <v>10360.666666666666</v>
      </c>
      <c r="E21">
        <v>7675</v>
      </c>
    </row>
    <row r="22" spans="1:5" x14ac:dyDescent="0.3">
      <c r="A22" s="6" t="s">
        <v>93</v>
      </c>
      <c r="B22">
        <v>9536.21052631579</v>
      </c>
      <c r="C22">
        <v>6454.792899408284</v>
      </c>
      <c r="D22">
        <v>11940.397350993377</v>
      </c>
      <c r="E22">
        <v>9226.9411764705874</v>
      </c>
    </row>
    <row r="23" spans="1:5" x14ac:dyDescent="0.3">
      <c r="A23" s="7" t="s">
        <v>77</v>
      </c>
      <c r="B23">
        <v>8742</v>
      </c>
      <c r="C23">
        <v>5916.8292682926831</v>
      </c>
      <c r="D23">
        <v>10788.823529411764</v>
      </c>
      <c r="E23">
        <v>8356.6666666666661</v>
      </c>
    </row>
    <row r="24" spans="1:5" x14ac:dyDescent="0.3">
      <c r="A24" s="8" t="s">
        <v>78</v>
      </c>
      <c r="B24">
        <v>8451.1111111111113</v>
      </c>
      <c r="C24">
        <v>5820.5555555555557</v>
      </c>
      <c r="D24">
        <v>10760</v>
      </c>
      <c r="E24">
        <v>7873.4210526315792</v>
      </c>
    </row>
    <row r="25" spans="1:5" x14ac:dyDescent="0.3">
      <c r="A25" s="8" t="s">
        <v>79</v>
      </c>
      <c r="B25">
        <v>8739.4444444444453</v>
      </c>
      <c r="C25">
        <v>5850</v>
      </c>
      <c r="D25">
        <v>10782.666666666666</v>
      </c>
      <c r="E25">
        <v>9000</v>
      </c>
    </row>
    <row r="26" spans="1:5" x14ac:dyDescent="0.3">
      <c r="A26" s="8" t="s">
        <v>80</v>
      </c>
      <c r="B26">
        <v>8890</v>
      </c>
      <c r="C26">
        <v>6054.375</v>
      </c>
      <c r="D26">
        <v>10840</v>
      </c>
      <c r="E26">
        <v>8181.1904761904761</v>
      </c>
    </row>
    <row r="27" spans="1:5" x14ac:dyDescent="0.3">
      <c r="A27" s="7" t="s">
        <v>81</v>
      </c>
      <c r="B27">
        <v>9301.8367346938776</v>
      </c>
      <c r="C27">
        <v>6211.1428571428569</v>
      </c>
      <c r="D27">
        <v>11663.529411764706</v>
      </c>
      <c r="E27">
        <v>9065.5932203389839</v>
      </c>
    </row>
    <row r="28" spans="1:5" x14ac:dyDescent="0.3">
      <c r="A28" s="8" t="s">
        <v>82</v>
      </c>
      <c r="B28">
        <v>9188.125</v>
      </c>
      <c r="C28">
        <v>6109.333333333333</v>
      </c>
      <c r="D28">
        <v>11513.636363636364</v>
      </c>
      <c r="E28">
        <v>8697.6190476190477</v>
      </c>
    </row>
    <row r="29" spans="1:5" x14ac:dyDescent="0.3">
      <c r="A29" s="8" t="s">
        <v>83</v>
      </c>
      <c r="B29">
        <v>9191.5789473684217</v>
      </c>
      <c r="C29">
        <v>6112.2222222222226</v>
      </c>
      <c r="D29">
        <v>11490.833333333334</v>
      </c>
      <c r="E29">
        <v>9188.5</v>
      </c>
    </row>
    <row r="30" spans="1:5" x14ac:dyDescent="0.3">
      <c r="A30" s="8" t="s">
        <v>84</v>
      </c>
      <c r="B30">
        <v>9581.4285714285706</v>
      </c>
      <c r="C30">
        <v>6430.909090909091</v>
      </c>
      <c r="D30">
        <v>12001.818181818182</v>
      </c>
      <c r="E30">
        <v>9358.3333333333339</v>
      </c>
    </row>
    <row r="31" spans="1:5" x14ac:dyDescent="0.3">
      <c r="A31" s="7" t="s">
        <v>85</v>
      </c>
      <c r="B31">
        <v>9730</v>
      </c>
      <c r="C31">
        <v>6527.5</v>
      </c>
      <c r="D31">
        <v>12272.857142857143</v>
      </c>
      <c r="E31">
        <v>9475.4477611940292</v>
      </c>
    </row>
    <row r="32" spans="1:5" x14ac:dyDescent="0.3">
      <c r="A32" s="8" t="s">
        <v>86</v>
      </c>
      <c r="B32">
        <v>9703.5294117647063</v>
      </c>
      <c r="C32">
        <v>6351.4285714285716</v>
      </c>
      <c r="D32">
        <v>11840.833333333334</v>
      </c>
      <c r="E32">
        <v>8808.6</v>
      </c>
    </row>
    <row r="33" spans="1:17" x14ac:dyDescent="0.3">
      <c r="A33" s="8" t="s">
        <v>87</v>
      </c>
      <c r="B33">
        <v>9631.7647058823532</v>
      </c>
      <c r="C33">
        <v>6715.454545454545</v>
      </c>
      <c r="D33">
        <v>12303.529411764706</v>
      </c>
      <c r="E33">
        <v>9928.2222222222226</v>
      </c>
    </row>
    <row r="34" spans="1:17" x14ac:dyDescent="0.3">
      <c r="A34" s="8" t="s">
        <v>88</v>
      </c>
      <c r="B34">
        <v>9881.4285714285706</v>
      </c>
      <c r="C34">
        <v>6663.333333333333</v>
      </c>
      <c r="D34">
        <v>12631.538461538461</v>
      </c>
      <c r="E34">
        <v>9807.9487179487187</v>
      </c>
    </row>
    <row r="35" spans="1:17" x14ac:dyDescent="0.3">
      <c r="A35" s="7" t="s">
        <v>89</v>
      </c>
      <c r="B35">
        <v>10326.25</v>
      </c>
      <c r="C35">
        <v>7013.6734693877552</v>
      </c>
      <c r="D35">
        <v>12784.390243902439</v>
      </c>
      <c r="E35">
        <v>9880.36231884058</v>
      </c>
    </row>
    <row r="36" spans="1:17" x14ac:dyDescent="0.3">
      <c r="A36" s="8" t="s">
        <v>90</v>
      </c>
      <c r="B36">
        <v>10030.76923076923</v>
      </c>
      <c r="C36">
        <v>6822.5</v>
      </c>
      <c r="D36">
        <v>12515</v>
      </c>
      <c r="E36">
        <v>9935.3846153846152</v>
      </c>
    </row>
    <row r="37" spans="1:17" x14ac:dyDescent="0.3">
      <c r="A37" s="8" t="s">
        <v>91</v>
      </c>
      <c r="B37">
        <v>10285.652173913044</v>
      </c>
      <c r="C37">
        <v>6977.5</v>
      </c>
      <c r="D37">
        <v>12805</v>
      </c>
      <c r="E37">
        <v>9840.5882352941171</v>
      </c>
    </row>
    <row r="38" spans="1:17" x14ac:dyDescent="0.3">
      <c r="A38" s="8" t="s">
        <v>92</v>
      </c>
      <c r="B38">
        <v>10724.166666666666</v>
      </c>
      <c r="C38">
        <v>7150.4761904761908</v>
      </c>
      <c r="D38">
        <v>13019.333333333334</v>
      </c>
      <c r="E38">
        <v>9877.9166666666661</v>
      </c>
    </row>
    <row r="39" spans="1:17" x14ac:dyDescent="0.3">
      <c r="A39" s="6" t="s">
        <v>75</v>
      </c>
      <c r="B39">
        <v>8633.7426900584796</v>
      </c>
      <c r="C39">
        <v>5764.5321637426905</v>
      </c>
      <c r="D39">
        <v>10522.253968253968</v>
      </c>
      <c r="E39">
        <v>8246.9669669669674</v>
      </c>
    </row>
    <row r="43" spans="1:17" x14ac:dyDescent="0.3">
      <c r="B43" s="5" t="s">
        <v>100</v>
      </c>
    </row>
    <row r="44" spans="1:17" x14ac:dyDescent="0.3">
      <c r="B44" t="s">
        <v>34</v>
      </c>
      <c r="F44" t="s">
        <v>112</v>
      </c>
      <c r="G44" t="s">
        <v>114</v>
      </c>
      <c r="H44" t="s">
        <v>31</v>
      </c>
      <c r="N44" t="s">
        <v>113</v>
      </c>
      <c r="O44" t="s">
        <v>115</v>
      </c>
      <c r="P44" t="s">
        <v>101</v>
      </c>
      <c r="Q44" t="s">
        <v>116</v>
      </c>
    </row>
    <row r="45" spans="1:17" x14ac:dyDescent="0.3">
      <c r="B45" t="s">
        <v>65</v>
      </c>
      <c r="D45" t="s">
        <v>64</v>
      </c>
      <c r="H45" t="s">
        <v>65</v>
      </c>
      <c r="J45" t="s">
        <v>64</v>
      </c>
      <c r="L45" t="s">
        <v>66</v>
      </c>
    </row>
    <row r="46" spans="1:17" x14ac:dyDescent="0.3">
      <c r="A46" s="5" t="s">
        <v>74</v>
      </c>
      <c r="B46" t="s">
        <v>102</v>
      </c>
      <c r="C46" t="s">
        <v>117</v>
      </c>
      <c r="D46" t="s">
        <v>102</v>
      </c>
      <c r="E46" t="s">
        <v>117</v>
      </c>
      <c r="H46" t="s">
        <v>102</v>
      </c>
      <c r="I46" t="s">
        <v>117</v>
      </c>
      <c r="J46" t="s">
        <v>102</v>
      </c>
      <c r="K46" t="s">
        <v>117</v>
      </c>
      <c r="L46" t="s">
        <v>102</v>
      </c>
      <c r="M46" t="s">
        <v>117</v>
      </c>
    </row>
    <row r="47" spans="1:17" x14ac:dyDescent="0.3">
      <c r="A47" s="6" t="s">
        <v>76</v>
      </c>
      <c r="B47">
        <v>89</v>
      </c>
      <c r="C47" s="12">
        <v>0.18200408997955012</v>
      </c>
      <c r="D47">
        <v>5</v>
      </c>
      <c r="E47" s="12">
        <v>1.0224948875255624E-2</v>
      </c>
      <c r="F47">
        <v>94</v>
      </c>
      <c r="G47" s="12">
        <v>0.19222903885480572</v>
      </c>
      <c r="H47">
        <v>290</v>
      </c>
      <c r="I47" s="12">
        <v>0.59304703476482623</v>
      </c>
      <c r="J47">
        <v>18</v>
      </c>
      <c r="K47" s="12">
        <v>3.6809815950920248E-2</v>
      </c>
      <c r="L47">
        <v>87</v>
      </c>
      <c r="M47" s="12">
        <v>0.17791411042944785</v>
      </c>
      <c r="N47">
        <v>395</v>
      </c>
      <c r="O47" s="12">
        <v>0.80777096114519431</v>
      </c>
      <c r="P47">
        <v>489</v>
      </c>
      <c r="Q47" s="12">
        <v>1</v>
      </c>
    </row>
    <row r="48" spans="1:17" x14ac:dyDescent="0.3">
      <c r="A48" s="6" t="s">
        <v>93</v>
      </c>
      <c r="B48">
        <v>93</v>
      </c>
      <c r="C48" s="12">
        <v>0.18235294117647058</v>
      </c>
      <c r="D48">
        <v>2</v>
      </c>
      <c r="E48" s="12">
        <v>3.9215686274509803E-3</v>
      </c>
      <c r="F48">
        <v>95</v>
      </c>
      <c r="G48" s="12">
        <v>0.18627450980392157</v>
      </c>
      <c r="H48">
        <v>288</v>
      </c>
      <c r="I48" s="12">
        <v>0.56470588235294117</v>
      </c>
      <c r="J48">
        <v>19</v>
      </c>
      <c r="K48" s="12">
        <v>3.7254901960784313E-2</v>
      </c>
      <c r="L48">
        <v>108</v>
      </c>
      <c r="M48" s="12">
        <v>0.21176470588235294</v>
      </c>
      <c r="N48">
        <v>415</v>
      </c>
      <c r="O48" s="12">
        <v>0.81372549019607843</v>
      </c>
      <c r="P48">
        <v>510</v>
      </c>
      <c r="Q48" s="12">
        <v>1</v>
      </c>
    </row>
    <row r="49" spans="1:17" x14ac:dyDescent="0.3">
      <c r="A49" s="6" t="s">
        <v>75</v>
      </c>
      <c r="B49">
        <v>182</v>
      </c>
      <c r="C49" s="12">
        <v>0.18218218218218218</v>
      </c>
      <c r="D49">
        <v>7</v>
      </c>
      <c r="E49" s="12">
        <v>7.0070070070070069E-3</v>
      </c>
      <c r="F49">
        <v>189</v>
      </c>
      <c r="G49" s="12">
        <v>0.1891891891891892</v>
      </c>
      <c r="H49">
        <v>578</v>
      </c>
      <c r="I49" s="12">
        <v>0.57857857857857853</v>
      </c>
      <c r="J49">
        <v>37</v>
      </c>
      <c r="K49" s="12">
        <v>3.7037037037037035E-2</v>
      </c>
      <c r="L49">
        <v>195</v>
      </c>
      <c r="M49" s="12">
        <v>0.19519519519519518</v>
      </c>
      <c r="N49">
        <v>810</v>
      </c>
      <c r="O49" s="12">
        <v>0.81081081081081086</v>
      </c>
      <c r="P49">
        <v>999</v>
      </c>
      <c r="Q49" s="12">
        <v>1</v>
      </c>
    </row>
    <row r="52" spans="1:17" x14ac:dyDescent="0.3">
      <c r="B52" s="5" t="s">
        <v>100</v>
      </c>
    </row>
    <row r="53" spans="1:17" x14ac:dyDescent="0.3">
      <c r="B53" t="s">
        <v>32</v>
      </c>
      <c r="E53" t="s">
        <v>33</v>
      </c>
      <c r="H53" t="s">
        <v>125</v>
      </c>
      <c r="I53" t="s">
        <v>126</v>
      </c>
      <c r="J53" t="s">
        <v>128</v>
      </c>
    </row>
    <row r="54" spans="1:17" x14ac:dyDescent="0.3">
      <c r="A54" s="5" t="s">
        <v>74</v>
      </c>
      <c r="B54" t="s">
        <v>122</v>
      </c>
      <c r="C54" t="s">
        <v>127</v>
      </c>
      <c r="D54" t="s">
        <v>129</v>
      </c>
      <c r="E54" t="s">
        <v>122</v>
      </c>
      <c r="F54" t="s">
        <v>127</v>
      </c>
      <c r="G54" t="s">
        <v>129</v>
      </c>
    </row>
    <row r="55" spans="1:17" x14ac:dyDescent="0.3">
      <c r="A55" s="6" t="s">
        <v>76</v>
      </c>
      <c r="B55">
        <v>596445.78313253017</v>
      </c>
      <c r="C55">
        <v>166</v>
      </c>
      <c r="D55" s="12">
        <v>0.33946830265848671</v>
      </c>
      <c r="E55">
        <v>577399.38080495351</v>
      </c>
      <c r="F55">
        <v>323</v>
      </c>
      <c r="G55" s="12">
        <v>0.66053169734151329</v>
      </c>
      <c r="H55">
        <v>583865.03067484661</v>
      </c>
      <c r="I55">
        <v>489</v>
      </c>
      <c r="J55" s="12">
        <v>1</v>
      </c>
    </row>
    <row r="56" spans="1:17" x14ac:dyDescent="0.3">
      <c r="A56" s="6" t="s">
        <v>93</v>
      </c>
      <c r="B56">
        <v>603607.5949367088</v>
      </c>
      <c r="C56">
        <v>158</v>
      </c>
      <c r="D56" s="12">
        <v>0.30980392156862746</v>
      </c>
      <c r="E56">
        <v>609261.36363636365</v>
      </c>
      <c r="F56">
        <v>352</v>
      </c>
      <c r="G56" s="12">
        <v>0.69019607843137254</v>
      </c>
      <c r="H56">
        <v>607509.80392156867</v>
      </c>
      <c r="I56">
        <v>510</v>
      </c>
      <c r="J56" s="12">
        <v>1</v>
      </c>
    </row>
    <row r="57" spans="1:17" x14ac:dyDescent="0.3">
      <c r="A57" s="6" t="s">
        <v>75</v>
      </c>
      <c r="B57">
        <v>599938.27160493832</v>
      </c>
      <c r="C57">
        <v>324</v>
      </c>
      <c r="D57" s="12">
        <v>0.32432432432432434</v>
      </c>
      <c r="E57">
        <v>594014.81481481483</v>
      </c>
      <c r="F57">
        <v>675</v>
      </c>
      <c r="G57" s="12">
        <v>0.67567567567567566</v>
      </c>
      <c r="H57">
        <v>595935.93593593594</v>
      </c>
      <c r="I57">
        <v>999</v>
      </c>
      <c r="J57" s="12">
        <v>1</v>
      </c>
    </row>
    <row r="60" spans="1:17" x14ac:dyDescent="0.3">
      <c r="A60" s="5" t="s">
        <v>74</v>
      </c>
      <c r="B60" t="s">
        <v>131</v>
      </c>
      <c r="C60" t="s">
        <v>135</v>
      </c>
    </row>
    <row r="61" spans="1:17" x14ac:dyDescent="0.3">
      <c r="A61" s="6" t="s">
        <v>39</v>
      </c>
      <c r="B61">
        <v>2.1259818731117767E-2</v>
      </c>
      <c r="C61">
        <v>11886000</v>
      </c>
    </row>
    <row r="62" spans="1:17" x14ac:dyDescent="0.3">
      <c r="A62" s="7" t="s">
        <v>76</v>
      </c>
      <c r="B62">
        <v>2.1440789473684198E-2</v>
      </c>
      <c r="C62">
        <v>4910000</v>
      </c>
    </row>
    <row r="63" spans="1:17" x14ac:dyDescent="0.3">
      <c r="A63" s="7" t="s">
        <v>93</v>
      </c>
      <c r="B63">
        <v>2.1106145251396632E-2</v>
      </c>
      <c r="C63">
        <v>6976000</v>
      </c>
    </row>
    <row r="64" spans="1:17" x14ac:dyDescent="0.3">
      <c r="A64" s="6" t="s">
        <v>37</v>
      </c>
      <c r="B64">
        <v>1.3656804733727783E-2</v>
      </c>
      <c r="C64">
        <v>7701000</v>
      </c>
    </row>
    <row r="65" spans="1:3" x14ac:dyDescent="0.3">
      <c r="A65" s="7" t="s">
        <v>76</v>
      </c>
      <c r="B65">
        <v>1.3894117647058798E-2</v>
      </c>
      <c r="C65">
        <v>3491000</v>
      </c>
    </row>
    <row r="66" spans="1:3" x14ac:dyDescent="0.3">
      <c r="A66" s="7" t="s">
        <v>93</v>
      </c>
      <c r="B66">
        <v>1.3416666666666648E-2</v>
      </c>
      <c r="C66">
        <v>4210000</v>
      </c>
    </row>
    <row r="67" spans="1:3" x14ac:dyDescent="0.3">
      <c r="A67" s="6" t="s">
        <v>38</v>
      </c>
      <c r="B67">
        <v>1.7445454545454517E-2</v>
      </c>
      <c r="C67">
        <v>9372000</v>
      </c>
    </row>
    <row r="68" spans="1:3" x14ac:dyDescent="0.3">
      <c r="A68" s="7" t="s">
        <v>76</v>
      </c>
      <c r="B68">
        <v>1.753892215568861E-2</v>
      </c>
      <c r="C68">
        <v>4239000</v>
      </c>
    </row>
    <row r="69" spans="1:3" x14ac:dyDescent="0.3">
      <c r="A69" s="7" t="s">
        <v>93</v>
      </c>
      <c r="B69">
        <v>1.7349693251533727E-2</v>
      </c>
      <c r="C69">
        <v>5133000</v>
      </c>
    </row>
    <row r="70" spans="1:3" x14ac:dyDescent="0.3">
      <c r="A70" s="6" t="s">
        <v>75</v>
      </c>
      <c r="B70">
        <v>1.7427427427427328E-2</v>
      </c>
      <c r="C70">
        <v>28959000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FA4B-95D9-45E8-97A4-E60C2EDF7D40}">
  <dimension ref="C3:AC38"/>
  <sheetViews>
    <sheetView workbookViewId="0"/>
  </sheetViews>
  <sheetFormatPr defaultRowHeight="13.8" x14ac:dyDescent="0.25"/>
  <cols>
    <col min="1" max="1" width="2.44140625" style="1" customWidth="1"/>
    <col min="2" max="2" width="8.88671875" style="1"/>
    <col min="3" max="3" width="5.44140625" style="1" bestFit="1" customWidth="1"/>
    <col min="4" max="4" width="9.44140625" style="1" bestFit="1" customWidth="1"/>
    <col min="5" max="5" width="20" style="1" bestFit="1" customWidth="1"/>
    <col min="6" max="6" width="19.6640625" style="1" bestFit="1" customWidth="1"/>
    <col min="7" max="7" width="22.44140625" style="1" bestFit="1" customWidth="1"/>
    <col min="8" max="10" width="13.33203125" style="1" bestFit="1" customWidth="1"/>
    <col min="11" max="11" width="22.44140625" style="1" bestFit="1" customWidth="1"/>
    <col min="12" max="19" width="13.33203125" style="1" bestFit="1" customWidth="1"/>
    <col min="20" max="20" width="9.88671875" style="1" bestFit="1" customWidth="1"/>
    <col min="21" max="29" width="13.33203125" style="1" bestFit="1" customWidth="1"/>
    <col min="30" max="16384" width="8.88671875" style="1"/>
  </cols>
  <sheetData>
    <row r="3" spans="3:29" x14ac:dyDescent="0.25">
      <c r="C3" s="1" t="s">
        <v>73</v>
      </c>
      <c r="E3" s="1" t="s">
        <v>107</v>
      </c>
    </row>
    <row r="4" spans="3:29" x14ac:dyDescent="0.25">
      <c r="C4" s="1">
        <v>2021</v>
      </c>
      <c r="E4" s="1" t="str">
        <f>Dashboard!$C$2</f>
        <v>ALL</v>
      </c>
    </row>
    <row r="5" spans="3:29" x14ac:dyDescent="0.25">
      <c r="C5" s="1">
        <v>2022</v>
      </c>
    </row>
    <row r="7" spans="3:29" x14ac:dyDescent="0.25">
      <c r="F7" s="1">
        <v>1</v>
      </c>
      <c r="G7" s="1">
        <v>2</v>
      </c>
      <c r="H7" s="1">
        <v>3</v>
      </c>
      <c r="I7" s="1">
        <v>4</v>
      </c>
      <c r="J7" s="1">
        <v>5</v>
      </c>
      <c r="K7" s="1">
        <v>6</v>
      </c>
      <c r="L7" s="1">
        <v>7</v>
      </c>
      <c r="M7" s="1">
        <v>8</v>
      </c>
      <c r="N7" s="1">
        <v>9</v>
      </c>
      <c r="O7" s="1">
        <v>10</v>
      </c>
      <c r="P7" s="1">
        <v>11</v>
      </c>
      <c r="Q7" s="1">
        <v>12</v>
      </c>
      <c r="R7" s="1">
        <v>13</v>
      </c>
      <c r="S7" s="1">
        <v>14</v>
      </c>
      <c r="T7" s="1">
        <v>15</v>
      </c>
      <c r="U7" s="1">
        <v>16</v>
      </c>
      <c r="V7" s="1">
        <v>17</v>
      </c>
      <c r="W7" s="1">
        <v>18</v>
      </c>
      <c r="X7" s="1">
        <v>19</v>
      </c>
      <c r="Y7" s="1">
        <v>20</v>
      </c>
      <c r="Z7" s="1">
        <v>21</v>
      </c>
      <c r="AA7" s="1">
        <v>22</v>
      </c>
      <c r="AB7" s="1">
        <v>23</v>
      </c>
      <c r="AC7" s="1">
        <v>24</v>
      </c>
    </row>
    <row r="8" spans="3:29" x14ac:dyDescent="0.25">
      <c r="E8" s="1" t="s">
        <v>106</v>
      </c>
      <c r="F8" s="9">
        <v>44197</v>
      </c>
      <c r="G8" s="9">
        <v>44228</v>
      </c>
      <c r="H8" s="9">
        <v>44256</v>
      </c>
      <c r="I8" s="9">
        <v>44287</v>
      </c>
      <c r="J8" s="9">
        <v>44317</v>
      </c>
      <c r="K8" s="9">
        <v>44348</v>
      </c>
      <c r="L8" s="9">
        <v>44378</v>
      </c>
      <c r="M8" s="9">
        <v>44409</v>
      </c>
      <c r="N8" s="9">
        <v>44440</v>
      </c>
      <c r="O8" s="9">
        <v>44470</v>
      </c>
      <c r="P8" s="9">
        <v>44501</v>
      </c>
      <c r="Q8" s="9">
        <v>44531</v>
      </c>
      <c r="R8" s="9">
        <v>44562</v>
      </c>
      <c r="S8" s="9">
        <v>44593</v>
      </c>
      <c r="T8" s="9">
        <v>44621</v>
      </c>
      <c r="U8" s="9">
        <v>44652</v>
      </c>
      <c r="V8" s="9">
        <v>44682</v>
      </c>
      <c r="W8" s="9">
        <v>44713</v>
      </c>
      <c r="X8" s="9">
        <v>44743</v>
      </c>
      <c r="Y8" s="9">
        <v>44774</v>
      </c>
      <c r="Z8" s="9">
        <v>44805</v>
      </c>
      <c r="AA8" s="9">
        <v>44835</v>
      </c>
      <c r="AB8" s="9">
        <v>44866</v>
      </c>
      <c r="AC8" s="9">
        <v>44896</v>
      </c>
    </row>
    <row r="9" spans="3:29" x14ac:dyDescent="0.25">
      <c r="E9" s="1" t="s">
        <v>109</v>
      </c>
      <c r="F9" s="9" cm="1">
        <f t="array" ref="F9">_xlfn.IFS($E$4=2021,F8,$E$4=2022,R8,$E$4="ALL",F8)</f>
        <v>44197</v>
      </c>
      <c r="G9" s="9" cm="1">
        <f t="array" ref="G9">_xlfn.IFS($E$4=2021,G8,$E$4=2022,S8,$E$4="ALL",G8)</f>
        <v>44228</v>
      </c>
      <c r="H9" s="9" cm="1">
        <f t="array" ref="H9">_xlfn.IFS($E$4=2021,H8,$E$4=2022,T8,$E$4="ALL",H8)</f>
        <v>44256</v>
      </c>
      <c r="I9" s="9" cm="1">
        <f t="array" ref="I9">_xlfn.IFS($E$4=2021,I8,$E$4=2022,U8,$E$4="ALL",I8)</f>
        <v>44287</v>
      </c>
      <c r="J9" s="9" cm="1">
        <f t="array" ref="J9">_xlfn.IFS($E$4=2021,J8,$E$4=2022,V8,$E$4="ALL",J8)</f>
        <v>44317</v>
      </c>
      <c r="K9" s="9" cm="1">
        <f t="array" ref="K9">_xlfn.IFS($E$4=2021,K8,$E$4=2022,W8,$E$4="ALL",K8)</f>
        <v>44348</v>
      </c>
      <c r="L9" s="9" cm="1">
        <f t="array" ref="L9">_xlfn.IFS($E$4=2021,L8,$E$4=2022,X8,$E$4="ALL",L8)</f>
        <v>44378</v>
      </c>
      <c r="M9" s="9" cm="1">
        <f t="array" ref="M9">_xlfn.IFS($E$4=2021,M8,$E$4=2022,Y8,$E$4="ALL",M8)</f>
        <v>44409</v>
      </c>
      <c r="N9" s="9" cm="1">
        <f t="array" ref="N9">_xlfn.IFS($E$4=2021,N8,$E$4=2022,Z8,$E$4="ALL",N8)</f>
        <v>44440</v>
      </c>
      <c r="O9" s="9" cm="1">
        <f t="array" ref="O9">_xlfn.IFS($E$4=2021,O8,$E$4=2022,AA8,$E$4="ALL",O8)</f>
        <v>44470</v>
      </c>
      <c r="P9" s="9" cm="1">
        <f t="array" ref="P9">_xlfn.IFS($E$4=2021,P8,$E$4=2022,AB8,$E$4="ALL",P8)</f>
        <v>44501</v>
      </c>
      <c r="Q9" s="9" cm="1">
        <f t="array" ref="Q9">_xlfn.IFS($E$4=2021,Q8,$E$4=2022,AC8,$E$4="ALL",Q8)</f>
        <v>44531</v>
      </c>
      <c r="R9" s="9" cm="1">
        <f t="array" ref="R9">_xlfn.IFS($E$4=2021,"",$E$4=2022,"",$E$4="ALL",R8)</f>
        <v>44562</v>
      </c>
      <c r="S9" s="9" cm="1">
        <f t="array" ref="S9">_xlfn.IFS($E$4=2021,"",$E$4=2022,"",$E$4="ALL",S8)</f>
        <v>44593</v>
      </c>
      <c r="T9" s="9" cm="1">
        <f t="array" ref="T9">_xlfn.IFS($E$4=2021,"",$E$4=2022,"",$E$4="ALL",T8)</f>
        <v>44621</v>
      </c>
      <c r="U9" s="9" cm="1">
        <f t="array" ref="U9">_xlfn.IFS($E$4=2021,"",$E$4=2022,"",$E$4="ALL",U8)</f>
        <v>44652</v>
      </c>
      <c r="V9" s="9" cm="1">
        <f t="array" ref="V9">_xlfn.IFS($E$4=2021,"",$E$4=2022,"",$E$4="ALL",V8)</f>
        <v>44682</v>
      </c>
      <c r="W9" s="9" cm="1">
        <f t="array" ref="W9">_xlfn.IFS($E$4=2021,"",$E$4=2022,"",$E$4="ALL",W8)</f>
        <v>44713</v>
      </c>
      <c r="X9" s="9" cm="1">
        <f t="array" ref="X9">_xlfn.IFS($E$4=2021,"",$E$4=2022,"",$E$4="ALL",X8)</f>
        <v>44743</v>
      </c>
      <c r="Y9" s="9" cm="1">
        <f t="array" ref="Y9">_xlfn.IFS($E$4=2021,"",$E$4=2022,"",$E$4="ALL",Y8)</f>
        <v>44774</v>
      </c>
      <c r="Z9" s="9" cm="1">
        <f t="array" ref="Z9">_xlfn.IFS($E$4=2021,"",$E$4=2022,"",$E$4="ALL",Z8)</f>
        <v>44805</v>
      </c>
      <c r="AA9" s="9" cm="1">
        <f t="array" ref="AA9">_xlfn.IFS($E$4=2021,"",$E$4=2022,"",$E$4="ALL",AA8)</f>
        <v>44835</v>
      </c>
      <c r="AB9" s="9" cm="1">
        <f t="array" ref="AB9">_xlfn.IFS($E$4=2021,"",$E$4=2022,"",$E$4="ALL",AB8)</f>
        <v>44866</v>
      </c>
      <c r="AC9" s="9" cm="1">
        <f t="array" ref="AC9">_xlfn.IFS($E$4=2021,"",$E$4=2022,"",$E$4="ALL",AC8)</f>
        <v>44896</v>
      </c>
    </row>
    <row r="12" spans="3:29" x14ac:dyDescent="0.25">
      <c r="E12" s="10" t="s">
        <v>108</v>
      </c>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3:29" x14ac:dyDescent="0.25">
      <c r="D13" s="35" t="s">
        <v>105</v>
      </c>
      <c r="E13" s="1" t="s">
        <v>20</v>
      </c>
      <c r="F13" s="1" cm="1">
        <f t="array" ref="F13">_xlfn.IFS(OR($E$4=2021,$E$4=2022),GETPIVOTDATA("Average of Price (per M^2)",Pivot!$A$3,"date",Refrences!F$7,"place",$E13,"Quarters",1,"Years",$E$4),$E$4="ALL",GETPIVOTDATA("Average of Price (per M^2)",Pivot!$A$3,"date",Refrences!F$7,"place",$E13,"Quarters",1,"Years",2021))</f>
        <v>6625.5555555555557</v>
      </c>
      <c r="G13" s="1" cm="1">
        <f t="array" ref="G13">_xlfn.IFS(OR($E$4=2021,$E$4=2022),GETPIVOTDATA("Average of Price (per M^2)",Pivot!$A$3,"date",Refrences!G$7,"place",$E13,"Quarters",1,"Years",$E$4),$E$4="ALL",GETPIVOTDATA("Average of Price (per M^2)",Pivot!$A$3,"date",Refrences!G$7,"place",$E13,"Quarters",1,"Years",2021))</f>
        <v>6670.909090909091</v>
      </c>
      <c r="H13" s="1" cm="1">
        <f t="array" ref="H13">_xlfn.IFS(OR($E$4=2021,$E$4=2022),GETPIVOTDATA("Average of Price (per M^2)",Pivot!$A$3,"date",Refrences!H$7,"place",$E13,"Quarters",1,"Years",$E$4),$E$4="ALL",GETPIVOTDATA("Average of Price (per M^2)",Pivot!$A$3,"date",Refrences!H$7,"place",$E13,"Quarters",1,"Years",2021))</f>
        <v>6836.25</v>
      </c>
      <c r="I13" s="1" cm="1">
        <f t="array" ref="I13">_xlfn.IFS(OR($E$4=2021,$E$4=2022),GETPIVOTDATA("Average of Price (per M^2)",Pivot!$A$3,"date",Refrences!I$7,"place",$E13,"Quarters",2,"Years",$E$4),$E$4="ALL",GETPIVOTDATA("Average of Price (per M^2)",Pivot!$A$3,"date",Refrences!I$7,"place",$E13,"Quarters",2,"Years",2021))</f>
        <v>6918.5714285714284</v>
      </c>
      <c r="J13" s="1" cm="1">
        <f t="array" ref="J13">_xlfn.IFS(OR($E$4=2021,$E$4=2022),GETPIVOTDATA("Average of Price (per M^2)",Pivot!$A$3,"date",Refrences!J$7,"place",$E13,"Quarters",2,"Years",$E$4),$E$4="ALL",GETPIVOTDATA("Average of Price (per M^2)",Pivot!$A$3,"date",Refrences!J$7,"place",$E13,"Quarters",2,"Years",2021))</f>
        <v>7292</v>
      </c>
      <c r="K13" s="1" cm="1">
        <f t="array" ref="K13">_xlfn.IFS(OR($E$4=2021,$E$4=2022),GETPIVOTDATA("Average of Price (per M^2)",Pivot!$A$3,"date",Refrences!K$7,"place",$E13,"Quarters",2,"Years",$E$4),$E$4="ALL",GETPIVOTDATA("Average of Price (per M^2)",Pivot!$A$3,"date",Refrences!K$7,"place",$E13,"Quarters",2,"Years",2021))</f>
        <v>7460.833333333333</v>
      </c>
      <c r="L13" s="1" cm="1">
        <f t="array" ref="L13">_xlfn.IFS(OR($E$4=2021,$E$4=2022),GETPIVOTDATA("Average of Price (per M^2)",Pivot!$A$3,"date",Refrences!L$7,"place",$E13,"Quarters",3,"Years",$E$4),$E$4="ALL",GETPIVOTDATA("Average of Price (per M^2)",Pivot!$A$3,"date",Refrences!L$7,"place",$E13,"Quarters",3,"Years",2021))</f>
        <v>7584.166666666667</v>
      </c>
      <c r="M13" s="1" cm="1">
        <f t="array" ref="M13">_xlfn.IFS(OR($E$4=2021,$E$4=2022),GETPIVOTDATA("Average of Price (per M^2)",Pivot!$A$3,"date",Refrences!M$7,"place",$E13,"Quarters",3,"Years",$E$4),$E$4="ALL",GETPIVOTDATA("Average of Price (per M^2)",Pivot!$A$3,"date",Refrences!M$7,"place",$E13,"Quarters",3,"Years",2021))</f>
        <v>7800</v>
      </c>
      <c r="N13" s="1" cm="1">
        <f t="array" ref="N13">_xlfn.IFS(OR($E$4=2021,$E$4=2022),GETPIVOTDATA("Average of Price (per M^2)",Pivot!$A$3,"date",Refrences!N$7,"place",$E13,"Quarters",3,"Years",$E$4),$E$4="ALL",GETPIVOTDATA("Average of Price (per M^2)",Pivot!$A$3,"date",Refrences!N$7,"place",$E13,"Quarters",3,"Years",2021))</f>
        <v>7941.1764705882351</v>
      </c>
      <c r="O13" s="1" cm="1">
        <f t="array" ref="O13">_xlfn.IFS(OR($E$4=2021,$E$4=2022),GETPIVOTDATA("Average of Price (per M^2)",Pivot!$A$3,"date",Refrences!O$7,"place",$E13,"Quarters",4,"Years",$E$4),$E$4="ALL",GETPIVOTDATA("Average of Price (per M^2)",Pivot!$A$3,"date",Refrences!O$7,"place",$E13,"Quarters",4,"Years",2021))</f>
        <v>7962.6315789473683</v>
      </c>
      <c r="P13" s="1" cm="1">
        <f t="array" ref="P13">_xlfn.IFS(OR($E$4=2021,$E$4=2022),GETPIVOTDATA("Average of Price (per M^2)",Pivot!$A$3,"date",Refrences!P$7,"place",$E13,"Quarters",4,"Years",$E$4),$E$4="ALL",GETPIVOTDATA("Average of Price (per M^2)",Pivot!$A$3,"date",Refrences!P$7,"place",$E13,"Quarters",4,"Years",2021))</f>
        <v>8414</v>
      </c>
      <c r="Q13" s="1" cm="1">
        <f t="array" ref="Q13">_xlfn.IFS(OR($E$4=2021,$E$4=2022),GETPIVOTDATA("Average of Price (per M^2)",Pivot!$A$3,"date",Refrences!Q$7,"place",$E13,"Quarters",4,"Years",$E$4),$E$4="ALL",GETPIVOTDATA("Average of Price (per M^2)",Pivot!$A$3,"date",Refrences!Q$7,"place",$E13,"Quarters",4,"Years",2021))</f>
        <v>8270.7692307692305</v>
      </c>
      <c r="R13" s="1" cm="1">
        <f t="array" ref="R13">_xlfn.IFS(OR($E$4=2021,$E$4=2022),0,$E$4="ALL",GETPIVOTDATA("Average of Price (per M^2)",Pivot!$A$3,"date",F$7,"place",$E13,"Quarters",1,"Years",2022))</f>
        <v>8451.1111111111113</v>
      </c>
      <c r="S13" s="1" cm="1">
        <f t="array" ref="S13">_xlfn.IFS(OR($E$4=2021,$E$4=2022),0,$E$4="ALL",GETPIVOTDATA("Average of Price (per M^2)",Pivot!$A$3,"date",G$7,"place",$E13,"Quarters",1,"Years",2022))</f>
        <v>8739.4444444444453</v>
      </c>
      <c r="T13" s="1" cm="1">
        <f t="array" ref="T13">_xlfn.IFS(OR($E$4=2021,$E$4=2022),0,$E$4="ALL",GETPIVOTDATA("Average of Price (per M^2)",Pivot!$A$3,"date",H$7,"place",$E13,"Quarters",1,"Years",2022))</f>
        <v>8890</v>
      </c>
      <c r="U13" s="1" cm="1">
        <f t="array" ref="U13">_xlfn.IFS(OR($E$4=2021,$E$4=2022),0,$E$4="ALL",GETPIVOTDATA("Average of Price (per M^2)",Pivot!$A$3,"date",I$7,"place",$E13,"Quarters",2,"Years",2022))</f>
        <v>9188.125</v>
      </c>
      <c r="V13" s="1" cm="1">
        <f t="array" ref="V13">_xlfn.IFS(OR($E$4=2021,$E$4=2022),0,$E$4="ALL",GETPIVOTDATA("Average of Price (per M^2)",Pivot!$A$3,"date",J$7,"place",$E13,"Quarters",2,"Years",2022))</f>
        <v>9191.5789473684217</v>
      </c>
      <c r="W13" s="1" cm="1">
        <f t="array" ref="W13">_xlfn.IFS(OR($E$4=2021,$E$4=2022),0,$E$4="ALL",GETPIVOTDATA("Average of Price (per M^2)",Pivot!$A$3,"date",K$7,"place",$E13,"Quarters",2,"Years",2022))</f>
        <v>9581.4285714285706</v>
      </c>
      <c r="X13" s="1" cm="1">
        <f t="array" ref="X13">_xlfn.IFS(OR($E$4=2021,$E$4=2022),0,$E$4="ALL",GETPIVOTDATA("Average of Price (per M^2)",Pivot!$A$3,"date",L$7,"place",$E13,"Quarters",3,"Years",2022))</f>
        <v>9703.5294117647063</v>
      </c>
      <c r="Y13" s="1" cm="1">
        <f t="array" ref="Y13">_xlfn.IFS(OR($E$4=2021,$E$4=2022),0,$E$4="ALL",GETPIVOTDATA("Average of Price (per M^2)",Pivot!$A$3,"date",M$7,"place",$E13,"Quarters",3,"Years",2022))</f>
        <v>9631.7647058823532</v>
      </c>
      <c r="Z13" s="1" cm="1">
        <f t="array" ref="Z13">_xlfn.IFS(OR($E$4=2021,$E$4=2022),0,$E$4="ALL",GETPIVOTDATA("Average of Price (per M^2)",Pivot!$A$3,"date",N$7,"place",$E13,"Quarters",3,"Years",2022))</f>
        <v>9881.4285714285706</v>
      </c>
      <c r="AA13" s="1" cm="1">
        <f t="array" ref="AA13">_xlfn.IFS(OR($E$4=2021,$E$4=2022),0,$E$4="ALL",GETPIVOTDATA("Average of Price (per M^2)",Pivot!$A$3,"date",O$7,"place",$E13,"Quarters",4,"Years",2022))</f>
        <v>10030.76923076923</v>
      </c>
      <c r="AB13" s="1" cm="1">
        <f t="array" ref="AB13">_xlfn.IFS(OR($E$4=2021,$E$4=2022),0,$E$4="ALL",GETPIVOTDATA("Average of Price (per M^2)",Pivot!$A$3,"date",P$7,"place",$E13,"Quarters",4,"Years",2022))</f>
        <v>10285.652173913044</v>
      </c>
      <c r="AC13" s="1" cm="1">
        <f t="array" ref="AC13">_xlfn.IFS(OR($E$4=2021,$E$4=2022),0,$E$4="ALL",GETPIVOTDATA("Average of Price (per M^2)",Pivot!$A$3,"date",Q$7,"place",$E13,"Quarters",4,"Years",2022))</f>
        <v>10724.166666666666</v>
      </c>
    </row>
    <row r="14" spans="3:29" x14ac:dyDescent="0.25">
      <c r="D14" s="35"/>
      <c r="E14" s="1" t="s">
        <v>16</v>
      </c>
      <c r="F14" s="1" cm="1">
        <f t="array" ref="F14">_xlfn.IFS(OR($E$4=2021,$E$4=2022),GETPIVOTDATA("Average of Price (per M^2)",Pivot!$A$3,"date",Refrences!F$7,"place",$E14,"Quarters",1,"Years",$E$4),$E$4="ALL",GETPIVOTDATA("Average of Price (per M^2)",Pivot!$A$3,"date",Refrences!F$7,"place",$E14,"Quarters",1,"Years",2021))</f>
        <v>8207.6470588235297</v>
      </c>
      <c r="G14" s="1" cm="1">
        <f t="array" ref="G14">_xlfn.IFS(OR($E$4=2021,$E$4=2022),GETPIVOTDATA("Average of Price (per M^2)",Pivot!$A$3,"date",Refrences!G$7,"place",$E14,"Quarters",1,"Years",$E$4),$E$4="ALL",GETPIVOTDATA("Average of Price (per M^2)",Pivot!$A$3,"date",Refrences!G$7,"place",$E14,"Quarters",1,"Years",2021))</f>
        <v>8288.5714285714294</v>
      </c>
      <c r="H14" s="1" cm="1">
        <f t="array" ref="H14">_xlfn.IFS(OR($E$4=2021,$E$4=2022),GETPIVOTDATA("Average of Price (per M^2)",Pivot!$A$3,"date",Refrences!H$7,"place",$E14,"Quarters",1,"Years",$E$4),$E$4="ALL",GETPIVOTDATA("Average of Price (per M^2)",Pivot!$A$3,"date",Refrences!H$7,"place",$E14,"Quarters",1,"Years",2021))</f>
        <v>8257.5</v>
      </c>
      <c r="I14" s="1" cm="1">
        <f t="array" ref="I14">_xlfn.IFS(OR($E$4=2021,$E$4=2022),GETPIVOTDATA("Average of Price (per M^2)",Pivot!$A$3,"date",Refrences!I$7,"place",$E14,"Quarters",2,"Years",$E$4),$E$4="ALL",GETPIVOTDATA("Average of Price (per M^2)",Pivot!$A$3,"date",Refrences!I$7,"place",$E14,"Quarters",2,"Years",2021))</f>
        <v>8508.125</v>
      </c>
      <c r="J14" s="1" cm="1">
        <f t="array" ref="J14">_xlfn.IFS(OR($E$4=2021,$E$4=2022),GETPIVOTDATA("Average of Price (per M^2)",Pivot!$A$3,"date",Refrences!J$7,"place",$E14,"Quarters",2,"Years",$E$4),$E$4="ALL",GETPIVOTDATA("Average of Price (per M^2)",Pivot!$A$3,"date",Refrences!J$7,"place",$E14,"Quarters",2,"Years",2021))</f>
        <v>8973.8888888888887</v>
      </c>
      <c r="K14" s="1" cm="1">
        <f t="array" ref="K14">_xlfn.IFS(OR($E$4=2021,$E$4=2022),GETPIVOTDATA("Average of Price (per M^2)",Pivot!$A$3,"date",Refrences!K$7,"place",$E14,"Quarters",2,"Years",$E$4),$E$4="ALL",GETPIVOTDATA("Average of Price (per M^2)",Pivot!$A$3,"date",Refrences!K$7,"place",$E14,"Quarters",2,"Years",2021))</f>
        <v>9027.5</v>
      </c>
      <c r="L14" s="1" cm="1">
        <f t="array" ref="L14">_xlfn.IFS(OR($E$4=2021,$E$4=2022),GETPIVOTDATA("Average of Price (per M^2)",Pivot!$A$3,"date",Refrences!L$7,"place",$E14,"Quarters",3,"Years",$E$4),$E$4="ALL",GETPIVOTDATA("Average of Price (per M^2)",Pivot!$A$3,"date",Refrences!L$7,"place",$E14,"Quarters",3,"Years",2021))</f>
        <v>9354</v>
      </c>
      <c r="M14" s="1" cm="1">
        <f t="array" ref="M14">_xlfn.IFS(OR($E$4=2021,$E$4=2022),GETPIVOTDATA("Average of Price (per M^2)",Pivot!$A$3,"date",Refrences!M$7,"place",$E14,"Quarters",3,"Years",$E$4),$E$4="ALL",GETPIVOTDATA("Average of Price (per M^2)",Pivot!$A$3,"date",Refrences!M$7,"place",$E14,"Quarters",3,"Years",2021))</f>
        <v>9652.5</v>
      </c>
      <c r="N14" s="1" cm="1">
        <f t="array" ref="N14">_xlfn.IFS(OR($E$4=2021,$E$4=2022),GETPIVOTDATA("Average of Price (per M^2)",Pivot!$A$3,"date",Refrences!N$7,"place",$E14,"Quarters",3,"Years",$E$4),$E$4="ALL",GETPIVOTDATA("Average of Price (per M^2)",Pivot!$A$3,"date",Refrences!N$7,"place",$E14,"Quarters",3,"Years",2021))</f>
        <v>9972.5</v>
      </c>
      <c r="O14" s="1" cm="1">
        <f t="array" ref="O14">_xlfn.IFS(OR($E$4=2021,$E$4=2022),GETPIVOTDATA("Average of Price (per M^2)",Pivot!$A$3,"date",Refrences!O$7,"place",$E14,"Quarters",4,"Years",$E$4),$E$4="ALL",GETPIVOTDATA("Average of Price (per M^2)",Pivot!$A$3,"date",Refrences!O$7,"place",$E14,"Quarters",4,"Years",2021))</f>
        <v>9988.5714285714294</v>
      </c>
      <c r="P14" s="1" cm="1">
        <f t="array" ref="P14">_xlfn.IFS(OR($E$4=2021,$E$4=2022),GETPIVOTDATA("Average of Price (per M^2)",Pivot!$A$3,"date",Refrences!P$7,"place",$E14,"Quarters",4,"Years",$E$4),$E$4="ALL",GETPIVOTDATA("Average of Price (per M^2)",Pivot!$A$3,"date",Refrences!P$7,"place",$E14,"Quarters",4,"Years",2021))</f>
        <v>10257.272727272728</v>
      </c>
      <c r="Q14" s="1" cm="1">
        <f t="array" ref="Q14">_xlfn.IFS(OR($E$4=2021,$E$4=2022),GETPIVOTDATA("Average of Price (per M^2)",Pivot!$A$3,"date",Refrences!Q$7,"place",$E14,"Quarters",4,"Years",$E$4),$E$4="ALL",GETPIVOTDATA("Average of Price (per M^2)",Pivot!$A$3,"date",Refrences!Q$7,"place",$E14,"Quarters",4,"Years",2021))</f>
        <v>10360.666666666666</v>
      </c>
      <c r="R14" s="1" cm="1">
        <f t="array" ref="R14">_xlfn.IFS(OR($E$4=2021,$E$4=2022),0,$E$4="ALL",GETPIVOTDATA("Average of Price (per M^2)",Pivot!$A$3,"date",F$7,"place",$E14,"Quarters",1,"Years",2022))</f>
        <v>10760</v>
      </c>
      <c r="S14" s="1" cm="1">
        <f t="array" ref="S14">_xlfn.IFS(OR($E$4=2021,$E$4=2022),0,$E$4="ALL",GETPIVOTDATA("Average of Price (per M^2)",Pivot!$A$3,"date",G$7,"place",$E14,"Quarters",1,"Years",2022))</f>
        <v>10782.666666666666</v>
      </c>
      <c r="T14" s="1" cm="1">
        <f t="array" ref="T14">_xlfn.IFS(OR($E$4=2021,$E$4=2022),0,$E$4="ALL",GETPIVOTDATA("Average of Price (per M^2)",Pivot!$A$3,"date",H$7,"place",$E14,"Quarters",1,"Years",2022))</f>
        <v>10840</v>
      </c>
      <c r="U14" s="1" cm="1">
        <f t="array" ref="U14">_xlfn.IFS(OR($E$4=2021,$E$4=2022),0,$E$4="ALL",GETPIVOTDATA("Average of Price (per M^2)",Pivot!$A$3,"date",I$7,"place",$E14,"Quarters",2,"Years",2022))</f>
        <v>11513.636363636364</v>
      </c>
      <c r="V14" s="1" cm="1">
        <f t="array" ref="V14">_xlfn.IFS(OR($E$4=2021,$E$4=2022),0,$E$4="ALL",GETPIVOTDATA("Average of Price (per M^2)",Pivot!$A$3,"date",J$7,"place",$E14,"Quarters",2,"Years",2022))</f>
        <v>11490.833333333334</v>
      </c>
      <c r="W14" s="1" cm="1">
        <f t="array" ref="W14">_xlfn.IFS(OR($E$4=2021,$E$4=2022),0,$E$4="ALL",GETPIVOTDATA("Average of Price (per M^2)",Pivot!$A$3,"date",K$7,"place",$E14,"Quarters",2,"Years",2022))</f>
        <v>12001.818181818182</v>
      </c>
      <c r="X14" s="1" cm="1">
        <f t="array" ref="X14">_xlfn.IFS(OR($E$4=2021,$E$4=2022),0,$E$4="ALL",GETPIVOTDATA("Average of Price (per M^2)",Pivot!$A$3,"date",L$7,"place",$E14,"Quarters",3,"Years",2022))</f>
        <v>11840.833333333334</v>
      </c>
      <c r="Y14" s="1" cm="1">
        <f t="array" ref="Y14">_xlfn.IFS(OR($E$4=2021,$E$4=2022),0,$E$4="ALL",GETPIVOTDATA("Average of Price (per M^2)",Pivot!$A$3,"date",M$7,"place",$E14,"Quarters",3,"Years",2022))</f>
        <v>12303.529411764706</v>
      </c>
      <c r="Z14" s="1" cm="1">
        <f t="array" ref="Z14">_xlfn.IFS(OR($E$4=2021,$E$4=2022),0,$E$4="ALL",GETPIVOTDATA("Average of Price (per M^2)",Pivot!$A$3,"date",N$7,"place",$E14,"Quarters",3,"Years",2022))</f>
        <v>12631.538461538461</v>
      </c>
      <c r="AA14" s="1" cm="1">
        <f t="array" ref="AA14">_xlfn.IFS(OR($E$4=2021,$E$4=2022),0,$E$4="ALL",GETPIVOTDATA("Average of Price (per M^2)",Pivot!$A$3,"date",O$7,"place",$E14,"Quarters",4,"Years",2022))</f>
        <v>12515</v>
      </c>
      <c r="AB14" s="1" cm="1">
        <f t="array" ref="AB14">_xlfn.IFS(OR($E$4=2021,$E$4=2022),0,$E$4="ALL",GETPIVOTDATA("Average of Price (per M^2)",Pivot!$A$3,"date",P$7,"place",$E14,"Quarters",4,"Years",2022))</f>
        <v>12805</v>
      </c>
      <c r="AC14" s="1" cm="1">
        <f t="array" ref="AC14">_xlfn.IFS(OR($E$4=2021,$E$4=2022),0,$E$4="ALL",GETPIVOTDATA("Average of Price (per M^2)",Pivot!$A$3,"date",Q$7,"place",$E14,"Quarters",4,"Years",2022))</f>
        <v>13019.333333333334</v>
      </c>
    </row>
    <row r="15" spans="3:29" x14ac:dyDescent="0.25">
      <c r="D15" s="35"/>
      <c r="E15" s="1" t="s">
        <v>19</v>
      </c>
      <c r="F15" s="1" cm="1">
        <f t="array" ref="F15">_xlfn.IFS(OR($E$4=2021,$E$4=2022),GETPIVOTDATA("Average of Price (per M^2)",Pivot!$A$3,"date",Refrences!F$7,"place",$E15,"Quarters",1,"Years",$E$4),$E$4="ALL",GETPIVOTDATA("Average of Price (per M^2)",Pivot!$A$3,"date",Refrences!F$7,"place",$E15,"Quarters",1,"Years",2021))</f>
        <v>4294.2857142857147</v>
      </c>
      <c r="G15" s="1" cm="1">
        <f t="array" ref="G15">_xlfn.IFS(OR($E$4=2021,$E$4=2022),GETPIVOTDATA("Average of Price (per M^2)",Pivot!$A$3,"date",Refrences!G$7,"place",$E15,"Quarters",1,"Years",$E$4),$E$4="ALL",GETPIVOTDATA("Average of Price (per M^2)",Pivot!$A$3,"date",Refrences!G$7,"place",$E15,"Quarters",1,"Years",2021))</f>
        <v>4495.833333333333</v>
      </c>
      <c r="H15" s="1" cm="1">
        <f t="array" ref="H15">_xlfn.IFS(OR($E$4=2021,$E$4=2022),GETPIVOTDATA("Average of Price (per M^2)",Pivot!$A$3,"date",Refrences!H$7,"place",$E15,"Quarters",1,"Years",$E$4),$E$4="ALL",GETPIVOTDATA("Average of Price (per M^2)",Pivot!$A$3,"date",Refrences!H$7,"place",$E15,"Quarters",1,"Years",2021))</f>
        <v>4654.6153846153848</v>
      </c>
      <c r="I15" s="1" cm="1">
        <f t="array" ref="I15">_xlfn.IFS(OR($E$4=2021,$E$4=2022),GETPIVOTDATA("Average of Price (per M^2)",Pivot!$A$3,"date",Refrences!I$7,"place",$E15,"Quarters",2,"Years",$E$4),$E$4="ALL",GETPIVOTDATA("Average of Price (per M^2)",Pivot!$A$3,"date",Refrences!I$7,"place",$E15,"Quarters",2,"Years",2021))</f>
        <v>4798.125</v>
      </c>
      <c r="J15" s="1" cm="1">
        <f t="array" ref="J15">_xlfn.IFS(OR($E$4=2021,$E$4=2022),GETPIVOTDATA("Average of Price (per M^2)",Pivot!$A$3,"date",Refrences!J$7,"place",$E15,"Quarters",2,"Years",$E$4),$E$4="ALL",GETPIVOTDATA("Average of Price (per M^2)",Pivot!$A$3,"date",Refrences!J$7,"place",$E15,"Quarters",2,"Years",2021))</f>
        <v>4861.818181818182</v>
      </c>
      <c r="K15" s="1" cm="1">
        <f t="array" ref="K15">_xlfn.IFS(OR($E$4=2021,$E$4=2022),GETPIVOTDATA("Average of Price (per M^2)",Pivot!$A$3,"date",Refrences!K$7,"place",$E15,"Quarters",2,"Years",$E$4),$E$4="ALL",GETPIVOTDATA("Average of Price (per M^2)",Pivot!$A$3,"date",Refrences!K$7,"place",$E15,"Quarters",2,"Years",2021))</f>
        <v>5142</v>
      </c>
      <c r="L15" s="1" cm="1">
        <f t="array" ref="L15">_xlfn.IFS(OR($E$4=2021,$E$4=2022),GETPIVOTDATA("Average of Price (per M^2)",Pivot!$A$3,"date",Refrences!L$7,"place",$E15,"Quarters",3,"Years",$E$4),$E$4="ALL",GETPIVOTDATA("Average of Price (per M^2)",Pivot!$A$3,"date",Refrences!L$7,"place",$E15,"Quarters",3,"Years",2021))</f>
        <v>5068</v>
      </c>
      <c r="M15" s="1" cm="1">
        <f t="array" ref="M15">_xlfn.IFS(OR($E$4=2021,$E$4=2022),GETPIVOTDATA("Average of Price (per M^2)",Pivot!$A$3,"date",Refrences!M$7,"place",$E15,"Quarters",3,"Years",$E$4),$E$4="ALL",GETPIVOTDATA("Average of Price (per M^2)",Pivot!$A$3,"date",Refrences!M$7,"place",$E15,"Quarters",3,"Years",2021))</f>
        <v>5076.4285714285716</v>
      </c>
      <c r="N15" s="1" cm="1">
        <f t="array" ref="N15">_xlfn.IFS(OR($E$4=2021,$E$4=2022),GETPIVOTDATA("Average of Price (per M^2)",Pivot!$A$3,"date",Refrences!N$7,"place",$E15,"Quarters",3,"Years",$E$4),$E$4="ALL",GETPIVOTDATA("Average of Price (per M^2)",Pivot!$A$3,"date",Refrences!N$7,"place",$E15,"Quarters",3,"Years",2021))</f>
        <v>5342</v>
      </c>
      <c r="O15" s="1" cm="1">
        <f t="array" ref="O15">_xlfn.IFS(OR($E$4=2021,$E$4=2022),GETPIVOTDATA("Average of Price (per M^2)",Pivot!$A$3,"date",Refrences!O$7,"place",$E15,"Quarters",4,"Years",$E$4),$E$4="ALL",GETPIVOTDATA("Average of Price (per M^2)",Pivot!$A$3,"date",Refrences!O$7,"place",$E15,"Quarters",4,"Years",2021))</f>
        <v>5360</v>
      </c>
      <c r="P15" s="1" cm="1">
        <f t="array" ref="P15">_xlfn.IFS(OR($E$4=2021,$E$4=2022),GETPIVOTDATA("Average of Price (per M^2)",Pivot!$A$3,"date",Refrences!P$7,"place",$E15,"Quarters",4,"Years",$E$4),$E$4="ALL",GETPIVOTDATA("Average of Price (per M^2)",Pivot!$A$3,"date",Refrences!P$7,"place",$E15,"Quarters",4,"Years",2021))</f>
        <v>5482.1428571428569</v>
      </c>
      <c r="Q15" s="1" cm="1">
        <f t="array" ref="Q15">_xlfn.IFS(OR($E$4=2021,$E$4=2022),GETPIVOTDATA("Average of Price (per M^2)",Pivot!$A$3,"date",Refrences!Q$7,"place",$E15,"Quarters",4,"Years",$E$4),$E$4="ALL",GETPIVOTDATA("Average of Price (per M^2)",Pivot!$A$3,"date",Refrences!Q$7,"place",$E15,"Quarters",4,"Years",2021))</f>
        <v>5673.75</v>
      </c>
      <c r="R15" s="1" cm="1">
        <f t="array" ref="R15">_xlfn.IFS(OR($E$4=2021,$E$4=2022),0,$E$4="ALL",GETPIVOTDATA("Average of Price (per M^2)",Pivot!$A$3,"date",F$7,"place",$E15,"Quarters",1,"Years",2022))</f>
        <v>5820.5555555555557</v>
      </c>
      <c r="S15" s="1" cm="1">
        <f t="array" ref="S15">_xlfn.IFS(OR($E$4=2021,$E$4=2022),0,$E$4="ALL",GETPIVOTDATA("Average of Price (per M^2)",Pivot!$A$3,"date",G$7,"place",$E15,"Quarters",1,"Years",2022))</f>
        <v>5850</v>
      </c>
      <c r="T15" s="1" cm="1">
        <f t="array" ref="T15">_xlfn.IFS(OR($E$4=2021,$E$4=2022),0,$E$4="ALL",GETPIVOTDATA("Average of Price (per M^2)",Pivot!$A$3,"date",H$7,"place",$E15,"Quarters",1,"Years",2022))</f>
        <v>6054.375</v>
      </c>
      <c r="U15" s="1" cm="1">
        <f t="array" ref="U15">_xlfn.IFS(OR($E$4=2021,$E$4=2022),0,$E$4="ALL",GETPIVOTDATA("Average of Price (per M^2)",Pivot!$A$3,"date",I$7,"place",$E15,"Quarters",2,"Years",2022))</f>
        <v>6109.333333333333</v>
      </c>
      <c r="V15" s="1" cm="1">
        <f t="array" ref="V15">_xlfn.IFS(OR($E$4=2021,$E$4=2022),0,$E$4="ALL",GETPIVOTDATA("Average of Price (per M^2)",Pivot!$A$3,"date",J$7,"place",$E15,"Quarters",2,"Years",2022))</f>
        <v>6112.2222222222226</v>
      </c>
      <c r="W15" s="1" cm="1">
        <f t="array" ref="W15">_xlfn.IFS(OR($E$4=2021,$E$4=2022),0,$E$4="ALL",GETPIVOTDATA("Average of Price (per M^2)",Pivot!$A$3,"date",K$7,"place",$E15,"Quarters",2,"Years",2022))</f>
        <v>6430.909090909091</v>
      </c>
      <c r="X15" s="1" cm="1">
        <f t="array" ref="X15">_xlfn.IFS(OR($E$4=2021,$E$4=2022),0,$E$4="ALL",GETPIVOTDATA("Average of Price (per M^2)",Pivot!$A$3,"date",L$7,"place",$E15,"Quarters",3,"Years",2022))</f>
        <v>6351.4285714285716</v>
      </c>
      <c r="Y15" s="1" cm="1">
        <f t="array" ref="Y15">_xlfn.IFS(OR($E$4=2021,$E$4=2022),0,$E$4="ALL",GETPIVOTDATA("Average of Price (per M^2)",Pivot!$A$3,"date",M$7,"place",$E15,"Quarters",3,"Years",2022))</f>
        <v>6715.454545454545</v>
      </c>
      <c r="Z15" s="1" cm="1">
        <f t="array" ref="Z15">_xlfn.IFS(OR($E$4=2021,$E$4=2022),0,$E$4="ALL",GETPIVOTDATA("Average of Price (per M^2)",Pivot!$A$3,"date",N$7,"place",$E15,"Quarters",3,"Years",2022))</f>
        <v>6663.333333333333</v>
      </c>
      <c r="AA15" s="1" cm="1">
        <f t="array" ref="AA15">_xlfn.IFS(OR($E$4=2021,$E$4=2022),0,$E$4="ALL",GETPIVOTDATA("Average of Price (per M^2)",Pivot!$A$3,"date",O$7,"place",$E15,"Quarters",4,"Years",2022))</f>
        <v>6822.5</v>
      </c>
      <c r="AB15" s="1" cm="1">
        <f t="array" ref="AB15">_xlfn.IFS(OR($E$4=2021,$E$4=2022),0,$E$4="ALL",GETPIVOTDATA("Average of Price (per M^2)",Pivot!$A$3,"date",P$7,"place",$E15,"Quarters",4,"Years",2022))</f>
        <v>6977.5</v>
      </c>
      <c r="AC15" s="1" cm="1">
        <f t="array" ref="AC15">_xlfn.IFS(OR($E$4=2021,$E$4=2022),0,$E$4="ALL",GETPIVOTDATA("Average of Price (per M^2)",Pivot!$A$3,"date",Q$7,"place",$E15,"Quarters",4,"Years",2022))</f>
        <v>7150.4761904761908</v>
      </c>
    </row>
    <row r="22" spans="4:14" x14ac:dyDescent="0.25">
      <c r="E22" s="11" t="s">
        <v>110</v>
      </c>
      <c r="F22" s="11" t="s">
        <v>65</v>
      </c>
      <c r="G22" s="11" t="s">
        <v>64</v>
      </c>
      <c r="H22" s="11" t="s">
        <v>66</v>
      </c>
      <c r="L22" s="1" t="s">
        <v>120</v>
      </c>
      <c r="M22" s="1" t="s">
        <v>121</v>
      </c>
      <c r="N22" s="1" t="s">
        <v>119</v>
      </c>
    </row>
    <row r="23" spans="4:14" x14ac:dyDescent="0.25">
      <c r="D23" s="35" t="s">
        <v>111</v>
      </c>
      <c r="E23" s="1" t="s">
        <v>31</v>
      </c>
      <c r="F23" s="1" cm="1">
        <f t="array" ref="F23">_xlfn.IFS(OR($E$4=2021,$E$4=2022),GETPIVOTDATA("marital status",Pivot!$A$43,"Customer gender",Refrences!$E23,"marital status",Refrences!F$22,"Years",$E$4),$E$4="ALL",GETPIVOTDATA("marital status",Pivot!$A$43,"Customer gender",Refrences!$E23,"marital status",Refrences!F$22))</f>
        <v>578</v>
      </c>
      <c r="G23" s="1" cm="1">
        <f t="array" ref="G23">_xlfn.IFS(OR($E$4=2021,$E$4=2022),GETPIVOTDATA("marital status",Pivot!$A$43,"Customer gender",Refrences!$E23,"marital status",Refrences!G$22,"Years",$E$4),$E$4="ALL",GETPIVOTDATA("marital status",Pivot!$A$43,"Customer gender",Refrences!$E23,"marital status",Refrences!G$22))</f>
        <v>37</v>
      </c>
      <c r="H23" s="1" cm="1">
        <f t="array" ref="H23">_xlfn.IFS(OR($E$4=2021,$E$4=2022),GETPIVOTDATA("marital status",Pivot!$A$43,"Customer gender",Refrences!$E23,"marital status",Refrences!H$22,"Years",$E$4),$E$4="ALL",GETPIVOTDATA("marital status",Pivot!$A$43,"Customer gender",Refrences!$E23,"marital status",Refrences!H$22))</f>
        <v>195</v>
      </c>
      <c r="J23" s="35" t="s">
        <v>31</v>
      </c>
      <c r="K23" s="1" t="s">
        <v>65</v>
      </c>
      <c r="L23" s="1">
        <f>F23</f>
        <v>578</v>
      </c>
      <c r="M23" s="15">
        <f>F27</f>
        <v>0.57857857857857853</v>
      </c>
      <c r="N23" s="15">
        <f>M23</f>
        <v>0.57857857857857853</v>
      </c>
    </row>
    <row r="24" spans="4:14" x14ac:dyDescent="0.25">
      <c r="D24" s="35"/>
      <c r="E24" s="1" t="s">
        <v>34</v>
      </c>
      <c r="F24" s="1" cm="1">
        <f t="array" ref="F24">_xlfn.IFS(OR($E$4=2021,$E$4=2022),GETPIVOTDATA("marital status",Pivot!$A$43,"Customer gender",Refrences!$E24,"marital status",Refrences!F$22,"Years",$E$4),$E$4="ALL",GETPIVOTDATA("marital status",Pivot!$A$43,"Customer gender",Refrences!$E24,"marital status",Refrences!F$22))</f>
        <v>182</v>
      </c>
      <c r="G24" s="1" cm="1">
        <f t="array" ref="G24">_xlfn.IFS(OR($E$4=2021,$E$4=2022),GETPIVOTDATA("marital status",Pivot!$A$43,"Customer gender",Refrences!$E24,"marital status",Refrences!G$22,"Years",$E$4),$E$4="ALL",GETPIVOTDATA("marital status",Pivot!$A$43,"Customer gender",Refrences!$E24,"marital status",Refrences!G$22))</f>
        <v>7</v>
      </c>
      <c r="H24" s="1" t="e" cm="1">
        <f t="array" ref="H24">_xlfn.IFS(OR($E$4=2021,$E$4=2022),GETPIVOTDATA("marital status",Pivot!$A$43,"Customer gender",Refrences!$E24,"marital status",Refrences!H$22,"Years",$E$4),$E$4="ALL",GETPIVOTDATA("marital status",Pivot!$A$43,"Customer gender",Refrences!$E24,"marital status",Refrences!H$22))</f>
        <v>#REF!</v>
      </c>
      <c r="J24" s="35"/>
      <c r="K24" s="1" t="s">
        <v>64</v>
      </c>
      <c r="L24" s="1">
        <f>G23</f>
        <v>37</v>
      </c>
      <c r="M24" s="15">
        <f>G27</f>
        <v>3.7037037037037035E-2</v>
      </c>
      <c r="N24" s="15">
        <f>M24+N23</f>
        <v>0.61561561561561562</v>
      </c>
    </row>
    <row r="25" spans="4:14" x14ac:dyDescent="0.25">
      <c r="J25" s="35"/>
      <c r="K25" s="1" t="s">
        <v>66</v>
      </c>
      <c r="L25" s="1">
        <f>H23</f>
        <v>195</v>
      </c>
      <c r="M25" s="15">
        <f>H27</f>
        <v>0.19519519519519518</v>
      </c>
      <c r="N25" s="15">
        <f t="shared" ref="N25:N28" si="0">M25+N24</f>
        <v>0.81081081081081074</v>
      </c>
    </row>
    <row r="26" spans="4:14" x14ac:dyDescent="0.25">
      <c r="E26" s="11" t="s">
        <v>118</v>
      </c>
      <c r="F26" s="11" t="s">
        <v>65</v>
      </c>
      <c r="G26" s="11" t="s">
        <v>64</v>
      </c>
      <c r="H26" s="11" t="s">
        <v>66</v>
      </c>
      <c r="J26" s="35" t="s">
        <v>34</v>
      </c>
      <c r="K26" s="1" t="s">
        <v>65</v>
      </c>
      <c r="L26" s="1">
        <f>F24</f>
        <v>182</v>
      </c>
      <c r="M26" s="15">
        <f>F28</f>
        <v>0.18218218218218218</v>
      </c>
      <c r="N26" s="15">
        <f t="shared" si="0"/>
        <v>0.99299299299299293</v>
      </c>
    </row>
    <row r="27" spans="4:14" x14ac:dyDescent="0.25">
      <c r="D27" s="35" t="s">
        <v>111</v>
      </c>
      <c r="E27" s="1" t="s">
        <v>31</v>
      </c>
      <c r="F27" s="14" cm="1">
        <f t="array" ref="F27">_xlfn.IFS(OR($E$4=2021,$E$4=2022),GETPIVOTDATA("percentage of marital status",Pivot!$A$43,"Customer gender",Refrences!$E27,"marital status",Refrences!F$26,"Years",Refrences!$E$4),Refrences!$E$4="ALL",GETPIVOTDATA("percentage of marital status",Pivot!$A$43,"Customer gender",Refrences!$E27,"marital status",Refrences!F$26))</f>
        <v>0.57857857857857853</v>
      </c>
      <c r="G27" s="14" cm="1">
        <f t="array" ref="G27">_xlfn.IFS(OR($E$4=2021,$E$4=2022),GETPIVOTDATA("percentage of marital status",Pivot!$A$43,"Customer gender",Refrences!$E27,"marital status",Refrences!G$26,"Years",Refrences!$E$4),Refrences!$E$4="ALL",GETPIVOTDATA("percentage of marital status",Pivot!$A$43,"Customer gender",Refrences!$E27,"marital status",Refrences!G$26))</f>
        <v>3.7037037037037035E-2</v>
      </c>
      <c r="H27" s="14" cm="1">
        <f t="array" ref="H27">_xlfn.IFS(OR($E$4=2021,$E$4=2022),GETPIVOTDATA("percentage of marital status",Pivot!$A$43,"Customer gender",Refrences!$E27,"marital status",Refrences!H$26,"Years",Refrences!$E$4),Refrences!$E$4="ALL",GETPIVOTDATA("percentage of marital status",Pivot!$A$43,"Customer gender",Refrences!$E27,"marital status",Refrences!H$26))</f>
        <v>0.19519519519519518</v>
      </c>
      <c r="J27" s="35"/>
      <c r="K27" s="1" t="s">
        <v>64</v>
      </c>
      <c r="L27" s="1">
        <f>G24</f>
        <v>7</v>
      </c>
      <c r="M27" s="15">
        <f>G28</f>
        <v>7.0070070070070069E-3</v>
      </c>
      <c r="N27" s="15">
        <f t="shared" si="0"/>
        <v>0.99999999999999989</v>
      </c>
    </row>
    <row r="28" spans="4:14" x14ac:dyDescent="0.25">
      <c r="D28" s="35"/>
      <c r="E28" s="1" t="s">
        <v>34</v>
      </c>
      <c r="F28" s="14" cm="1">
        <f t="array" ref="F28">_xlfn.IFS(OR($E$4=2021,$E$4=2022),GETPIVOTDATA("percentage of marital status",Pivot!$A$43,"Customer gender",Refrences!$E28,"marital status",Refrences!F$26,"Years",Refrences!$E$4),Refrences!$E$4="ALL",GETPIVOTDATA("percentage of marital status",Pivot!$A$43,"Customer gender",Refrences!$E28,"marital status",Refrences!F$26))</f>
        <v>0.18218218218218218</v>
      </c>
      <c r="G28" s="14" cm="1">
        <f t="array" ref="G28">_xlfn.IFS(OR($E$4=2021,$E$4=2022),GETPIVOTDATA("percentage of marital status",Pivot!$A$43,"Customer gender",Refrences!$E28,"marital status",Refrences!G$26,"Years",Refrences!$E$4),Refrences!$E$4="ALL",GETPIVOTDATA("percentage of marital status",Pivot!$A$43,"Customer gender",Refrences!$E28,"marital status",Refrences!G$26))</f>
        <v>7.0070070070070069E-3</v>
      </c>
      <c r="H28" s="14" t="e" cm="1">
        <f t="array" ref="H28">_xlfn.IFS(OR($E$4=2021,$E$4=2022),GETPIVOTDATA("percentage of marital status",Pivot!$A$43,"Customer gender",Refrences!$E28,"marital status",Refrences!H$26,"Years",Refrences!$E$4),Refrences!$E$4="ALL",GETPIVOTDATA("percentage of marital status",Pivot!$A$43,"Customer gender",Refrences!$E28,"marital status",Refrences!H$26))</f>
        <v>#REF!</v>
      </c>
      <c r="J28" s="35"/>
      <c r="K28" s="1" t="s">
        <v>66</v>
      </c>
      <c r="L28" s="1">
        <f>0</f>
        <v>0</v>
      </c>
      <c r="M28" s="13">
        <f>0</f>
        <v>0</v>
      </c>
      <c r="N28" s="15">
        <f t="shared" si="0"/>
        <v>0.99999999999999989</v>
      </c>
    </row>
    <row r="30" spans="4:14" x14ac:dyDescent="0.25">
      <c r="E30" s="11"/>
      <c r="F30" s="11" t="s">
        <v>32</v>
      </c>
      <c r="G30" s="11" t="s">
        <v>33</v>
      </c>
    </row>
    <row r="31" spans="4:14" x14ac:dyDescent="0.25">
      <c r="D31" s="35" t="s">
        <v>28</v>
      </c>
      <c r="E31" s="1" t="s">
        <v>123</v>
      </c>
      <c r="F31" s="16" cm="1">
        <f t="array" ref="F31">_xlfn.IFS(OR($E$4=2021,$E$4=2022),GETPIVOTDATA("annual income",Pivot!$A$52,"purpose",Refrences!F$30,"Years",$E$4),Refrences!$E$4="ALL",GETPIVOTDATA("annual income",Pivot!$A$52,"purpose",Refrences!F$30))</f>
        <v>599938.27160493832</v>
      </c>
      <c r="G31" s="16" cm="1">
        <f t="array" ref="G31">_xlfn.IFS(OR($E$4=2021,$E$4=2022),GETPIVOTDATA("annual income",Pivot!$A$52,"purpose",Refrences!G$30,"Years",$E$4),Refrences!$E$4="ALL",GETPIVOTDATA("annual income",Pivot!$A$52,"purpose",Refrences!G$30))</f>
        <v>594014.81481481483</v>
      </c>
    </row>
    <row r="32" spans="4:14" x14ac:dyDescent="0.25">
      <c r="D32" s="35"/>
      <c r="E32" s="1" t="s">
        <v>124</v>
      </c>
      <c r="F32" s="1" cm="1">
        <f t="array" ref="F32">_xlfn.IFS(OR($E$4=2021,$E$4=2022),GETPIVOTDATA("Count of customer id",Pivot!$A$52,"purpose",Refrences!F$30,"Years",$E$4),Refrences!$E$4="ALL",GETPIVOTDATA("Count of customer id",Pivot!$A$52,"purpose",Refrences!F$30))</f>
        <v>324</v>
      </c>
      <c r="G32" s="1" cm="1">
        <f t="array" ref="G32">_xlfn.IFS(OR($E$4=2021,$E$4=2022),GETPIVOTDATA("Count of customer id",Pivot!$A$52,"purpose",Refrences!G$30,"Years",$E$4),Refrences!$E$4="ALL",GETPIVOTDATA("Count of customer id",Pivot!$A$52,"purpose",Refrences!G$30))</f>
        <v>675</v>
      </c>
    </row>
    <row r="33" spans="4:7" x14ac:dyDescent="0.25">
      <c r="D33" s="35"/>
      <c r="E33" s="1" t="s">
        <v>130</v>
      </c>
      <c r="F33" s="14" cm="1">
        <f t="array" ref="F33">_xlfn.IFS(OR($E$4=2021,$E$4=2022),GETPIVOTDATA("% of customer id",Pivot!$A$52,"purpose",Refrences!F$30,"Years",$E$4),Refrences!$E$4="ALL",GETPIVOTDATA("% of customer id",Pivot!$A$52,"purpose",Refrences!F$30))</f>
        <v>0.32432432432432434</v>
      </c>
      <c r="G33" s="14" cm="1">
        <f t="array" ref="G33">_xlfn.IFS(OR($E$4=2021,$E$4=2022),GETPIVOTDATA("% of customer id",Pivot!$A$52,"purpose",Refrences!G$30,"Years",$E$4),Refrences!$E$4="ALL",GETPIVOTDATA("% of customer id",Pivot!$A$52,"purpose",Refrences!G$30))</f>
        <v>0.67567567567567566</v>
      </c>
    </row>
    <row r="35" spans="4:7" x14ac:dyDescent="0.25">
      <c r="F35" s="1" t="s">
        <v>133</v>
      </c>
      <c r="G35" s="1" t="s">
        <v>134</v>
      </c>
    </row>
    <row r="36" spans="4:7" x14ac:dyDescent="0.25">
      <c r="D36" s="35" t="s">
        <v>132</v>
      </c>
      <c r="E36" s="1" t="s">
        <v>39</v>
      </c>
      <c r="F36" s="1" cm="1">
        <f t="array" ref="F36">_xlfn.IFS(OR($E$4=2021,$E$4=2022),GETPIVOTDATA("Average of Profit %",Pivot!$A$60,"name",Refrences!$E36,"Years",$E$4),$E$4="ALL",GETPIVOTDATA("Average of Profit %",Pivot!$A$60,"name",Refrences!$E36))</f>
        <v>2.1259818731117767E-2</v>
      </c>
      <c r="G36" s="1" cm="1">
        <f t="array" ref="G36">_xlfn.IFS(OR($E$4=2021,$E$4=2022),GETPIVOTDATA("sum of Profit",Pivot!$A$60,"name",Refrences!$E36,"Years",$E$4),$E$4="ALL",GETPIVOTDATA("sum of Profit",Pivot!$A$60,"name",Refrences!$E36))</f>
        <v>11886000</v>
      </c>
    </row>
    <row r="37" spans="4:7" x14ac:dyDescent="0.25">
      <c r="D37" s="35"/>
      <c r="E37" s="1" t="s">
        <v>37</v>
      </c>
      <c r="F37" s="1" cm="1">
        <f t="array" ref="F37">_xlfn.IFS(OR($E$4=2021,$E$4=2022),GETPIVOTDATA("Average of Profit %",Pivot!$A$60,"name",Refrences!$E37,"Years",$E$4),$E$4="ALL",GETPIVOTDATA("Average of Profit %",Pivot!$A$60,"name",Refrences!$E37))</f>
        <v>1.3656804733727783E-2</v>
      </c>
      <c r="G37" s="1" cm="1">
        <f t="array" ref="G37">_xlfn.IFS(OR($E$4=2021,$E$4=2022),GETPIVOTDATA("sum of Profit",Pivot!$A$60,"name",Refrences!$E37,"Years",$E$4),$E$4="ALL",GETPIVOTDATA("sum of Profit",Pivot!$A$60,"name",Refrences!$E37))</f>
        <v>7701000</v>
      </c>
    </row>
    <row r="38" spans="4:7" x14ac:dyDescent="0.25">
      <c r="D38" s="35"/>
      <c r="E38" s="1" t="s">
        <v>38</v>
      </c>
      <c r="F38" s="1" cm="1">
        <f t="array" ref="F38">_xlfn.IFS(OR($E$4=2021,$E$4=2022),GETPIVOTDATA("Average of Profit %",Pivot!$A$60,"name",Refrences!$E38,"Years",$E$4),$E$4="ALL",GETPIVOTDATA("Average of Profit %",Pivot!$A$60,"name",Refrences!$E38))</f>
        <v>1.7445454545454517E-2</v>
      </c>
      <c r="G38" s="1" cm="1">
        <f t="array" ref="G38">_xlfn.IFS(OR($E$4=2021,$E$4=2022),GETPIVOTDATA("sum of Profit",Pivot!$A$60,"name",Refrences!$E38,"Years",$E$4),$E$4="ALL",GETPIVOTDATA("sum of Profit",Pivot!$A$60,"name",Refrences!$E38))</f>
        <v>9372000</v>
      </c>
    </row>
  </sheetData>
  <mergeCells count="7">
    <mergeCell ref="D31:D33"/>
    <mergeCell ref="D36:D38"/>
    <mergeCell ref="J23:J25"/>
    <mergeCell ref="J26:J28"/>
    <mergeCell ref="D13:D15"/>
    <mergeCell ref="D23:D24"/>
    <mergeCell ref="D27:D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639D-3398-43E4-BBDD-FE552CB7F565}">
  <dimension ref="B1:AU49"/>
  <sheetViews>
    <sheetView zoomScale="70" zoomScaleNormal="70" workbookViewId="0"/>
  </sheetViews>
  <sheetFormatPr defaultColWidth="4.88671875" defaultRowHeight="13.8" x14ac:dyDescent="0.25"/>
  <cols>
    <col min="1" max="1" width="1.77734375" style="19" customWidth="1"/>
    <col min="2" max="2" width="10" style="19" bestFit="1" customWidth="1"/>
    <col min="3" max="3" width="9" style="19" bestFit="1" customWidth="1"/>
    <col min="4" max="16384" width="4.88671875" style="19"/>
  </cols>
  <sheetData>
    <row r="1" spans="2:47" x14ac:dyDescent="0.25">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2:47" ht="17.399999999999999" x14ac:dyDescent="0.3">
      <c r="B2" s="20" t="s">
        <v>72</v>
      </c>
      <c r="C2" s="21" t="s">
        <v>73</v>
      </c>
      <c r="D2" s="22"/>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2:47" ht="13.8" customHeight="1" x14ac:dyDescent="0.25">
      <c r="B3" s="18"/>
      <c r="C3" s="18"/>
      <c r="D3" s="17"/>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2:47" ht="13.8" customHeight="1" x14ac:dyDescent="0.25">
      <c r="B4" s="18"/>
      <c r="C4" s="18"/>
      <c r="D4" s="17"/>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2:47" ht="13.8" customHeight="1" x14ac:dyDescent="0.25">
      <c r="B5" s="18"/>
      <c r="C5" s="18"/>
      <c r="D5" s="17"/>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2:47" ht="13.8" customHeight="1" x14ac:dyDescent="0.25">
      <c r="B6" s="18"/>
      <c r="C6" s="18"/>
      <c r="D6" s="17"/>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spans="2:47" ht="13.8" customHeight="1" x14ac:dyDescent="0.25">
      <c r="B7" s="18"/>
      <c r="C7" s="18"/>
      <c r="D7" s="17"/>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spans="2:47" ht="13.8" customHeight="1" x14ac:dyDescent="0.25">
      <c r="B8" s="18"/>
      <c r="C8" s="18"/>
      <c r="D8" s="17"/>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spans="2:47" ht="13.8" customHeight="1" x14ac:dyDescent="0.25">
      <c r="B9" s="18"/>
      <c r="C9" s="18"/>
      <c r="D9" s="17"/>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2:47" ht="13.8" customHeight="1" x14ac:dyDescent="0.25">
      <c r="B10" s="18"/>
      <c r="C10" s="18"/>
      <c r="D10" s="17"/>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spans="2:47" ht="13.8" customHeight="1" x14ac:dyDescent="0.25">
      <c r="B11" s="18"/>
      <c r="C11" s="18"/>
      <c r="D11" s="17"/>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spans="2:47" ht="13.8" customHeight="1" x14ac:dyDescent="0.25">
      <c r="B12" s="18"/>
      <c r="C12" s="18"/>
      <c r="D12" s="17"/>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spans="2:47" ht="13.8" customHeight="1" x14ac:dyDescent="0.25">
      <c r="B13" s="18"/>
      <c r="C13" s="18"/>
      <c r="D13" s="17"/>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spans="2:47" ht="13.8" customHeight="1" x14ac:dyDescent="0.25">
      <c r="B14" s="18"/>
      <c r="C14" s="18"/>
      <c r="D14" s="17"/>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spans="2:47" ht="13.8" customHeight="1" x14ac:dyDescent="0.25">
      <c r="B15" s="18"/>
      <c r="C15" s="18"/>
      <c r="D15" s="17"/>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spans="2:47" ht="13.8" customHeight="1" x14ac:dyDescent="0.25">
      <c r="B16" s="18"/>
      <c r="C16" s="18"/>
      <c r="D16" s="17"/>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spans="2:47" ht="13.8" customHeight="1" x14ac:dyDescent="0.25">
      <c r="B17" s="18"/>
      <c r="C17" s="18"/>
      <c r="D17" s="17"/>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spans="2:47" ht="13.8" customHeight="1" x14ac:dyDescent="0.25">
      <c r="B18" s="18"/>
      <c r="C18" s="18"/>
      <c r="D18" s="17"/>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spans="2:47" ht="13.8" customHeight="1" x14ac:dyDescent="0.25">
      <c r="B19" s="18"/>
      <c r="C19" s="18"/>
      <c r="D19" s="17"/>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spans="2:47" ht="13.8" customHeight="1" x14ac:dyDescent="0.25">
      <c r="B20" s="18"/>
      <c r="C20" s="18"/>
      <c r="D20" s="17"/>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spans="2:47" ht="13.8" customHeight="1" x14ac:dyDescent="0.25">
      <c r="B21" s="18"/>
      <c r="C21" s="18"/>
      <c r="D21" s="17"/>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spans="2:47" ht="13.8" customHeight="1" x14ac:dyDescent="0.25">
      <c r="B22" s="18"/>
      <c r="C22" s="18"/>
      <c r="D22" s="17"/>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spans="2:47" ht="13.8" customHeight="1" x14ac:dyDescent="0.25">
      <c r="B23" s="18"/>
      <c r="C23" s="18"/>
      <c r="D23" s="17"/>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spans="2:47" ht="13.8" customHeight="1" x14ac:dyDescent="0.25">
      <c r="B24" s="18"/>
      <c r="C24" s="18"/>
      <c r="D24" s="17"/>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2:47" ht="13.8" customHeight="1" x14ac:dyDescent="0.25">
      <c r="B25" s="18"/>
      <c r="C25" s="18"/>
      <c r="D25" s="17"/>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2:47" ht="13.8" customHeight="1" x14ac:dyDescent="0.25">
      <c r="B26" s="18"/>
      <c r="C26" s="18"/>
      <c r="D26" s="17"/>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spans="2:47" ht="13.8" customHeight="1" x14ac:dyDescent="0.25">
      <c r="B27" s="18"/>
      <c r="C27" s="18"/>
      <c r="D27" s="17"/>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spans="2:47" ht="13.8" customHeight="1" x14ac:dyDescent="0.25">
      <c r="B28" s="18"/>
      <c r="C28" s="18"/>
      <c r="D28" s="17"/>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spans="2:47" ht="13.8" customHeight="1" x14ac:dyDescent="0.25">
      <c r="B29" s="18"/>
      <c r="C29" s="18"/>
      <c r="D29" s="17"/>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spans="2:47" ht="13.8" customHeight="1" x14ac:dyDescent="0.25">
      <c r="B30" s="18"/>
      <c r="C30" s="18"/>
      <c r="D30" s="17"/>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spans="2:47" x14ac:dyDescent="0.25">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spans="2:47" x14ac:dyDescent="0.25">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spans="4:47" x14ac:dyDescent="0.25">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spans="4:47" x14ac:dyDescent="0.25">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spans="4:47" x14ac:dyDescent="0.25">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spans="4:47" x14ac:dyDescent="0.25">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spans="4:47" x14ac:dyDescent="0.25">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spans="4:47" x14ac:dyDescent="0.25">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spans="4:47" x14ac:dyDescent="0.25">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spans="4:47" x14ac:dyDescent="0.25">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spans="4:47" x14ac:dyDescent="0.25">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spans="4:47" x14ac:dyDescent="0.25">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spans="4:47" x14ac:dyDescent="0.25">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spans="4:47" ht="13.8" customHeight="1" x14ac:dyDescent="0.25">
      <c r="D44" s="1"/>
      <c r="E44" s="38" t="s">
        <v>136</v>
      </c>
      <c r="F44" s="38"/>
      <c r="G44" s="38"/>
      <c r="H44" s="38"/>
      <c r="I44" s="38"/>
      <c r="J44" s="38"/>
      <c r="K44" s="38"/>
      <c r="L44" s="38"/>
      <c r="M44" s="38"/>
      <c r="N44" s="38"/>
      <c r="O44" s="38"/>
      <c r="P44" s="38"/>
      <c r="Q44" s="38"/>
      <c r="R44" s="38"/>
      <c r="S44" s="38"/>
      <c r="T44" s="38"/>
      <c r="U44" s="38"/>
      <c r="V44" s="38"/>
      <c r="W44" s="38"/>
      <c r="X44" s="38"/>
      <c r="Y44" s="38"/>
      <c r="Z44" s="38" t="s">
        <v>137</v>
      </c>
      <c r="AA44" s="38"/>
      <c r="AB44" s="38"/>
      <c r="AC44" s="38"/>
      <c r="AD44" s="38"/>
      <c r="AE44" s="38"/>
      <c r="AF44" s="38"/>
      <c r="AG44" s="38"/>
      <c r="AH44" s="38"/>
      <c r="AI44" s="38"/>
      <c r="AJ44" s="38"/>
      <c r="AK44" s="38"/>
      <c r="AL44" s="38"/>
      <c r="AM44" s="38"/>
      <c r="AN44" s="38"/>
      <c r="AO44" s="38"/>
      <c r="AP44" s="38"/>
      <c r="AQ44" s="38"/>
      <c r="AR44" s="38"/>
      <c r="AS44" s="38"/>
      <c r="AT44" s="38"/>
      <c r="AU44" s="1"/>
    </row>
    <row r="45" spans="4:47" ht="13.8" customHeight="1" x14ac:dyDescent="0.25">
      <c r="D45" s="1"/>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1"/>
    </row>
    <row r="46" spans="4:47" ht="13.8" customHeight="1" x14ac:dyDescent="0.5">
      <c r="D46" s="1"/>
      <c r="E46" s="36">
        <f>Refrences!F32</f>
        <v>324</v>
      </c>
      <c r="F46" s="36"/>
      <c r="G46" s="36"/>
      <c r="H46" s="36"/>
      <c r="I46" s="36"/>
      <c r="J46" s="36"/>
      <c r="K46" s="36"/>
      <c r="L46" s="36"/>
      <c r="M46" s="36"/>
      <c r="N46" s="36"/>
      <c r="O46" s="36"/>
      <c r="P46" s="36"/>
      <c r="Q46" s="36"/>
      <c r="R46" s="36"/>
      <c r="S46" s="36"/>
      <c r="T46" s="36"/>
      <c r="U46" s="36"/>
      <c r="V46" s="36"/>
      <c r="W46" s="36"/>
      <c r="X46" s="36"/>
      <c r="Y46" s="23"/>
      <c r="Z46" s="36">
        <f>Refrences!G32</f>
        <v>675</v>
      </c>
      <c r="AA46" s="36"/>
      <c r="AB46" s="36"/>
      <c r="AC46" s="36"/>
      <c r="AD46" s="36"/>
      <c r="AE46" s="36"/>
      <c r="AF46" s="36"/>
      <c r="AG46" s="36"/>
      <c r="AH46" s="36"/>
      <c r="AI46" s="36"/>
      <c r="AJ46" s="36"/>
      <c r="AK46" s="36"/>
      <c r="AL46" s="36"/>
      <c r="AM46" s="36"/>
      <c r="AN46" s="36"/>
      <c r="AO46" s="36"/>
      <c r="AP46" s="36"/>
      <c r="AQ46" s="36"/>
      <c r="AR46" s="36"/>
      <c r="AS46" s="36"/>
      <c r="AT46" s="36"/>
      <c r="AU46" s="1"/>
    </row>
    <row r="47" spans="4:47" ht="13.8" customHeight="1" x14ac:dyDescent="0.5">
      <c r="D47" s="1"/>
      <c r="E47" s="37"/>
      <c r="F47" s="37"/>
      <c r="G47" s="37"/>
      <c r="H47" s="37"/>
      <c r="I47" s="37"/>
      <c r="J47" s="37"/>
      <c r="K47" s="37"/>
      <c r="L47" s="37"/>
      <c r="M47" s="37"/>
      <c r="N47" s="37"/>
      <c r="O47" s="37"/>
      <c r="P47" s="37"/>
      <c r="Q47" s="37"/>
      <c r="R47" s="37"/>
      <c r="S47" s="37"/>
      <c r="T47" s="37"/>
      <c r="U47" s="37"/>
      <c r="V47" s="37"/>
      <c r="W47" s="37"/>
      <c r="X47" s="37"/>
      <c r="Y47" s="24"/>
      <c r="Z47" s="37"/>
      <c r="AA47" s="37"/>
      <c r="AB47" s="37"/>
      <c r="AC47" s="37"/>
      <c r="AD47" s="37"/>
      <c r="AE47" s="37"/>
      <c r="AF47" s="37"/>
      <c r="AG47" s="37"/>
      <c r="AH47" s="37"/>
      <c r="AI47" s="37"/>
      <c r="AJ47" s="37"/>
      <c r="AK47" s="37"/>
      <c r="AL47" s="37"/>
      <c r="AM47" s="37"/>
      <c r="AN47" s="37"/>
      <c r="AO47" s="37"/>
      <c r="AP47" s="37"/>
      <c r="AQ47" s="37"/>
      <c r="AR47" s="37"/>
      <c r="AS47" s="37"/>
      <c r="AT47" s="37"/>
      <c r="AU47" s="1"/>
    </row>
    <row r="48" spans="4:47" ht="13.8" customHeight="1" x14ac:dyDescent="0.5">
      <c r="D48" s="1"/>
      <c r="E48" s="37"/>
      <c r="F48" s="37"/>
      <c r="G48" s="37"/>
      <c r="H48" s="37"/>
      <c r="I48" s="37"/>
      <c r="J48" s="37"/>
      <c r="K48" s="37"/>
      <c r="L48" s="37"/>
      <c r="M48" s="37"/>
      <c r="N48" s="37"/>
      <c r="O48" s="37"/>
      <c r="P48" s="37"/>
      <c r="Q48" s="37"/>
      <c r="R48" s="37"/>
      <c r="S48" s="37"/>
      <c r="T48" s="37"/>
      <c r="U48" s="37"/>
      <c r="V48" s="37"/>
      <c r="W48" s="37"/>
      <c r="X48" s="37"/>
      <c r="Y48" s="24"/>
      <c r="Z48" s="37"/>
      <c r="AA48" s="37"/>
      <c r="AB48" s="37"/>
      <c r="AC48" s="37"/>
      <c r="AD48" s="37"/>
      <c r="AE48" s="37"/>
      <c r="AF48" s="37"/>
      <c r="AG48" s="37"/>
      <c r="AH48" s="37"/>
      <c r="AI48" s="37"/>
      <c r="AJ48" s="37"/>
      <c r="AK48" s="37"/>
      <c r="AL48" s="37"/>
      <c r="AM48" s="37"/>
      <c r="AN48" s="37"/>
      <c r="AO48" s="37"/>
      <c r="AP48" s="37"/>
      <c r="AQ48" s="37"/>
      <c r="AR48" s="37"/>
      <c r="AS48" s="37"/>
      <c r="AT48" s="37"/>
      <c r="AU48" s="1"/>
    </row>
    <row r="49" spans="4:47" x14ac:dyDescent="0.25">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sheetData>
  <mergeCells count="4">
    <mergeCell ref="Z46:AT48"/>
    <mergeCell ref="E44:Y45"/>
    <mergeCell ref="E46:X48"/>
    <mergeCell ref="Z44:AT4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783F494-E6C3-4894-9F91-4E4C07380F51}">
          <x14:formula1>
            <xm:f>Refrences!$C$3:$C$5</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6A05-CEC7-4012-8887-4BA008CDD049}">
  <dimension ref="B1:Y1004"/>
  <sheetViews>
    <sheetView workbookViewId="0"/>
  </sheetViews>
  <sheetFormatPr defaultRowHeight="13.8" x14ac:dyDescent="0.25"/>
  <cols>
    <col min="1" max="1" width="2.44140625" style="1" customWidth="1"/>
    <col min="2" max="2" width="5.44140625" style="1" bestFit="1" customWidth="1"/>
    <col min="3" max="3" width="7.88671875" style="1" bestFit="1" customWidth="1"/>
    <col min="4" max="4" width="22.44140625" style="1" bestFit="1" customWidth="1"/>
    <col min="5" max="5" width="19.6640625" style="1" bestFit="1" customWidth="1"/>
    <col min="6" max="6" width="10.5546875" style="1" bestFit="1" customWidth="1"/>
    <col min="7" max="7" width="4.5546875" style="1" bestFit="1" customWidth="1"/>
    <col min="8" max="8" width="15.33203125" style="1" bestFit="1" customWidth="1"/>
    <col min="9" max="9" width="8.77734375" style="1" bestFit="1" customWidth="1"/>
    <col min="10" max="10" width="8.88671875" style="1"/>
    <col min="11" max="11" width="30.109375" style="1" bestFit="1" customWidth="1"/>
    <col min="12" max="12" width="20.44140625" style="1" bestFit="1" customWidth="1"/>
    <col min="13" max="14" width="8.88671875" style="1"/>
    <col min="15" max="15" width="7" style="1" bestFit="1" customWidth="1"/>
    <col min="16" max="16" width="5.44140625" style="1" bestFit="1" customWidth="1"/>
    <col min="17" max="23" width="13.33203125" style="1" bestFit="1" customWidth="1"/>
    <col min="24" max="25" width="12.109375" style="1" bestFit="1" customWidth="1"/>
    <col min="26" max="16384" width="8.88671875" style="1"/>
  </cols>
  <sheetData>
    <row r="1" spans="2:25" x14ac:dyDescent="0.25">
      <c r="O1" s="26" t="s">
        <v>67</v>
      </c>
      <c r="P1" s="25">
        <v>1996.0000000000016</v>
      </c>
      <c r="Q1" s="25">
        <v>1184.1011050061186</v>
      </c>
      <c r="R1" s="25">
        <v>794.36877469267154</v>
      </c>
      <c r="S1" s="25">
        <v>524.03571273199191</v>
      </c>
      <c r="T1" s="25">
        <v>355.10436966843997</v>
      </c>
      <c r="U1" s="25">
        <v>298.77879188158374</v>
      </c>
      <c r="V1" s="25">
        <v>251.52064184017991</v>
      </c>
      <c r="W1" s="25">
        <v>226.37210992687108</v>
      </c>
      <c r="X1" s="25">
        <v>186.79261297757409</v>
      </c>
      <c r="Y1" s="25">
        <v>166.86561700463503</v>
      </c>
    </row>
    <row r="2" spans="2:25" x14ac:dyDescent="0.25">
      <c r="O2" s="26" t="s">
        <v>68</v>
      </c>
      <c r="P2" s="25">
        <v>1</v>
      </c>
      <c r="Q2" s="25">
        <v>2</v>
      </c>
      <c r="R2" s="25">
        <v>3</v>
      </c>
      <c r="S2" s="25">
        <v>4</v>
      </c>
      <c r="T2" s="25">
        <v>5</v>
      </c>
      <c r="U2" s="25">
        <v>6</v>
      </c>
      <c r="V2" s="25">
        <v>7</v>
      </c>
      <c r="W2" s="25">
        <v>8</v>
      </c>
      <c r="X2" s="25">
        <v>9</v>
      </c>
      <c r="Y2" s="25">
        <v>10</v>
      </c>
    </row>
    <row r="3" spans="2:25" x14ac:dyDescent="0.25">
      <c r="O3" s="40" t="s">
        <v>69</v>
      </c>
      <c r="P3" s="40"/>
      <c r="Q3" s="40"/>
      <c r="R3" s="40"/>
      <c r="S3" s="40"/>
      <c r="T3" s="40"/>
      <c r="U3" s="40"/>
      <c r="V3" s="40"/>
      <c r="W3" s="40"/>
      <c r="X3" s="40"/>
      <c r="Y3" s="40"/>
    </row>
    <row r="4" spans="2:25" x14ac:dyDescent="0.25">
      <c r="O4" s="40"/>
      <c r="P4" s="40"/>
      <c r="Q4" s="40"/>
      <c r="R4" s="40"/>
      <c r="S4" s="40"/>
      <c r="T4" s="40"/>
      <c r="U4" s="40"/>
      <c r="V4" s="40"/>
      <c r="W4" s="40"/>
      <c r="X4" s="40"/>
      <c r="Y4" s="40"/>
    </row>
    <row r="5" spans="2:25" x14ac:dyDescent="0.25">
      <c r="B5" s="26" t="s">
        <v>24</v>
      </c>
      <c r="C5" s="26" t="s">
        <v>25</v>
      </c>
      <c r="D5" s="26" t="s">
        <v>26</v>
      </c>
      <c r="E5" s="26" t="s">
        <v>27</v>
      </c>
      <c r="F5" s="26" t="s">
        <v>28</v>
      </c>
      <c r="G5" s="26" t="s">
        <v>29</v>
      </c>
      <c r="H5" s="26" t="s">
        <v>30</v>
      </c>
      <c r="I5" s="26" t="s">
        <v>2</v>
      </c>
      <c r="K5" s="26" t="s">
        <v>70</v>
      </c>
      <c r="L5" s="26" t="s">
        <v>71</v>
      </c>
      <c r="P5" s="25">
        <v>1</v>
      </c>
      <c r="Q5" s="25">
        <v>2</v>
      </c>
      <c r="R5" s="25">
        <v>2</v>
      </c>
      <c r="S5" s="25">
        <v>1</v>
      </c>
      <c r="T5" s="25">
        <v>5</v>
      </c>
      <c r="U5" s="25">
        <v>2</v>
      </c>
      <c r="V5" s="25">
        <v>2</v>
      </c>
      <c r="W5" s="25">
        <v>2</v>
      </c>
      <c r="X5" s="25">
        <v>5</v>
      </c>
      <c r="Y5" s="25">
        <v>8</v>
      </c>
    </row>
    <row r="6" spans="2:25" x14ac:dyDescent="0.25">
      <c r="B6" s="25">
        <v>1001</v>
      </c>
      <c r="C6" s="25" t="s">
        <v>31</v>
      </c>
      <c r="D6" s="25" t="s">
        <v>64</v>
      </c>
      <c r="E6" s="25">
        <v>0</v>
      </c>
      <c r="F6" s="25" t="s">
        <v>33</v>
      </c>
      <c r="G6" s="25">
        <v>34</v>
      </c>
      <c r="H6" s="25">
        <v>530000</v>
      </c>
      <c r="I6" s="25">
        <f>_xlfn.XLOOKUP('Clients Clustering'!B6,Data!P:P,Data!D:D)</f>
        <v>1340000</v>
      </c>
      <c r="K6" s="25">
        <f t="shared" ref="K6:K69" si="0">STANDARDIZE(H6,AVERAGE(H:H),_xlfn.STDEV.S(H:H))</f>
        <v>-0.33716176106433021</v>
      </c>
      <c r="L6" s="25">
        <f t="shared" ref="L6:L69" si="1">STANDARDIZE(I6,AVERAGE(I:I),_xlfn.STDEV.S(I:I))</f>
        <v>-0.5777092228652978</v>
      </c>
      <c r="P6" s="25">
        <v>1</v>
      </c>
      <c r="Q6" s="25">
        <v>2</v>
      </c>
      <c r="R6" s="25">
        <v>2</v>
      </c>
      <c r="S6" s="25">
        <v>1</v>
      </c>
      <c r="T6" s="25">
        <v>2</v>
      </c>
      <c r="U6" s="25">
        <v>3</v>
      </c>
      <c r="V6" s="25">
        <v>3</v>
      </c>
      <c r="W6" s="25">
        <v>3</v>
      </c>
      <c r="X6" s="25">
        <v>1</v>
      </c>
      <c r="Y6" s="25">
        <v>2</v>
      </c>
    </row>
    <row r="7" spans="2:25" x14ac:dyDescent="0.25">
      <c r="B7" s="25">
        <v>1002</v>
      </c>
      <c r="C7" s="25" t="s">
        <v>31</v>
      </c>
      <c r="D7" s="25" t="s">
        <v>65</v>
      </c>
      <c r="E7" s="25">
        <v>4</v>
      </c>
      <c r="F7" s="25" t="s">
        <v>33</v>
      </c>
      <c r="G7" s="25">
        <v>50</v>
      </c>
      <c r="H7" s="25">
        <v>720000</v>
      </c>
      <c r="I7" s="25">
        <f>_xlfn.XLOOKUP('Clients Clustering'!B7,Data!P:P,Data!D:D)</f>
        <v>1240000</v>
      </c>
      <c r="K7" s="25">
        <f t="shared" si="0"/>
        <v>0.63439849197378306</v>
      </c>
      <c r="L7" s="25">
        <f t="shared" si="1"/>
        <v>-0.75657599086952287</v>
      </c>
      <c r="P7" s="25">
        <v>1</v>
      </c>
      <c r="Q7" s="25">
        <v>2</v>
      </c>
      <c r="R7" s="25">
        <v>2</v>
      </c>
      <c r="S7" s="25">
        <v>1</v>
      </c>
      <c r="T7" s="25">
        <v>5</v>
      </c>
      <c r="U7" s="25">
        <v>2</v>
      </c>
      <c r="V7" s="25">
        <v>2</v>
      </c>
      <c r="W7" s="25">
        <v>2</v>
      </c>
      <c r="X7" s="25">
        <v>5</v>
      </c>
      <c r="Y7" s="25">
        <v>8</v>
      </c>
    </row>
    <row r="8" spans="2:25" x14ac:dyDescent="0.25">
      <c r="B8" s="25">
        <v>1003</v>
      </c>
      <c r="C8" s="25" t="s">
        <v>31</v>
      </c>
      <c r="D8" s="25" t="s">
        <v>65</v>
      </c>
      <c r="E8" s="25">
        <v>4</v>
      </c>
      <c r="F8" s="25" t="s">
        <v>33</v>
      </c>
      <c r="G8" s="25">
        <v>40</v>
      </c>
      <c r="H8" s="25">
        <v>580000</v>
      </c>
      <c r="I8" s="25">
        <f>_xlfn.XLOOKUP('Clients Clustering'!B8,Data!P:P,Data!D:D)</f>
        <v>1540000</v>
      </c>
      <c r="K8" s="25">
        <f t="shared" si="0"/>
        <v>-8.1488010264826743E-2</v>
      </c>
      <c r="L8" s="25">
        <f t="shared" si="1"/>
        <v>-0.2199756868568476</v>
      </c>
      <c r="P8" s="25">
        <v>1</v>
      </c>
      <c r="Q8" s="25">
        <v>2</v>
      </c>
      <c r="R8" s="25">
        <v>2</v>
      </c>
      <c r="S8" s="25">
        <v>4</v>
      </c>
      <c r="T8" s="25">
        <v>3</v>
      </c>
      <c r="U8" s="25">
        <v>4</v>
      </c>
      <c r="V8" s="25">
        <v>5</v>
      </c>
      <c r="W8" s="25">
        <v>4</v>
      </c>
      <c r="X8" s="25">
        <v>3</v>
      </c>
      <c r="Y8" s="25">
        <v>4</v>
      </c>
    </row>
    <row r="9" spans="2:25" x14ac:dyDescent="0.25">
      <c r="B9" s="25">
        <v>1004</v>
      </c>
      <c r="C9" s="25" t="s">
        <v>31</v>
      </c>
      <c r="D9" s="25" t="s">
        <v>66</v>
      </c>
      <c r="E9" s="25">
        <v>0</v>
      </c>
      <c r="F9" s="25" t="s">
        <v>33</v>
      </c>
      <c r="G9" s="25">
        <v>30</v>
      </c>
      <c r="H9" s="25">
        <v>410000</v>
      </c>
      <c r="I9" s="25">
        <f>_xlfn.XLOOKUP('Clients Clustering'!B9,Data!P:P,Data!D:D)</f>
        <v>850000</v>
      </c>
      <c r="K9" s="25">
        <f t="shared" si="0"/>
        <v>-0.95077876298313857</v>
      </c>
      <c r="L9" s="25">
        <f t="shared" si="1"/>
        <v>-1.4541563860860007</v>
      </c>
      <c r="P9" s="25">
        <v>1</v>
      </c>
      <c r="Q9" s="25">
        <v>2</v>
      </c>
      <c r="R9" s="25">
        <v>2</v>
      </c>
      <c r="S9" s="25">
        <v>1</v>
      </c>
      <c r="T9" s="25">
        <v>5</v>
      </c>
      <c r="U9" s="25">
        <v>2</v>
      </c>
      <c r="V9" s="25">
        <v>2</v>
      </c>
      <c r="W9" s="25">
        <v>2</v>
      </c>
      <c r="X9" s="25">
        <v>5</v>
      </c>
      <c r="Y9" s="25">
        <v>5</v>
      </c>
    </row>
    <row r="10" spans="2:25" x14ac:dyDescent="0.25">
      <c r="B10" s="25">
        <v>1005</v>
      </c>
      <c r="C10" s="25" t="s">
        <v>31</v>
      </c>
      <c r="D10" s="25" t="s">
        <v>65</v>
      </c>
      <c r="E10" s="25">
        <v>4</v>
      </c>
      <c r="F10" s="25" t="s">
        <v>32</v>
      </c>
      <c r="G10" s="25">
        <v>64</v>
      </c>
      <c r="H10" s="25">
        <v>620000</v>
      </c>
      <c r="I10" s="25">
        <f>_xlfn.XLOOKUP('Clients Clustering'!B10,Data!P:P,Data!D:D)</f>
        <v>1640000</v>
      </c>
      <c r="K10" s="25">
        <f t="shared" si="0"/>
        <v>0.12305099037477606</v>
      </c>
      <c r="L10" s="25">
        <f t="shared" si="1"/>
        <v>-4.1108918852622522E-2</v>
      </c>
      <c r="P10" s="25">
        <v>1</v>
      </c>
      <c r="Q10" s="25">
        <v>2</v>
      </c>
      <c r="R10" s="25">
        <v>2</v>
      </c>
      <c r="S10" s="25">
        <v>1</v>
      </c>
      <c r="T10" s="25">
        <v>5</v>
      </c>
      <c r="U10" s="25">
        <v>2</v>
      </c>
      <c r="V10" s="25">
        <v>2</v>
      </c>
      <c r="W10" s="25">
        <v>2</v>
      </c>
      <c r="X10" s="25">
        <v>5</v>
      </c>
      <c r="Y10" s="25">
        <v>5</v>
      </c>
    </row>
    <row r="11" spans="2:25" x14ac:dyDescent="0.25">
      <c r="B11" s="25">
        <v>1006</v>
      </c>
      <c r="C11" s="25" t="s">
        <v>31</v>
      </c>
      <c r="D11" s="25" t="s">
        <v>65</v>
      </c>
      <c r="E11" s="25">
        <v>2</v>
      </c>
      <c r="F11" s="25" t="s">
        <v>33</v>
      </c>
      <c r="G11" s="25">
        <v>63</v>
      </c>
      <c r="H11" s="25">
        <v>590000</v>
      </c>
      <c r="I11" s="25">
        <f>_xlfn.XLOOKUP('Clients Clustering'!B11,Data!P:P,Data!D:D)</f>
        <v>1780000</v>
      </c>
      <c r="K11" s="25">
        <f t="shared" si="0"/>
        <v>-3.0353260104926044E-2</v>
      </c>
      <c r="L11" s="25">
        <f t="shared" si="1"/>
        <v>0.20930455635329259</v>
      </c>
      <c r="P11" s="25">
        <v>1</v>
      </c>
      <c r="Q11" s="25">
        <v>2</v>
      </c>
      <c r="R11" s="25">
        <v>2</v>
      </c>
      <c r="S11" s="25">
        <v>4</v>
      </c>
      <c r="T11" s="25">
        <v>3</v>
      </c>
      <c r="U11" s="25">
        <v>4</v>
      </c>
      <c r="V11" s="25">
        <v>5</v>
      </c>
      <c r="W11" s="25">
        <v>4</v>
      </c>
      <c r="X11" s="25">
        <v>3</v>
      </c>
      <c r="Y11" s="25">
        <v>4</v>
      </c>
    </row>
    <row r="12" spans="2:25" x14ac:dyDescent="0.25">
      <c r="B12" s="25">
        <v>1007</v>
      </c>
      <c r="C12" s="25" t="s">
        <v>34</v>
      </c>
      <c r="D12" s="25" t="s">
        <v>65</v>
      </c>
      <c r="E12" s="25">
        <v>4</v>
      </c>
      <c r="F12" s="25" t="s">
        <v>33</v>
      </c>
      <c r="G12" s="25">
        <v>61</v>
      </c>
      <c r="H12" s="25">
        <v>380000</v>
      </c>
      <c r="I12" s="25">
        <f>_xlfn.XLOOKUP('Clients Clustering'!B12,Data!P:P,Data!D:D)</f>
        <v>1340000</v>
      </c>
      <c r="K12" s="25">
        <f t="shared" si="0"/>
        <v>-1.1041830134628408</v>
      </c>
      <c r="L12" s="25">
        <f t="shared" si="1"/>
        <v>-0.5777092228652978</v>
      </c>
      <c r="P12" s="25">
        <v>1</v>
      </c>
      <c r="Q12" s="25">
        <v>2</v>
      </c>
      <c r="R12" s="25">
        <v>2</v>
      </c>
      <c r="S12" s="25">
        <v>1</v>
      </c>
      <c r="T12" s="25">
        <v>5</v>
      </c>
      <c r="U12" s="25">
        <v>2</v>
      </c>
      <c r="V12" s="25">
        <v>2</v>
      </c>
      <c r="W12" s="25">
        <v>2</v>
      </c>
      <c r="X12" s="25">
        <v>5</v>
      </c>
      <c r="Y12" s="25">
        <v>8</v>
      </c>
    </row>
    <row r="13" spans="2:25" x14ac:dyDescent="0.25">
      <c r="B13" s="25">
        <v>1008</v>
      </c>
      <c r="C13" s="25" t="s">
        <v>34</v>
      </c>
      <c r="D13" s="25" t="s">
        <v>65</v>
      </c>
      <c r="E13" s="25">
        <v>2</v>
      </c>
      <c r="F13" s="25" t="s">
        <v>32</v>
      </c>
      <c r="G13" s="25">
        <v>61</v>
      </c>
      <c r="H13" s="25">
        <v>550000</v>
      </c>
      <c r="I13" s="25">
        <f>_xlfn.XLOOKUP('Clients Clustering'!B13,Data!P:P,Data!D:D)</f>
        <v>1590000</v>
      </c>
      <c r="K13" s="25">
        <f t="shared" si="0"/>
        <v>-0.23489226074452885</v>
      </c>
      <c r="L13" s="25">
        <f t="shared" si="1"/>
        <v>-0.13054230285473506</v>
      </c>
      <c r="P13" s="25">
        <v>1</v>
      </c>
      <c r="Q13" s="25">
        <v>1</v>
      </c>
      <c r="R13" s="25">
        <v>3</v>
      </c>
      <c r="S13" s="25">
        <v>2</v>
      </c>
      <c r="T13" s="25">
        <v>4</v>
      </c>
      <c r="U13" s="25">
        <v>6</v>
      </c>
      <c r="V13" s="25">
        <v>7</v>
      </c>
      <c r="W13" s="25">
        <v>7</v>
      </c>
      <c r="X13" s="25">
        <v>4</v>
      </c>
      <c r="Y13" s="25">
        <v>6</v>
      </c>
    </row>
    <row r="14" spans="2:25" x14ac:dyDescent="0.25">
      <c r="B14" s="25">
        <v>1009</v>
      </c>
      <c r="C14" s="25" t="s">
        <v>34</v>
      </c>
      <c r="D14" s="25" t="s">
        <v>65</v>
      </c>
      <c r="E14" s="25">
        <v>4</v>
      </c>
      <c r="F14" s="25" t="s">
        <v>33</v>
      </c>
      <c r="G14" s="25">
        <v>61</v>
      </c>
      <c r="H14" s="25">
        <v>1010000</v>
      </c>
      <c r="I14" s="25">
        <f>_xlfn.XLOOKUP('Clients Clustering'!B14,Data!P:P,Data!D:D)</f>
        <v>3160000</v>
      </c>
      <c r="K14" s="25">
        <f t="shared" si="0"/>
        <v>2.1173062466109034</v>
      </c>
      <c r="L14" s="25">
        <f t="shared" si="1"/>
        <v>2.6776659548115989</v>
      </c>
      <c r="P14" s="25">
        <v>1</v>
      </c>
      <c r="Q14" s="25">
        <v>2</v>
      </c>
      <c r="R14" s="25">
        <v>2</v>
      </c>
      <c r="S14" s="25">
        <v>1</v>
      </c>
      <c r="T14" s="25">
        <v>5</v>
      </c>
      <c r="U14" s="25">
        <v>2</v>
      </c>
      <c r="V14" s="25">
        <v>2</v>
      </c>
      <c r="W14" s="25">
        <v>2</v>
      </c>
      <c r="X14" s="25">
        <v>5</v>
      </c>
      <c r="Y14" s="25">
        <v>5</v>
      </c>
    </row>
    <row r="15" spans="2:25" x14ac:dyDescent="0.25">
      <c r="B15" s="25">
        <v>1010</v>
      </c>
      <c r="C15" s="25" t="s">
        <v>31</v>
      </c>
      <c r="D15" s="25" t="s">
        <v>65</v>
      </c>
      <c r="E15" s="25">
        <v>2</v>
      </c>
      <c r="F15" s="25" t="s">
        <v>33</v>
      </c>
      <c r="G15" s="25">
        <v>43</v>
      </c>
      <c r="H15" s="25">
        <v>670000</v>
      </c>
      <c r="I15" s="25">
        <f>_xlfn.XLOOKUP('Clients Clustering'!B15,Data!P:P,Data!D:D)</f>
        <v>1750000</v>
      </c>
      <c r="K15" s="25">
        <f t="shared" si="0"/>
        <v>0.37872474117427957</v>
      </c>
      <c r="L15" s="25">
        <f t="shared" si="1"/>
        <v>0.15564452595202508</v>
      </c>
      <c r="P15" s="25">
        <v>1</v>
      </c>
      <c r="Q15" s="25">
        <v>2</v>
      </c>
      <c r="R15" s="25">
        <v>2</v>
      </c>
      <c r="S15" s="25">
        <v>1</v>
      </c>
      <c r="T15" s="25">
        <v>5</v>
      </c>
      <c r="U15" s="25">
        <v>2</v>
      </c>
      <c r="V15" s="25">
        <v>2</v>
      </c>
      <c r="W15" s="25">
        <v>2</v>
      </c>
      <c r="X15" s="25">
        <v>5</v>
      </c>
      <c r="Y15" s="25">
        <v>8</v>
      </c>
    </row>
    <row r="16" spans="2:25" x14ac:dyDescent="0.25">
      <c r="B16" s="25">
        <v>1011</v>
      </c>
      <c r="C16" s="25" t="s">
        <v>31</v>
      </c>
      <c r="D16" s="25" t="s">
        <v>65</v>
      </c>
      <c r="E16" s="25">
        <v>2</v>
      </c>
      <c r="F16" s="25" t="s">
        <v>33</v>
      </c>
      <c r="G16" s="25">
        <v>40</v>
      </c>
      <c r="H16" s="25">
        <v>530000</v>
      </c>
      <c r="I16" s="25">
        <f>_xlfn.XLOOKUP('Clients Clustering'!B16,Data!P:P,Data!D:D)</f>
        <v>1550000</v>
      </c>
      <c r="K16" s="25">
        <f t="shared" si="0"/>
        <v>-0.33716176106433021</v>
      </c>
      <c r="L16" s="25">
        <f t="shared" si="1"/>
        <v>-0.2020890100564251</v>
      </c>
      <c r="P16" s="25">
        <v>1</v>
      </c>
      <c r="Q16" s="25">
        <v>2</v>
      </c>
      <c r="R16" s="25">
        <v>2</v>
      </c>
      <c r="S16" s="25">
        <v>3</v>
      </c>
      <c r="T16" s="25">
        <v>5</v>
      </c>
      <c r="U16" s="25">
        <v>2</v>
      </c>
      <c r="V16" s="25">
        <v>2</v>
      </c>
      <c r="W16" s="25">
        <v>2</v>
      </c>
      <c r="X16" s="25">
        <v>5</v>
      </c>
      <c r="Y16" s="25">
        <v>5</v>
      </c>
    </row>
    <row r="17" spans="2:25" x14ac:dyDescent="0.25">
      <c r="B17" s="25">
        <v>1012</v>
      </c>
      <c r="C17" s="25" t="s">
        <v>31</v>
      </c>
      <c r="D17" s="25" t="s">
        <v>66</v>
      </c>
      <c r="E17" s="25">
        <v>0</v>
      </c>
      <c r="F17" s="25" t="s">
        <v>32</v>
      </c>
      <c r="G17" s="25">
        <v>37</v>
      </c>
      <c r="H17" s="25">
        <v>480000</v>
      </c>
      <c r="I17" s="25">
        <f>_xlfn.XLOOKUP('Clients Clustering'!B17,Data!P:P,Data!D:D)</f>
        <v>1780000</v>
      </c>
      <c r="K17" s="25">
        <f t="shared" si="0"/>
        <v>-0.59283551186383376</v>
      </c>
      <c r="L17" s="25">
        <f t="shared" si="1"/>
        <v>0.20930455635329259</v>
      </c>
      <c r="P17" s="25">
        <v>1</v>
      </c>
      <c r="Q17" s="25">
        <v>2</v>
      </c>
      <c r="R17" s="25">
        <v>2</v>
      </c>
      <c r="S17" s="25">
        <v>1</v>
      </c>
      <c r="T17" s="25">
        <v>2</v>
      </c>
      <c r="U17" s="25">
        <v>3</v>
      </c>
      <c r="V17" s="25">
        <v>3</v>
      </c>
      <c r="W17" s="25">
        <v>3</v>
      </c>
      <c r="X17" s="25">
        <v>2</v>
      </c>
      <c r="Y17" s="25">
        <v>3</v>
      </c>
    </row>
    <row r="18" spans="2:25" x14ac:dyDescent="0.25">
      <c r="B18" s="25">
        <v>1013</v>
      </c>
      <c r="C18" s="25" t="s">
        <v>31</v>
      </c>
      <c r="D18" s="25" t="s">
        <v>65</v>
      </c>
      <c r="E18" s="25">
        <v>4</v>
      </c>
      <c r="F18" s="25" t="s">
        <v>32</v>
      </c>
      <c r="G18" s="25">
        <v>57</v>
      </c>
      <c r="H18" s="25">
        <v>740000</v>
      </c>
      <c r="I18" s="25">
        <f>_xlfn.XLOOKUP('Clients Clustering'!B18,Data!P:P,Data!D:D)</f>
        <v>1300000</v>
      </c>
      <c r="K18" s="25">
        <f t="shared" si="0"/>
        <v>0.73666799229358448</v>
      </c>
      <c r="L18" s="25">
        <f t="shared" si="1"/>
        <v>-0.64925593006698779</v>
      </c>
      <c r="P18" s="25">
        <v>1</v>
      </c>
      <c r="Q18" s="25">
        <v>2</v>
      </c>
      <c r="R18" s="25">
        <v>2</v>
      </c>
      <c r="S18" s="25">
        <v>1</v>
      </c>
      <c r="T18" s="25">
        <v>5</v>
      </c>
      <c r="U18" s="25">
        <v>2</v>
      </c>
      <c r="V18" s="25">
        <v>2</v>
      </c>
      <c r="W18" s="25">
        <v>2</v>
      </c>
      <c r="X18" s="25">
        <v>5</v>
      </c>
      <c r="Y18" s="25">
        <v>5</v>
      </c>
    </row>
    <row r="19" spans="2:25" x14ac:dyDescent="0.25">
      <c r="B19" s="25">
        <v>1014</v>
      </c>
      <c r="C19" s="25" t="s">
        <v>31</v>
      </c>
      <c r="D19" s="25" t="s">
        <v>65</v>
      </c>
      <c r="E19" s="25">
        <v>3</v>
      </c>
      <c r="F19" s="25" t="s">
        <v>33</v>
      </c>
      <c r="G19" s="25">
        <v>50</v>
      </c>
      <c r="H19" s="25">
        <v>530000</v>
      </c>
      <c r="I19" s="25">
        <f>_xlfn.XLOOKUP('Clients Clustering'!B19,Data!P:P,Data!D:D)</f>
        <v>1730000</v>
      </c>
      <c r="K19" s="25">
        <f t="shared" si="0"/>
        <v>-0.33716176106433021</v>
      </c>
      <c r="L19" s="25">
        <f t="shared" si="1"/>
        <v>0.11987117235118006</v>
      </c>
      <c r="P19" s="25">
        <v>1</v>
      </c>
      <c r="Q19" s="25">
        <v>1</v>
      </c>
      <c r="R19" s="25">
        <v>3</v>
      </c>
      <c r="S19" s="25">
        <v>2</v>
      </c>
      <c r="T19" s="25">
        <v>4</v>
      </c>
      <c r="U19" s="25">
        <v>6</v>
      </c>
      <c r="V19" s="25">
        <v>7</v>
      </c>
      <c r="W19" s="25">
        <v>7</v>
      </c>
      <c r="X19" s="25">
        <v>4</v>
      </c>
      <c r="Y19" s="25">
        <v>6</v>
      </c>
    </row>
    <row r="20" spans="2:25" x14ac:dyDescent="0.25">
      <c r="B20" s="25">
        <v>1015</v>
      </c>
      <c r="C20" s="25" t="s">
        <v>31</v>
      </c>
      <c r="D20" s="25" t="s">
        <v>65</v>
      </c>
      <c r="E20" s="25">
        <v>4</v>
      </c>
      <c r="F20" s="25" t="s">
        <v>33</v>
      </c>
      <c r="G20" s="25">
        <v>50</v>
      </c>
      <c r="H20" s="25">
        <v>900000</v>
      </c>
      <c r="I20" s="25">
        <f>_xlfn.XLOOKUP('Clients Clustering'!B20,Data!P:P,Data!D:D)</f>
        <v>2640000</v>
      </c>
      <c r="K20" s="25">
        <f t="shared" si="0"/>
        <v>1.5548239948519955</v>
      </c>
      <c r="L20" s="25">
        <f t="shared" si="1"/>
        <v>1.7475587611896284</v>
      </c>
      <c r="P20" s="25">
        <v>1</v>
      </c>
      <c r="Q20" s="25">
        <v>2</v>
      </c>
      <c r="R20" s="25">
        <v>1</v>
      </c>
      <c r="S20" s="25">
        <v>3</v>
      </c>
      <c r="T20" s="25">
        <v>1</v>
      </c>
      <c r="U20" s="25">
        <v>5</v>
      </c>
      <c r="V20" s="25">
        <v>4</v>
      </c>
      <c r="W20" s="25">
        <v>6</v>
      </c>
      <c r="X20" s="25">
        <v>7</v>
      </c>
      <c r="Y20" s="25">
        <v>9</v>
      </c>
    </row>
    <row r="21" spans="2:25" x14ac:dyDescent="0.25">
      <c r="B21" s="25">
        <v>1016</v>
      </c>
      <c r="C21" s="25" t="s">
        <v>34</v>
      </c>
      <c r="D21" s="25" t="s">
        <v>65</v>
      </c>
      <c r="E21" s="25">
        <v>4</v>
      </c>
      <c r="F21" s="25" t="s">
        <v>33</v>
      </c>
      <c r="G21" s="25">
        <v>53</v>
      </c>
      <c r="H21" s="25">
        <v>350000</v>
      </c>
      <c r="I21" s="25">
        <f>_xlfn.XLOOKUP('Clients Clustering'!B21,Data!P:P,Data!D:D)</f>
        <v>2060000</v>
      </c>
      <c r="K21" s="25">
        <f t="shared" si="0"/>
        <v>-1.2575872639425427</v>
      </c>
      <c r="L21" s="25">
        <f t="shared" si="1"/>
        <v>0.71013150676512282</v>
      </c>
      <c r="P21" s="25">
        <v>1</v>
      </c>
      <c r="Q21" s="25">
        <v>2</v>
      </c>
      <c r="R21" s="25">
        <v>1</v>
      </c>
      <c r="S21" s="25">
        <v>3</v>
      </c>
      <c r="T21" s="25">
        <v>5</v>
      </c>
      <c r="U21" s="25">
        <v>2</v>
      </c>
      <c r="V21" s="25">
        <v>4</v>
      </c>
      <c r="W21" s="25">
        <v>6</v>
      </c>
      <c r="X21" s="25">
        <v>7</v>
      </c>
      <c r="Y21" s="25">
        <v>9</v>
      </c>
    </row>
    <row r="22" spans="2:25" x14ac:dyDescent="0.25">
      <c r="B22" s="25">
        <v>1017</v>
      </c>
      <c r="C22" s="25" t="s">
        <v>31</v>
      </c>
      <c r="D22" s="25" t="s">
        <v>65</v>
      </c>
      <c r="E22" s="25">
        <v>4</v>
      </c>
      <c r="F22" s="25" t="s">
        <v>33</v>
      </c>
      <c r="G22" s="25">
        <v>57</v>
      </c>
      <c r="H22" s="25">
        <v>480000</v>
      </c>
      <c r="I22" s="25">
        <f>_xlfn.XLOOKUP('Clients Clustering'!B22,Data!P:P,Data!D:D)</f>
        <v>1880000</v>
      </c>
      <c r="K22" s="25">
        <f t="shared" si="0"/>
        <v>-0.59283551186383376</v>
      </c>
      <c r="L22" s="25">
        <f t="shared" si="1"/>
        <v>0.38817132435751767</v>
      </c>
      <c r="P22" s="25">
        <v>1</v>
      </c>
      <c r="Q22" s="25">
        <v>2</v>
      </c>
      <c r="R22" s="25">
        <v>2</v>
      </c>
      <c r="S22" s="25">
        <v>1</v>
      </c>
      <c r="T22" s="25">
        <v>5</v>
      </c>
      <c r="U22" s="25">
        <v>2</v>
      </c>
      <c r="V22" s="25">
        <v>2</v>
      </c>
      <c r="W22" s="25">
        <v>2</v>
      </c>
      <c r="X22" s="25">
        <v>1</v>
      </c>
      <c r="Y22" s="25">
        <v>8</v>
      </c>
    </row>
    <row r="23" spans="2:25" x14ac:dyDescent="0.25">
      <c r="B23" s="25">
        <v>1018</v>
      </c>
      <c r="C23" s="25" t="s">
        <v>31</v>
      </c>
      <c r="D23" s="25" t="s">
        <v>65</v>
      </c>
      <c r="E23" s="25">
        <v>2</v>
      </c>
      <c r="F23" s="25" t="s">
        <v>33</v>
      </c>
      <c r="G23" s="25">
        <v>58</v>
      </c>
      <c r="H23" s="25">
        <v>590000</v>
      </c>
      <c r="I23" s="25">
        <f>_xlfn.XLOOKUP('Clients Clustering'!B23,Data!P:P,Data!D:D)</f>
        <v>1260000</v>
      </c>
      <c r="K23" s="25">
        <f t="shared" si="0"/>
        <v>-3.0353260104926044E-2</v>
      </c>
      <c r="L23" s="25">
        <f t="shared" si="1"/>
        <v>-0.72080263726867788</v>
      </c>
      <c r="P23" s="25">
        <v>1</v>
      </c>
      <c r="Q23" s="25">
        <v>2</v>
      </c>
      <c r="R23" s="25">
        <v>2</v>
      </c>
      <c r="S23" s="25">
        <v>4</v>
      </c>
      <c r="T23" s="25">
        <v>3</v>
      </c>
      <c r="U23" s="25">
        <v>4</v>
      </c>
      <c r="V23" s="25">
        <v>5</v>
      </c>
      <c r="W23" s="25">
        <v>4</v>
      </c>
      <c r="X23" s="25">
        <v>3</v>
      </c>
      <c r="Y23" s="25">
        <v>4</v>
      </c>
    </row>
    <row r="24" spans="2:25" x14ac:dyDescent="0.25">
      <c r="B24" s="25">
        <v>1019</v>
      </c>
      <c r="C24" s="25" t="s">
        <v>31</v>
      </c>
      <c r="D24" s="25" t="s">
        <v>65</v>
      </c>
      <c r="E24" s="25">
        <v>2</v>
      </c>
      <c r="F24" s="25" t="s">
        <v>32</v>
      </c>
      <c r="G24" s="25">
        <v>43</v>
      </c>
      <c r="H24" s="25">
        <v>320000</v>
      </c>
      <c r="I24" s="25">
        <f>_xlfn.XLOOKUP('Clients Clustering'!B24,Data!P:P,Data!D:D)</f>
        <v>790000</v>
      </c>
      <c r="K24" s="25">
        <f t="shared" si="0"/>
        <v>-1.4109915144222449</v>
      </c>
      <c r="L24" s="25">
        <f t="shared" si="1"/>
        <v>-1.5614764468885358</v>
      </c>
      <c r="P24" s="25">
        <v>1</v>
      </c>
      <c r="Q24" s="25">
        <v>2</v>
      </c>
      <c r="R24" s="25">
        <v>2</v>
      </c>
      <c r="S24" s="25">
        <v>1</v>
      </c>
      <c r="T24" s="25">
        <v>5</v>
      </c>
      <c r="U24" s="25">
        <v>2</v>
      </c>
      <c r="V24" s="25">
        <v>2</v>
      </c>
      <c r="W24" s="25">
        <v>2</v>
      </c>
      <c r="X24" s="25">
        <v>5</v>
      </c>
      <c r="Y24" s="25">
        <v>8</v>
      </c>
    </row>
    <row r="25" spans="2:25" x14ac:dyDescent="0.25">
      <c r="B25" s="25">
        <v>1020</v>
      </c>
      <c r="C25" s="25" t="s">
        <v>31</v>
      </c>
      <c r="D25" s="25" t="s">
        <v>65</v>
      </c>
      <c r="E25" s="25">
        <v>2</v>
      </c>
      <c r="F25" s="25" t="s">
        <v>33</v>
      </c>
      <c r="G25" s="25">
        <v>59</v>
      </c>
      <c r="H25" s="25">
        <v>480000</v>
      </c>
      <c r="I25" s="25">
        <f>_xlfn.XLOOKUP('Clients Clustering'!B25,Data!P:P,Data!D:D)</f>
        <v>1460000</v>
      </c>
      <c r="K25" s="25">
        <f t="shared" si="0"/>
        <v>-0.59283551186383376</v>
      </c>
      <c r="L25" s="25">
        <f t="shared" si="1"/>
        <v>-0.36306910126022768</v>
      </c>
      <c r="P25" s="25">
        <v>1</v>
      </c>
      <c r="Q25" s="25">
        <v>2</v>
      </c>
      <c r="R25" s="25">
        <v>1</v>
      </c>
      <c r="S25" s="25">
        <v>3</v>
      </c>
      <c r="T25" s="25">
        <v>1</v>
      </c>
      <c r="U25" s="25">
        <v>5</v>
      </c>
      <c r="V25" s="25">
        <v>4</v>
      </c>
      <c r="W25" s="25">
        <v>6</v>
      </c>
      <c r="X25" s="25">
        <v>7</v>
      </c>
      <c r="Y25" s="25">
        <v>9</v>
      </c>
    </row>
    <row r="26" spans="2:25" x14ac:dyDescent="0.25">
      <c r="B26" s="25">
        <v>1021</v>
      </c>
      <c r="C26" s="25" t="s">
        <v>31</v>
      </c>
      <c r="D26" s="25" t="s">
        <v>65</v>
      </c>
      <c r="E26" s="25">
        <v>4</v>
      </c>
      <c r="F26" s="25" t="s">
        <v>33</v>
      </c>
      <c r="G26" s="25">
        <v>56</v>
      </c>
      <c r="H26" s="25">
        <v>420000</v>
      </c>
      <c r="I26" s="25">
        <f>_xlfn.XLOOKUP('Clients Clustering'!B26,Data!P:P,Data!D:D)</f>
        <v>1990000</v>
      </c>
      <c r="K26" s="25">
        <f t="shared" si="0"/>
        <v>-0.89964401282323792</v>
      </c>
      <c r="L26" s="25">
        <f t="shared" si="1"/>
        <v>0.58492476916216529</v>
      </c>
      <c r="P26" s="25">
        <v>1</v>
      </c>
      <c r="Q26" s="25">
        <v>2</v>
      </c>
      <c r="R26" s="25">
        <v>1</v>
      </c>
      <c r="S26" s="25">
        <v>3</v>
      </c>
      <c r="T26" s="25">
        <v>1</v>
      </c>
      <c r="U26" s="25">
        <v>5</v>
      </c>
      <c r="V26" s="25">
        <v>4</v>
      </c>
      <c r="W26" s="25">
        <v>6</v>
      </c>
      <c r="X26" s="25">
        <v>7</v>
      </c>
      <c r="Y26" s="25">
        <v>9</v>
      </c>
    </row>
    <row r="27" spans="2:25" x14ac:dyDescent="0.25">
      <c r="B27" s="25">
        <v>1022</v>
      </c>
      <c r="C27" s="25" t="s">
        <v>31</v>
      </c>
      <c r="D27" s="25" t="s">
        <v>65</v>
      </c>
      <c r="E27" s="25">
        <v>3</v>
      </c>
      <c r="F27" s="25" t="s">
        <v>33</v>
      </c>
      <c r="G27" s="25">
        <v>40</v>
      </c>
      <c r="H27" s="25">
        <v>370000</v>
      </c>
      <c r="I27" s="25">
        <f>_xlfn.XLOOKUP('Clients Clustering'!B27,Data!P:P,Data!D:D)</f>
        <v>2420000</v>
      </c>
      <c r="K27" s="25">
        <f t="shared" si="0"/>
        <v>-1.1553177636227414</v>
      </c>
      <c r="L27" s="25">
        <f t="shared" si="1"/>
        <v>1.3540518715803331</v>
      </c>
      <c r="P27" s="25">
        <v>1</v>
      </c>
      <c r="Q27" s="25">
        <v>2</v>
      </c>
      <c r="R27" s="25">
        <v>2</v>
      </c>
      <c r="S27" s="25">
        <v>1</v>
      </c>
      <c r="T27" s="25">
        <v>5</v>
      </c>
      <c r="U27" s="25">
        <v>2</v>
      </c>
      <c r="V27" s="25">
        <v>2</v>
      </c>
      <c r="W27" s="25">
        <v>2</v>
      </c>
      <c r="X27" s="25">
        <v>5</v>
      </c>
      <c r="Y27" s="25">
        <v>8</v>
      </c>
    </row>
    <row r="28" spans="2:25" x14ac:dyDescent="0.25">
      <c r="B28" s="25">
        <v>1023</v>
      </c>
      <c r="C28" s="25" t="s">
        <v>34</v>
      </c>
      <c r="D28" s="25" t="s">
        <v>65</v>
      </c>
      <c r="E28" s="25">
        <v>2</v>
      </c>
      <c r="F28" s="25" t="s">
        <v>32</v>
      </c>
      <c r="G28" s="25">
        <v>41</v>
      </c>
      <c r="H28" s="25">
        <v>510000</v>
      </c>
      <c r="I28" s="25">
        <f>_xlfn.XLOOKUP('Clients Clustering'!B28,Data!P:P,Data!D:D)</f>
        <v>1460000</v>
      </c>
      <c r="K28" s="25">
        <f t="shared" si="0"/>
        <v>-0.43943126138413163</v>
      </c>
      <c r="L28" s="25">
        <f t="shared" si="1"/>
        <v>-0.36306910126022768</v>
      </c>
      <c r="P28" s="25">
        <v>1</v>
      </c>
      <c r="Q28" s="25">
        <v>2</v>
      </c>
      <c r="R28" s="25">
        <v>2</v>
      </c>
      <c r="S28" s="25">
        <v>1</v>
      </c>
      <c r="T28" s="25">
        <v>5</v>
      </c>
      <c r="U28" s="25">
        <v>2</v>
      </c>
      <c r="V28" s="25">
        <v>2</v>
      </c>
      <c r="W28" s="25">
        <v>2</v>
      </c>
      <c r="X28" s="25">
        <v>5</v>
      </c>
      <c r="Y28" s="25">
        <v>8</v>
      </c>
    </row>
    <row r="29" spans="2:25" x14ac:dyDescent="0.25">
      <c r="B29" s="25">
        <v>1024</v>
      </c>
      <c r="C29" s="25" t="s">
        <v>31</v>
      </c>
      <c r="D29" s="25" t="s">
        <v>65</v>
      </c>
      <c r="E29" s="25">
        <v>4</v>
      </c>
      <c r="F29" s="25" t="s">
        <v>32</v>
      </c>
      <c r="G29" s="25">
        <v>62</v>
      </c>
      <c r="H29" s="25">
        <v>640000</v>
      </c>
      <c r="I29" s="25">
        <f>_xlfn.XLOOKUP('Clients Clustering'!B29,Data!P:P,Data!D:D)</f>
        <v>1540000</v>
      </c>
      <c r="K29" s="25">
        <f t="shared" si="0"/>
        <v>0.22532049069457744</v>
      </c>
      <c r="L29" s="25">
        <f t="shared" si="1"/>
        <v>-0.2199756868568476</v>
      </c>
      <c r="P29" s="25">
        <v>1</v>
      </c>
      <c r="Q29" s="25">
        <v>2</v>
      </c>
      <c r="R29" s="25">
        <v>1</v>
      </c>
      <c r="S29" s="25">
        <v>3</v>
      </c>
      <c r="T29" s="25">
        <v>1</v>
      </c>
      <c r="U29" s="25">
        <v>5</v>
      </c>
      <c r="V29" s="25">
        <v>4</v>
      </c>
      <c r="W29" s="25">
        <v>6</v>
      </c>
      <c r="X29" s="25">
        <v>7</v>
      </c>
      <c r="Y29" s="25">
        <v>9</v>
      </c>
    </row>
    <row r="30" spans="2:25" x14ac:dyDescent="0.25">
      <c r="B30" s="25">
        <v>1025</v>
      </c>
      <c r="C30" s="25" t="s">
        <v>31</v>
      </c>
      <c r="D30" s="25" t="s">
        <v>65</v>
      </c>
      <c r="E30" s="25">
        <v>4</v>
      </c>
      <c r="F30" s="25" t="s">
        <v>32</v>
      </c>
      <c r="G30" s="25">
        <v>40</v>
      </c>
      <c r="H30" s="25">
        <v>430000</v>
      </c>
      <c r="I30" s="25">
        <f>_xlfn.XLOOKUP('Clients Clustering'!B30,Data!P:P,Data!D:D)</f>
        <v>2160000</v>
      </c>
      <c r="K30" s="25">
        <f t="shared" si="0"/>
        <v>-0.84850926266333726</v>
      </c>
      <c r="L30" s="25">
        <f t="shared" si="1"/>
        <v>0.8889982747693479</v>
      </c>
      <c r="P30" s="25">
        <v>1</v>
      </c>
      <c r="Q30" s="25">
        <v>2</v>
      </c>
      <c r="R30" s="25">
        <v>2</v>
      </c>
      <c r="S30" s="25">
        <v>1</v>
      </c>
      <c r="T30" s="25">
        <v>5</v>
      </c>
      <c r="U30" s="25">
        <v>2</v>
      </c>
      <c r="V30" s="25">
        <v>2</v>
      </c>
      <c r="W30" s="25">
        <v>2</v>
      </c>
      <c r="X30" s="25">
        <v>5</v>
      </c>
      <c r="Y30" s="25">
        <v>5</v>
      </c>
    </row>
    <row r="31" spans="2:25" x14ac:dyDescent="0.25">
      <c r="B31" s="25">
        <v>1026</v>
      </c>
      <c r="C31" s="25" t="s">
        <v>31</v>
      </c>
      <c r="D31" s="25" t="s">
        <v>65</v>
      </c>
      <c r="E31" s="25">
        <v>2</v>
      </c>
      <c r="F31" s="25" t="s">
        <v>32</v>
      </c>
      <c r="G31" s="25">
        <v>55</v>
      </c>
      <c r="H31" s="25">
        <v>530000</v>
      </c>
      <c r="I31" s="25">
        <f>_xlfn.XLOOKUP('Clients Clustering'!B31,Data!P:P,Data!D:D)</f>
        <v>1800000</v>
      </c>
      <c r="K31" s="25">
        <f t="shared" si="0"/>
        <v>-0.33716176106433021</v>
      </c>
      <c r="L31" s="25">
        <f t="shared" si="1"/>
        <v>0.24507790995413761</v>
      </c>
      <c r="P31" s="25">
        <v>1</v>
      </c>
      <c r="Q31" s="25">
        <v>1</v>
      </c>
      <c r="R31" s="25">
        <v>1</v>
      </c>
      <c r="S31" s="25">
        <v>3</v>
      </c>
      <c r="T31" s="25">
        <v>1</v>
      </c>
      <c r="U31" s="25">
        <v>5</v>
      </c>
      <c r="V31" s="25">
        <v>6</v>
      </c>
      <c r="W31" s="25">
        <v>8</v>
      </c>
      <c r="X31" s="25">
        <v>9</v>
      </c>
      <c r="Y31" s="25">
        <v>1</v>
      </c>
    </row>
    <row r="32" spans="2:25" x14ac:dyDescent="0.25">
      <c r="B32" s="25">
        <v>1027</v>
      </c>
      <c r="C32" s="25" t="s">
        <v>34</v>
      </c>
      <c r="D32" s="25" t="s">
        <v>65</v>
      </c>
      <c r="E32" s="25">
        <v>4</v>
      </c>
      <c r="F32" s="25" t="s">
        <v>33</v>
      </c>
      <c r="G32" s="25">
        <v>49</v>
      </c>
      <c r="H32" s="25">
        <v>430000</v>
      </c>
      <c r="I32" s="25">
        <f>_xlfn.XLOOKUP('Clients Clustering'!B32,Data!P:P,Data!D:D)</f>
        <v>2600000</v>
      </c>
      <c r="K32" s="25">
        <f t="shared" si="0"/>
        <v>-0.84850926266333726</v>
      </c>
      <c r="L32" s="25">
        <f t="shared" si="1"/>
        <v>1.6760120539879384</v>
      </c>
      <c r="P32" s="25">
        <v>1</v>
      </c>
      <c r="Q32" s="25">
        <v>2</v>
      </c>
      <c r="R32" s="25">
        <v>2</v>
      </c>
      <c r="S32" s="25">
        <v>1</v>
      </c>
      <c r="T32" s="25">
        <v>5</v>
      </c>
      <c r="U32" s="25">
        <v>2</v>
      </c>
      <c r="V32" s="25">
        <v>2</v>
      </c>
      <c r="W32" s="25">
        <v>2</v>
      </c>
      <c r="X32" s="25">
        <v>5</v>
      </c>
      <c r="Y32" s="25">
        <v>5</v>
      </c>
    </row>
    <row r="33" spans="2:25" x14ac:dyDescent="0.25">
      <c r="B33" s="25">
        <v>1028</v>
      </c>
      <c r="C33" s="25" t="s">
        <v>34</v>
      </c>
      <c r="D33" s="25" t="s">
        <v>65</v>
      </c>
      <c r="E33" s="25">
        <v>2</v>
      </c>
      <c r="F33" s="25" t="s">
        <v>33</v>
      </c>
      <c r="G33" s="25">
        <v>45</v>
      </c>
      <c r="H33" s="25">
        <v>540000</v>
      </c>
      <c r="I33" s="25">
        <f>_xlfn.XLOOKUP('Clients Clustering'!B33,Data!P:P,Data!D:D)</f>
        <v>1830000</v>
      </c>
      <c r="K33" s="25">
        <f t="shared" si="0"/>
        <v>-0.28602701090442956</v>
      </c>
      <c r="L33" s="25">
        <f t="shared" si="1"/>
        <v>0.29873794035540513</v>
      </c>
      <c r="P33" s="25">
        <v>1</v>
      </c>
      <c r="Q33" s="25">
        <v>2</v>
      </c>
      <c r="R33" s="25">
        <v>2</v>
      </c>
      <c r="S33" s="25">
        <v>1</v>
      </c>
      <c r="T33" s="25">
        <v>5</v>
      </c>
      <c r="U33" s="25">
        <v>2</v>
      </c>
      <c r="V33" s="25">
        <v>2</v>
      </c>
      <c r="W33" s="25">
        <v>2</v>
      </c>
      <c r="X33" s="25">
        <v>5</v>
      </c>
      <c r="Y33" s="25">
        <v>5</v>
      </c>
    </row>
    <row r="34" spans="2:25" x14ac:dyDescent="0.25">
      <c r="B34" s="25">
        <v>1029</v>
      </c>
      <c r="C34" s="25" t="s">
        <v>31</v>
      </c>
      <c r="D34" s="25" t="s">
        <v>65</v>
      </c>
      <c r="E34" s="25">
        <v>3</v>
      </c>
      <c r="F34" s="25" t="s">
        <v>32</v>
      </c>
      <c r="G34" s="25">
        <v>56</v>
      </c>
      <c r="H34" s="25">
        <v>550000</v>
      </c>
      <c r="I34" s="25">
        <f>_xlfn.XLOOKUP('Clients Clustering'!B34,Data!P:P,Data!D:D)</f>
        <v>1830000</v>
      </c>
      <c r="K34" s="25">
        <f t="shared" si="0"/>
        <v>-0.23489226074452885</v>
      </c>
      <c r="L34" s="25">
        <f t="shared" si="1"/>
        <v>0.29873794035540513</v>
      </c>
      <c r="P34" s="25">
        <v>1</v>
      </c>
      <c r="Q34" s="25">
        <v>2</v>
      </c>
      <c r="R34" s="25">
        <v>2</v>
      </c>
      <c r="S34" s="25">
        <v>4</v>
      </c>
      <c r="T34" s="25">
        <v>3</v>
      </c>
      <c r="U34" s="25">
        <v>4</v>
      </c>
      <c r="V34" s="25">
        <v>5</v>
      </c>
      <c r="W34" s="25">
        <v>4</v>
      </c>
      <c r="X34" s="25">
        <v>3</v>
      </c>
      <c r="Y34" s="25">
        <v>4</v>
      </c>
    </row>
    <row r="35" spans="2:25" x14ac:dyDescent="0.25">
      <c r="B35" s="25">
        <v>1030</v>
      </c>
      <c r="C35" s="25" t="s">
        <v>31</v>
      </c>
      <c r="D35" s="25" t="s">
        <v>66</v>
      </c>
      <c r="E35" s="25">
        <v>0</v>
      </c>
      <c r="F35" s="25" t="s">
        <v>33</v>
      </c>
      <c r="G35" s="25">
        <v>31</v>
      </c>
      <c r="H35" s="25">
        <v>430000</v>
      </c>
      <c r="I35" s="25">
        <f>_xlfn.XLOOKUP('Clients Clustering'!B35,Data!P:P,Data!D:D)</f>
        <v>1170000</v>
      </c>
      <c r="K35" s="25">
        <f t="shared" si="0"/>
        <v>-0.84850926266333726</v>
      </c>
      <c r="L35" s="25">
        <f t="shared" si="1"/>
        <v>-0.8817827284724804</v>
      </c>
      <c r="P35" s="25">
        <v>1</v>
      </c>
      <c r="Q35" s="25">
        <v>1</v>
      </c>
      <c r="R35" s="25">
        <v>1</v>
      </c>
      <c r="S35" s="25">
        <v>3</v>
      </c>
      <c r="T35" s="25">
        <v>1</v>
      </c>
      <c r="U35" s="25">
        <v>5</v>
      </c>
      <c r="V35" s="25">
        <v>6</v>
      </c>
      <c r="W35" s="25">
        <v>8</v>
      </c>
      <c r="X35" s="25">
        <v>9</v>
      </c>
      <c r="Y35" s="25">
        <v>1</v>
      </c>
    </row>
    <row r="36" spans="2:25" x14ac:dyDescent="0.25">
      <c r="B36" s="25">
        <v>1031</v>
      </c>
      <c r="C36" s="25" t="s">
        <v>34</v>
      </c>
      <c r="D36" s="25" t="s">
        <v>65</v>
      </c>
      <c r="E36" s="25">
        <v>2</v>
      </c>
      <c r="F36" s="25" t="s">
        <v>33</v>
      </c>
      <c r="G36" s="25">
        <v>49</v>
      </c>
      <c r="H36" s="25">
        <v>450000</v>
      </c>
      <c r="I36" s="25">
        <f>_xlfn.XLOOKUP('Clients Clustering'!B36,Data!P:P,Data!D:D)</f>
        <v>2780000</v>
      </c>
      <c r="K36" s="25">
        <f t="shared" si="0"/>
        <v>-0.74623976234353584</v>
      </c>
      <c r="L36" s="25">
        <f t="shared" si="1"/>
        <v>1.9979722363955434</v>
      </c>
      <c r="P36" s="25">
        <v>1</v>
      </c>
      <c r="Q36" s="25">
        <v>2</v>
      </c>
      <c r="R36" s="25">
        <v>2</v>
      </c>
      <c r="S36" s="25">
        <v>1</v>
      </c>
      <c r="T36" s="25">
        <v>5</v>
      </c>
      <c r="U36" s="25">
        <v>2</v>
      </c>
      <c r="V36" s="25">
        <v>2</v>
      </c>
      <c r="W36" s="25">
        <v>2</v>
      </c>
      <c r="X36" s="25">
        <v>5</v>
      </c>
      <c r="Y36" s="25">
        <v>5</v>
      </c>
    </row>
    <row r="37" spans="2:25" x14ac:dyDescent="0.25">
      <c r="B37" s="25">
        <v>1032</v>
      </c>
      <c r="C37" s="25" t="s">
        <v>31</v>
      </c>
      <c r="D37" s="25" t="s">
        <v>65</v>
      </c>
      <c r="E37" s="25">
        <v>2</v>
      </c>
      <c r="F37" s="25" t="s">
        <v>32</v>
      </c>
      <c r="G37" s="25">
        <v>49</v>
      </c>
      <c r="H37" s="25">
        <v>520000</v>
      </c>
      <c r="I37" s="25">
        <f>_xlfn.XLOOKUP('Clients Clustering'!B37,Data!P:P,Data!D:D)</f>
        <v>1740000</v>
      </c>
      <c r="K37" s="25">
        <f t="shared" si="0"/>
        <v>-0.38829651122423092</v>
      </c>
      <c r="L37" s="25">
        <f t="shared" si="1"/>
        <v>0.13775784915160258</v>
      </c>
      <c r="P37" s="25">
        <v>1</v>
      </c>
      <c r="Q37" s="25">
        <v>2</v>
      </c>
      <c r="R37" s="25">
        <v>1</v>
      </c>
      <c r="S37" s="25">
        <v>3</v>
      </c>
      <c r="T37" s="25">
        <v>1</v>
      </c>
      <c r="U37" s="25">
        <v>5</v>
      </c>
      <c r="V37" s="25">
        <v>4</v>
      </c>
      <c r="W37" s="25">
        <v>6</v>
      </c>
      <c r="X37" s="25">
        <v>7</v>
      </c>
      <c r="Y37" s="25">
        <v>9</v>
      </c>
    </row>
    <row r="38" spans="2:25" x14ac:dyDescent="0.25">
      <c r="B38" s="25">
        <v>1033</v>
      </c>
      <c r="C38" s="25" t="s">
        <v>34</v>
      </c>
      <c r="D38" s="25" t="s">
        <v>65</v>
      </c>
      <c r="E38" s="25">
        <v>4</v>
      </c>
      <c r="F38" s="25" t="s">
        <v>33</v>
      </c>
      <c r="G38" s="25">
        <v>49</v>
      </c>
      <c r="H38" s="25">
        <v>350000</v>
      </c>
      <c r="I38" s="25">
        <f>_xlfn.XLOOKUP('Clients Clustering'!B38,Data!P:P,Data!D:D)</f>
        <v>1950000</v>
      </c>
      <c r="K38" s="25">
        <f t="shared" si="0"/>
        <v>-1.2575872639425427</v>
      </c>
      <c r="L38" s="25">
        <f t="shared" si="1"/>
        <v>0.5133780619604752</v>
      </c>
      <c r="P38" s="25">
        <v>1</v>
      </c>
      <c r="Q38" s="25">
        <v>2</v>
      </c>
      <c r="R38" s="25">
        <v>2</v>
      </c>
      <c r="S38" s="25">
        <v>1</v>
      </c>
      <c r="T38" s="25">
        <v>2</v>
      </c>
      <c r="U38" s="25">
        <v>3</v>
      </c>
      <c r="V38" s="25">
        <v>3</v>
      </c>
      <c r="W38" s="25">
        <v>3</v>
      </c>
      <c r="X38" s="25">
        <v>1</v>
      </c>
      <c r="Y38" s="25">
        <v>2</v>
      </c>
    </row>
    <row r="39" spans="2:25" x14ac:dyDescent="0.25">
      <c r="B39" s="25">
        <v>1034</v>
      </c>
      <c r="C39" s="25" t="s">
        <v>31</v>
      </c>
      <c r="D39" s="25" t="s">
        <v>66</v>
      </c>
      <c r="E39" s="25">
        <v>0</v>
      </c>
      <c r="F39" s="25" t="s">
        <v>32</v>
      </c>
      <c r="G39" s="25">
        <v>34</v>
      </c>
      <c r="H39" s="25">
        <v>600000</v>
      </c>
      <c r="I39" s="25">
        <f>_xlfn.XLOOKUP('Clients Clustering'!B39,Data!P:P,Data!D:D)</f>
        <v>870000</v>
      </c>
      <c r="K39" s="25">
        <f t="shared" si="0"/>
        <v>2.0781490054974653E-2</v>
      </c>
      <c r="L39" s="25">
        <f t="shared" si="1"/>
        <v>-1.4183830324851556</v>
      </c>
      <c r="P39" s="25">
        <v>1</v>
      </c>
      <c r="Q39" s="25">
        <v>1</v>
      </c>
      <c r="R39" s="25">
        <v>3</v>
      </c>
      <c r="S39" s="25">
        <v>2</v>
      </c>
      <c r="T39" s="25">
        <v>4</v>
      </c>
      <c r="U39" s="25">
        <v>6</v>
      </c>
      <c r="V39" s="25">
        <v>7</v>
      </c>
      <c r="W39" s="25">
        <v>7</v>
      </c>
      <c r="X39" s="25">
        <v>4</v>
      </c>
      <c r="Y39" s="25">
        <v>6</v>
      </c>
    </row>
    <row r="40" spans="2:25" x14ac:dyDescent="0.25">
      <c r="B40" s="25">
        <v>1035</v>
      </c>
      <c r="C40" s="25" t="s">
        <v>31</v>
      </c>
      <c r="D40" s="25" t="s">
        <v>65</v>
      </c>
      <c r="E40" s="25">
        <v>4</v>
      </c>
      <c r="F40" s="25" t="s">
        <v>33</v>
      </c>
      <c r="G40" s="25">
        <v>50</v>
      </c>
      <c r="H40" s="25">
        <v>940000</v>
      </c>
      <c r="I40" s="25">
        <f>_xlfn.XLOOKUP('Clients Clustering'!B40,Data!P:P,Data!D:D)</f>
        <v>2600000</v>
      </c>
      <c r="K40" s="25">
        <f t="shared" si="0"/>
        <v>1.7593629954915984</v>
      </c>
      <c r="L40" s="25">
        <f t="shared" si="1"/>
        <v>1.6760120539879384</v>
      </c>
      <c r="P40" s="25">
        <v>1</v>
      </c>
      <c r="Q40" s="25">
        <v>2</v>
      </c>
      <c r="R40" s="25">
        <v>1</v>
      </c>
      <c r="S40" s="25">
        <v>3</v>
      </c>
      <c r="T40" s="25">
        <v>1</v>
      </c>
      <c r="U40" s="25">
        <v>5</v>
      </c>
      <c r="V40" s="25">
        <v>4</v>
      </c>
      <c r="W40" s="25">
        <v>6</v>
      </c>
      <c r="X40" s="25">
        <v>7</v>
      </c>
      <c r="Y40" s="25">
        <v>9</v>
      </c>
    </row>
    <row r="41" spans="2:25" x14ac:dyDescent="0.25">
      <c r="B41" s="25">
        <v>1036</v>
      </c>
      <c r="C41" s="25" t="s">
        <v>31</v>
      </c>
      <c r="D41" s="25" t="s">
        <v>65</v>
      </c>
      <c r="E41" s="25">
        <v>3</v>
      </c>
      <c r="F41" s="25" t="s">
        <v>33</v>
      </c>
      <c r="G41" s="25">
        <v>43</v>
      </c>
      <c r="H41" s="25">
        <v>410000</v>
      </c>
      <c r="I41" s="25">
        <f>_xlfn.XLOOKUP('Clients Clustering'!B41,Data!P:P,Data!D:D)</f>
        <v>1920000</v>
      </c>
      <c r="K41" s="25">
        <f t="shared" si="0"/>
        <v>-0.95077876298313857</v>
      </c>
      <c r="L41" s="25">
        <f t="shared" si="1"/>
        <v>0.45971803155920771</v>
      </c>
      <c r="P41" s="25">
        <v>1</v>
      </c>
      <c r="Q41" s="25">
        <v>2</v>
      </c>
      <c r="R41" s="25">
        <v>2</v>
      </c>
      <c r="S41" s="25">
        <v>1</v>
      </c>
      <c r="T41" s="25">
        <v>2</v>
      </c>
      <c r="U41" s="25">
        <v>3</v>
      </c>
      <c r="V41" s="25">
        <v>3</v>
      </c>
      <c r="W41" s="25">
        <v>3</v>
      </c>
      <c r="X41" s="25">
        <v>1</v>
      </c>
      <c r="Y41" s="25">
        <v>2</v>
      </c>
    </row>
    <row r="42" spans="2:25" x14ac:dyDescent="0.25">
      <c r="B42" s="25">
        <v>1037</v>
      </c>
      <c r="C42" s="25" t="s">
        <v>31</v>
      </c>
      <c r="D42" s="25" t="s">
        <v>66</v>
      </c>
      <c r="E42" s="25">
        <v>0</v>
      </c>
      <c r="F42" s="25" t="s">
        <v>33</v>
      </c>
      <c r="G42" s="25">
        <v>31</v>
      </c>
      <c r="H42" s="25">
        <v>700000</v>
      </c>
      <c r="I42" s="25">
        <f>_xlfn.XLOOKUP('Clients Clustering'!B42,Data!P:P,Data!D:D)</f>
        <v>1030000</v>
      </c>
      <c r="K42" s="25">
        <f t="shared" si="0"/>
        <v>0.53212899165398164</v>
      </c>
      <c r="L42" s="25">
        <f t="shared" si="1"/>
        <v>-1.1321962036783955</v>
      </c>
      <c r="P42" s="25">
        <v>1</v>
      </c>
      <c r="Q42" s="25">
        <v>2</v>
      </c>
      <c r="R42" s="25">
        <v>2</v>
      </c>
      <c r="S42" s="25">
        <v>4</v>
      </c>
      <c r="T42" s="25">
        <v>3</v>
      </c>
      <c r="U42" s="25">
        <v>4</v>
      </c>
      <c r="V42" s="25">
        <v>5</v>
      </c>
      <c r="W42" s="25">
        <v>4</v>
      </c>
      <c r="X42" s="25">
        <v>3</v>
      </c>
      <c r="Y42" s="25">
        <v>4</v>
      </c>
    </row>
    <row r="43" spans="2:25" x14ac:dyDescent="0.25">
      <c r="B43" s="25">
        <v>1038</v>
      </c>
      <c r="C43" s="25" t="s">
        <v>31</v>
      </c>
      <c r="D43" s="25" t="s">
        <v>64</v>
      </c>
      <c r="E43" s="25">
        <v>0</v>
      </c>
      <c r="F43" s="25" t="s">
        <v>32</v>
      </c>
      <c r="G43" s="25">
        <v>41</v>
      </c>
      <c r="H43" s="25">
        <v>300000</v>
      </c>
      <c r="I43" s="25">
        <f>_xlfn.XLOOKUP('Clients Clustering'!B43,Data!P:P,Data!D:D)</f>
        <v>880000</v>
      </c>
      <c r="K43" s="25">
        <f t="shared" si="0"/>
        <v>-1.5132610147420462</v>
      </c>
      <c r="L43" s="25">
        <f t="shared" si="1"/>
        <v>-1.4004963556847332</v>
      </c>
      <c r="P43" s="25">
        <v>1</v>
      </c>
      <c r="Q43" s="25">
        <v>2</v>
      </c>
      <c r="R43" s="25">
        <v>2</v>
      </c>
      <c r="S43" s="25">
        <v>1</v>
      </c>
      <c r="T43" s="25">
        <v>5</v>
      </c>
      <c r="U43" s="25">
        <v>2</v>
      </c>
      <c r="V43" s="25">
        <v>2</v>
      </c>
      <c r="W43" s="25">
        <v>2</v>
      </c>
      <c r="X43" s="25">
        <v>5</v>
      </c>
      <c r="Y43" s="25">
        <v>8</v>
      </c>
    </row>
    <row r="44" spans="2:25" x14ac:dyDescent="0.25">
      <c r="B44" s="25">
        <v>1039</v>
      </c>
      <c r="C44" s="25" t="s">
        <v>31</v>
      </c>
      <c r="D44" s="25" t="s">
        <v>65</v>
      </c>
      <c r="E44" s="25">
        <v>2</v>
      </c>
      <c r="F44" s="25" t="s">
        <v>32</v>
      </c>
      <c r="G44" s="25">
        <v>63</v>
      </c>
      <c r="H44" s="25">
        <v>500000</v>
      </c>
      <c r="I44" s="25">
        <f>_xlfn.XLOOKUP('Clients Clustering'!B44,Data!P:P,Data!D:D)</f>
        <v>1350000</v>
      </c>
      <c r="K44" s="25">
        <f t="shared" si="0"/>
        <v>-0.49056601154403234</v>
      </c>
      <c r="L44" s="25">
        <f t="shared" si="1"/>
        <v>-0.55982254606487525</v>
      </c>
      <c r="P44" s="25">
        <v>1</v>
      </c>
      <c r="Q44" s="25">
        <v>2</v>
      </c>
      <c r="R44" s="25">
        <v>2</v>
      </c>
      <c r="S44" s="25">
        <v>1</v>
      </c>
      <c r="T44" s="25">
        <v>5</v>
      </c>
      <c r="U44" s="25">
        <v>2</v>
      </c>
      <c r="V44" s="25">
        <v>2</v>
      </c>
      <c r="W44" s="25">
        <v>2</v>
      </c>
      <c r="X44" s="25">
        <v>5</v>
      </c>
      <c r="Y44" s="25">
        <v>8</v>
      </c>
    </row>
    <row r="45" spans="2:25" x14ac:dyDescent="0.25">
      <c r="B45" s="25">
        <v>1040</v>
      </c>
      <c r="C45" s="25" t="s">
        <v>31</v>
      </c>
      <c r="D45" s="25" t="s">
        <v>66</v>
      </c>
      <c r="E45" s="25">
        <v>0</v>
      </c>
      <c r="F45" s="25" t="s">
        <v>32</v>
      </c>
      <c r="G45" s="25">
        <v>36</v>
      </c>
      <c r="H45" s="25">
        <v>490000</v>
      </c>
      <c r="I45" s="25">
        <f>_xlfn.XLOOKUP('Clients Clustering'!B45,Data!P:P,Data!D:D)</f>
        <v>1610000</v>
      </c>
      <c r="K45" s="25">
        <f t="shared" si="0"/>
        <v>-0.541700761703933</v>
      </c>
      <c r="L45" s="25">
        <f t="shared" si="1"/>
        <v>-9.4768949253890053E-2</v>
      </c>
      <c r="P45" s="25">
        <v>1</v>
      </c>
      <c r="Q45" s="25">
        <v>2</v>
      </c>
      <c r="R45" s="25">
        <v>2</v>
      </c>
      <c r="S45" s="25">
        <v>1</v>
      </c>
      <c r="T45" s="25">
        <v>5</v>
      </c>
      <c r="U45" s="25">
        <v>2</v>
      </c>
      <c r="V45" s="25">
        <v>2</v>
      </c>
      <c r="W45" s="25">
        <v>2</v>
      </c>
      <c r="X45" s="25">
        <v>5</v>
      </c>
      <c r="Y45" s="25">
        <v>8</v>
      </c>
    </row>
    <row r="46" spans="2:25" x14ac:dyDescent="0.25">
      <c r="B46" s="25">
        <v>1041</v>
      </c>
      <c r="C46" s="25" t="s">
        <v>31</v>
      </c>
      <c r="D46" s="25" t="s">
        <v>66</v>
      </c>
      <c r="E46" s="25">
        <v>0</v>
      </c>
      <c r="F46" s="25" t="s">
        <v>33</v>
      </c>
      <c r="G46" s="25">
        <v>30</v>
      </c>
      <c r="H46" s="25">
        <v>580000</v>
      </c>
      <c r="I46" s="25">
        <f>_xlfn.XLOOKUP('Clients Clustering'!B46,Data!P:P,Data!D:D)</f>
        <v>1380000</v>
      </c>
      <c r="K46" s="25">
        <f t="shared" si="0"/>
        <v>-8.1488010264826743E-2</v>
      </c>
      <c r="L46" s="25">
        <f t="shared" si="1"/>
        <v>-0.5061625156636077</v>
      </c>
      <c r="P46" s="25">
        <v>1</v>
      </c>
      <c r="Q46" s="25">
        <v>2</v>
      </c>
      <c r="R46" s="25">
        <v>2</v>
      </c>
      <c r="S46" s="25">
        <v>1</v>
      </c>
      <c r="T46" s="25">
        <v>2</v>
      </c>
      <c r="U46" s="25">
        <v>3</v>
      </c>
      <c r="V46" s="25">
        <v>3</v>
      </c>
      <c r="W46" s="25">
        <v>3</v>
      </c>
      <c r="X46" s="25">
        <v>2</v>
      </c>
      <c r="Y46" s="25">
        <v>3</v>
      </c>
    </row>
    <row r="47" spans="2:25" x14ac:dyDescent="0.25">
      <c r="B47" s="25">
        <v>1042</v>
      </c>
      <c r="C47" s="25" t="s">
        <v>34</v>
      </c>
      <c r="D47" s="25" t="s">
        <v>65</v>
      </c>
      <c r="E47" s="25">
        <v>2</v>
      </c>
      <c r="F47" s="25" t="s">
        <v>33</v>
      </c>
      <c r="G47" s="25">
        <v>55</v>
      </c>
      <c r="H47" s="25">
        <v>800000</v>
      </c>
      <c r="I47" s="25">
        <f>_xlfn.XLOOKUP('Clients Clustering'!B47,Data!P:P,Data!D:D)</f>
        <v>1290000</v>
      </c>
      <c r="K47" s="25">
        <f t="shared" si="0"/>
        <v>1.0434764932529885</v>
      </c>
      <c r="L47" s="25">
        <f t="shared" si="1"/>
        <v>-0.66714260686741034</v>
      </c>
      <c r="P47" s="25">
        <v>1</v>
      </c>
      <c r="Q47" s="25">
        <v>1</v>
      </c>
      <c r="R47" s="25">
        <v>3</v>
      </c>
      <c r="S47" s="25">
        <v>2</v>
      </c>
      <c r="T47" s="25">
        <v>4</v>
      </c>
      <c r="U47" s="25">
        <v>1</v>
      </c>
      <c r="V47" s="25">
        <v>1</v>
      </c>
      <c r="W47" s="25">
        <v>1</v>
      </c>
      <c r="X47" s="25">
        <v>8</v>
      </c>
      <c r="Y47" s="25">
        <v>10</v>
      </c>
    </row>
    <row r="48" spans="2:25" x14ac:dyDescent="0.25">
      <c r="B48" s="25">
        <v>1043</v>
      </c>
      <c r="C48" s="25" t="s">
        <v>31</v>
      </c>
      <c r="D48" s="25" t="s">
        <v>65</v>
      </c>
      <c r="E48" s="25">
        <v>2</v>
      </c>
      <c r="F48" s="25" t="s">
        <v>33</v>
      </c>
      <c r="G48" s="25">
        <v>40</v>
      </c>
      <c r="H48" s="25">
        <v>1170000</v>
      </c>
      <c r="I48" s="25">
        <f>_xlfn.XLOOKUP('Clients Clustering'!B48,Data!P:P,Data!D:D)</f>
        <v>2100000</v>
      </c>
      <c r="K48" s="25">
        <f t="shared" si="0"/>
        <v>2.9354622491693143</v>
      </c>
      <c r="L48" s="25">
        <f t="shared" si="1"/>
        <v>0.78167821396681292</v>
      </c>
      <c r="P48" s="25">
        <v>1</v>
      </c>
      <c r="Q48" s="25">
        <v>2</v>
      </c>
      <c r="R48" s="25">
        <v>2</v>
      </c>
      <c r="S48" s="25">
        <v>1</v>
      </c>
      <c r="T48" s="25">
        <v>2</v>
      </c>
      <c r="U48" s="25">
        <v>3</v>
      </c>
      <c r="V48" s="25">
        <v>3</v>
      </c>
      <c r="W48" s="25">
        <v>3</v>
      </c>
      <c r="X48" s="25">
        <v>2</v>
      </c>
      <c r="Y48" s="25">
        <v>3</v>
      </c>
    </row>
    <row r="49" spans="2:25" x14ac:dyDescent="0.25">
      <c r="B49" s="25">
        <v>1044</v>
      </c>
      <c r="C49" s="25" t="s">
        <v>31</v>
      </c>
      <c r="D49" s="25" t="s">
        <v>66</v>
      </c>
      <c r="E49" s="25">
        <v>0</v>
      </c>
      <c r="F49" s="25" t="s">
        <v>33</v>
      </c>
      <c r="G49" s="25">
        <v>37</v>
      </c>
      <c r="H49" s="25">
        <v>760000</v>
      </c>
      <c r="I49" s="25">
        <f>_xlfn.XLOOKUP('Clients Clustering'!B49,Data!P:P,Data!D:D)</f>
        <v>1340000</v>
      </c>
      <c r="K49" s="25">
        <f t="shared" si="0"/>
        <v>0.83893749261338579</v>
      </c>
      <c r="L49" s="25">
        <f t="shared" si="1"/>
        <v>-0.5777092228652978</v>
      </c>
      <c r="P49" s="25">
        <v>1</v>
      </c>
      <c r="Q49" s="25">
        <v>2</v>
      </c>
      <c r="R49" s="25">
        <v>2</v>
      </c>
      <c r="S49" s="25">
        <v>1</v>
      </c>
      <c r="T49" s="25">
        <v>5</v>
      </c>
      <c r="U49" s="25">
        <v>2</v>
      </c>
      <c r="V49" s="25">
        <v>2</v>
      </c>
      <c r="W49" s="25">
        <v>2</v>
      </c>
      <c r="X49" s="25">
        <v>5</v>
      </c>
      <c r="Y49" s="25">
        <v>5</v>
      </c>
    </row>
    <row r="50" spans="2:25" x14ac:dyDescent="0.25">
      <c r="B50" s="25">
        <v>1045</v>
      </c>
      <c r="C50" s="25" t="s">
        <v>31</v>
      </c>
      <c r="D50" s="25" t="s">
        <v>66</v>
      </c>
      <c r="E50" s="25">
        <v>0</v>
      </c>
      <c r="F50" s="25" t="s">
        <v>33</v>
      </c>
      <c r="G50" s="25">
        <v>30</v>
      </c>
      <c r="H50" s="25">
        <v>610000</v>
      </c>
      <c r="I50" s="25">
        <f>_xlfn.XLOOKUP('Clients Clustering'!B50,Data!P:P,Data!D:D)</f>
        <v>1810000</v>
      </c>
      <c r="K50" s="25">
        <f t="shared" si="0"/>
        <v>7.1916240214875346E-2</v>
      </c>
      <c r="L50" s="25">
        <f t="shared" si="1"/>
        <v>0.26296458675456014</v>
      </c>
      <c r="P50" s="25">
        <v>1</v>
      </c>
      <c r="Q50" s="25">
        <v>2</v>
      </c>
      <c r="R50" s="25">
        <v>2</v>
      </c>
      <c r="S50" s="25">
        <v>1</v>
      </c>
      <c r="T50" s="25">
        <v>5</v>
      </c>
      <c r="U50" s="25">
        <v>2</v>
      </c>
      <c r="V50" s="25">
        <v>2</v>
      </c>
      <c r="W50" s="25">
        <v>2</v>
      </c>
      <c r="X50" s="25">
        <v>5</v>
      </c>
      <c r="Y50" s="25">
        <v>5</v>
      </c>
    </row>
    <row r="51" spans="2:25" x14ac:dyDescent="0.25">
      <c r="B51" s="25">
        <v>1046</v>
      </c>
      <c r="C51" s="25" t="s">
        <v>31</v>
      </c>
      <c r="D51" s="25" t="s">
        <v>66</v>
      </c>
      <c r="E51" s="25">
        <v>0</v>
      </c>
      <c r="F51" s="25" t="s">
        <v>33</v>
      </c>
      <c r="G51" s="25">
        <v>30</v>
      </c>
      <c r="H51" s="25">
        <v>580000</v>
      </c>
      <c r="I51" s="25">
        <f>_xlfn.XLOOKUP('Clients Clustering'!B51,Data!P:P,Data!D:D)</f>
        <v>1670000</v>
      </c>
      <c r="K51" s="25">
        <f t="shared" si="0"/>
        <v>-8.1488010264826743E-2</v>
      </c>
      <c r="L51" s="25">
        <f t="shared" si="1"/>
        <v>1.2551111548645005E-2</v>
      </c>
      <c r="P51" s="25">
        <v>1</v>
      </c>
      <c r="Q51" s="25">
        <v>2</v>
      </c>
      <c r="R51" s="25">
        <v>2</v>
      </c>
      <c r="S51" s="25">
        <v>1</v>
      </c>
      <c r="T51" s="25">
        <v>2</v>
      </c>
      <c r="U51" s="25">
        <v>3</v>
      </c>
      <c r="V51" s="25">
        <v>3</v>
      </c>
      <c r="W51" s="25">
        <v>3</v>
      </c>
      <c r="X51" s="25">
        <v>2</v>
      </c>
      <c r="Y51" s="25">
        <v>3</v>
      </c>
    </row>
    <row r="52" spans="2:25" x14ac:dyDescent="0.25">
      <c r="B52" s="25">
        <v>1047</v>
      </c>
      <c r="C52" s="25" t="s">
        <v>31</v>
      </c>
      <c r="D52" s="25" t="s">
        <v>65</v>
      </c>
      <c r="E52" s="25">
        <v>2</v>
      </c>
      <c r="F52" s="25" t="s">
        <v>33</v>
      </c>
      <c r="G52" s="25">
        <v>60</v>
      </c>
      <c r="H52" s="25">
        <v>810000</v>
      </c>
      <c r="I52" s="25">
        <f>_xlfn.XLOOKUP('Clients Clustering'!B52,Data!P:P,Data!D:D)</f>
        <v>980000</v>
      </c>
      <c r="K52" s="25">
        <f t="shared" si="0"/>
        <v>1.0946112434128894</v>
      </c>
      <c r="L52" s="25">
        <f t="shared" si="1"/>
        <v>-1.2216295876805081</v>
      </c>
      <c r="P52" s="25">
        <v>1</v>
      </c>
      <c r="Q52" s="25">
        <v>1</v>
      </c>
      <c r="R52" s="25">
        <v>3</v>
      </c>
      <c r="S52" s="25">
        <v>2</v>
      </c>
      <c r="T52" s="25">
        <v>4</v>
      </c>
      <c r="U52" s="25">
        <v>1</v>
      </c>
      <c r="V52" s="25">
        <v>1</v>
      </c>
      <c r="W52" s="25">
        <v>5</v>
      </c>
      <c r="X52" s="25">
        <v>6</v>
      </c>
      <c r="Y52" s="25">
        <v>7</v>
      </c>
    </row>
    <row r="53" spans="2:25" x14ac:dyDescent="0.25">
      <c r="B53" s="25">
        <v>1048</v>
      </c>
      <c r="C53" s="25" t="s">
        <v>31</v>
      </c>
      <c r="D53" s="25" t="s">
        <v>65</v>
      </c>
      <c r="E53" s="25">
        <v>4</v>
      </c>
      <c r="F53" s="25" t="s">
        <v>33</v>
      </c>
      <c r="G53" s="25">
        <v>46</v>
      </c>
      <c r="H53" s="25">
        <v>860000</v>
      </c>
      <c r="I53" s="25">
        <f>_xlfn.XLOOKUP('Clients Clustering'!B53,Data!P:P,Data!D:D)</f>
        <v>2320000</v>
      </c>
      <c r="K53" s="25">
        <f t="shared" si="0"/>
        <v>1.3502849942123929</v>
      </c>
      <c r="L53" s="25">
        <f t="shared" si="1"/>
        <v>1.1751851035761081</v>
      </c>
      <c r="P53" s="25">
        <v>1</v>
      </c>
      <c r="Q53" s="25">
        <v>2</v>
      </c>
      <c r="R53" s="25">
        <v>1</v>
      </c>
      <c r="S53" s="25">
        <v>3</v>
      </c>
      <c r="T53" s="25">
        <v>1</v>
      </c>
      <c r="U53" s="25">
        <v>5</v>
      </c>
      <c r="V53" s="25">
        <v>4</v>
      </c>
      <c r="W53" s="25">
        <v>6</v>
      </c>
      <c r="X53" s="25">
        <v>7</v>
      </c>
      <c r="Y53" s="25">
        <v>9</v>
      </c>
    </row>
    <row r="54" spans="2:25" x14ac:dyDescent="0.25">
      <c r="B54" s="25">
        <v>1049</v>
      </c>
      <c r="C54" s="25" t="s">
        <v>31</v>
      </c>
      <c r="D54" s="25" t="s">
        <v>65</v>
      </c>
      <c r="E54" s="25">
        <v>2</v>
      </c>
      <c r="F54" s="25" t="s">
        <v>32</v>
      </c>
      <c r="G54" s="25">
        <v>43</v>
      </c>
      <c r="H54" s="25">
        <v>410000</v>
      </c>
      <c r="I54" s="25">
        <f>_xlfn.XLOOKUP('Clients Clustering'!B54,Data!P:P,Data!D:D)</f>
        <v>2390000</v>
      </c>
      <c r="K54" s="25">
        <f t="shared" si="0"/>
        <v>-0.95077876298313857</v>
      </c>
      <c r="L54" s="25">
        <f t="shared" si="1"/>
        <v>1.3003918411790656</v>
      </c>
      <c r="P54" s="25">
        <v>1</v>
      </c>
      <c r="Q54" s="25">
        <v>2</v>
      </c>
      <c r="R54" s="25">
        <v>2</v>
      </c>
      <c r="S54" s="25">
        <v>4</v>
      </c>
      <c r="T54" s="25">
        <v>3</v>
      </c>
      <c r="U54" s="25">
        <v>4</v>
      </c>
      <c r="V54" s="25">
        <v>5</v>
      </c>
      <c r="W54" s="25">
        <v>4</v>
      </c>
      <c r="X54" s="25">
        <v>3</v>
      </c>
      <c r="Y54" s="25">
        <v>4</v>
      </c>
    </row>
    <row r="55" spans="2:25" x14ac:dyDescent="0.25">
      <c r="B55" s="25">
        <v>1050</v>
      </c>
      <c r="C55" s="25" t="s">
        <v>34</v>
      </c>
      <c r="D55" s="25" t="s">
        <v>65</v>
      </c>
      <c r="E55" s="25">
        <v>3</v>
      </c>
      <c r="F55" s="25" t="s">
        <v>33</v>
      </c>
      <c r="G55" s="25">
        <v>55</v>
      </c>
      <c r="H55" s="25">
        <v>460000</v>
      </c>
      <c r="I55" s="25">
        <f>_xlfn.XLOOKUP('Clients Clustering'!B55,Data!P:P,Data!D:D)</f>
        <v>840000</v>
      </c>
      <c r="K55" s="25">
        <f t="shared" si="0"/>
        <v>-0.69510501218363507</v>
      </c>
      <c r="L55" s="25">
        <f t="shared" si="1"/>
        <v>-1.4720430628864232</v>
      </c>
      <c r="P55" s="25">
        <v>1</v>
      </c>
      <c r="Q55" s="25">
        <v>2</v>
      </c>
      <c r="R55" s="25">
        <v>2</v>
      </c>
      <c r="S55" s="25">
        <v>1</v>
      </c>
      <c r="T55" s="25">
        <v>5</v>
      </c>
      <c r="U55" s="25">
        <v>2</v>
      </c>
      <c r="V55" s="25">
        <v>2</v>
      </c>
      <c r="W55" s="25">
        <v>2</v>
      </c>
      <c r="X55" s="25">
        <v>5</v>
      </c>
      <c r="Y55" s="25">
        <v>8</v>
      </c>
    </row>
    <row r="56" spans="2:25" x14ac:dyDescent="0.25">
      <c r="B56" s="25">
        <v>1051</v>
      </c>
      <c r="C56" s="25" t="s">
        <v>31</v>
      </c>
      <c r="D56" s="25" t="s">
        <v>66</v>
      </c>
      <c r="E56" s="25">
        <v>0</v>
      </c>
      <c r="F56" s="25" t="s">
        <v>33</v>
      </c>
      <c r="G56" s="25">
        <v>35</v>
      </c>
      <c r="H56" s="25">
        <v>560000</v>
      </c>
      <c r="I56" s="25">
        <f>_xlfn.XLOOKUP('Clients Clustering'!B56,Data!P:P,Data!D:D)</f>
        <v>1590000</v>
      </c>
      <c r="K56" s="25">
        <f t="shared" si="0"/>
        <v>-0.18375751058462814</v>
      </c>
      <c r="L56" s="25">
        <f t="shared" si="1"/>
        <v>-0.13054230285473506</v>
      </c>
      <c r="P56" s="25">
        <v>1</v>
      </c>
      <c r="Q56" s="25">
        <v>1</v>
      </c>
      <c r="R56" s="25">
        <v>3</v>
      </c>
      <c r="S56" s="25">
        <v>2</v>
      </c>
      <c r="T56" s="25">
        <v>4</v>
      </c>
      <c r="U56" s="25">
        <v>1</v>
      </c>
      <c r="V56" s="25">
        <v>1</v>
      </c>
      <c r="W56" s="25">
        <v>1</v>
      </c>
      <c r="X56" s="25">
        <v>8</v>
      </c>
      <c r="Y56" s="25">
        <v>10</v>
      </c>
    </row>
    <row r="57" spans="2:25" x14ac:dyDescent="0.25">
      <c r="B57" s="25">
        <v>1052</v>
      </c>
      <c r="C57" s="25" t="s">
        <v>31</v>
      </c>
      <c r="D57" s="25" t="s">
        <v>65</v>
      </c>
      <c r="E57" s="25">
        <v>2</v>
      </c>
      <c r="F57" s="25" t="s">
        <v>32</v>
      </c>
      <c r="G57" s="25">
        <v>53</v>
      </c>
      <c r="H57" s="25">
        <v>930000</v>
      </c>
      <c r="I57" s="25">
        <f>_xlfn.XLOOKUP('Clients Clustering'!B57,Data!P:P,Data!D:D)</f>
        <v>2020000</v>
      </c>
      <c r="K57" s="25">
        <f t="shared" si="0"/>
        <v>1.7082282453316977</v>
      </c>
      <c r="L57" s="25">
        <f t="shared" si="1"/>
        <v>0.63858479956343284</v>
      </c>
      <c r="P57" s="25">
        <v>1</v>
      </c>
      <c r="Q57" s="25">
        <v>2</v>
      </c>
      <c r="R57" s="25">
        <v>2</v>
      </c>
      <c r="S57" s="25">
        <v>1</v>
      </c>
      <c r="T57" s="25">
        <v>5</v>
      </c>
      <c r="U57" s="25">
        <v>2</v>
      </c>
      <c r="V57" s="25">
        <v>2</v>
      </c>
      <c r="W57" s="25">
        <v>2</v>
      </c>
      <c r="X57" s="25">
        <v>5</v>
      </c>
      <c r="Y57" s="25">
        <v>5</v>
      </c>
    </row>
    <row r="58" spans="2:25" x14ac:dyDescent="0.25">
      <c r="B58" s="25">
        <v>1053</v>
      </c>
      <c r="C58" s="25" t="s">
        <v>31</v>
      </c>
      <c r="D58" s="25" t="s">
        <v>65</v>
      </c>
      <c r="E58" s="25">
        <v>2</v>
      </c>
      <c r="F58" s="25" t="s">
        <v>32</v>
      </c>
      <c r="G58" s="25">
        <v>65</v>
      </c>
      <c r="H58" s="25">
        <v>520000</v>
      </c>
      <c r="I58" s="25">
        <f>_xlfn.XLOOKUP('Clients Clustering'!B58,Data!P:P,Data!D:D)</f>
        <v>1700000</v>
      </c>
      <c r="K58" s="25">
        <f t="shared" si="0"/>
        <v>-0.38829651122423092</v>
      </c>
      <c r="L58" s="25">
        <f t="shared" si="1"/>
        <v>6.6211141949912525E-2</v>
      </c>
      <c r="P58" s="25">
        <v>1</v>
      </c>
      <c r="Q58" s="25">
        <v>2</v>
      </c>
      <c r="R58" s="25">
        <v>2</v>
      </c>
      <c r="S58" s="25">
        <v>1</v>
      </c>
      <c r="T58" s="25">
        <v>2</v>
      </c>
      <c r="U58" s="25">
        <v>3</v>
      </c>
      <c r="V58" s="25">
        <v>3</v>
      </c>
      <c r="W58" s="25">
        <v>3</v>
      </c>
      <c r="X58" s="25">
        <v>2</v>
      </c>
      <c r="Y58" s="25">
        <v>3</v>
      </c>
    </row>
    <row r="59" spans="2:25" x14ac:dyDescent="0.25">
      <c r="B59" s="25">
        <v>1054</v>
      </c>
      <c r="C59" s="25" t="s">
        <v>31</v>
      </c>
      <c r="D59" s="25" t="s">
        <v>65</v>
      </c>
      <c r="E59" s="25">
        <v>4</v>
      </c>
      <c r="F59" s="25" t="s">
        <v>33</v>
      </c>
      <c r="G59" s="25">
        <v>51</v>
      </c>
      <c r="H59" s="25">
        <v>920000</v>
      </c>
      <c r="I59" s="25">
        <f>_xlfn.XLOOKUP('Clients Clustering'!B59,Data!P:P,Data!D:D)</f>
        <v>1150000</v>
      </c>
      <c r="K59" s="25">
        <f t="shared" si="0"/>
        <v>1.657093495171797</v>
      </c>
      <c r="L59" s="25">
        <f t="shared" si="1"/>
        <v>-0.9175560820733254</v>
      </c>
      <c r="P59" s="25">
        <v>1</v>
      </c>
      <c r="Q59" s="25">
        <v>2</v>
      </c>
      <c r="R59" s="25">
        <v>2</v>
      </c>
      <c r="S59" s="25">
        <v>4</v>
      </c>
      <c r="T59" s="25">
        <v>3</v>
      </c>
      <c r="U59" s="25">
        <v>4</v>
      </c>
      <c r="V59" s="25">
        <v>5</v>
      </c>
      <c r="W59" s="25">
        <v>4</v>
      </c>
      <c r="X59" s="25">
        <v>3</v>
      </c>
      <c r="Y59" s="25">
        <v>4</v>
      </c>
    </row>
    <row r="60" spans="2:25" x14ac:dyDescent="0.25">
      <c r="B60" s="25">
        <v>1055</v>
      </c>
      <c r="C60" s="25" t="s">
        <v>31</v>
      </c>
      <c r="D60" s="25" t="s">
        <v>65</v>
      </c>
      <c r="E60" s="25">
        <v>3</v>
      </c>
      <c r="F60" s="25" t="s">
        <v>32</v>
      </c>
      <c r="G60" s="25">
        <v>52</v>
      </c>
      <c r="H60" s="25">
        <v>410000</v>
      </c>
      <c r="I60" s="25">
        <f>_xlfn.XLOOKUP('Clients Clustering'!B60,Data!P:P,Data!D:D)</f>
        <v>1280000</v>
      </c>
      <c r="K60" s="25">
        <f t="shared" si="0"/>
        <v>-0.95077876298313857</v>
      </c>
      <c r="L60" s="25">
        <f t="shared" si="1"/>
        <v>-0.68502928366783289</v>
      </c>
      <c r="P60" s="25">
        <v>1</v>
      </c>
      <c r="Q60" s="25">
        <v>2</v>
      </c>
      <c r="R60" s="25">
        <v>2</v>
      </c>
      <c r="S60" s="25">
        <v>1</v>
      </c>
      <c r="T60" s="25">
        <v>5</v>
      </c>
      <c r="U60" s="25">
        <v>2</v>
      </c>
      <c r="V60" s="25">
        <v>2</v>
      </c>
      <c r="W60" s="25">
        <v>2</v>
      </c>
      <c r="X60" s="25">
        <v>5</v>
      </c>
      <c r="Y60" s="25">
        <v>8</v>
      </c>
    </row>
    <row r="61" spans="2:25" x14ac:dyDescent="0.25">
      <c r="B61" s="25">
        <v>1056</v>
      </c>
      <c r="C61" s="25" t="s">
        <v>31</v>
      </c>
      <c r="D61" s="25" t="s">
        <v>65</v>
      </c>
      <c r="E61" s="25">
        <v>2</v>
      </c>
      <c r="F61" s="25" t="s">
        <v>33</v>
      </c>
      <c r="G61" s="25">
        <v>65</v>
      </c>
      <c r="H61" s="25">
        <v>550000</v>
      </c>
      <c r="I61" s="25">
        <f>_xlfn.XLOOKUP('Clients Clustering'!B61,Data!P:P,Data!D:D)</f>
        <v>1380000</v>
      </c>
      <c r="K61" s="25">
        <f t="shared" si="0"/>
        <v>-0.23489226074452885</v>
      </c>
      <c r="L61" s="25">
        <f t="shared" si="1"/>
        <v>-0.5061625156636077</v>
      </c>
      <c r="P61" s="25">
        <v>1</v>
      </c>
      <c r="Q61" s="25">
        <v>2</v>
      </c>
      <c r="R61" s="25">
        <v>2</v>
      </c>
      <c r="S61" s="25">
        <v>1</v>
      </c>
      <c r="T61" s="25">
        <v>5</v>
      </c>
      <c r="U61" s="25">
        <v>2</v>
      </c>
      <c r="V61" s="25">
        <v>2</v>
      </c>
      <c r="W61" s="25">
        <v>2</v>
      </c>
      <c r="X61" s="25">
        <v>5</v>
      </c>
      <c r="Y61" s="25">
        <v>8</v>
      </c>
    </row>
    <row r="62" spans="2:25" x14ac:dyDescent="0.25">
      <c r="B62" s="25">
        <v>1057</v>
      </c>
      <c r="C62" s="25" t="s">
        <v>31</v>
      </c>
      <c r="D62" s="25" t="s">
        <v>65</v>
      </c>
      <c r="E62" s="25">
        <v>3</v>
      </c>
      <c r="F62" s="25" t="s">
        <v>33</v>
      </c>
      <c r="G62" s="25">
        <v>62</v>
      </c>
      <c r="H62" s="25">
        <v>610000</v>
      </c>
      <c r="I62" s="25">
        <f>_xlfn.XLOOKUP('Clients Clustering'!B62,Data!P:P,Data!D:D)</f>
        <v>1500000</v>
      </c>
      <c r="K62" s="25">
        <f t="shared" si="0"/>
        <v>7.1916240214875346E-2</v>
      </c>
      <c r="L62" s="25">
        <f t="shared" si="1"/>
        <v>-0.29152239405853764</v>
      </c>
      <c r="P62" s="25">
        <v>1</v>
      </c>
      <c r="Q62" s="25">
        <v>2</v>
      </c>
      <c r="R62" s="25">
        <v>2</v>
      </c>
      <c r="S62" s="25">
        <v>1</v>
      </c>
      <c r="T62" s="25">
        <v>5</v>
      </c>
      <c r="U62" s="25">
        <v>2</v>
      </c>
      <c r="V62" s="25">
        <v>2</v>
      </c>
      <c r="W62" s="25">
        <v>2</v>
      </c>
      <c r="X62" s="25">
        <v>5</v>
      </c>
      <c r="Y62" s="25">
        <v>5</v>
      </c>
    </row>
    <row r="63" spans="2:25" x14ac:dyDescent="0.25">
      <c r="B63" s="25">
        <v>1058</v>
      </c>
      <c r="C63" s="25" t="s">
        <v>31</v>
      </c>
      <c r="D63" s="25" t="s">
        <v>66</v>
      </c>
      <c r="E63" s="25">
        <v>0</v>
      </c>
      <c r="F63" s="25" t="s">
        <v>33</v>
      </c>
      <c r="G63" s="25">
        <v>39</v>
      </c>
      <c r="H63" s="25">
        <v>530000</v>
      </c>
      <c r="I63" s="25">
        <f>_xlfn.XLOOKUP('Clients Clustering'!B63,Data!P:P,Data!D:D)</f>
        <v>1720000</v>
      </c>
      <c r="K63" s="25">
        <f t="shared" si="0"/>
        <v>-0.33716176106433021</v>
      </c>
      <c r="L63" s="25">
        <f t="shared" si="1"/>
        <v>0.10198449555075755</v>
      </c>
      <c r="P63" s="25">
        <v>1</v>
      </c>
      <c r="Q63" s="25">
        <v>2</v>
      </c>
      <c r="R63" s="25">
        <v>1</v>
      </c>
      <c r="S63" s="25">
        <v>3</v>
      </c>
      <c r="T63" s="25">
        <v>1</v>
      </c>
      <c r="U63" s="25">
        <v>5</v>
      </c>
      <c r="V63" s="25">
        <v>4</v>
      </c>
      <c r="W63" s="25">
        <v>6</v>
      </c>
      <c r="X63" s="25">
        <v>7</v>
      </c>
      <c r="Y63" s="25">
        <v>9</v>
      </c>
    </row>
    <row r="64" spans="2:25" x14ac:dyDescent="0.25">
      <c r="B64" s="25">
        <v>1059</v>
      </c>
      <c r="C64" s="25" t="s">
        <v>31</v>
      </c>
      <c r="D64" s="25" t="s">
        <v>65</v>
      </c>
      <c r="E64" s="25">
        <v>4</v>
      </c>
      <c r="F64" s="25" t="s">
        <v>33</v>
      </c>
      <c r="G64" s="25">
        <v>43</v>
      </c>
      <c r="H64" s="25">
        <v>420000</v>
      </c>
      <c r="I64" s="25">
        <f>_xlfn.XLOOKUP('Clients Clustering'!B64,Data!P:P,Data!D:D)</f>
        <v>2030000</v>
      </c>
      <c r="K64" s="25">
        <f t="shared" si="0"/>
        <v>-0.89964401282323792</v>
      </c>
      <c r="L64" s="25">
        <f t="shared" si="1"/>
        <v>0.65647147636385528</v>
      </c>
      <c r="P64" s="25">
        <v>1</v>
      </c>
      <c r="Q64" s="25">
        <v>1</v>
      </c>
      <c r="R64" s="25">
        <v>3</v>
      </c>
      <c r="S64" s="25">
        <v>2</v>
      </c>
      <c r="T64" s="25">
        <v>4</v>
      </c>
      <c r="U64" s="25">
        <v>1</v>
      </c>
      <c r="V64" s="25">
        <v>1</v>
      </c>
      <c r="W64" s="25">
        <v>5</v>
      </c>
      <c r="X64" s="25">
        <v>6</v>
      </c>
      <c r="Y64" s="25">
        <v>7</v>
      </c>
    </row>
    <row r="65" spans="2:25" x14ac:dyDescent="0.25">
      <c r="B65" s="25">
        <v>1060</v>
      </c>
      <c r="C65" s="25" t="s">
        <v>34</v>
      </c>
      <c r="D65" s="25" t="s">
        <v>65</v>
      </c>
      <c r="E65" s="25">
        <v>3</v>
      </c>
      <c r="F65" s="25" t="s">
        <v>32</v>
      </c>
      <c r="G65" s="25">
        <v>50</v>
      </c>
      <c r="H65" s="25">
        <v>700000</v>
      </c>
      <c r="I65" s="25">
        <f>_xlfn.XLOOKUP('Clients Clustering'!B65,Data!P:P,Data!D:D)</f>
        <v>2250000</v>
      </c>
      <c r="K65" s="25">
        <f t="shared" si="0"/>
        <v>0.53212899165398164</v>
      </c>
      <c r="L65" s="25">
        <f t="shared" si="1"/>
        <v>1.0499783659731505</v>
      </c>
      <c r="P65" s="25">
        <v>1</v>
      </c>
      <c r="Q65" s="25">
        <v>1</v>
      </c>
      <c r="R65" s="25">
        <v>3</v>
      </c>
      <c r="S65" s="25">
        <v>2</v>
      </c>
      <c r="T65" s="25">
        <v>4</v>
      </c>
      <c r="U65" s="25">
        <v>1</v>
      </c>
      <c r="V65" s="25">
        <v>1</v>
      </c>
      <c r="W65" s="25">
        <v>1</v>
      </c>
      <c r="X65" s="25">
        <v>8</v>
      </c>
      <c r="Y65" s="25">
        <v>10</v>
      </c>
    </row>
    <row r="66" spans="2:25" x14ac:dyDescent="0.25">
      <c r="B66" s="25">
        <v>1061</v>
      </c>
      <c r="C66" s="25" t="s">
        <v>31</v>
      </c>
      <c r="D66" s="25" t="s">
        <v>65</v>
      </c>
      <c r="E66" s="25">
        <v>4</v>
      </c>
      <c r="F66" s="25" t="s">
        <v>33</v>
      </c>
      <c r="G66" s="25">
        <v>61</v>
      </c>
      <c r="H66" s="25">
        <v>950000</v>
      </c>
      <c r="I66" s="25">
        <f>_xlfn.XLOOKUP('Clients Clustering'!B66,Data!P:P,Data!D:D)</f>
        <v>1850000</v>
      </c>
      <c r="K66" s="25">
        <f t="shared" si="0"/>
        <v>1.810497745651499</v>
      </c>
      <c r="L66" s="25">
        <f t="shared" si="1"/>
        <v>0.33451129395625018</v>
      </c>
      <c r="P66" s="25">
        <v>1</v>
      </c>
      <c r="Q66" s="25">
        <v>2</v>
      </c>
      <c r="R66" s="25">
        <v>2</v>
      </c>
      <c r="S66" s="25">
        <v>1</v>
      </c>
      <c r="T66" s="25">
        <v>5</v>
      </c>
      <c r="U66" s="25">
        <v>2</v>
      </c>
      <c r="V66" s="25">
        <v>2</v>
      </c>
      <c r="W66" s="25">
        <v>2</v>
      </c>
      <c r="X66" s="25">
        <v>5</v>
      </c>
      <c r="Y66" s="25">
        <v>8</v>
      </c>
    </row>
    <row r="67" spans="2:25" x14ac:dyDescent="0.25">
      <c r="B67" s="25">
        <v>1062</v>
      </c>
      <c r="C67" s="25" t="s">
        <v>31</v>
      </c>
      <c r="D67" s="25" t="s">
        <v>64</v>
      </c>
      <c r="E67" s="25">
        <v>0</v>
      </c>
      <c r="F67" s="25" t="s">
        <v>33</v>
      </c>
      <c r="G67" s="25">
        <v>33</v>
      </c>
      <c r="H67" s="25">
        <v>660000</v>
      </c>
      <c r="I67" s="25">
        <f>_xlfn.XLOOKUP('Clients Clustering'!B67,Data!P:P,Data!D:D)</f>
        <v>1420000</v>
      </c>
      <c r="K67" s="25">
        <f t="shared" si="0"/>
        <v>0.32758999101437886</v>
      </c>
      <c r="L67" s="25">
        <f t="shared" si="1"/>
        <v>-0.43461580846191772</v>
      </c>
      <c r="P67" s="25">
        <v>1</v>
      </c>
      <c r="Q67" s="25">
        <v>2</v>
      </c>
      <c r="R67" s="25">
        <v>2</v>
      </c>
      <c r="S67" s="25">
        <v>4</v>
      </c>
      <c r="T67" s="25">
        <v>3</v>
      </c>
      <c r="U67" s="25">
        <v>4</v>
      </c>
      <c r="V67" s="25">
        <v>5</v>
      </c>
      <c r="W67" s="25">
        <v>4</v>
      </c>
      <c r="X67" s="25">
        <v>3</v>
      </c>
      <c r="Y67" s="25">
        <v>4</v>
      </c>
    </row>
    <row r="68" spans="2:25" x14ac:dyDescent="0.25">
      <c r="B68" s="25">
        <v>1063</v>
      </c>
      <c r="C68" s="25" t="s">
        <v>31</v>
      </c>
      <c r="D68" s="25" t="s">
        <v>65</v>
      </c>
      <c r="E68" s="25">
        <v>3</v>
      </c>
      <c r="F68" s="25" t="s">
        <v>33</v>
      </c>
      <c r="G68" s="25">
        <v>50</v>
      </c>
      <c r="H68" s="25">
        <v>400000</v>
      </c>
      <c r="I68" s="25">
        <f>_xlfn.XLOOKUP('Clients Clustering'!B68,Data!P:P,Data!D:D)</f>
        <v>1150000</v>
      </c>
      <c r="K68" s="25">
        <f t="shared" si="0"/>
        <v>-1.0019135131430392</v>
      </c>
      <c r="L68" s="25">
        <f t="shared" si="1"/>
        <v>-0.9175560820733254</v>
      </c>
      <c r="P68" s="25">
        <v>1</v>
      </c>
      <c r="Q68" s="25">
        <v>2</v>
      </c>
      <c r="R68" s="25">
        <v>2</v>
      </c>
      <c r="S68" s="25">
        <v>4</v>
      </c>
      <c r="T68" s="25">
        <v>3</v>
      </c>
      <c r="U68" s="25">
        <v>4</v>
      </c>
      <c r="V68" s="25">
        <v>5</v>
      </c>
      <c r="W68" s="25">
        <v>4</v>
      </c>
      <c r="X68" s="25">
        <v>1</v>
      </c>
      <c r="Y68" s="25">
        <v>4</v>
      </c>
    </row>
    <row r="69" spans="2:25" x14ac:dyDescent="0.25">
      <c r="B69" s="25">
        <v>1064</v>
      </c>
      <c r="C69" s="25" t="s">
        <v>31</v>
      </c>
      <c r="D69" s="25" t="s">
        <v>66</v>
      </c>
      <c r="E69" s="25">
        <v>0</v>
      </c>
      <c r="F69" s="25" t="s">
        <v>33</v>
      </c>
      <c r="G69" s="25">
        <v>32</v>
      </c>
      <c r="H69" s="25">
        <v>510000</v>
      </c>
      <c r="I69" s="25">
        <f>_xlfn.XLOOKUP('Clients Clustering'!B69,Data!P:P,Data!D:D)</f>
        <v>1060000</v>
      </c>
      <c r="K69" s="25">
        <f t="shared" si="0"/>
        <v>-0.43943126138413163</v>
      </c>
      <c r="L69" s="25">
        <f t="shared" si="1"/>
        <v>-1.0785361732771279</v>
      </c>
      <c r="P69" s="25">
        <v>1</v>
      </c>
      <c r="Q69" s="25">
        <v>2</v>
      </c>
      <c r="R69" s="25">
        <v>2</v>
      </c>
      <c r="S69" s="25">
        <v>4</v>
      </c>
      <c r="T69" s="25">
        <v>3</v>
      </c>
      <c r="U69" s="25">
        <v>4</v>
      </c>
      <c r="V69" s="25">
        <v>5</v>
      </c>
      <c r="W69" s="25">
        <v>4</v>
      </c>
      <c r="X69" s="25">
        <v>3</v>
      </c>
      <c r="Y69" s="25">
        <v>4</v>
      </c>
    </row>
    <row r="70" spans="2:25" x14ac:dyDescent="0.25">
      <c r="B70" s="25">
        <v>1065</v>
      </c>
      <c r="C70" s="25" t="s">
        <v>31</v>
      </c>
      <c r="D70" s="25" t="s">
        <v>66</v>
      </c>
      <c r="E70" s="25">
        <v>0</v>
      </c>
      <c r="F70" s="25" t="s">
        <v>33</v>
      </c>
      <c r="G70" s="25">
        <v>31</v>
      </c>
      <c r="H70" s="25">
        <v>320000</v>
      </c>
      <c r="I70" s="25">
        <f>_xlfn.XLOOKUP('Clients Clustering'!B70,Data!P:P,Data!D:D)</f>
        <v>660000</v>
      </c>
      <c r="K70" s="25">
        <f t="shared" ref="K70:K133" si="2">STANDARDIZE(H70,AVERAGE(H:H),_xlfn.STDEV.S(H:H))</f>
        <v>-1.4109915144222449</v>
      </c>
      <c r="L70" s="25">
        <f t="shared" ref="L70:L133" si="3">STANDARDIZE(I70,AVERAGE(I:I),_xlfn.STDEV.S(I:I))</f>
        <v>-1.7940032452940284</v>
      </c>
      <c r="P70" s="25">
        <v>1</v>
      </c>
      <c r="Q70" s="25">
        <v>2</v>
      </c>
      <c r="R70" s="25">
        <v>2</v>
      </c>
      <c r="S70" s="25">
        <v>1</v>
      </c>
      <c r="T70" s="25">
        <v>2</v>
      </c>
      <c r="U70" s="25">
        <v>3</v>
      </c>
      <c r="V70" s="25">
        <v>3</v>
      </c>
      <c r="W70" s="25">
        <v>3</v>
      </c>
      <c r="X70" s="25">
        <v>2</v>
      </c>
      <c r="Y70" s="25">
        <v>3</v>
      </c>
    </row>
    <row r="71" spans="2:25" x14ac:dyDescent="0.25">
      <c r="B71" s="25">
        <v>1066</v>
      </c>
      <c r="C71" s="25" t="s">
        <v>31</v>
      </c>
      <c r="D71" s="25" t="s">
        <v>65</v>
      </c>
      <c r="E71" s="25">
        <v>3</v>
      </c>
      <c r="F71" s="25" t="s">
        <v>33</v>
      </c>
      <c r="G71" s="25">
        <v>52</v>
      </c>
      <c r="H71" s="25">
        <v>780000</v>
      </c>
      <c r="I71" s="25">
        <f>_xlfn.XLOOKUP('Clients Clustering'!B71,Data!P:P,Data!D:D)</f>
        <v>1280000</v>
      </c>
      <c r="K71" s="25">
        <f t="shared" si="2"/>
        <v>0.94120699293318721</v>
      </c>
      <c r="L71" s="25">
        <f t="shared" si="3"/>
        <v>-0.68502928366783289</v>
      </c>
      <c r="P71" s="25">
        <v>1</v>
      </c>
      <c r="Q71" s="25">
        <v>2</v>
      </c>
      <c r="R71" s="25">
        <v>2</v>
      </c>
      <c r="S71" s="25">
        <v>1</v>
      </c>
      <c r="T71" s="25">
        <v>5</v>
      </c>
      <c r="U71" s="25">
        <v>2</v>
      </c>
      <c r="V71" s="25">
        <v>2</v>
      </c>
      <c r="W71" s="25">
        <v>2</v>
      </c>
      <c r="X71" s="25">
        <v>5</v>
      </c>
      <c r="Y71" s="25">
        <v>8</v>
      </c>
    </row>
    <row r="72" spans="2:25" x14ac:dyDescent="0.25">
      <c r="B72" s="25">
        <v>1067</v>
      </c>
      <c r="C72" s="25" t="s">
        <v>31</v>
      </c>
      <c r="D72" s="25" t="s">
        <v>65</v>
      </c>
      <c r="E72" s="25">
        <v>2</v>
      </c>
      <c r="F72" s="25" t="s">
        <v>33</v>
      </c>
      <c r="G72" s="25">
        <v>43</v>
      </c>
      <c r="H72" s="25">
        <v>530000</v>
      </c>
      <c r="I72" s="25">
        <f>_xlfn.XLOOKUP('Clients Clustering'!B72,Data!P:P,Data!D:D)</f>
        <v>1530000</v>
      </c>
      <c r="K72" s="25">
        <f t="shared" si="2"/>
        <v>-0.33716176106433021</v>
      </c>
      <c r="L72" s="25">
        <f t="shared" si="3"/>
        <v>-0.23786236365727012</v>
      </c>
      <c r="P72" s="25">
        <v>1</v>
      </c>
      <c r="Q72" s="25">
        <v>2</v>
      </c>
      <c r="R72" s="25">
        <v>2</v>
      </c>
      <c r="S72" s="25">
        <v>4</v>
      </c>
      <c r="T72" s="25">
        <v>3</v>
      </c>
      <c r="U72" s="25">
        <v>4</v>
      </c>
      <c r="V72" s="25">
        <v>5</v>
      </c>
      <c r="W72" s="25">
        <v>4</v>
      </c>
      <c r="X72" s="25">
        <v>3</v>
      </c>
      <c r="Y72" s="25">
        <v>4</v>
      </c>
    </row>
    <row r="73" spans="2:25" x14ac:dyDescent="0.25">
      <c r="B73" s="25">
        <v>1068</v>
      </c>
      <c r="C73" s="25" t="s">
        <v>31</v>
      </c>
      <c r="D73" s="25" t="s">
        <v>65</v>
      </c>
      <c r="E73" s="25">
        <v>3</v>
      </c>
      <c r="F73" s="25" t="s">
        <v>32</v>
      </c>
      <c r="G73" s="25">
        <v>55</v>
      </c>
      <c r="H73" s="25">
        <v>450000</v>
      </c>
      <c r="I73" s="25">
        <f>_xlfn.XLOOKUP('Clients Clustering'!B73,Data!P:P,Data!D:D)</f>
        <v>1030000</v>
      </c>
      <c r="K73" s="25">
        <f t="shared" si="2"/>
        <v>-0.74623976234353584</v>
      </c>
      <c r="L73" s="25">
        <f t="shared" si="3"/>
        <v>-1.1321962036783955</v>
      </c>
      <c r="P73" s="25">
        <v>1</v>
      </c>
      <c r="Q73" s="25">
        <v>2</v>
      </c>
      <c r="R73" s="25">
        <v>2</v>
      </c>
      <c r="S73" s="25">
        <v>1</v>
      </c>
      <c r="T73" s="25">
        <v>5</v>
      </c>
      <c r="U73" s="25">
        <v>2</v>
      </c>
      <c r="V73" s="25">
        <v>2</v>
      </c>
      <c r="W73" s="25">
        <v>2</v>
      </c>
      <c r="X73" s="25">
        <v>5</v>
      </c>
      <c r="Y73" s="25">
        <v>8</v>
      </c>
    </row>
    <row r="74" spans="2:25" x14ac:dyDescent="0.25">
      <c r="B74" s="25">
        <v>1069</v>
      </c>
      <c r="C74" s="25" t="s">
        <v>31</v>
      </c>
      <c r="D74" s="25" t="s">
        <v>65</v>
      </c>
      <c r="E74" s="25">
        <v>4</v>
      </c>
      <c r="F74" s="25" t="s">
        <v>33</v>
      </c>
      <c r="G74" s="25">
        <v>46</v>
      </c>
      <c r="H74" s="25">
        <v>510000</v>
      </c>
      <c r="I74" s="25">
        <f>_xlfn.XLOOKUP('Clients Clustering'!B74,Data!P:P,Data!D:D)</f>
        <v>1380000</v>
      </c>
      <c r="K74" s="25">
        <f t="shared" si="2"/>
        <v>-0.43943126138413163</v>
      </c>
      <c r="L74" s="25">
        <f t="shared" si="3"/>
        <v>-0.5061625156636077</v>
      </c>
      <c r="P74" s="25">
        <v>1</v>
      </c>
      <c r="Q74" s="25">
        <v>2</v>
      </c>
      <c r="R74" s="25">
        <v>1</v>
      </c>
      <c r="S74" s="25">
        <v>3</v>
      </c>
      <c r="T74" s="25">
        <v>1</v>
      </c>
      <c r="U74" s="25">
        <v>5</v>
      </c>
      <c r="V74" s="25">
        <v>4</v>
      </c>
      <c r="W74" s="25">
        <v>6</v>
      </c>
      <c r="X74" s="25">
        <v>7</v>
      </c>
      <c r="Y74" s="25">
        <v>9</v>
      </c>
    </row>
    <row r="75" spans="2:25" x14ac:dyDescent="0.25">
      <c r="B75" s="25">
        <v>1070</v>
      </c>
      <c r="C75" s="25" t="s">
        <v>31</v>
      </c>
      <c r="D75" s="25" t="s">
        <v>66</v>
      </c>
      <c r="E75" s="25">
        <v>0</v>
      </c>
      <c r="F75" s="25" t="s">
        <v>32</v>
      </c>
      <c r="G75" s="25">
        <v>35</v>
      </c>
      <c r="H75" s="25">
        <v>420000</v>
      </c>
      <c r="I75" s="25">
        <f>_xlfn.XLOOKUP('Clients Clustering'!B75,Data!P:P,Data!D:D)</f>
        <v>1930000</v>
      </c>
      <c r="K75" s="25">
        <f t="shared" si="2"/>
        <v>-0.89964401282323792</v>
      </c>
      <c r="L75" s="25">
        <f t="shared" si="3"/>
        <v>0.47760470835963026</v>
      </c>
      <c r="P75" s="25">
        <v>1</v>
      </c>
      <c r="Q75" s="25">
        <v>2</v>
      </c>
      <c r="R75" s="25">
        <v>2</v>
      </c>
      <c r="S75" s="25">
        <v>1</v>
      </c>
      <c r="T75" s="25">
        <v>5</v>
      </c>
      <c r="U75" s="25">
        <v>2</v>
      </c>
      <c r="V75" s="25">
        <v>2</v>
      </c>
      <c r="W75" s="25">
        <v>2</v>
      </c>
      <c r="X75" s="25">
        <v>5</v>
      </c>
      <c r="Y75" s="25">
        <v>5</v>
      </c>
    </row>
    <row r="76" spans="2:25" x14ac:dyDescent="0.25">
      <c r="B76" s="25">
        <v>1071</v>
      </c>
      <c r="C76" s="25" t="s">
        <v>31</v>
      </c>
      <c r="D76" s="25" t="s">
        <v>65</v>
      </c>
      <c r="E76" s="25">
        <v>2</v>
      </c>
      <c r="F76" s="25" t="s">
        <v>33</v>
      </c>
      <c r="G76" s="25">
        <v>46</v>
      </c>
      <c r="H76" s="25">
        <v>510000</v>
      </c>
      <c r="I76" s="25">
        <f>_xlfn.XLOOKUP('Clients Clustering'!B76,Data!P:P,Data!D:D)</f>
        <v>1720000</v>
      </c>
      <c r="K76" s="25">
        <f t="shared" si="2"/>
        <v>-0.43943126138413163</v>
      </c>
      <c r="L76" s="25">
        <f t="shared" si="3"/>
        <v>0.10198449555075755</v>
      </c>
      <c r="P76" s="25">
        <v>1</v>
      </c>
      <c r="Q76" s="25">
        <v>2</v>
      </c>
      <c r="R76" s="25">
        <v>2</v>
      </c>
      <c r="S76" s="25">
        <v>1</v>
      </c>
      <c r="T76" s="25">
        <v>5</v>
      </c>
      <c r="U76" s="25">
        <v>2</v>
      </c>
      <c r="V76" s="25">
        <v>2</v>
      </c>
      <c r="W76" s="25">
        <v>2</v>
      </c>
      <c r="X76" s="25">
        <v>5</v>
      </c>
      <c r="Y76" s="25">
        <v>8</v>
      </c>
    </row>
    <row r="77" spans="2:25" x14ac:dyDescent="0.25">
      <c r="B77" s="25">
        <v>1072</v>
      </c>
      <c r="C77" s="25" t="s">
        <v>31</v>
      </c>
      <c r="D77" s="25" t="s">
        <v>65</v>
      </c>
      <c r="E77" s="25">
        <v>2</v>
      </c>
      <c r="F77" s="25" t="s">
        <v>33</v>
      </c>
      <c r="G77" s="25">
        <v>55</v>
      </c>
      <c r="H77" s="25">
        <v>550000</v>
      </c>
      <c r="I77" s="25">
        <f>_xlfn.XLOOKUP('Clients Clustering'!B77,Data!P:P,Data!D:D)</f>
        <v>1470000</v>
      </c>
      <c r="K77" s="25">
        <f t="shared" si="2"/>
        <v>-0.23489226074452885</v>
      </c>
      <c r="L77" s="25">
        <f t="shared" si="3"/>
        <v>-0.34518242445980518</v>
      </c>
      <c r="P77" s="25">
        <v>1</v>
      </c>
      <c r="Q77" s="25">
        <v>1</v>
      </c>
      <c r="R77" s="25">
        <v>3</v>
      </c>
      <c r="S77" s="25">
        <v>2</v>
      </c>
      <c r="T77" s="25">
        <v>4</v>
      </c>
      <c r="U77" s="25">
        <v>1</v>
      </c>
      <c r="V77" s="25">
        <v>1</v>
      </c>
      <c r="W77" s="25">
        <v>5</v>
      </c>
      <c r="X77" s="25">
        <v>6</v>
      </c>
      <c r="Y77" s="25">
        <v>7</v>
      </c>
    </row>
    <row r="78" spans="2:25" x14ac:dyDescent="0.25">
      <c r="B78" s="25">
        <v>1073</v>
      </c>
      <c r="C78" s="25" t="s">
        <v>34</v>
      </c>
      <c r="D78" s="25" t="s">
        <v>65</v>
      </c>
      <c r="E78" s="25">
        <v>4</v>
      </c>
      <c r="F78" s="25" t="s">
        <v>32</v>
      </c>
      <c r="G78" s="25">
        <v>53</v>
      </c>
      <c r="H78" s="25">
        <v>790000</v>
      </c>
      <c r="I78" s="25">
        <f>_xlfn.XLOOKUP('Clients Clustering'!B78,Data!P:P,Data!D:D)</f>
        <v>2380000</v>
      </c>
      <c r="K78" s="25">
        <f t="shared" si="2"/>
        <v>0.99234174309308798</v>
      </c>
      <c r="L78" s="25">
        <f t="shared" si="3"/>
        <v>1.2825051643786431</v>
      </c>
      <c r="P78" s="25">
        <v>1</v>
      </c>
      <c r="Q78" s="25">
        <v>2</v>
      </c>
      <c r="R78" s="25">
        <v>2</v>
      </c>
      <c r="S78" s="25">
        <v>1</v>
      </c>
      <c r="T78" s="25">
        <v>2</v>
      </c>
      <c r="U78" s="25">
        <v>3</v>
      </c>
      <c r="V78" s="25">
        <v>3</v>
      </c>
      <c r="W78" s="25">
        <v>3</v>
      </c>
      <c r="X78" s="25">
        <v>1</v>
      </c>
      <c r="Y78" s="25">
        <v>2</v>
      </c>
    </row>
    <row r="79" spans="2:25" x14ac:dyDescent="0.25">
      <c r="B79" s="25">
        <v>1074</v>
      </c>
      <c r="C79" s="25" t="s">
        <v>31</v>
      </c>
      <c r="D79" s="25" t="s">
        <v>65</v>
      </c>
      <c r="E79" s="25">
        <v>4</v>
      </c>
      <c r="F79" s="25" t="s">
        <v>33</v>
      </c>
      <c r="G79" s="25">
        <v>45</v>
      </c>
      <c r="H79" s="25">
        <v>570000</v>
      </c>
      <c r="I79" s="25">
        <f>_xlfn.XLOOKUP('Clients Clustering'!B79,Data!P:P,Data!D:D)</f>
        <v>860000</v>
      </c>
      <c r="K79" s="25">
        <f t="shared" si="2"/>
        <v>-0.13262276042472745</v>
      </c>
      <c r="L79" s="25">
        <f t="shared" si="3"/>
        <v>-1.4362697092855783</v>
      </c>
      <c r="P79" s="25">
        <v>1</v>
      </c>
      <c r="Q79" s="25">
        <v>2</v>
      </c>
      <c r="R79" s="25">
        <v>2</v>
      </c>
      <c r="S79" s="25">
        <v>4</v>
      </c>
      <c r="T79" s="25">
        <v>3</v>
      </c>
      <c r="U79" s="25">
        <v>4</v>
      </c>
      <c r="V79" s="25">
        <v>5</v>
      </c>
      <c r="W79" s="25">
        <v>4</v>
      </c>
      <c r="X79" s="25">
        <v>3</v>
      </c>
      <c r="Y79" s="25">
        <v>4</v>
      </c>
    </row>
    <row r="80" spans="2:25" x14ac:dyDescent="0.25">
      <c r="B80" s="25">
        <v>1075</v>
      </c>
      <c r="C80" s="25" t="s">
        <v>31</v>
      </c>
      <c r="D80" s="25" t="s">
        <v>65</v>
      </c>
      <c r="E80" s="25">
        <v>4</v>
      </c>
      <c r="F80" s="25" t="s">
        <v>33</v>
      </c>
      <c r="G80" s="25">
        <v>59</v>
      </c>
      <c r="H80" s="25">
        <v>370000</v>
      </c>
      <c r="I80" s="25">
        <f>_xlfn.XLOOKUP('Clients Clustering'!B80,Data!P:P,Data!D:D)</f>
        <v>810000</v>
      </c>
      <c r="K80" s="25">
        <f t="shared" si="2"/>
        <v>-1.1553177636227414</v>
      </c>
      <c r="L80" s="25">
        <f t="shared" si="3"/>
        <v>-1.5257030932876907</v>
      </c>
      <c r="P80" s="25">
        <v>1</v>
      </c>
      <c r="Q80" s="25">
        <v>2</v>
      </c>
      <c r="R80" s="25">
        <v>2</v>
      </c>
      <c r="S80" s="25">
        <v>1</v>
      </c>
      <c r="T80" s="25">
        <v>2</v>
      </c>
      <c r="U80" s="25">
        <v>3</v>
      </c>
      <c r="V80" s="25">
        <v>3</v>
      </c>
      <c r="W80" s="25">
        <v>3</v>
      </c>
      <c r="X80" s="25">
        <v>2</v>
      </c>
      <c r="Y80" s="25">
        <v>3</v>
      </c>
    </row>
    <row r="81" spans="2:25" x14ac:dyDescent="0.25">
      <c r="B81" s="25">
        <v>1076</v>
      </c>
      <c r="C81" s="25" t="s">
        <v>31</v>
      </c>
      <c r="D81" s="25" t="s">
        <v>66</v>
      </c>
      <c r="E81" s="25">
        <v>0</v>
      </c>
      <c r="F81" s="25" t="s">
        <v>33</v>
      </c>
      <c r="G81" s="25">
        <v>32</v>
      </c>
      <c r="H81" s="25">
        <v>760000</v>
      </c>
      <c r="I81" s="25">
        <f>_xlfn.XLOOKUP('Clients Clustering'!B81,Data!P:P,Data!D:D)</f>
        <v>970000</v>
      </c>
      <c r="K81" s="25">
        <f t="shared" si="2"/>
        <v>0.83893749261338579</v>
      </c>
      <c r="L81" s="25">
        <f t="shared" si="3"/>
        <v>-1.2395162644809306</v>
      </c>
      <c r="P81" s="25">
        <v>1</v>
      </c>
      <c r="Q81" s="25">
        <v>2</v>
      </c>
      <c r="R81" s="25">
        <v>2</v>
      </c>
      <c r="S81" s="25">
        <v>1</v>
      </c>
      <c r="T81" s="25">
        <v>5</v>
      </c>
      <c r="U81" s="25">
        <v>2</v>
      </c>
      <c r="V81" s="25">
        <v>2</v>
      </c>
      <c r="W81" s="25">
        <v>2</v>
      </c>
      <c r="X81" s="25">
        <v>5</v>
      </c>
      <c r="Y81" s="25">
        <v>8</v>
      </c>
    </row>
    <row r="82" spans="2:25" x14ac:dyDescent="0.25">
      <c r="B82" s="25">
        <v>1077</v>
      </c>
      <c r="C82" s="25" t="s">
        <v>31</v>
      </c>
      <c r="D82" s="25" t="s">
        <v>65</v>
      </c>
      <c r="E82" s="25">
        <v>3</v>
      </c>
      <c r="F82" s="25" t="s">
        <v>32</v>
      </c>
      <c r="G82" s="25">
        <v>49</v>
      </c>
      <c r="H82" s="25">
        <v>520000</v>
      </c>
      <c r="I82" s="25">
        <f>_xlfn.XLOOKUP('Clients Clustering'!B82,Data!P:P,Data!D:D)</f>
        <v>1430000</v>
      </c>
      <c r="K82" s="25">
        <f t="shared" si="2"/>
        <v>-0.38829651122423092</v>
      </c>
      <c r="L82" s="25">
        <f t="shared" si="3"/>
        <v>-0.41672913166149522</v>
      </c>
      <c r="P82" s="25">
        <v>1</v>
      </c>
      <c r="Q82" s="25">
        <v>2</v>
      </c>
      <c r="R82" s="25">
        <v>2</v>
      </c>
      <c r="S82" s="25">
        <v>4</v>
      </c>
      <c r="T82" s="25">
        <v>3</v>
      </c>
      <c r="U82" s="25">
        <v>4</v>
      </c>
      <c r="V82" s="25">
        <v>5</v>
      </c>
      <c r="W82" s="25">
        <v>4</v>
      </c>
      <c r="X82" s="25">
        <v>3</v>
      </c>
      <c r="Y82" s="25">
        <v>4</v>
      </c>
    </row>
    <row r="83" spans="2:25" x14ac:dyDescent="0.25">
      <c r="B83" s="25">
        <v>1078</v>
      </c>
      <c r="C83" s="25" t="s">
        <v>31</v>
      </c>
      <c r="D83" s="25" t="s">
        <v>66</v>
      </c>
      <c r="E83" s="25">
        <v>0</v>
      </c>
      <c r="F83" s="25" t="s">
        <v>32</v>
      </c>
      <c r="G83" s="25">
        <v>30</v>
      </c>
      <c r="H83" s="25">
        <v>330000</v>
      </c>
      <c r="I83" s="25">
        <f>_xlfn.XLOOKUP('Clients Clustering'!B83,Data!P:P,Data!D:D)</f>
        <v>660000</v>
      </c>
      <c r="K83" s="25">
        <f t="shared" si="2"/>
        <v>-1.3598567642623443</v>
      </c>
      <c r="L83" s="25">
        <f t="shared" si="3"/>
        <v>-1.7940032452940284</v>
      </c>
      <c r="P83" s="25">
        <v>1</v>
      </c>
      <c r="Q83" s="25">
        <v>1</v>
      </c>
      <c r="R83" s="25">
        <v>3</v>
      </c>
      <c r="S83" s="25">
        <v>2</v>
      </c>
      <c r="T83" s="25">
        <v>4</v>
      </c>
      <c r="U83" s="25">
        <v>6</v>
      </c>
      <c r="V83" s="25">
        <v>7</v>
      </c>
      <c r="W83" s="25">
        <v>7</v>
      </c>
      <c r="X83" s="25">
        <v>4</v>
      </c>
      <c r="Y83" s="25">
        <v>6</v>
      </c>
    </row>
    <row r="84" spans="2:25" x14ac:dyDescent="0.25">
      <c r="B84" s="25">
        <v>1079</v>
      </c>
      <c r="C84" s="25" t="s">
        <v>31</v>
      </c>
      <c r="D84" s="25" t="s">
        <v>65</v>
      </c>
      <c r="E84" s="25">
        <v>4</v>
      </c>
      <c r="F84" s="25" t="s">
        <v>33</v>
      </c>
      <c r="G84" s="25">
        <v>54</v>
      </c>
      <c r="H84" s="25">
        <v>770000</v>
      </c>
      <c r="I84" s="25">
        <f>_xlfn.XLOOKUP('Clients Clustering'!B84,Data!P:P,Data!D:D)</f>
        <v>2840000</v>
      </c>
      <c r="K84" s="25">
        <f t="shared" si="2"/>
        <v>0.89007224277328656</v>
      </c>
      <c r="L84" s="25">
        <f t="shared" si="3"/>
        <v>2.1052922971980785</v>
      </c>
      <c r="P84" s="25">
        <v>1</v>
      </c>
      <c r="Q84" s="25">
        <v>2</v>
      </c>
      <c r="R84" s="25">
        <v>2</v>
      </c>
      <c r="S84" s="25">
        <v>4</v>
      </c>
      <c r="T84" s="25">
        <v>3</v>
      </c>
      <c r="U84" s="25">
        <v>4</v>
      </c>
      <c r="V84" s="25">
        <v>5</v>
      </c>
      <c r="W84" s="25">
        <v>4</v>
      </c>
      <c r="X84" s="25">
        <v>3</v>
      </c>
      <c r="Y84" s="25">
        <v>4</v>
      </c>
    </row>
    <row r="85" spans="2:25" x14ac:dyDescent="0.25">
      <c r="B85" s="25">
        <v>1080</v>
      </c>
      <c r="C85" s="25" t="s">
        <v>31</v>
      </c>
      <c r="D85" s="25" t="s">
        <v>65</v>
      </c>
      <c r="E85" s="25">
        <v>3</v>
      </c>
      <c r="F85" s="25" t="s">
        <v>33</v>
      </c>
      <c r="G85" s="25">
        <v>65</v>
      </c>
      <c r="H85" s="25">
        <v>300000</v>
      </c>
      <c r="I85" s="25">
        <f>_xlfn.XLOOKUP('Clients Clustering'!B85,Data!P:P,Data!D:D)</f>
        <v>1150000</v>
      </c>
      <c r="K85" s="25">
        <f t="shared" si="2"/>
        <v>-1.5132610147420462</v>
      </c>
      <c r="L85" s="25">
        <f t="shared" si="3"/>
        <v>-0.9175560820733254</v>
      </c>
      <c r="P85" s="25">
        <v>1</v>
      </c>
      <c r="Q85" s="25">
        <v>2</v>
      </c>
      <c r="R85" s="25">
        <v>2</v>
      </c>
      <c r="S85" s="25">
        <v>4</v>
      </c>
      <c r="T85" s="25">
        <v>3</v>
      </c>
      <c r="U85" s="25">
        <v>4</v>
      </c>
      <c r="V85" s="25">
        <v>5</v>
      </c>
      <c r="W85" s="25">
        <v>4</v>
      </c>
      <c r="X85" s="25">
        <v>3</v>
      </c>
      <c r="Y85" s="25">
        <v>4</v>
      </c>
    </row>
    <row r="86" spans="2:25" x14ac:dyDescent="0.25">
      <c r="B86" s="25">
        <v>1081</v>
      </c>
      <c r="C86" s="25" t="s">
        <v>31</v>
      </c>
      <c r="D86" s="25" t="s">
        <v>66</v>
      </c>
      <c r="E86" s="25">
        <v>0</v>
      </c>
      <c r="F86" s="25" t="s">
        <v>33</v>
      </c>
      <c r="G86" s="25">
        <v>31</v>
      </c>
      <c r="H86" s="25">
        <v>380000</v>
      </c>
      <c r="I86" s="25">
        <f>_xlfn.XLOOKUP('Clients Clustering'!B86,Data!P:P,Data!D:D)</f>
        <v>810000</v>
      </c>
      <c r="K86" s="25">
        <f t="shared" si="2"/>
        <v>-1.1041830134628408</v>
      </c>
      <c r="L86" s="25">
        <f t="shared" si="3"/>
        <v>-1.5257030932876907</v>
      </c>
      <c r="P86" s="25">
        <v>1</v>
      </c>
      <c r="Q86" s="25">
        <v>2</v>
      </c>
      <c r="R86" s="25">
        <v>2</v>
      </c>
      <c r="S86" s="25">
        <v>4</v>
      </c>
      <c r="T86" s="25">
        <v>3</v>
      </c>
      <c r="U86" s="25">
        <v>4</v>
      </c>
      <c r="V86" s="25">
        <v>5</v>
      </c>
      <c r="W86" s="25">
        <v>4</v>
      </c>
      <c r="X86" s="25">
        <v>3</v>
      </c>
      <c r="Y86" s="25">
        <v>4</v>
      </c>
    </row>
    <row r="87" spans="2:25" x14ac:dyDescent="0.25">
      <c r="B87" s="25">
        <v>1082</v>
      </c>
      <c r="C87" s="25" t="s">
        <v>31</v>
      </c>
      <c r="D87" s="25" t="s">
        <v>66</v>
      </c>
      <c r="E87" s="25">
        <v>0</v>
      </c>
      <c r="F87" s="25" t="s">
        <v>33</v>
      </c>
      <c r="G87" s="25">
        <v>35</v>
      </c>
      <c r="H87" s="25">
        <v>380000</v>
      </c>
      <c r="I87" s="25">
        <f>_xlfn.XLOOKUP('Clients Clustering'!B87,Data!P:P,Data!D:D)</f>
        <v>890000</v>
      </c>
      <c r="K87" s="25">
        <f t="shared" si="2"/>
        <v>-1.1041830134628408</v>
      </c>
      <c r="L87" s="25">
        <f t="shared" si="3"/>
        <v>-1.3826096788843107</v>
      </c>
      <c r="P87" s="25">
        <v>1</v>
      </c>
      <c r="Q87" s="25">
        <v>2</v>
      </c>
      <c r="R87" s="25">
        <v>2</v>
      </c>
      <c r="S87" s="25">
        <v>1</v>
      </c>
      <c r="T87" s="25">
        <v>5</v>
      </c>
      <c r="U87" s="25">
        <v>2</v>
      </c>
      <c r="V87" s="25">
        <v>2</v>
      </c>
      <c r="W87" s="25">
        <v>2</v>
      </c>
      <c r="X87" s="25">
        <v>1</v>
      </c>
      <c r="Y87" s="25">
        <v>2</v>
      </c>
    </row>
    <row r="88" spans="2:25" x14ac:dyDescent="0.25">
      <c r="B88" s="25">
        <v>1083</v>
      </c>
      <c r="C88" s="25" t="s">
        <v>31</v>
      </c>
      <c r="D88" s="25" t="s">
        <v>65</v>
      </c>
      <c r="E88" s="25">
        <v>2</v>
      </c>
      <c r="F88" s="25" t="s">
        <v>32</v>
      </c>
      <c r="G88" s="25">
        <v>65</v>
      </c>
      <c r="H88" s="25">
        <v>580000</v>
      </c>
      <c r="I88" s="25">
        <f>_xlfn.XLOOKUP('Clients Clustering'!B88,Data!P:P,Data!D:D)</f>
        <v>1150000</v>
      </c>
      <c r="K88" s="25">
        <f t="shared" si="2"/>
        <v>-8.1488010264826743E-2</v>
      </c>
      <c r="L88" s="25">
        <f t="shared" si="3"/>
        <v>-0.9175560820733254</v>
      </c>
      <c r="P88" s="25">
        <v>1</v>
      </c>
      <c r="Q88" s="25">
        <v>2</v>
      </c>
      <c r="R88" s="25">
        <v>2</v>
      </c>
      <c r="S88" s="25">
        <v>1</v>
      </c>
      <c r="T88" s="25">
        <v>5</v>
      </c>
      <c r="U88" s="25">
        <v>2</v>
      </c>
      <c r="V88" s="25">
        <v>2</v>
      </c>
      <c r="W88" s="25">
        <v>2</v>
      </c>
      <c r="X88" s="25">
        <v>5</v>
      </c>
      <c r="Y88" s="25">
        <v>5</v>
      </c>
    </row>
    <row r="89" spans="2:25" x14ac:dyDescent="0.25">
      <c r="B89" s="25">
        <v>1084</v>
      </c>
      <c r="C89" s="25" t="s">
        <v>31</v>
      </c>
      <c r="D89" s="25" t="s">
        <v>65</v>
      </c>
      <c r="E89" s="25">
        <v>2</v>
      </c>
      <c r="F89" s="25" t="s">
        <v>33</v>
      </c>
      <c r="G89" s="25">
        <v>50</v>
      </c>
      <c r="H89" s="25">
        <v>500000</v>
      </c>
      <c r="I89" s="25">
        <f>_xlfn.XLOOKUP('Clients Clustering'!B89,Data!P:P,Data!D:D)</f>
        <v>1700000</v>
      </c>
      <c r="K89" s="25">
        <f t="shared" si="2"/>
        <v>-0.49056601154403234</v>
      </c>
      <c r="L89" s="25">
        <f t="shared" si="3"/>
        <v>6.6211141949912525E-2</v>
      </c>
      <c r="P89" s="25">
        <v>1</v>
      </c>
      <c r="Q89" s="25">
        <v>1</v>
      </c>
      <c r="R89" s="25">
        <v>3</v>
      </c>
      <c r="S89" s="25">
        <v>2</v>
      </c>
      <c r="T89" s="25">
        <v>4</v>
      </c>
      <c r="U89" s="25">
        <v>6</v>
      </c>
      <c r="V89" s="25">
        <v>7</v>
      </c>
      <c r="W89" s="25">
        <v>7</v>
      </c>
      <c r="X89" s="25">
        <v>4</v>
      </c>
      <c r="Y89" s="25">
        <v>6</v>
      </c>
    </row>
    <row r="90" spans="2:25" x14ac:dyDescent="0.25">
      <c r="B90" s="25">
        <v>1085</v>
      </c>
      <c r="C90" s="25" t="s">
        <v>31</v>
      </c>
      <c r="D90" s="25" t="s">
        <v>65</v>
      </c>
      <c r="E90" s="25">
        <v>3</v>
      </c>
      <c r="F90" s="25" t="s">
        <v>32</v>
      </c>
      <c r="G90" s="25">
        <v>50</v>
      </c>
      <c r="H90" s="25">
        <v>1020000</v>
      </c>
      <c r="I90" s="25">
        <f>_xlfn.XLOOKUP('Clients Clustering'!B90,Data!P:P,Data!D:D)</f>
        <v>2630000</v>
      </c>
      <c r="K90" s="25">
        <f t="shared" si="2"/>
        <v>2.168440996770804</v>
      </c>
      <c r="L90" s="25">
        <f t="shared" si="3"/>
        <v>1.7296720843892059</v>
      </c>
      <c r="P90" s="25">
        <v>1</v>
      </c>
      <c r="Q90" s="25">
        <v>2</v>
      </c>
      <c r="R90" s="25">
        <v>2</v>
      </c>
      <c r="S90" s="25">
        <v>1</v>
      </c>
      <c r="T90" s="25">
        <v>2</v>
      </c>
      <c r="U90" s="25">
        <v>3</v>
      </c>
      <c r="V90" s="25">
        <v>3</v>
      </c>
      <c r="W90" s="25">
        <v>3</v>
      </c>
      <c r="X90" s="25">
        <v>2</v>
      </c>
      <c r="Y90" s="25">
        <v>3</v>
      </c>
    </row>
    <row r="91" spans="2:25" x14ac:dyDescent="0.25">
      <c r="B91" s="25">
        <v>1086</v>
      </c>
      <c r="C91" s="25" t="s">
        <v>31</v>
      </c>
      <c r="D91" s="25" t="s">
        <v>66</v>
      </c>
      <c r="E91" s="25">
        <v>0</v>
      </c>
      <c r="F91" s="25" t="s">
        <v>33</v>
      </c>
      <c r="G91" s="25">
        <v>30</v>
      </c>
      <c r="H91" s="25">
        <v>750000</v>
      </c>
      <c r="I91" s="25">
        <f>_xlfn.XLOOKUP('Clients Clustering'!B91,Data!P:P,Data!D:D)</f>
        <v>1070000</v>
      </c>
      <c r="K91" s="25">
        <f t="shared" si="2"/>
        <v>0.78780274245348514</v>
      </c>
      <c r="L91" s="25">
        <f t="shared" si="3"/>
        <v>-1.0606494964767055</v>
      </c>
      <c r="P91" s="25">
        <v>1</v>
      </c>
      <c r="Q91" s="25">
        <v>2</v>
      </c>
      <c r="R91" s="25">
        <v>2</v>
      </c>
      <c r="S91" s="25">
        <v>1</v>
      </c>
      <c r="T91" s="25">
        <v>5</v>
      </c>
      <c r="U91" s="25">
        <v>2</v>
      </c>
      <c r="V91" s="25">
        <v>2</v>
      </c>
      <c r="W91" s="25">
        <v>2</v>
      </c>
      <c r="X91" s="25">
        <v>5</v>
      </c>
      <c r="Y91" s="25">
        <v>8</v>
      </c>
    </row>
    <row r="92" spans="2:25" x14ac:dyDescent="0.25">
      <c r="B92" s="25">
        <v>1087</v>
      </c>
      <c r="C92" s="25" t="s">
        <v>31</v>
      </c>
      <c r="D92" s="25" t="s">
        <v>65</v>
      </c>
      <c r="E92" s="25">
        <v>4</v>
      </c>
      <c r="F92" s="25" t="s">
        <v>32</v>
      </c>
      <c r="G92" s="25">
        <v>51</v>
      </c>
      <c r="H92" s="25">
        <v>610000</v>
      </c>
      <c r="I92" s="25">
        <f>_xlfn.XLOOKUP('Clients Clustering'!B92,Data!P:P,Data!D:D)</f>
        <v>1570000</v>
      </c>
      <c r="K92" s="25">
        <f t="shared" si="2"/>
        <v>7.1916240214875346E-2</v>
      </c>
      <c r="L92" s="25">
        <f t="shared" si="3"/>
        <v>-0.16631565645558008</v>
      </c>
      <c r="P92" s="25">
        <v>1</v>
      </c>
      <c r="Q92" s="25">
        <v>2</v>
      </c>
      <c r="R92" s="25">
        <v>2</v>
      </c>
      <c r="S92" s="25">
        <v>1</v>
      </c>
      <c r="T92" s="25">
        <v>5</v>
      </c>
      <c r="U92" s="25">
        <v>2</v>
      </c>
      <c r="V92" s="25">
        <v>2</v>
      </c>
      <c r="W92" s="25">
        <v>2</v>
      </c>
      <c r="X92" s="25">
        <v>5</v>
      </c>
      <c r="Y92" s="25">
        <v>5</v>
      </c>
    </row>
    <row r="93" spans="2:25" x14ac:dyDescent="0.25">
      <c r="B93" s="25">
        <v>1088</v>
      </c>
      <c r="C93" s="25" t="s">
        <v>31</v>
      </c>
      <c r="D93" s="25" t="s">
        <v>65</v>
      </c>
      <c r="E93" s="25">
        <v>4</v>
      </c>
      <c r="F93" s="25" t="s">
        <v>33</v>
      </c>
      <c r="G93" s="25">
        <v>63</v>
      </c>
      <c r="H93" s="25">
        <v>580000</v>
      </c>
      <c r="I93" s="25">
        <f>_xlfn.XLOOKUP('Clients Clustering'!B93,Data!P:P,Data!D:D)</f>
        <v>1770000</v>
      </c>
      <c r="K93" s="25">
        <f t="shared" si="2"/>
        <v>-8.1488010264826743E-2</v>
      </c>
      <c r="L93" s="25">
        <f t="shared" si="3"/>
        <v>0.1914178795528701</v>
      </c>
      <c r="P93" s="25">
        <v>1</v>
      </c>
      <c r="Q93" s="25">
        <v>2</v>
      </c>
      <c r="R93" s="25">
        <v>1</v>
      </c>
      <c r="S93" s="25">
        <v>3</v>
      </c>
      <c r="T93" s="25">
        <v>5</v>
      </c>
      <c r="U93" s="25">
        <v>2</v>
      </c>
      <c r="V93" s="25">
        <v>4</v>
      </c>
      <c r="W93" s="25">
        <v>6</v>
      </c>
      <c r="X93" s="25">
        <v>7</v>
      </c>
      <c r="Y93" s="25">
        <v>5</v>
      </c>
    </row>
    <row r="94" spans="2:25" x14ac:dyDescent="0.25">
      <c r="B94" s="25">
        <v>1089</v>
      </c>
      <c r="C94" s="25" t="s">
        <v>31</v>
      </c>
      <c r="D94" s="25" t="s">
        <v>65</v>
      </c>
      <c r="E94" s="25">
        <v>2</v>
      </c>
      <c r="F94" s="25" t="s">
        <v>32</v>
      </c>
      <c r="G94" s="25">
        <v>48</v>
      </c>
      <c r="H94" s="25">
        <v>530000</v>
      </c>
      <c r="I94" s="25">
        <f>_xlfn.XLOOKUP('Clients Clustering'!B94,Data!P:P,Data!D:D)</f>
        <v>1950000</v>
      </c>
      <c r="K94" s="25">
        <f t="shared" si="2"/>
        <v>-0.33716176106433021</v>
      </c>
      <c r="L94" s="25">
        <f t="shared" si="3"/>
        <v>0.5133780619604752</v>
      </c>
      <c r="P94" s="25">
        <v>1</v>
      </c>
      <c r="Q94" s="25">
        <v>2</v>
      </c>
      <c r="R94" s="25">
        <v>2</v>
      </c>
      <c r="S94" s="25">
        <v>1</v>
      </c>
      <c r="T94" s="25">
        <v>5</v>
      </c>
      <c r="U94" s="25">
        <v>2</v>
      </c>
      <c r="V94" s="25">
        <v>2</v>
      </c>
      <c r="W94" s="25">
        <v>2</v>
      </c>
      <c r="X94" s="25">
        <v>5</v>
      </c>
      <c r="Y94" s="25">
        <v>5</v>
      </c>
    </row>
    <row r="95" spans="2:25" x14ac:dyDescent="0.25">
      <c r="B95" s="25">
        <v>1090</v>
      </c>
      <c r="C95" s="25" t="s">
        <v>31</v>
      </c>
      <c r="D95" s="25" t="s">
        <v>65</v>
      </c>
      <c r="E95" s="25">
        <v>2</v>
      </c>
      <c r="F95" s="25" t="s">
        <v>33</v>
      </c>
      <c r="G95" s="25">
        <v>49</v>
      </c>
      <c r="H95" s="25">
        <v>560000</v>
      </c>
      <c r="I95" s="25">
        <f>_xlfn.XLOOKUP('Clients Clustering'!B95,Data!P:P,Data!D:D)</f>
        <v>1840000</v>
      </c>
      <c r="K95" s="25">
        <f t="shared" si="2"/>
        <v>-0.18375751058462814</v>
      </c>
      <c r="L95" s="25">
        <f t="shared" si="3"/>
        <v>0.31662461715582768</v>
      </c>
      <c r="P95" s="25">
        <v>1</v>
      </c>
      <c r="Q95" s="25">
        <v>1</v>
      </c>
      <c r="R95" s="25">
        <v>3</v>
      </c>
      <c r="S95" s="25">
        <v>2</v>
      </c>
      <c r="T95" s="25">
        <v>4</v>
      </c>
      <c r="U95" s="25">
        <v>1</v>
      </c>
      <c r="V95" s="25">
        <v>1</v>
      </c>
      <c r="W95" s="25">
        <v>5</v>
      </c>
      <c r="X95" s="25">
        <v>6</v>
      </c>
      <c r="Y95" s="25">
        <v>7</v>
      </c>
    </row>
    <row r="96" spans="2:25" x14ac:dyDescent="0.25">
      <c r="B96" s="25">
        <v>1091</v>
      </c>
      <c r="C96" s="25" t="s">
        <v>34</v>
      </c>
      <c r="D96" s="25" t="s">
        <v>65</v>
      </c>
      <c r="E96" s="25">
        <v>2</v>
      </c>
      <c r="F96" s="25" t="s">
        <v>33</v>
      </c>
      <c r="G96" s="25">
        <v>44</v>
      </c>
      <c r="H96" s="25">
        <v>820000</v>
      </c>
      <c r="I96" s="25">
        <f>_xlfn.XLOOKUP('Clients Clustering'!B96,Data!P:P,Data!D:D)</f>
        <v>2100000</v>
      </c>
      <c r="K96" s="25">
        <f t="shared" si="2"/>
        <v>1.1457459935727901</v>
      </c>
      <c r="L96" s="25">
        <f t="shared" si="3"/>
        <v>0.78167821396681292</v>
      </c>
      <c r="P96" s="25">
        <v>1</v>
      </c>
      <c r="Q96" s="25">
        <v>1</v>
      </c>
      <c r="R96" s="25">
        <v>3</v>
      </c>
      <c r="S96" s="25">
        <v>2</v>
      </c>
      <c r="T96" s="25">
        <v>4</v>
      </c>
      <c r="U96" s="25">
        <v>1</v>
      </c>
      <c r="V96" s="25">
        <v>1</v>
      </c>
      <c r="W96" s="25">
        <v>5</v>
      </c>
      <c r="X96" s="25">
        <v>6</v>
      </c>
      <c r="Y96" s="25">
        <v>7</v>
      </c>
    </row>
    <row r="97" spans="2:25" x14ac:dyDescent="0.25">
      <c r="B97" s="25">
        <v>1092</v>
      </c>
      <c r="C97" s="25" t="s">
        <v>31</v>
      </c>
      <c r="D97" s="25" t="s">
        <v>65</v>
      </c>
      <c r="E97" s="25">
        <v>2</v>
      </c>
      <c r="F97" s="25" t="s">
        <v>33</v>
      </c>
      <c r="G97" s="25">
        <v>52</v>
      </c>
      <c r="H97" s="25">
        <v>860000</v>
      </c>
      <c r="I97" s="25">
        <f>_xlfn.XLOOKUP('Clients Clustering'!B97,Data!P:P,Data!D:D)</f>
        <v>1870000</v>
      </c>
      <c r="K97" s="25">
        <f t="shared" si="2"/>
        <v>1.3502849942123929</v>
      </c>
      <c r="L97" s="25">
        <f t="shared" si="3"/>
        <v>0.37028464755709517</v>
      </c>
      <c r="P97" s="25">
        <v>1</v>
      </c>
      <c r="Q97" s="25">
        <v>2</v>
      </c>
      <c r="R97" s="25">
        <v>2</v>
      </c>
      <c r="S97" s="25">
        <v>4</v>
      </c>
      <c r="T97" s="25">
        <v>3</v>
      </c>
      <c r="U97" s="25">
        <v>4</v>
      </c>
      <c r="V97" s="25">
        <v>5</v>
      </c>
      <c r="W97" s="25">
        <v>4</v>
      </c>
      <c r="X97" s="25">
        <v>3</v>
      </c>
      <c r="Y97" s="25">
        <v>4</v>
      </c>
    </row>
    <row r="98" spans="2:25" x14ac:dyDescent="0.25">
      <c r="B98" s="25">
        <v>1093</v>
      </c>
      <c r="C98" s="25" t="s">
        <v>34</v>
      </c>
      <c r="D98" s="25" t="s">
        <v>65</v>
      </c>
      <c r="E98" s="25">
        <v>2</v>
      </c>
      <c r="F98" s="25" t="s">
        <v>32</v>
      </c>
      <c r="G98" s="25">
        <v>44</v>
      </c>
      <c r="H98" s="25">
        <v>380000</v>
      </c>
      <c r="I98" s="25">
        <f>_xlfn.XLOOKUP('Clients Clustering'!B98,Data!P:P,Data!D:D)</f>
        <v>1000000</v>
      </c>
      <c r="K98" s="25">
        <f t="shared" si="2"/>
        <v>-1.1041830134628408</v>
      </c>
      <c r="L98" s="25">
        <f t="shared" si="3"/>
        <v>-1.185856234079663</v>
      </c>
      <c r="P98" s="25">
        <v>1</v>
      </c>
      <c r="Q98" s="25">
        <v>2</v>
      </c>
      <c r="R98" s="25">
        <v>1</v>
      </c>
      <c r="S98" s="25">
        <v>3</v>
      </c>
      <c r="T98" s="25">
        <v>1</v>
      </c>
      <c r="U98" s="25">
        <v>5</v>
      </c>
      <c r="V98" s="25">
        <v>4</v>
      </c>
      <c r="W98" s="25">
        <v>6</v>
      </c>
      <c r="X98" s="25">
        <v>7</v>
      </c>
      <c r="Y98" s="25">
        <v>5</v>
      </c>
    </row>
    <row r="99" spans="2:25" x14ac:dyDescent="0.25">
      <c r="B99" s="25">
        <v>1094</v>
      </c>
      <c r="C99" s="25" t="s">
        <v>31</v>
      </c>
      <c r="D99" s="25" t="s">
        <v>66</v>
      </c>
      <c r="E99" s="25">
        <v>0</v>
      </c>
      <c r="F99" s="25" t="s">
        <v>33</v>
      </c>
      <c r="G99" s="25">
        <v>37</v>
      </c>
      <c r="H99" s="25">
        <v>560000</v>
      </c>
      <c r="I99" s="25">
        <f>_xlfn.XLOOKUP('Clients Clustering'!B99,Data!P:P,Data!D:D)</f>
        <v>2120000</v>
      </c>
      <c r="K99" s="25">
        <f t="shared" si="2"/>
        <v>-0.18375751058462814</v>
      </c>
      <c r="L99" s="25">
        <f t="shared" si="3"/>
        <v>0.81745156756765791</v>
      </c>
      <c r="P99" s="25">
        <v>1</v>
      </c>
      <c r="Q99" s="25">
        <v>2</v>
      </c>
      <c r="R99" s="25">
        <v>2</v>
      </c>
      <c r="S99" s="25">
        <v>1</v>
      </c>
      <c r="T99" s="25">
        <v>5</v>
      </c>
      <c r="U99" s="25">
        <v>2</v>
      </c>
      <c r="V99" s="25">
        <v>2</v>
      </c>
      <c r="W99" s="25">
        <v>2</v>
      </c>
      <c r="X99" s="25">
        <v>5</v>
      </c>
      <c r="Y99" s="25">
        <v>5</v>
      </c>
    </row>
    <row r="100" spans="2:25" x14ac:dyDescent="0.25">
      <c r="B100" s="25">
        <v>1095</v>
      </c>
      <c r="C100" s="25" t="s">
        <v>31</v>
      </c>
      <c r="D100" s="25" t="s">
        <v>65</v>
      </c>
      <c r="E100" s="25">
        <v>4</v>
      </c>
      <c r="F100" s="25" t="s">
        <v>33</v>
      </c>
      <c r="G100" s="25">
        <v>43</v>
      </c>
      <c r="H100" s="25">
        <v>600000</v>
      </c>
      <c r="I100" s="25">
        <f>_xlfn.XLOOKUP('Clients Clustering'!B100,Data!P:P,Data!D:D)</f>
        <v>1630000</v>
      </c>
      <c r="K100" s="25">
        <f t="shared" si="2"/>
        <v>2.0781490054974653E-2</v>
      </c>
      <c r="L100" s="25">
        <f t="shared" si="3"/>
        <v>-5.8995595653045033E-2</v>
      </c>
      <c r="P100" s="25">
        <v>1</v>
      </c>
      <c r="Q100" s="25">
        <v>1</v>
      </c>
      <c r="R100" s="25">
        <v>3</v>
      </c>
      <c r="S100" s="25">
        <v>2</v>
      </c>
      <c r="T100" s="25">
        <v>4</v>
      </c>
      <c r="U100" s="25">
        <v>1</v>
      </c>
      <c r="V100" s="25">
        <v>1</v>
      </c>
      <c r="W100" s="25">
        <v>5</v>
      </c>
      <c r="X100" s="25">
        <v>6</v>
      </c>
      <c r="Y100" s="25">
        <v>7</v>
      </c>
    </row>
    <row r="101" spans="2:25" x14ac:dyDescent="0.25">
      <c r="B101" s="25">
        <v>1096</v>
      </c>
      <c r="C101" s="25" t="s">
        <v>31</v>
      </c>
      <c r="D101" s="25" t="s">
        <v>65</v>
      </c>
      <c r="E101" s="25">
        <v>2</v>
      </c>
      <c r="F101" s="25" t="s">
        <v>33</v>
      </c>
      <c r="G101" s="25">
        <v>62</v>
      </c>
      <c r="H101" s="25">
        <v>770000</v>
      </c>
      <c r="I101" s="25">
        <f>_xlfn.XLOOKUP('Clients Clustering'!B101,Data!P:P,Data!D:D)</f>
        <v>2020000</v>
      </c>
      <c r="K101" s="25">
        <f t="shared" si="2"/>
        <v>0.89007224277328656</v>
      </c>
      <c r="L101" s="25">
        <f t="shared" si="3"/>
        <v>0.63858479956343284</v>
      </c>
      <c r="P101" s="25">
        <v>1</v>
      </c>
      <c r="Q101" s="25">
        <v>2</v>
      </c>
      <c r="R101" s="25">
        <v>2</v>
      </c>
      <c r="S101" s="25">
        <v>1</v>
      </c>
      <c r="T101" s="25">
        <v>5</v>
      </c>
      <c r="U101" s="25">
        <v>2</v>
      </c>
      <c r="V101" s="25">
        <v>2</v>
      </c>
      <c r="W101" s="25">
        <v>2</v>
      </c>
      <c r="X101" s="25">
        <v>1</v>
      </c>
      <c r="Y101" s="25">
        <v>8</v>
      </c>
    </row>
    <row r="102" spans="2:25" x14ac:dyDescent="0.25">
      <c r="B102" s="25">
        <v>1097</v>
      </c>
      <c r="C102" s="25" t="s">
        <v>31</v>
      </c>
      <c r="D102" s="25" t="s">
        <v>65</v>
      </c>
      <c r="E102" s="25">
        <v>2</v>
      </c>
      <c r="F102" s="25" t="s">
        <v>33</v>
      </c>
      <c r="G102" s="25">
        <v>51</v>
      </c>
      <c r="H102" s="25">
        <v>630000</v>
      </c>
      <c r="I102" s="25">
        <f>_xlfn.XLOOKUP('Clients Clustering'!B102,Data!P:P,Data!D:D)</f>
        <v>1320000</v>
      </c>
      <c r="K102" s="25">
        <f t="shared" si="2"/>
        <v>0.17418574053467675</v>
      </c>
      <c r="L102" s="25">
        <f t="shared" si="3"/>
        <v>-0.61348257646614279</v>
      </c>
      <c r="P102" s="25">
        <v>1</v>
      </c>
      <c r="Q102" s="25">
        <v>2</v>
      </c>
      <c r="R102" s="25">
        <v>2</v>
      </c>
      <c r="S102" s="25">
        <v>1</v>
      </c>
      <c r="T102" s="25">
        <v>5</v>
      </c>
      <c r="U102" s="25">
        <v>2</v>
      </c>
      <c r="V102" s="25">
        <v>2</v>
      </c>
      <c r="W102" s="25">
        <v>2</v>
      </c>
      <c r="X102" s="25">
        <v>5</v>
      </c>
      <c r="Y102" s="25">
        <v>5</v>
      </c>
    </row>
    <row r="103" spans="2:25" x14ac:dyDescent="0.25">
      <c r="B103" s="25">
        <v>1098</v>
      </c>
      <c r="C103" s="25" t="s">
        <v>31</v>
      </c>
      <c r="D103" s="25" t="s">
        <v>65</v>
      </c>
      <c r="E103" s="25">
        <v>4</v>
      </c>
      <c r="F103" s="25" t="s">
        <v>32</v>
      </c>
      <c r="G103" s="25">
        <v>62</v>
      </c>
      <c r="H103" s="25">
        <v>620000</v>
      </c>
      <c r="I103" s="25">
        <f>_xlfn.XLOOKUP('Clients Clustering'!B103,Data!P:P,Data!D:D)</f>
        <v>1820000</v>
      </c>
      <c r="K103" s="25">
        <f t="shared" si="2"/>
        <v>0.12305099037477606</v>
      </c>
      <c r="L103" s="25">
        <f t="shared" si="3"/>
        <v>0.28085126355498263</v>
      </c>
      <c r="P103" s="25">
        <v>1</v>
      </c>
      <c r="Q103" s="25">
        <v>2</v>
      </c>
      <c r="R103" s="25">
        <v>2</v>
      </c>
      <c r="S103" s="25">
        <v>1</v>
      </c>
      <c r="T103" s="25">
        <v>5</v>
      </c>
      <c r="U103" s="25">
        <v>2</v>
      </c>
      <c r="V103" s="25">
        <v>2</v>
      </c>
      <c r="W103" s="25">
        <v>2</v>
      </c>
      <c r="X103" s="25">
        <v>5</v>
      </c>
      <c r="Y103" s="25">
        <v>5</v>
      </c>
    </row>
    <row r="104" spans="2:25" x14ac:dyDescent="0.25">
      <c r="B104" s="25">
        <v>1099</v>
      </c>
      <c r="C104" s="25" t="s">
        <v>31</v>
      </c>
      <c r="D104" s="25" t="s">
        <v>65</v>
      </c>
      <c r="E104" s="25">
        <v>3</v>
      </c>
      <c r="F104" s="25" t="s">
        <v>33</v>
      </c>
      <c r="G104" s="25">
        <v>59</v>
      </c>
      <c r="H104" s="25">
        <v>540000</v>
      </c>
      <c r="I104" s="25">
        <f>_xlfn.XLOOKUP('Clients Clustering'!B104,Data!P:P,Data!D:D)</f>
        <v>1630000</v>
      </c>
      <c r="K104" s="25">
        <f t="shared" si="2"/>
        <v>-0.28602701090442956</v>
      </c>
      <c r="L104" s="25">
        <f t="shared" si="3"/>
        <v>-5.8995595653045033E-2</v>
      </c>
      <c r="P104" s="25">
        <v>1</v>
      </c>
      <c r="Q104" s="25">
        <v>2</v>
      </c>
      <c r="R104" s="25">
        <v>2</v>
      </c>
      <c r="S104" s="25">
        <v>1</v>
      </c>
      <c r="T104" s="25">
        <v>2</v>
      </c>
      <c r="U104" s="25">
        <v>3</v>
      </c>
      <c r="V104" s="25">
        <v>3</v>
      </c>
      <c r="W104" s="25">
        <v>3</v>
      </c>
      <c r="X104" s="25">
        <v>1</v>
      </c>
      <c r="Y104" s="25">
        <v>2</v>
      </c>
    </row>
    <row r="105" spans="2:25" x14ac:dyDescent="0.25">
      <c r="B105" s="25">
        <v>1100</v>
      </c>
      <c r="C105" s="25" t="s">
        <v>31</v>
      </c>
      <c r="D105" s="25" t="s">
        <v>65</v>
      </c>
      <c r="E105" s="25">
        <v>3</v>
      </c>
      <c r="F105" s="25" t="s">
        <v>33</v>
      </c>
      <c r="G105" s="25">
        <v>64</v>
      </c>
      <c r="H105" s="25">
        <v>630000</v>
      </c>
      <c r="I105" s="25">
        <f>_xlfn.XLOOKUP('Clients Clustering'!B105,Data!P:P,Data!D:D)</f>
        <v>1260000</v>
      </c>
      <c r="K105" s="25">
        <f t="shared" si="2"/>
        <v>0.17418574053467675</v>
      </c>
      <c r="L105" s="25">
        <f t="shared" si="3"/>
        <v>-0.72080263726867788</v>
      </c>
      <c r="P105" s="25">
        <v>1</v>
      </c>
      <c r="Q105" s="25">
        <v>2</v>
      </c>
      <c r="R105" s="25">
        <v>2</v>
      </c>
      <c r="S105" s="25">
        <v>4</v>
      </c>
      <c r="T105" s="25">
        <v>3</v>
      </c>
      <c r="U105" s="25">
        <v>4</v>
      </c>
      <c r="V105" s="25">
        <v>5</v>
      </c>
      <c r="W105" s="25">
        <v>4</v>
      </c>
      <c r="X105" s="25">
        <v>3</v>
      </c>
      <c r="Y105" s="25">
        <v>4</v>
      </c>
    </row>
    <row r="106" spans="2:25" x14ac:dyDescent="0.25">
      <c r="B106" s="25">
        <v>1101</v>
      </c>
      <c r="C106" s="25" t="s">
        <v>31</v>
      </c>
      <c r="D106" s="25" t="s">
        <v>65</v>
      </c>
      <c r="E106" s="25">
        <v>3</v>
      </c>
      <c r="F106" s="25" t="s">
        <v>32</v>
      </c>
      <c r="G106" s="25">
        <v>44</v>
      </c>
      <c r="H106" s="25">
        <v>380000</v>
      </c>
      <c r="I106" s="25">
        <f>_xlfn.XLOOKUP('Clients Clustering'!B106,Data!P:P,Data!D:D)</f>
        <v>1250000</v>
      </c>
      <c r="K106" s="25">
        <f t="shared" si="2"/>
        <v>-1.1041830134628408</v>
      </c>
      <c r="L106" s="25">
        <f t="shared" si="3"/>
        <v>-0.73868931406910032</v>
      </c>
      <c r="P106" s="25">
        <v>1</v>
      </c>
      <c r="Q106" s="25">
        <v>1</v>
      </c>
      <c r="R106" s="25">
        <v>1</v>
      </c>
      <c r="S106" s="25">
        <v>3</v>
      </c>
      <c r="T106" s="25">
        <v>1</v>
      </c>
      <c r="U106" s="25">
        <v>5</v>
      </c>
      <c r="V106" s="25">
        <v>6</v>
      </c>
      <c r="W106" s="25">
        <v>8</v>
      </c>
      <c r="X106" s="25">
        <v>9</v>
      </c>
      <c r="Y106" s="25">
        <v>1</v>
      </c>
    </row>
    <row r="107" spans="2:25" x14ac:dyDescent="0.25">
      <c r="B107" s="25">
        <v>1102</v>
      </c>
      <c r="C107" s="25" t="s">
        <v>31</v>
      </c>
      <c r="D107" s="25" t="s">
        <v>65</v>
      </c>
      <c r="E107" s="25">
        <v>3</v>
      </c>
      <c r="F107" s="25" t="s">
        <v>33</v>
      </c>
      <c r="G107" s="25">
        <v>55</v>
      </c>
      <c r="H107" s="25">
        <v>450000</v>
      </c>
      <c r="I107" s="25">
        <f>_xlfn.XLOOKUP('Clients Clustering'!B107,Data!P:P,Data!D:D)</f>
        <v>2680000</v>
      </c>
      <c r="K107" s="25">
        <f t="shared" si="2"/>
        <v>-0.74623976234353584</v>
      </c>
      <c r="L107" s="25">
        <f t="shared" si="3"/>
        <v>1.8191054683913184</v>
      </c>
      <c r="P107" s="25">
        <v>1</v>
      </c>
      <c r="Q107" s="25">
        <v>2</v>
      </c>
      <c r="R107" s="25">
        <v>2</v>
      </c>
      <c r="S107" s="25">
        <v>1</v>
      </c>
      <c r="T107" s="25">
        <v>2</v>
      </c>
      <c r="U107" s="25">
        <v>3</v>
      </c>
      <c r="V107" s="25">
        <v>3</v>
      </c>
      <c r="W107" s="25">
        <v>3</v>
      </c>
      <c r="X107" s="25">
        <v>2</v>
      </c>
      <c r="Y107" s="25">
        <v>3</v>
      </c>
    </row>
    <row r="108" spans="2:25" x14ac:dyDescent="0.25">
      <c r="B108" s="25">
        <v>1103</v>
      </c>
      <c r="C108" s="25" t="s">
        <v>34</v>
      </c>
      <c r="D108" s="25" t="s">
        <v>65</v>
      </c>
      <c r="E108" s="25">
        <v>2</v>
      </c>
      <c r="F108" s="25" t="s">
        <v>32</v>
      </c>
      <c r="G108" s="25">
        <v>54</v>
      </c>
      <c r="H108" s="25">
        <v>800000</v>
      </c>
      <c r="I108" s="25">
        <f>_xlfn.XLOOKUP('Clients Clustering'!B108,Data!P:P,Data!D:D)</f>
        <v>1120000</v>
      </c>
      <c r="K108" s="25">
        <f t="shared" si="2"/>
        <v>1.0434764932529885</v>
      </c>
      <c r="L108" s="25">
        <f t="shared" si="3"/>
        <v>-0.97121611247459294</v>
      </c>
      <c r="P108" s="25">
        <v>1</v>
      </c>
      <c r="Q108" s="25">
        <v>2</v>
      </c>
      <c r="R108" s="25">
        <v>2</v>
      </c>
      <c r="S108" s="25">
        <v>1</v>
      </c>
      <c r="T108" s="25">
        <v>5</v>
      </c>
      <c r="U108" s="25">
        <v>2</v>
      </c>
      <c r="V108" s="25">
        <v>2</v>
      </c>
      <c r="W108" s="25">
        <v>2</v>
      </c>
      <c r="X108" s="25">
        <v>5</v>
      </c>
      <c r="Y108" s="25">
        <v>5</v>
      </c>
    </row>
    <row r="109" spans="2:25" x14ac:dyDescent="0.25">
      <c r="B109" s="25">
        <v>1104</v>
      </c>
      <c r="C109" s="25" t="s">
        <v>34</v>
      </c>
      <c r="D109" s="25" t="s">
        <v>65</v>
      </c>
      <c r="E109" s="25">
        <v>4</v>
      </c>
      <c r="F109" s="25" t="s">
        <v>32</v>
      </c>
      <c r="G109" s="25">
        <v>65</v>
      </c>
      <c r="H109" s="25">
        <v>580000</v>
      </c>
      <c r="I109" s="25">
        <f>_xlfn.XLOOKUP('Clients Clustering'!B109,Data!P:P,Data!D:D)</f>
        <v>1610000</v>
      </c>
      <c r="K109" s="25">
        <f t="shared" si="2"/>
        <v>-8.1488010264826743E-2</v>
      </c>
      <c r="L109" s="25">
        <f t="shared" si="3"/>
        <v>-9.4768949253890053E-2</v>
      </c>
      <c r="P109" s="25">
        <v>1</v>
      </c>
      <c r="Q109" s="25">
        <v>2</v>
      </c>
      <c r="R109" s="25">
        <v>2</v>
      </c>
      <c r="S109" s="25">
        <v>1</v>
      </c>
      <c r="T109" s="25">
        <v>5</v>
      </c>
      <c r="U109" s="25">
        <v>2</v>
      </c>
      <c r="V109" s="25">
        <v>2</v>
      </c>
      <c r="W109" s="25">
        <v>2</v>
      </c>
      <c r="X109" s="25">
        <v>5</v>
      </c>
      <c r="Y109" s="25">
        <v>8</v>
      </c>
    </row>
    <row r="110" spans="2:25" x14ac:dyDescent="0.25">
      <c r="B110" s="25">
        <v>1105</v>
      </c>
      <c r="C110" s="25" t="s">
        <v>31</v>
      </c>
      <c r="D110" s="25" t="s">
        <v>65</v>
      </c>
      <c r="E110" s="25">
        <v>3</v>
      </c>
      <c r="F110" s="25" t="s">
        <v>32</v>
      </c>
      <c r="G110" s="25">
        <v>41</v>
      </c>
      <c r="H110" s="25">
        <v>570000</v>
      </c>
      <c r="I110" s="25">
        <f>_xlfn.XLOOKUP('Clients Clustering'!B110,Data!P:P,Data!D:D)</f>
        <v>1490000</v>
      </c>
      <c r="K110" s="25">
        <f t="shared" si="2"/>
        <v>-0.13262276042472745</v>
      </c>
      <c r="L110" s="25">
        <f t="shared" si="3"/>
        <v>-0.30940907085896013</v>
      </c>
      <c r="P110" s="25">
        <v>1</v>
      </c>
      <c r="Q110" s="25">
        <v>2</v>
      </c>
      <c r="R110" s="25">
        <v>2</v>
      </c>
      <c r="S110" s="25">
        <v>1</v>
      </c>
      <c r="T110" s="25">
        <v>5</v>
      </c>
      <c r="U110" s="25">
        <v>2</v>
      </c>
      <c r="V110" s="25">
        <v>2</v>
      </c>
      <c r="W110" s="25">
        <v>2</v>
      </c>
      <c r="X110" s="25">
        <v>5</v>
      </c>
      <c r="Y110" s="25">
        <v>5</v>
      </c>
    </row>
    <row r="111" spans="2:25" x14ac:dyDescent="0.25">
      <c r="B111" s="25">
        <v>1106</v>
      </c>
      <c r="C111" s="25" t="s">
        <v>34</v>
      </c>
      <c r="D111" s="25" t="s">
        <v>65</v>
      </c>
      <c r="E111" s="25">
        <v>2</v>
      </c>
      <c r="F111" s="25" t="s">
        <v>33</v>
      </c>
      <c r="G111" s="25">
        <v>44</v>
      </c>
      <c r="H111" s="25">
        <v>640000</v>
      </c>
      <c r="I111" s="25">
        <f>_xlfn.XLOOKUP('Clients Clustering'!B111,Data!P:P,Data!D:D)</f>
        <v>1720000</v>
      </c>
      <c r="K111" s="25">
        <f t="shared" si="2"/>
        <v>0.22532049069457744</v>
      </c>
      <c r="L111" s="25">
        <f t="shared" si="3"/>
        <v>0.10198449555075755</v>
      </c>
      <c r="P111" s="25">
        <v>1</v>
      </c>
      <c r="Q111" s="25">
        <v>2</v>
      </c>
      <c r="R111" s="25">
        <v>2</v>
      </c>
      <c r="S111" s="25">
        <v>1</v>
      </c>
      <c r="T111" s="25">
        <v>5</v>
      </c>
      <c r="U111" s="25">
        <v>2</v>
      </c>
      <c r="V111" s="25">
        <v>2</v>
      </c>
      <c r="W111" s="25">
        <v>2</v>
      </c>
      <c r="X111" s="25">
        <v>5</v>
      </c>
      <c r="Y111" s="25">
        <v>8</v>
      </c>
    </row>
    <row r="112" spans="2:25" x14ac:dyDescent="0.25">
      <c r="B112" s="25">
        <v>1107</v>
      </c>
      <c r="C112" s="25" t="s">
        <v>31</v>
      </c>
      <c r="D112" s="25" t="s">
        <v>64</v>
      </c>
      <c r="E112" s="25">
        <v>0</v>
      </c>
      <c r="F112" s="25" t="s">
        <v>32</v>
      </c>
      <c r="G112" s="25">
        <v>31</v>
      </c>
      <c r="H112" s="25">
        <v>500000</v>
      </c>
      <c r="I112" s="25">
        <f>_xlfn.XLOOKUP('Clients Clustering'!B112,Data!P:P,Data!D:D)</f>
        <v>1360000</v>
      </c>
      <c r="K112" s="25">
        <f t="shared" si="2"/>
        <v>-0.49056601154403234</v>
      </c>
      <c r="L112" s="25">
        <f t="shared" si="3"/>
        <v>-0.54193586926445281</v>
      </c>
      <c r="P112" s="25">
        <v>1</v>
      </c>
      <c r="Q112" s="25">
        <v>2</v>
      </c>
      <c r="R112" s="25">
        <v>2</v>
      </c>
      <c r="S112" s="25">
        <v>1</v>
      </c>
      <c r="T112" s="25">
        <v>5</v>
      </c>
      <c r="U112" s="25">
        <v>2</v>
      </c>
      <c r="V112" s="25">
        <v>2</v>
      </c>
      <c r="W112" s="25">
        <v>2</v>
      </c>
      <c r="X112" s="25">
        <v>5</v>
      </c>
      <c r="Y112" s="25">
        <v>8</v>
      </c>
    </row>
    <row r="113" spans="2:25" x14ac:dyDescent="0.25">
      <c r="B113" s="25">
        <v>1108</v>
      </c>
      <c r="C113" s="25" t="s">
        <v>34</v>
      </c>
      <c r="D113" s="25" t="s">
        <v>65</v>
      </c>
      <c r="E113" s="25">
        <v>2</v>
      </c>
      <c r="F113" s="25" t="s">
        <v>33</v>
      </c>
      <c r="G113" s="25">
        <v>57</v>
      </c>
      <c r="H113" s="25">
        <v>560000</v>
      </c>
      <c r="I113" s="25">
        <f>_xlfn.XLOOKUP('Clients Clustering'!B113,Data!P:P,Data!D:D)</f>
        <v>1420000</v>
      </c>
      <c r="K113" s="25">
        <f t="shared" si="2"/>
        <v>-0.18375751058462814</v>
      </c>
      <c r="L113" s="25">
        <f t="shared" si="3"/>
        <v>-0.43461580846191772</v>
      </c>
      <c r="P113" s="25">
        <v>1</v>
      </c>
      <c r="Q113" s="25">
        <v>2</v>
      </c>
      <c r="R113" s="25">
        <v>1</v>
      </c>
      <c r="S113" s="25">
        <v>3</v>
      </c>
      <c r="T113" s="25">
        <v>1</v>
      </c>
      <c r="U113" s="25">
        <v>5</v>
      </c>
      <c r="V113" s="25">
        <v>4</v>
      </c>
      <c r="W113" s="25">
        <v>6</v>
      </c>
      <c r="X113" s="25">
        <v>7</v>
      </c>
      <c r="Y113" s="25">
        <v>9</v>
      </c>
    </row>
    <row r="114" spans="2:25" x14ac:dyDescent="0.25">
      <c r="B114" s="25">
        <v>1109</v>
      </c>
      <c r="C114" s="25" t="s">
        <v>34</v>
      </c>
      <c r="D114" s="25" t="s">
        <v>65</v>
      </c>
      <c r="E114" s="25">
        <v>3</v>
      </c>
      <c r="F114" s="25" t="s">
        <v>32</v>
      </c>
      <c r="G114" s="25">
        <v>57</v>
      </c>
      <c r="H114" s="25">
        <v>390000</v>
      </c>
      <c r="I114" s="25">
        <f>_xlfn.XLOOKUP('Clients Clustering'!B114,Data!P:P,Data!D:D)</f>
        <v>1930000</v>
      </c>
      <c r="K114" s="25">
        <f t="shared" si="2"/>
        <v>-1.0530482633029401</v>
      </c>
      <c r="L114" s="25">
        <f t="shared" si="3"/>
        <v>0.47760470835963026</v>
      </c>
      <c r="P114" s="25">
        <v>1</v>
      </c>
      <c r="Q114" s="25">
        <v>2</v>
      </c>
      <c r="R114" s="25">
        <v>2</v>
      </c>
      <c r="S114" s="25">
        <v>4</v>
      </c>
      <c r="T114" s="25">
        <v>3</v>
      </c>
      <c r="U114" s="25">
        <v>4</v>
      </c>
      <c r="V114" s="25">
        <v>5</v>
      </c>
      <c r="W114" s="25">
        <v>4</v>
      </c>
      <c r="X114" s="25">
        <v>3</v>
      </c>
      <c r="Y114" s="25">
        <v>4</v>
      </c>
    </row>
    <row r="115" spans="2:25" x14ac:dyDescent="0.25">
      <c r="B115" s="25">
        <v>1110</v>
      </c>
      <c r="C115" s="25" t="s">
        <v>31</v>
      </c>
      <c r="D115" s="25" t="s">
        <v>66</v>
      </c>
      <c r="E115" s="25">
        <v>0</v>
      </c>
      <c r="F115" s="25" t="s">
        <v>32</v>
      </c>
      <c r="G115" s="25">
        <v>38</v>
      </c>
      <c r="H115" s="25">
        <v>420000</v>
      </c>
      <c r="I115" s="25">
        <f>_xlfn.XLOOKUP('Clients Clustering'!B115,Data!P:P,Data!D:D)</f>
        <v>780000</v>
      </c>
      <c r="K115" s="25">
        <f t="shared" si="2"/>
        <v>-0.89964401282323792</v>
      </c>
      <c r="L115" s="25">
        <f t="shared" si="3"/>
        <v>-1.5793631236889583</v>
      </c>
      <c r="P115" s="25">
        <v>1</v>
      </c>
      <c r="Q115" s="25">
        <v>2</v>
      </c>
      <c r="R115" s="25">
        <v>2</v>
      </c>
      <c r="S115" s="25">
        <v>1</v>
      </c>
      <c r="T115" s="25">
        <v>2</v>
      </c>
      <c r="U115" s="25">
        <v>3</v>
      </c>
      <c r="V115" s="25">
        <v>3</v>
      </c>
      <c r="W115" s="25">
        <v>3</v>
      </c>
      <c r="X115" s="25">
        <v>2</v>
      </c>
      <c r="Y115" s="25">
        <v>3</v>
      </c>
    </row>
    <row r="116" spans="2:25" x14ac:dyDescent="0.25">
      <c r="B116" s="25">
        <v>1111</v>
      </c>
      <c r="C116" s="25" t="s">
        <v>31</v>
      </c>
      <c r="D116" s="25" t="s">
        <v>65</v>
      </c>
      <c r="E116" s="25">
        <v>3</v>
      </c>
      <c r="F116" s="25" t="s">
        <v>32</v>
      </c>
      <c r="G116" s="25">
        <v>44</v>
      </c>
      <c r="H116" s="25">
        <v>870000</v>
      </c>
      <c r="I116" s="25">
        <f>_xlfn.XLOOKUP('Clients Clustering'!B116,Data!P:P,Data!D:D)</f>
        <v>1190000</v>
      </c>
      <c r="K116" s="25">
        <f t="shared" si="2"/>
        <v>1.4014197443722936</v>
      </c>
      <c r="L116" s="25">
        <f t="shared" si="3"/>
        <v>-0.84600937487163541</v>
      </c>
      <c r="P116" s="25">
        <v>1</v>
      </c>
      <c r="Q116" s="25">
        <v>2</v>
      </c>
      <c r="R116" s="25">
        <v>2</v>
      </c>
      <c r="S116" s="25">
        <v>1</v>
      </c>
      <c r="T116" s="25">
        <v>2</v>
      </c>
      <c r="U116" s="25">
        <v>3</v>
      </c>
      <c r="V116" s="25">
        <v>3</v>
      </c>
      <c r="W116" s="25">
        <v>3</v>
      </c>
      <c r="X116" s="25">
        <v>1</v>
      </c>
      <c r="Y116" s="25">
        <v>2</v>
      </c>
    </row>
    <row r="117" spans="2:25" x14ac:dyDescent="0.25">
      <c r="B117" s="25">
        <v>1112</v>
      </c>
      <c r="C117" s="25" t="s">
        <v>31</v>
      </c>
      <c r="D117" s="25" t="s">
        <v>66</v>
      </c>
      <c r="E117" s="25">
        <v>0</v>
      </c>
      <c r="F117" s="25" t="s">
        <v>32</v>
      </c>
      <c r="G117" s="25">
        <v>30</v>
      </c>
      <c r="H117" s="25">
        <v>610000</v>
      </c>
      <c r="I117" s="25">
        <f>_xlfn.XLOOKUP('Clients Clustering'!B117,Data!P:P,Data!D:D)</f>
        <v>670000</v>
      </c>
      <c r="K117" s="25">
        <f t="shared" si="2"/>
        <v>7.1916240214875346E-2</v>
      </c>
      <c r="L117" s="25">
        <f t="shared" si="3"/>
        <v>-1.7761165684936058</v>
      </c>
      <c r="P117" s="25">
        <v>1</v>
      </c>
      <c r="Q117" s="25">
        <v>1</v>
      </c>
      <c r="R117" s="25">
        <v>3</v>
      </c>
      <c r="S117" s="25">
        <v>2</v>
      </c>
      <c r="T117" s="25">
        <v>4</v>
      </c>
      <c r="U117" s="25">
        <v>1</v>
      </c>
      <c r="V117" s="25">
        <v>1</v>
      </c>
      <c r="W117" s="25">
        <v>1</v>
      </c>
      <c r="X117" s="25">
        <v>8</v>
      </c>
      <c r="Y117" s="25">
        <v>10</v>
      </c>
    </row>
    <row r="118" spans="2:25" x14ac:dyDescent="0.25">
      <c r="B118" s="25">
        <v>1113</v>
      </c>
      <c r="C118" s="25" t="s">
        <v>31</v>
      </c>
      <c r="D118" s="25" t="s">
        <v>65</v>
      </c>
      <c r="E118" s="25">
        <v>2</v>
      </c>
      <c r="F118" s="25" t="s">
        <v>33</v>
      </c>
      <c r="G118" s="25">
        <v>49</v>
      </c>
      <c r="H118" s="25">
        <v>980000</v>
      </c>
      <c r="I118" s="25">
        <f>_xlfn.XLOOKUP('Clients Clustering'!B118,Data!P:P,Data!D:D)</f>
        <v>2160000</v>
      </c>
      <c r="K118" s="25">
        <f t="shared" si="2"/>
        <v>1.9639019961312012</v>
      </c>
      <c r="L118" s="25">
        <f t="shared" si="3"/>
        <v>0.8889982747693479</v>
      </c>
      <c r="P118" s="25">
        <v>1</v>
      </c>
      <c r="Q118" s="25">
        <v>2</v>
      </c>
      <c r="R118" s="25">
        <v>2</v>
      </c>
      <c r="S118" s="25">
        <v>1</v>
      </c>
      <c r="T118" s="25">
        <v>2</v>
      </c>
      <c r="U118" s="25">
        <v>3</v>
      </c>
      <c r="V118" s="25">
        <v>3</v>
      </c>
      <c r="W118" s="25">
        <v>3</v>
      </c>
      <c r="X118" s="25">
        <v>1</v>
      </c>
      <c r="Y118" s="25">
        <v>2</v>
      </c>
    </row>
    <row r="119" spans="2:25" x14ac:dyDescent="0.25">
      <c r="B119" s="25">
        <v>1114</v>
      </c>
      <c r="C119" s="25" t="s">
        <v>31</v>
      </c>
      <c r="D119" s="25" t="s">
        <v>66</v>
      </c>
      <c r="E119" s="25">
        <v>0</v>
      </c>
      <c r="F119" s="25" t="s">
        <v>32</v>
      </c>
      <c r="G119" s="25">
        <v>37</v>
      </c>
      <c r="H119" s="25">
        <v>700000</v>
      </c>
      <c r="I119" s="25">
        <f>_xlfn.XLOOKUP('Clients Clustering'!B119,Data!P:P,Data!D:D)</f>
        <v>800000</v>
      </c>
      <c r="K119" s="25">
        <f t="shared" si="2"/>
        <v>0.53212899165398164</v>
      </c>
      <c r="L119" s="25">
        <f t="shared" si="3"/>
        <v>-1.5435897700881132</v>
      </c>
      <c r="P119" s="25">
        <v>1</v>
      </c>
      <c r="Q119" s="25">
        <v>2</v>
      </c>
      <c r="R119" s="25">
        <v>2</v>
      </c>
      <c r="S119" s="25">
        <v>1</v>
      </c>
      <c r="T119" s="25">
        <v>2</v>
      </c>
      <c r="U119" s="25">
        <v>3</v>
      </c>
      <c r="V119" s="25">
        <v>3</v>
      </c>
      <c r="W119" s="25">
        <v>3</v>
      </c>
      <c r="X119" s="25">
        <v>1</v>
      </c>
      <c r="Y119" s="25">
        <v>2</v>
      </c>
    </row>
    <row r="120" spans="2:25" x14ac:dyDescent="0.25">
      <c r="B120" s="25">
        <v>1115</v>
      </c>
      <c r="C120" s="25" t="s">
        <v>31</v>
      </c>
      <c r="D120" s="25" t="s">
        <v>65</v>
      </c>
      <c r="E120" s="25">
        <v>4</v>
      </c>
      <c r="F120" s="25" t="s">
        <v>32</v>
      </c>
      <c r="G120" s="25">
        <v>55</v>
      </c>
      <c r="H120" s="25">
        <v>610000</v>
      </c>
      <c r="I120" s="25">
        <f>_xlfn.XLOOKUP('Clients Clustering'!B120,Data!P:P,Data!D:D)</f>
        <v>1160000</v>
      </c>
      <c r="K120" s="25">
        <f t="shared" si="2"/>
        <v>7.1916240214875346E-2</v>
      </c>
      <c r="L120" s="25">
        <f t="shared" si="3"/>
        <v>-0.89966940527290296</v>
      </c>
      <c r="P120" s="25">
        <v>1</v>
      </c>
      <c r="Q120" s="25">
        <v>2</v>
      </c>
      <c r="R120" s="25">
        <v>2</v>
      </c>
      <c r="S120" s="25">
        <v>1</v>
      </c>
      <c r="T120" s="25">
        <v>5</v>
      </c>
      <c r="U120" s="25">
        <v>2</v>
      </c>
      <c r="V120" s="25">
        <v>2</v>
      </c>
      <c r="W120" s="25">
        <v>2</v>
      </c>
      <c r="X120" s="25">
        <v>5</v>
      </c>
      <c r="Y120" s="25">
        <v>5</v>
      </c>
    </row>
    <row r="121" spans="2:25" x14ac:dyDescent="0.25">
      <c r="B121" s="25">
        <v>1116</v>
      </c>
      <c r="C121" s="25" t="s">
        <v>31</v>
      </c>
      <c r="D121" s="25" t="s">
        <v>65</v>
      </c>
      <c r="E121" s="25">
        <v>2</v>
      </c>
      <c r="F121" s="25" t="s">
        <v>32</v>
      </c>
      <c r="G121" s="25">
        <v>60</v>
      </c>
      <c r="H121" s="25">
        <v>530000</v>
      </c>
      <c r="I121" s="25">
        <f>_xlfn.XLOOKUP('Clients Clustering'!B121,Data!P:P,Data!D:D)</f>
        <v>1800000</v>
      </c>
      <c r="K121" s="25">
        <f t="shared" si="2"/>
        <v>-0.33716176106433021</v>
      </c>
      <c r="L121" s="25">
        <f t="shared" si="3"/>
        <v>0.24507790995413761</v>
      </c>
      <c r="P121" s="25">
        <v>1</v>
      </c>
      <c r="Q121" s="25">
        <v>1</v>
      </c>
      <c r="R121" s="25">
        <v>3</v>
      </c>
      <c r="S121" s="25">
        <v>2</v>
      </c>
      <c r="T121" s="25">
        <v>4</v>
      </c>
      <c r="U121" s="25">
        <v>6</v>
      </c>
      <c r="V121" s="25">
        <v>7</v>
      </c>
      <c r="W121" s="25">
        <v>7</v>
      </c>
      <c r="X121" s="25">
        <v>4</v>
      </c>
      <c r="Y121" s="25">
        <v>6</v>
      </c>
    </row>
    <row r="122" spans="2:25" x14ac:dyDescent="0.25">
      <c r="B122" s="25">
        <v>1117</v>
      </c>
      <c r="C122" s="25" t="s">
        <v>31</v>
      </c>
      <c r="D122" s="25" t="s">
        <v>65</v>
      </c>
      <c r="E122" s="25">
        <v>2</v>
      </c>
      <c r="F122" s="25" t="s">
        <v>33</v>
      </c>
      <c r="G122" s="25">
        <v>49</v>
      </c>
      <c r="H122" s="25">
        <v>900000</v>
      </c>
      <c r="I122" s="25">
        <f>_xlfn.XLOOKUP('Clients Clustering'!B122,Data!P:P,Data!D:D)</f>
        <v>2620000</v>
      </c>
      <c r="K122" s="25">
        <f t="shared" si="2"/>
        <v>1.5548239948519955</v>
      </c>
      <c r="L122" s="25">
        <f t="shared" si="3"/>
        <v>1.7117854075887833</v>
      </c>
      <c r="P122" s="25">
        <v>1</v>
      </c>
      <c r="Q122" s="25">
        <v>2</v>
      </c>
      <c r="R122" s="25">
        <v>1</v>
      </c>
      <c r="S122" s="25">
        <v>3</v>
      </c>
      <c r="T122" s="25">
        <v>1</v>
      </c>
      <c r="U122" s="25">
        <v>5</v>
      </c>
      <c r="V122" s="25">
        <v>4</v>
      </c>
      <c r="W122" s="25">
        <v>6</v>
      </c>
      <c r="X122" s="25">
        <v>7</v>
      </c>
      <c r="Y122" s="25">
        <v>9</v>
      </c>
    </row>
    <row r="123" spans="2:25" x14ac:dyDescent="0.25">
      <c r="B123" s="25">
        <v>1118</v>
      </c>
      <c r="C123" s="25" t="s">
        <v>31</v>
      </c>
      <c r="D123" s="25" t="s">
        <v>65</v>
      </c>
      <c r="E123" s="25">
        <v>3</v>
      </c>
      <c r="F123" s="25" t="s">
        <v>33</v>
      </c>
      <c r="G123" s="25">
        <v>41</v>
      </c>
      <c r="H123" s="25">
        <v>410000</v>
      </c>
      <c r="I123" s="25">
        <f>_xlfn.XLOOKUP('Clients Clustering'!B123,Data!P:P,Data!D:D)</f>
        <v>2090000</v>
      </c>
      <c r="K123" s="25">
        <f t="shared" si="2"/>
        <v>-0.95077876298313857</v>
      </c>
      <c r="L123" s="25">
        <f t="shared" si="3"/>
        <v>0.76379153716639037</v>
      </c>
      <c r="P123" s="25">
        <v>1</v>
      </c>
      <c r="Q123" s="25">
        <v>2</v>
      </c>
      <c r="R123" s="25">
        <v>2</v>
      </c>
      <c r="S123" s="25">
        <v>1</v>
      </c>
      <c r="T123" s="25">
        <v>2</v>
      </c>
      <c r="U123" s="25">
        <v>3</v>
      </c>
      <c r="V123" s="25">
        <v>3</v>
      </c>
      <c r="W123" s="25">
        <v>3</v>
      </c>
      <c r="X123" s="25">
        <v>1</v>
      </c>
      <c r="Y123" s="25">
        <v>2</v>
      </c>
    </row>
    <row r="124" spans="2:25" x14ac:dyDescent="0.25">
      <c r="B124" s="25">
        <v>1119</v>
      </c>
      <c r="C124" s="25" t="s">
        <v>34</v>
      </c>
      <c r="D124" s="25" t="s">
        <v>65</v>
      </c>
      <c r="E124" s="25">
        <v>3</v>
      </c>
      <c r="F124" s="25" t="s">
        <v>33</v>
      </c>
      <c r="G124" s="25">
        <v>47</v>
      </c>
      <c r="H124" s="25">
        <v>620000</v>
      </c>
      <c r="I124" s="25">
        <f>_xlfn.XLOOKUP('Clients Clustering'!B124,Data!P:P,Data!D:D)</f>
        <v>1220000</v>
      </c>
      <c r="K124" s="25">
        <f t="shared" si="2"/>
        <v>0.12305099037477606</v>
      </c>
      <c r="L124" s="25">
        <f t="shared" si="3"/>
        <v>-0.79234934447036787</v>
      </c>
      <c r="P124" s="25">
        <v>1</v>
      </c>
      <c r="Q124" s="25">
        <v>2</v>
      </c>
      <c r="R124" s="25">
        <v>2</v>
      </c>
      <c r="S124" s="25">
        <v>1</v>
      </c>
      <c r="T124" s="25">
        <v>2</v>
      </c>
      <c r="U124" s="25">
        <v>3</v>
      </c>
      <c r="V124" s="25">
        <v>3</v>
      </c>
      <c r="W124" s="25">
        <v>3</v>
      </c>
      <c r="X124" s="25">
        <v>2</v>
      </c>
      <c r="Y124" s="25">
        <v>3</v>
      </c>
    </row>
    <row r="125" spans="2:25" x14ac:dyDescent="0.25">
      <c r="B125" s="25">
        <v>1120</v>
      </c>
      <c r="C125" s="25" t="s">
        <v>31</v>
      </c>
      <c r="D125" s="25" t="s">
        <v>65</v>
      </c>
      <c r="E125" s="25">
        <v>2</v>
      </c>
      <c r="F125" s="25" t="s">
        <v>33</v>
      </c>
      <c r="G125" s="25">
        <v>52</v>
      </c>
      <c r="H125" s="25">
        <v>820000</v>
      </c>
      <c r="I125" s="25">
        <f>_xlfn.XLOOKUP('Clients Clustering'!B125,Data!P:P,Data!D:D)</f>
        <v>1080000</v>
      </c>
      <c r="K125" s="25">
        <f t="shared" si="2"/>
        <v>1.1457459935727901</v>
      </c>
      <c r="L125" s="25">
        <f t="shared" si="3"/>
        <v>-1.042762819676283</v>
      </c>
      <c r="P125" s="25">
        <v>1</v>
      </c>
      <c r="Q125" s="25">
        <v>2</v>
      </c>
      <c r="R125" s="25">
        <v>2</v>
      </c>
      <c r="S125" s="25">
        <v>1</v>
      </c>
      <c r="T125" s="25">
        <v>5</v>
      </c>
      <c r="U125" s="25">
        <v>2</v>
      </c>
      <c r="V125" s="25">
        <v>2</v>
      </c>
      <c r="W125" s="25">
        <v>2</v>
      </c>
      <c r="X125" s="25">
        <v>5</v>
      </c>
      <c r="Y125" s="25">
        <v>8</v>
      </c>
    </row>
    <row r="126" spans="2:25" x14ac:dyDescent="0.25">
      <c r="B126" s="25">
        <v>1121</v>
      </c>
      <c r="C126" s="25" t="s">
        <v>31</v>
      </c>
      <c r="D126" s="25" t="s">
        <v>65</v>
      </c>
      <c r="E126" s="25">
        <v>4</v>
      </c>
      <c r="F126" s="25" t="s">
        <v>33</v>
      </c>
      <c r="G126" s="25">
        <v>64</v>
      </c>
      <c r="H126" s="25">
        <v>510000</v>
      </c>
      <c r="I126" s="25">
        <f>_xlfn.XLOOKUP('Clients Clustering'!B126,Data!P:P,Data!D:D)</f>
        <v>1390000</v>
      </c>
      <c r="K126" s="25">
        <f t="shared" si="2"/>
        <v>-0.43943126138413163</v>
      </c>
      <c r="L126" s="25">
        <f t="shared" si="3"/>
        <v>-0.48827583886318526</v>
      </c>
      <c r="P126" s="25">
        <v>1</v>
      </c>
      <c r="Q126" s="25">
        <v>1</v>
      </c>
      <c r="R126" s="25">
        <v>3</v>
      </c>
      <c r="S126" s="25">
        <v>2</v>
      </c>
      <c r="T126" s="25">
        <v>4</v>
      </c>
      <c r="U126" s="25">
        <v>1</v>
      </c>
      <c r="V126" s="25">
        <v>1</v>
      </c>
      <c r="W126" s="25">
        <v>1</v>
      </c>
      <c r="X126" s="25">
        <v>8</v>
      </c>
      <c r="Y126" s="25">
        <v>10</v>
      </c>
    </row>
    <row r="127" spans="2:25" x14ac:dyDescent="0.25">
      <c r="B127" s="25">
        <v>1122</v>
      </c>
      <c r="C127" s="25" t="s">
        <v>34</v>
      </c>
      <c r="D127" s="25" t="s">
        <v>65</v>
      </c>
      <c r="E127" s="25">
        <v>4</v>
      </c>
      <c r="F127" s="25" t="s">
        <v>33</v>
      </c>
      <c r="G127" s="25">
        <v>51</v>
      </c>
      <c r="H127" s="25">
        <v>980000</v>
      </c>
      <c r="I127" s="25">
        <f>_xlfn.XLOOKUP('Clients Clustering'!B127,Data!P:P,Data!D:D)</f>
        <v>1950000</v>
      </c>
      <c r="K127" s="25">
        <f t="shared" si="2"/>
        <v>1.9639019961312012</v>
      </c>
      <c r="L127" s="25">
        <f t="shared" si="3"/>
        <v>0.5133780619604752</v>
      </c>
      <c r="P127" s="25">
        <v>1</v>
      </c>
      <c r="Q127" s="25">
        <v>1</v>
      </c>
      <c r="R127" s="25">
        <v>3</v>
      </c>
      <c r="S127" s="25">
        <v>2</v>
      </c>
      <c r="T127" s="25">
        <v>4</v>
      </c>
      <c r="U127" s="25">
        <v>1</v>
      </c>
      <c r="V127" s="25">
        <v>1</v>
      </c>
      <c r="W127" s="25">
        <v>1</v>
      </c>
      <c r="X127" s="25">
        <v>8</v>
      </c>
      <c r="Y127" s="25">
        <v>10</v>
      </c>
    </row>
    <row r="128" spans="2:25" x14ac:dyDescent="0.25">
      <c r="B128" s="25">
        <v>1123</v>
      </c>
      <c r="C128" s="25" t="s">
        <v>31</v>
      </c>
      <c r="D128" s="25" t="s">
        <v>65</v>
      </c>
      <c r="E128" s="25">
        <v>4</v>
      </c>
      <c r="F128" s="25" t="s">
        <v>33</v>
      </c>
      <c r="G128" s="25">
        <v>63</v>
      </c>
      <c r="H128" s="25">
        <v>1110000</v>
      </c>
      <c r="I128" s="25">
        <f>_xlfn.XLOOKUP('Clients Clustering'!B128,Data!P:P,Data!D:D)</f>
        <v>2020000</v>
      </c>
      <c r="K128" s="25">
        <f t="shared" si="2"/>
        <v>2.6286537482099104</v>
      </c>
      <c r="L128" s="25">
        <f t="shared" si="3"/>
        <v>0.63858479956343284</v>
      </c>
      <c r="P128" s="25">
        <v>1</v>
      </c>
      <c r="Q128" s="25">
        <v>2</v>
      </c>
      <c r="R128" s="25">
        <v>2</v>
      </c>
      <c r="S128" s="25">
        <v>1</v>
      </c>
      <c r="T128" s="25">
        <v>5</v>
      </c>
      <c r="U128" s="25">
        <v>2</v>
      </c>
      <c r="V128" s="25">
        <v>2</v>
      </c>
      <c r="W128" s="25">
        <v>2</v>
      </c>
      <c r="X128" s="25">
        <v>5</v>
      </c>
      <c r="Y128" s="25">
        <v>8</v>
      </c>
    </row>
    <row r="129" spans="2:25" x14ac:dyDescent="0.25">
      <c r="B129" s="25">
        <v>1124</v>
      </c>
      <c r="C129" s="25" t="s">
        <v>34</v>
      </c>
      <c r="D129" s="25" t="s">
        <v>65</v>
      </c>
      <c r="E129" s="25">
        <v>2</v>
      </c>
      <c r="F129" s="25" t="s">
        <v>32</v>
      </c>
      <c r="G129" s="25">
        <v>50</v>
      </c>
      <c r="H129" s="25">
        <v>500000</v>
      </c>
      <c r="I129" s="25">
        <f>_xlfn.XLOOKUP('Clients Clustering'!B129,Data!P:P,Data!D:D)</f>
        <v>1420000</v>
      </c>
      <c r="K129" s="25">
        <f t="shared" si="2"/>
        <v>-0.49056601154403234</v>
      </c>
      <c r="L129" s="25">
        <f t="shared" si="3"/>
        <v>-0.43461580846191772</v>
      </c>
      <c r="P129" s="25">
        <v>1</v>
      </c>
      <c r="Q129" s="25">
        <v>2</v>
      </c>
      <c r="R129" s="25">
        <v>2</v>
      </c>
      <c r="S129" s="25">
        <v>1</v>
      </c>
      <c r="T129" s="25">
        <v>5</v>
      </c>
      <c r="U129" s="25">
        <v>2</v>
      </c>
      <c r="V129" s="25">
        <v>2</v>
      </c>
      <c r="W129" s="25">
        <v>2</v>
      </c>
      <c r="X129" s="25">
        <v>5</v>
      </c>
      <c r="Y129" s="25">
        <v>8</v>
      </c>
    </row>
    <row r="130" spans="2:25" x14ac:dyDescent="0.25">
      <c r="B130" s="25">
        <v>1125</v>
      </c>
      <c r="C130" s="25" t="s">
        <v>31</v>
      </c>
      <c r="D130" s="25" t="s">
        <v>66</v>
      </c>
      <c r="E130" s="25">
        <v>0</v>
      </c>
      <c r="F130" s="25" t="s">
        <v>32</v>
      </c>
      <c r="G130" s="25">
        <v>33</v>
      </c>
      <c r="H130" s="25">
        <v>500000</v>
      </c>
      <c r="I130" s="25">
        <f>_xlfn.XLOOKUP('Clients Clustering'!B130,Data!P:P,Data!D:D)</f>
        <v>1540000</v>
      </c>
      <c r="K130" s="25">
        <f t="shared" si="2"/>
        <v>-0.49056601154403234</v>
      </c>
      <c r="L130" s="25">
        <f t="shared" si="3"/>
        <v>-0.2199756868568476</v>
      </c>
      <c r="P130" s="25">
        <v>1</v>
      </c>
      <c r="Q130" s="25">
        <v>2</v>
      </c>
      <c r="R130" s="25">
        <v>1</v>
      </c>
      <c r="S130" s="25">
        <v>3</v>
      </c>
      <c r="T130" s="25">
        <v>1</v>
      </c>
      <c r="U130" s="25">
        <v>5</v>
      </c>
      <c r="V130" s="25">
        <v>4</v>
      </c>
      <c r="W130" s="25">
        <v>6</v>
      </c>
      <c r="X130" s="25">
        <v>7</v>
      </c>
      <c r="Y130" s="25">
        <v>9</v>
      </c>
    </row>
    <row r="131" spans="2:25" x14ac:dyDescent="0.25">
      <c r="B131" s="25">
        <v>1126</v>
      </c>
      <c r="C131" s="25" t="s">
        <v>31</v>
      </c>
      <c r="D131" s="25" t="s">
        <v>65</v>
      </c>
      <c r="E131" s="25">
        <v>3</v>
      </c>
      <c r="F131" s="25" t="s">
        <v>33</v>
      </c>
      <c r="G131" s="25">
        <v>48</v>
      </c>
      <c r="H131" s="25">
        <v>400000</v>
      </c>
      <c r="I131" s="25">
        <f>_xlfn.XLOOKUP('Clients Clustering'!B131,Data!P:P,Data!D:D)</f>
        <v>2390000</v>
      </c>
      <c r="K131" s="25">
        <f t="shared" si="2"/>
        <v>-1.0019135131430392</v>
      </c>
      <c r="L131" s="25">
        <f t="shared" si="3"/>
        <v>1.3003918411790656</v>
      </c>
      <c r="P131" s="25">
        <v>1</v>
      </c>
      <c r="Q131" s="25">
        <v>2</v>
      </c>
      <c r="R131" s="25">
        <v>2</v>
      </c>
      <c r="S131" s="25">
        <v>1</v>
      </c>
      <c r="T131" s="25">
        <v>5</v>
      </c>
      <c r="U131" s="25">
        <v>2</v>
      </c>
      <c r="V131" s="25">
        <v>2</v>
      </c>
      <c r="W131" s="25">
        <v>2</v>
      </c>
      <c r="X131" s="25">
        <v>5</v>
      </c>
      <c r="Y131" s="25">
        <v>5</v>
      </c>
    </row>
    <row r="132" spans="2:25" x14ac:dyDescent="0.25">
      <c r="B132" s="25">
        <v>1127</v>
      </c>
      <c r="C132" s="25" t="s">
        <v>31</v>
      </c>
      <c r="D132" s="25" t="s">
        <v>65</v>
      </c>
      <c r="E132" s="25">
        <v>3</v>
      </c>
      <c r="F132" s="25" t="s">
        <v>32</v>
      </c>
      <c r="G132" s="25">
        <v>49</v>
      </c>
      <c r="H132" s="25">
        <v>520000</v>
      </c>
      <c r="I132" s="25">
        <f>_xlfn.XLOOKUP('Clients Clustering'!B132,Data!P:P,Data!D:D)</f>
        <v>1710000</v>
      </c>
      <c r="K132" s="25">
        <f t="shared" si="2"/>
        <v>-0.38829651122423092</v>
      </c>
      <c r="L132" s="25">
        <f t="shared" si="3"/>
        <v>8.4097818750335035E-2</v>
      </c>
      <c r="P132" s="25">
        <v>1</v>
      </c>
      <c r="Q132" s="25">
        <v>2</v>
      </c>
      <c r="R132" s="25">
        <v>2</v>
      </c>
      <c r="S132" s="25">
        <v>1</v>
      </c>
      <c r="T132" s="25">
        <v>2</v>
      </c>
      <c r="U132" s="25">
        <v>3</v>
      </c>
      <c r="V132" s="25">
        <v>3</v>
      </c>
      <c r="W132" s="25">
        <v>3</v>
      </c>
      <c r="X132" s="25">
        <v>1</v>
      </c>
      <c r="Y132" s="25">
        <v>2</v>
      </c>
    </row>
    <row r="133" spans="2:25" x14ac:dyDescent="0.25">
      <c r="B133" s="25">
        <v>1128</v>
      </c>
      <c r="C133" s="25" t="s">
        <v>31</v>
      </c>
      <c r="D133" s="25" t="s">
        <v>65</v>
      </c>
      <c r="E133" s="25">
        <v>2</v>
      </c>
      <c r="F133" s="25" t="s">
        <v>32</v>
      </c>
      <c r="G133" s="25">
        <v>46</v>
      </c>
      <c r="H133" s="25">
        <v>620000</v>
      </c>
      <c r="I133" s="25">
        <f>_xlfn.XLOOKUP('Clients Clustering'!B133,Data!P:P,Data!D:D)</f>
        <v>970000</v>
      </c>
      <c r="K133" s="25">
        <f t="shared" si="2"/>
        <v>0.12305099037477606</v>
      </c>
      <c r="L133" s="25">
        <f t="shared" si="3"/>
        <v>-1.2395162644809306</v>
      </c>
      <c r="P133" s="25">
        <v>1</v>
      </c>
      <c r="Q133" s="25">
        <v>1</v>
      </c>
      <c r="R133" s="25">
        <v>1</v>
      </c>
      <c r="S133" s="25">
        <v>3</v>
      </c>
      <c r="T133" s="25">
        <v>1</v>
      </c>
      <c r="U133" s="25">
        <v>5</v>
      </c>
      <c r="V133" s="25">
        <v>6</v>
      </c>
      <c r="W133" s="25">
        <v>8</v>
      </c>
      <c r="X133" s="25">
        <v>9</v>
      </c>
      <c r="Y133" s="25">
        <v>1</v>
      </c>
    </row>
    <row r="134" spans="2:25" x14ac:dyDescent="0.25">
      <c r="B134" s="25">
        <v>1129</v>
      </c>
      <c r="C134" s="25" t="s">
        <v>31</v>
      </c>
      <c r="D134" s="25" t="s">
        <v>65</v>
      </c>
      <c r="E134" s="25">
        <v>4</v>
      </c>
      <c r="F134" s="25" t="s">
        <v>32</v>
      </c>
      <c r="G134" s="25">
        <v>48</v>
      </c>
      <c r="H134" s="25">
        <v>510000</v>
      </c>
      <c r="I134" s="25">
        <f>_xlfn.XLOOKUP('Clients Clustering'!B134,Data!P:P,Data!D:D)</f>
        <v>2570000</v>
      </c>
      <c r="K134" s="25">
        <f t="shared" ref="K134:K197" si="4">STANDARDIZE(H134,AVERAGE(H:H),_xlfn.STDEV.S(H:H))</f>
        <v>-0.43943126138413163</v>
      </c>
      <c r="L134" s="25">
        <f t="shared" ref="L134:L197" si="5">STANDARDIZE(I134,AVERAGE(I:I),_xlfn.STDEV.S(I:I))</f>
        <v>1.6223520235866709</v>
      </c>
      <c r="P134" s="25">
        <v>1</v>
      </c>
      <c r="Q134" s="25">
        <v>2</v>
      </c>
      <c r="R134" s="25">
        <v>2</v>
      </c>
      <c r="S134" s="25">
        <v>4</v>
      </c>
      <c r="T134" s="25">
        <v>3</v>
      </c>
      <c r="U134" s="25">
        <v>4</v>
      </c>
      <c r="V134" s="25">
        <v>5</v>
      </c>
      <c r="W134" s="25">
        <v>4</v>
      </c>
      <c r="X134" s="25">
        <v>3</v>
      </c>
      <c r="Y134" s="25">
        <v>4</v>
      </c>
    </row>
    <row r="135" spans="2:25" x14ac:dyDescent="0.25">
      <c r="B135" s="25">
        <v>1130</v>
      </c>
      <c r="C135" s="25" t="s">
        <v>31</v>
      </c>
      <c r="D135" s="25" t="s">
        <v>65</v>
      </c>
      <c r="E135" s="25">
        <v>2</v>
      </c>
      <c r="F135" s="25" t="s">
        <v>33</v>
      </c>
      <c r="G135" s="25">
        <v>61</v>
      </c>
      <c r="H135" s="25">
        <v>350000</v>
      </c>
      <c r="I135" s="25">
        <f>_xlfn.XLOOKUP('Clients Clustering'!B135,Data!P:P,Data!D:D)</f>
        <v>760000</v>
      </c>
      <c r="K135" s="25">
        <f t="shared" si="4"/>
        <v>-1.2575872639425427</v>
      </c>
      <c r="L135" s="25">
        <f t="shared" si="5"/>
        <v>-1.6151364772898034</v>
      </c>
      <c r="P135" s="25">
        <v>1</v>
      </c>
      <c r="Q135" s="25">
        <v>1</v>
      </c>
      <c r="R135" s="25">
        <v>3</v>
      </c>
      <c r="S135" s="25">
        <v>2</v>
      </c>
      <c r="T135" s="25">
        <v>4</v>
      </c>
      <c r="U135" s="25">
        <v>1</v>
      </c>
      <c r="V135" s="25">
        <v>1</v>
      </c>
      <c r="W135" s="25">
        <v>5</v>
      </c>
      <c r="X135" s="25">
        <v>6</v>
      </c>
      <c r="Y135" s="25">
        <v>7</v>
      </c>
    </row>
    <row r="136" spans="2:25" x14ac:dyDescent="0.25">
      <c r="B136" s="25">
        <v>1131</v>
      </c>
      <c r="C136" s="25" t="s">
        <v>31</v>
      </c>
      <c r="D136" s="25" t="s">
        <v>65</v>
      </c>
      <c r="E136" s="25">
        <v>3</v>
      </c>
      <c r="F136" s="25" t="s">
        <v>32</v>
      </c>
      <c r="G136" s="25">
        <v>62</v>
      </c>
      <c r="H136" s="25">
        <v>850000</v>
      </c>
      <c r="I136" s="25">
        <f>_xlfn.XLOOKUP('Clients Clustering'!B136,Data!P:P,Data!D:D)</f>
        <v>1940000</v>
      </c>
      <c r="K136" s="25">
        <f t="shared" si="4"/>
        <v>1.299150244052492</v>
      </c>
      <c r="L136" s="25">
        <f t="shared" si="5"/>
        <v>0.49549138516005276</v>
      </c>
      <c r="P136" s="25">
        <v>1</v>
      </c>
      <c r="Q136" s="25">
        <v>2</v>
      </c>
      <c r="R136" s="25">
        <v>2</v>
      </c>
      <c r="S136" s="25">
        <v>1</v>
      </c>
      <c r="T136" s="25">
        <v>5</v>
      </c>
      <c r="U136" s="25">
        <v>2</v>
      </c>
      <c r="V136" s="25">
        <v>2</v>
      </c>
      <c r="W136" s="25">
        <v>2</v>
      </c>
      <c r="X136" s="25">
        <v>5</v>
      </c>
      <c r="Y136" s="25">
        <v>5</v>
      </c>
    </row>
    <row r="137" spans="2:25" x14ac:dyDescent="0.25">
      <c r="B137" s="25">
        <v>1132</v>
      </c>
      <c r="C137" s="25" t="s">
        <v>31</v>
      </c>
      <c r="D137" s="25" t="s">
        <v>65</v>
      </c>
      <c r="E137" s="25">
        <v>4</v>
      </c>
      <c r="F137" s="25" t="s">
        <v>33</v>
      </c>
      <c r="G137" s="25">
        <v>55</v>
      </c>
      <c r="H137" s="25">
        <v>540000</v>
      </c>
      <c r="I137" s="25">
        <f>_xlfn.XLOOKUP('Clients Clustering'!B137,Data!P:P,Data!D:D)</f>
        <v>1800000</v>
      </c>
      <c r="K137" s="25">
        <f t="shared" si="4"/>
        <v>-0.28602701090442956</v>
      </c>
      <c r="L137" s="25">
        <f t="shared" si="5"/>
        <v>0.24507790995413761</v>
      </c>
      <c r="P137" s="25">
        <v>1</v>
      </c>
      <c r="Q137" s="25">
        <v>2</v>
      </c>
      <c r="R137" s="25">
        <v>2</v>
      </c>
      <c r="S137" s="25">
        <v>1</v>
      </c>
      <c r="T137" s="25">
        <v>2</v>
      </c>
      <c r="U137" s="25">
        <v>3</v>
      </c>
      <c r="V137" s="25">
        <v>3</v>
      </c>
      <c r="W137" s="25">
        <v>3</v>
      </c>
      <c r="X137" s="25">
        <v>1</v>
      </c>
      <c r="Y137" s="25">
        <v>2</v>
      </c>
    </row>
    <row r="138" spans="2:25" x14ac:dyDescent="0.25">
      <c r="B138" s="25">
        <v>1133</v>
      </c>
      <c r="C138" s="25" t="s">
        <v>31</v>
      </c>
      <c r="D138" s="25" t="s">
        <v>65</v>
      </c>
      <c r="E138" s="25">
        <v>3</v>
      </c>
      <c r="F138" s="25" t="s">
        <v>32</v>
      </c>
      <c r="G138" s="25">
        <v>47</v>
      </c>
      <c r="H138" s="25">
        <v>670000</v>
      </c>
      <c r="I138" s="25">
        <f>_xlfn.XLOOKUP('Clients Clustering'!B138,Data!P:P,Data!D:D)</f>
        <v>770000</v>
      </c>
      <c r="K138" s="25">
        <f t="shared" si="4"/>
        <v>0.37872474117427957</v>
      </c>
      <c r="L138" s="25">
        <f t="shared" si="5"/>
        <v>-1.5972498004893807</v>
      </c>
      <c r="P138" s="25">
        <v>1</v>
      </c>
      <c r="Q138" s="25">
        <v>2</v>
      </c>
      <c r="R138" s="25">
        <v>2</v>
      </c>
      <c r="S138" s="25">
        <v>1</v>
      </c>
      <c r="T138" s="25">
        <v>2</v>
      </c>
      <c r="U138" s="25">
        <v>3</v>
      </c>
      <c r="V138" s="25">
        <v>3</v>
      </c>
      <c r="W138" s="25">
        <v>3</v>
      </c>
      <c r="X138" s="25">
        <v>2</v>
      </c>
      <c r="Y138" s="25">
        <v>3</v>
      </c>
    </row>
    <row r="139" spans="2:25" x14ac:dyDescent="0.25">
      <c r="B139" s="25">
        <v>1134</v>
      </c>
      <c r="C139" s="25" t="s">
        <v>34</v>
      </c>
      <c r="D139" s="25" t="s">
        <v>65</v>
      </c>
      <c r="E139" s="25">
        <v>4</v>
      </c>
      <c r="F139" s="25" t="s">
        <v>33</v>
      </c>
      <c r="G139" s="25">
        <v>54</v>
      </c>
      <c r="H139" s="25">
        <v>840000</v>
      </c>
      <c r="I139" s="25">
        <f>_xlfn.XLOOKUP('Clients Clustering'!B139,Data!P:P,Data!D:D)</f>
        <v>1210000</v>
      </c>
      <c r="K139" s="25">
        <f t="shared" si="4"/>
        <v>1.2480154938925914</v>
      </c>
      <c r="L139" s="25">
        <f t="shared" si="5"/>
        <v>-0.81023602127079042</v>
      </c>
      <c r="P139" s="25">
        <v>1</v>
      </c>
      <c r="Q139" s="25">
        <v>2</v>
      </c>
      <c r="R139" s="25">
        <v>1</v>
      </c>
      <c r="S139" s="25">
        <v>3</v>
      </c>
      <c r="T139" s="25">
        <v>1</v>
      </c>
      <c r="U139" s="25">
        <v>5</v>
      </c>
      <c r="V139" s="25">
        <v>4</v>
      </c>
      <c r="W139" s="25">
        <v>6</v>
      </c>
      <c r="X139" s="25">
        <v>7</v>
      </c>
      <c r="Y139" s="25">
        <v>9</v>
      </c>
    </row>
    <row r="140" spans="2:25" x14ac:dyDescent="0.25">
      <c r="B140" s="25">
        <v>1135</v>
      </c>
      <c r="C140" s="25" t="s">
        <v>31</v>
      </c>
      <c r="D140" s="25" t="s">
        <v>65</v>
      </c>
      <c r="E140" s="25">
        <v>3</v>
      </c>
      <c r="F140" s="25" t="s">
        <v>33</v>
      </c>
      <c r="G140" s="25">
        <v>52</v>
      </c>
      <c r="H140" s="25">
        <v>440000</v>
      </c>
      <c r="I140" s="25">
        <f>_xlfn.XLOOKUP('Clients Clustering'!B140,Data!P:P,Data!D:D)</f>
        <v>2050000</v>
      </c>
      <c r="K140" s="25">
        <f t="shared" si="4"/>
        <v>-0.79737451250343649</v>
      </c>
      <c r="L140" s="25">
        <f t="shared" si="5"/>
        <v>0.69224482996470038</v>
      </c>
      <c r="P140" s="25">
        <v>1</v>
      </c>
      <c r="Q140" s="25">
        <v>2</v>
      </c>
      <c r="R140" s="25">
        <v>2</v>
      </c>
      <c r="S140" s="25">
        <v>1</v>
      </c>
      <c r="T140" s="25">
        <v>2</v>
      </c>
      <c r="U140" s="25">
        <v>3</v>
      </c>
      <c r="V140" s="25">
        <v>3</v>
      </c>
      <c r="W140" s="25">
        <v>3</v>
      </c>
      <c r="X140" s="25">
        <v>1</v>
      </c>
      <c r="Y140" s="25">
        <v>2</v>
      </c>
    </row>
    <row r="141" spans="2:25" x14ac:dyDescent="0.25">
      <c r="B141" s="25">
        <v>1136</v>
      </c>
      <c r="C141" s="25" t="s">
        <v>31</v>
      </c>
      <c r="D141" s="25" t="s">
        <v>66</v>
      </c>
      <c r="E141" s="25">
        <v>0</v>
      </c>
      <c r="F141" s="25" t="s">
        <v>33</v>
      </c>
      <c r="G141" s="25">
        <v>33</v>
      </c>
      <c r="H141" s="25">
        <v>700000</v>
      </c>
      <c r="I141" s="25">
        <f>_xlfn.XLOOKUP('Clients Clustering'!B141,Data!P:P,Data!D:D)</f>
        <v>1330000</v>
      </c>
      <c r="K141" s="25">
        <f t="shared" si="4"/>
        <v>0.53212899165398164</v>
      </c>
      <c r="L141" s="25">
        <f t="shared" si="5"/>
        <v>-0.59559589966572024</v>
      </c>
      <c r="P141" s="25">
        <v>1</v>
      </c>
      <c r="Q141" s="25">
        <v>2</v>
      </c>
      <c r="R141" s="25">
        <v>2</v>
      </c>
      <c r="S141" s="25">
        <v>1</v>
      </c>
      <c r="T141" s="25">
        <v>5</v>
      </c>
      <c r="U141" s="25">
        <v>2</v>
      </c>
      <c r="V141" s="25">
        <v>2</v>
      </c>
      <c r="W141" s="25">
        <v>2</v>
      </c>
      <c r="X141" s="25">
        <v>5</v>
      </c>
      <c r="Y141" s="25">
        <v>8</v>
      </c>
    </row>
    <row r="142" spans="2:25" x14ac:dyDescent="0.25">
      <c r="B142" s="25">
        <v>1137</v>
      </c>
      <c r="C142" s="25" t="s">
        <v>31</v>
      </c>
      <c r="D142" s="25" t="s">
        <v>65</v>
      </c>
      <c r="E142" s="25">
        <v>3</v>
      </c>
      <c r="F142" s="25" t="s">
        <v>33</v>
      </c>
      <c r="G142" s="25">
        <v>56</v>
      </c>
      <c r="H142" s="25">
        <v>560000</v>
      </c>
      <c r="I142" s="25">
        <f>_xlfn.XLOOKUP('Clients Clustering'!B142,Data!P:P,Data!D:D)</f>
        <v>1430000</v>
      </c>
      <c r="K142" s="25">
        <f t="shared" si="4"/>
        <v>-0.18375751058462814</v>
      </c>
      <c r="L142" s="25">
        <f t="shared" si="5"/>
        <v>-0.41672913166149522</v>
      </c>
      <c r="P142" s="25">
        <v>1</v>
      </c>
      <c r="Q142" s="25">
        <v>2</v>
      </c>
      <c r="R142" s="25">
        <v>2</v>
      </c>
      <c r="S142" s="25">
        <v>1</v>
      </c>
      <c r="T142" s="25">
        <v>5</v>
      </c>
      <c r="U142" s="25">
        <v>2</v>
      </c>
      <c r="V142" s="25">
        <v>2</v>
      </c>
      <c r="W142" s="25">
        <v>2</v>
      </c>
      <c r="X142" s="25">
        <v>5</v>
      </c>
      <c r="Y142" s="25">
        <v>5</v>
      </c>
    </row>
    <row r="143" spans="2:25" x14ac:dyDescent="0.25">
      <c r="B143" s="25">
        <v>1138</v>
      </c>
      <c r="C143" s="25" t="s">
        <v>31</v>
      </c>
      <c r="D143" s="25" t="s">
        <v>65</v>
      </c>
      <c r="E143" s="25">
        <v>2</v>
      </c>
      <c r="F143" s="25" t="s">
        <v>32</v>
      </c>
      <c r="G143" s="25">
        <v>63</v>
      </c>
      <c r="H143" s="25">
        <v>550000</v>
      </c>
      <c r="I143" s="25">
        <f>_xlfn.XLOOKUP('Clients Clustering'!B143,Data!P:P,Data!D:D)</f>
        <v>1810000</v>
      </c>
      <c r="K143" s="25">
        <f t="shared" si="4"/>
        <v>-0.23489226074452885</v>
      </c>
      <c r="L143" s="25">
        <f t="shared" si="5"/>
        <v>0.26296458675456014</v>
      </c>
      <c r="P143" s="25">
        <v>1</v>
      </c>
      <c r="Q143" s="25">
        <v>2</v>
      </c>
      <c r="R143" s="25">
        <v>2</v>
      </c>
      <c r="S143" s="25">
        <v>1</v>
      </c>
      <c r="T143" s="25">
        <v>2</v>
      </c>
      <c r="U143" s="25">
        <v>3</v>
      </c>
      <c r="V143" s="25">
        <v>3</v>
      </c>
      <c r="W143" s="25">
        <v>3</v>
      </c>
      <c r="X143" s="25">
        <v>1</v>
      </c>
      <c r="Y143" s="25">
        <v>2</v>
      </c>
    </row>
    <row r="144" spans="2:25" x14ac:dyDescent="0.25">
      <c r="B144" s="25">
        <v>1139</v>
      </c>
      <c r="C144" s="25" t="s">
        <v>31</v>
      </c>
      <c r="D144" s="25" t="s">
        <v>65</v>
      </c>
      <c r="E144" s="25">
        <v>4</v>
      </c>
      <c r="F144" s="25" t="s">
        <v>33</v>
      </c>
      <c r="G144" s="25">
        <v>61</v>
      </c>
      <c r="H144" s="25">
        <v>680000</v>
      </c>
      <c r="I144" s="25">
        <f>_xlfn.XLOOKUP('Clients Clustering'!B144,Data!P:P,Data!D:D)</f>
        <v>1240000</v>
      </c>
      <c r="K144" s="25">
        <f t="shared" si="4"/>
        <v>0.42985949133418022</v>
      </c>
      <c r="L144" s="25">
        <f t="shared" si="5"/>
        <v>-0.75657599086952287</v>
      </c>
      <c r="P144" s="25">
        <v>1</v>
      </c>
      <c r="Q144" s="25">
        <v>2</v>
      </c>
      <c r="R144" s="25">
        <v>2</v>
      </c>
      <c r="S144" s="25">
        <v>1</v>
      </c>
      <c r="T144" s="25">
        <v>5</v>
      </c>
      <c r="U144" s="25">
        <v>2</v>
      </c>
      <c r="V144" s="25">
        <v>2</v>
      </c>
      <c r="W144" s="25">
        <v>2</v>
      </c>
      <c r="X144" s="25">
        <v>5</v>
      </c>
      <c r="Y144" s="25">
        <v>5</v>
      </c>
    </row>
    <row r="145" spans="2:25" x14ac:dyDescent="0.25">
      <c r="B145" s="25">
        <v>1140</v>
      </c>
      <c r="C145" s="25" t="s">
        <v>31</v>
      </c>
      <c r="D145" s="25" t="s">
        <v>65</v>
      </c>
      <c r="E145" s="25">
        <v>4</v>
      </c>
      <c r="F145" s="25" t="s">
        <v>32</v>
      </c>
      <c r="G145" s="25">
        <v>58</v>
      </c>
      <c r="H145" s="25">
        <v>630000</v>
      </c>
      <c r="I145" s="25">
        <f>_xlfn.XLOOKUP('Clients Clustering'!B145,Data!P:P,Data!D:D)</f>
        <v>1790000</v>
      </c>
      <c r="K145" s="25">
        <f t="shared" si="4"/>
        <v>0.17418574053467675</v>
      </c>
      <c r="L145" s="25">
        <f t="shared" si="5"/>
        <v>0.22719123315371512</v>
      </c>
      <c r="P145" s="25">
        <v>1</v>
      </c>
      <c r="Q145" s="25">
        <v>2</v>
      </c>
      <c r="R145" s="25">
        <v>1</v>
      </c>
      <c r="S145" s="25">
        <v>3</v>
      </c>
      <c r="T145" s="25">
        <v>1</v>
      </c>
      <c r="U145" s="25">
        <v>5</v>
      </c>
      <c r="V145" s="25">
        <v>4</v>
      </c>
      <c r="W145" s="25">
        <v>6</v>
      </c>
      <c r="X145" s="25">
        <v>7</v>
      </c>
      <c r="Y145" s="25">
        <v>9</v>
      </c>
    </row>
    <row r="146" spans="2:25" x14ac:dyDescent="0.25">
      <c r="B146" s="25">
        <v>1141</v>
      </c>
      <c r="C146" s="25" t="s">
        <v>31</v>
      </c>
      <c r="D146" s="25" t="s">
        <v>65</v>
      </c>
      <c r="E146" s="25">
        <v>2</v>
      </c>
      <c r="F146" s="25" t="s">
        <v>33</v>
      </c>
      <c r="G146" s="25">
        <v>47</v>
      </c>
      <c r="H146" s="25">
        <v>470000</v>
      </c>
      <c r="I146" s="25">
        <f>_xlfn.XLOOKUP('Clients Clustering'!B146,Data!P:P,Data!D:D)</f>
        <v>2110000</v>
      </c>
      <c r="K146" s="25">
        <f t="shared" si="4"/>
        <v>-0.64397026202373442</v>
      </c>
      <c r="L146" s="25">
        <f t="shared" si="5"/>
        <v>0.79956489076723536</v>
      </c>
      <c r="P146" s="25">
        <v>1</v>
      </c>
      <c r="Q146" s="25">
        <v>2</v>
      </c>
      <c r="R146" s="25">
        <v>2</v>
      </c>
      <c r="S146" s="25">
        <v>1</v>
      </c>
      <c r="T146" s="25">
        <v>2</v>
      </c>
      <c r="U146" s="25">
        <v>3</v>
      </c>
      <c r="V146" s="25">
        <v>3</v>
      </c>
      <c r="W146" s="25">
        <v>3</v>
      </c>
      <c r="X146" s="25">
        <v>1</v>
      </c>
      <c r="Y146" s="25">
        <v>2</v>
      </c>
    </row>
    <row r="147" spans="2:25" x14ac:dyDescent="0.25">
      <c r="B147" s="25">
        <v>1142</v>
      </c>
      <c r="C147" s="25" t="s">
        <v>31</v>
      </c>
      <c r="D147" s="25" t="s">
        <v>65</v>
      </c>
      <c r="E147" s="25">
        <v>3</v>
      </c>
      <c r="F147" s="25" t="s">
        <v>32</v>
      </c>
      <c r="G147" s="25">
        <v>53</v>
      </c>
      <c r="H147" s="25">
        <v>590000</v>
      </c>
      <c r="I147" s="25">
        <f>_xlfn.XLOOKUP('Clients Clustering'!B147,Data!P:P,Data!D:D)</f>
        <v>930000</v>
      </c>
      <c r="K147" s="25">
        <f t="shared" si="4"/>
        <v>-3.0353260104926044E-2</v>
      </c>
      <c r="L147" s="25">
        <f t="shared" si="5"/>
        <v>-1.3110629716826205</v>
      </c>
      <c r="P147" s="25">
        <v>1</v>
      </c>
      <c r="Q147" s="25">
        <v>2</v>
      </c>
      <c r="R147" s="25">
        <v>2</v>
      </c>
      <c r="S147" s="25">
        <v>1</v>
      </c>
      <c r="T147" s="25">
        <v>5</v>
      </c>
      <c r="U147" s="25">
        <v>2</v>
      </c>
      <c r="V147" s="25">
        <v>2</v>
      </c>
      <c r="W147" s="25">
        <v>2</v>
      </c>
      <c r="X147" s="25">
        <v>5</v>
      </c>
      <c r="Y147" s="25">
        <v>5</v>
      </c>
    </row>
    <row r="148" spans="2:25" x14ac:dyDescent="0.25">
      <c r="B148" s="25">
        <v>1143</v>
      </c>
      <c r="C148" s="25" t="s">
        <v>31</v>
      </c>
      <c r="D148" s="25" t="s">
        <v>65</v>
      </c>
      <c r="E148" s="25">
        <v>3</v>
      </c>
      <c r="F148" s="25" t="s">
        <v>33</v>
      </c>
      <c r="G148" s="25">
        <v>47</v>
      </c>
      <c r="H148" s="25">
        <v>540000</v>
      </c>
      <c r="I148" s="25">
        <f>_xlfn.XLOOKUP('Clients Clustering'!B148,Data!P:P,Data!D:D)</f>
        <v>1830000</v>
      </c>
      <c r="K148" s="25">
        <f t="shared" si="4"/>
        <v>-0.28602701090442956</v>
      </c>
      <c r="L148" s="25">
        <f t="shared" si="5"/>
        <v>0.29873794035540513</v>
      </c>
      <c r="P148" s="25">
        <v>1</v>
      </c>
      <c r="Q148" s="25">
        <v>1</v>
      </c>
      <c r="R148" s="25">
        <v>1</v>
      </c>
      <c r="S148" s="25">
        <v>3</v>
      </c>
      <c r="T148" s="25">
        <v>1</v>
      </c>
      <c r="U148" s="25">
        <v>5</v>
      </c>
      <c r="V148" s="25">
        <v>6</v>
      </c>
      <c r="W148" s="25">
        <v>8</v>
      </c>
      <c r="X148" s="25">
        <v>9</v>
      </c>
      <c r="Y148" s="25">
        <v>1</v>
      </c>
    </row>
    <row r="149" spans="2:25" x14ac:dyDescent="0.25">
      <c r="B149" s="25">
        <v>1144</v>
      </c>
      <c r="C149" s="25" t="s">
        <v>34</v>
      </c>
      <c r="D149" s="25" t="s">
        <v>65</v>
      </c>
      <c r="E149" s="25">
        <v>2</v>
      </c>
      <c r="F149" s="25" t="s">
        <v>33</v>
      </c>
      <c r="G149" s="25">
        <v>59</v>
      </c>
      <c r="H149" s="25">
        <v>460000</v>
      </c>
      <c r="I149" s="25">
        <f>_xlfn.XLOOKUP('Clients Clustering'!B149,Data!P:P,Data!D:D)</f>
        <v>2850000</v>
      </c>
      <c r="K149" s="25">
        <f t="shared" si="4"/>
        <v>-0.69510501218363507</v>
      </c>
      <c r="L149" s="25">
        <f t="shared" si="5"/>
        <v>2.1231789739985012</v>
      </c>
      <c r="P149" s="25">
        <v>1</v>
      </c>
      <c r="Q149" s="25">
        <v>1</v>
      </c>
      <c r="R149" s="25">
        <v>3</v>
      </c>
      <c r="S149" s="25">
        <v>2</v>
      </c>
      <c r="T149" s="25">
        <v>4</v>
      </c>
      <c r="U149" s="25">
        <v>1</v>
      </c>
      <c r="V149" s="25">
        <v>1</v>
      </c>
      <c r="W149" s="25">
        <v>1</v>
      </c>
      <c r="X149" s="25">
        <v>8</v>
      </c>
      <c r="Y149" s="25">
        <v>10</v>
      </c>
    </row>
    <row r="150" spans="2:25" x14ac:dyDescent="0.25">
      <c r="B150" s="25">
        <v>1145</v>
      </c>
      <c r="C150" s="25" t="s">
        <v>31</v>
      </c>
      <c r="D150" s="25" t="s">
        <v>65</v>
      </c>
      <c r="E150" s="25">
        <v>3</v>
      </c>
      <c r="F150" s="25" t="s">
        <v>33</v>
      </c>
      <c r="G150" s="25">
        <v>42</v>
      </c>
      <c r="H150" s="25">
        <v>1000000</v>
      </c>
      <c r="I150" s="25">
        <f>_xlfn.XLOOKUP('Clients Clustering'!B150,Data!P:P,Data!D:D)</f>
        <v>1900000</v>
      </c>
      <c r="K150" s="25">
        <f t="shared" si="4"/>
        <v>2.0661714964510027</v>
      </c>
      <c r="L150" s="25">
        <f t="shared" si="5"/>
        <v>0.42394467795836271</v>
      </c>
      <c r="P150" s="25">
        <v>1</v>
      </c>
      <c r="Q150" s="25">
        <v>2</v>
      </c>
      <c r="R150" s="25">
        <v>2</v>
      </c>
      <c r="S150" s="25">
        <v>4</v>
      </c>
      <c r="T150" s="25">
        <v>3</v>
      </c>
      <c r="U150" s="25">
        <v>4</v>
      </c>
      <c r="V150" s="25">
        <v>5</v>
      </c>
      <c r="W150" s="25">
        <v>4</v>
      </c>
      <c r="X150" s="25">
        <v>3</v>
      </c>
      <c r="Y150" s="25">
        <v>4</v>
      </c>
    </row>
    <row r="151" spans="2:25" x14ac:dyDescent="0.25">
      <c r="B151" s="25">
        <v>1146</v>
      </c>
      <c r="C151" s="25" t="s">
        <v>31</v>
      </c>
      <c r="D151" s="25" t="s">
        <v>66</v>
      </c>
      <c r="E151" s="25">
        <v>0</v>
      </c>
      <c r="F151" s="25" t="s">
        <v>32</v>
      </c>
      <c r="G151" s="25">
        <v>32</v>
      </c>
      <c r="H151" s="25">
        <v>330000</v>
      </c>
      <c r="I151" s="25">
        <f>_xlfn.XLOOKUP('Clients Clustering'!B151,Data!P:P,Data!D:D)</f>
        <v>1220000</v>
      </c>
      <c r="K151" s="25">
        <f t="shared" si="4"/>
        <v>-1.3598567642623443</v>
      </c>
      <c r="L151" s="25">
        <f t="shared" si="5"/>
        <v>-0.79234934447036787</v>
      </c>
      <c r="P151" s="25">
        <v>1</v>
      </c>
      <c r="Q151" s="25">
        <v>2</v>
      </c>
      <c r="R151" s="25">
        <v>2</v>
      </c>
      <c r="S151" s="25">
        <v>1</v>
      </c>
      <c r="T151" s="25">
        <v>5</v>
      </c>
      <c r="U151" s="25">
        <v>2</v>
      </c>
      <c r="V151" s="25">
        <v>2</v>
      </c>
      <c r="W151" s="25">
        <v>2</v>
      </c>
      <c r="X151" s="25">
        <v>5</v>
      </c>
      <c r="Y151" s="25">
        <v>5</v>
      </c>
    </row>
    <row r="152" spans="2:25" x14ac:dyDescent="0.25">
      <c r="B152" s="25">
        <v>1147</v>
      </c>
      <c r="C152" s="25" t="s">
        <v>34</v>
      </c>
      <c r="D152" s="25" t="s">
        <v>65</v>
      </c>
      <c r="E152" s="25">
        <v>4</v>
      </c>
      <c r="F152" s="25" t="s">
        <v>33</v>
      </c>
      <c r="G152" s="25">
        <v>41</v>
      </c>
      <c r="H152" s="25">
        <v>610000</v>
      </c>
      <c r="I152" s="25">
        <f>_xlfn.XLOOKUP('Clients Clustering'!B152,Data!P:P,Data!D:D)</f>
        <v>1810000</v>
      </c>
      <c r="K152" s="25">
        <f t="shared" si="4"/>
        <v>7.1916240214875346E-2</v>
      </c>
      <c r="L152" s="25">
        <f t="shared" si="5"/>
        <v>0.26296458675456014</v>
      </c>
      <c r="P152" s="25">
        <v>1</v>
      </c>
      <c r="Q152" s="25">
        <v>2</v>
      </c>
      <c r="R152" s="25">
        <v>2</v>
      </c>
      <c r="S152" s="25">
        <v>4</v>
      </c>
      <c r="T152" s="25">
        <v>3</v>
      </c>
      <c r="U152" s="25">
        <v>4</v>
      </c>
      <c r="V152" s="25">
        <v>5</v>
      </c>
      <c r="W152" s="25">
        <v>4</v>
      </c>
      <c r="X152" s="25">
        <v>3</v>
      </c>
      <c r="Y152" s="25">
        <v>4</v>
      </c>
    </row>
    <row r="153" spans="2:25" x14ac:dyDescent="0.25">
      <c r="B153" s="25">
        <v>1148</v>
      </c>
      <c r="C153" s="25" t="s">
        <v>31</v>
      </c>
      <c r="D153" s="25" t="s">
        <v>66</v>
      </c>
      <c r="E153" s="25">
        <v>0</v>
      </c>
      <c r="F153" s="25" t="s">
        <v>33</v>
      </c>
      <c r="G153" s="25">
        <v>34</v>
      </c>
      <c r="H153" s="25">
        <v>300000</v>
      </c>
      <c r="I153" s="25">
        <f>_xlfn.XLOOKUP('Clients Clustering'!B153,Data!P:P,Data!D:D)</f>
        <v>1150000</v>
      </c>
      <c r="K153" s="25">
        <f t="shared" si="4"/>
        <v>-1.5132610147420462</v>
      </c>
      <c r="L153" s="25">
        <f t="shared" si="5"/>
        <v>-0.9175560820733254</v>
      </c>
      <c r="P153" s="25">
        <v>1</v>
      </c>
      <c r="Q153" s="25">
        <v>2</v>
      </c>
      <c r="R153" s="25">
        <v>1</v>
      </c>
      <c r="S153" s="25">
        <v>3</v>
      </c>
      <c r="T153" s="25">
        <v>1</v>
      </c>
      <c r="U153" s="25">
        <v>5</v>
      </c>
      <c r="V153" s="25">
        <v>4</v>
      </c>
      <c r="W153" s="25">
        <v>6</v>
      </c>
      <c r="X153" s="25">
        <v>7</v>
      </c>
      <c r="Y153" s="25">
        <v>9</v>
      </c>
    </row>
    <row r="154" spans="2:25" x14ac:dyDescent="0.25">
      <c r="B154" s="25">
        <v>1149</v>
      </c>
      <c r="C154" s="25" t="s">
        <v>34</v>
      </c>
      <c r="D154" s="25" t="s">
        <v>65</v>
      </c>
      <c r="E154" s="25">
        <v>4</v>
      </c>
      <c r="F154" s="25" t="s">
        <v>33</v>
      </c>
      <c r="G154" s="25">
        <v>58</v>
      </c>
      <c r="H154" s="25">
        <v>450000</v>
      </c>
      <c r="I154" s="25">
        <f>_xlfn.XLOOKUP('Clients Clustering'!B154,Data!P:P,Data!D:D)</f>
        <v>2190000</v>
      </c>
      <c r="K154" s="25">
        <f t="shared" si="4"/>
        <v>-0.74623976234353584</v>
      </c>
      <c r="L154" s="25">
        <f t="shared" si="5"/>
        <v>0.94265830517061544</v>
      </c>
      <c r="P154" s="25">
        <v>1</v>
      </c>
      <c r="Q154" s="25">
        <v>1</v>
      </c>
      <c r="R154" s="25">
        <v>2</v>
      </c>
      <c r="S154" s="25">
        <v>1</v>
      </c>
      <c r="T154" s="25">
        <v>5</v>
      </c>
      <c r="U154" s="25">
        <v>2</v>
      </c>
      <c r="V154" s="25">
        <v>2</v>
      </c>
      <c r="W154" s="25">
        <v>5</v>
      </c>
      <c r="X154" s="25">
        <v>6</v>
      </c>
      <c r="Y154" s="25">
        <v>5</v>
      </c>
    </row>
    <row r="155" spans="2:25" x14ac:dyDescent="0.25">
      <c r="B155" s="25">
        <v>1150</v>
      </c>
      <c r="C155" s="25" t="s">
        <v>31</v>
      </c>
      <c r="D155" s="25" t="s">
        <v>65</v>
      </c>
      <c r="E155" s="25">
        <v>2</v>
      </c>
      <c r="F155" s="25" t="s">
        <v>33</v>
      </c>
      <c r="G155" s="25">
        <v>54</v>
      </c>
      <c r="H155" s="25">
        <v>700000</v>
      </c>
      <c r="I155" s="25">
        <f>_xlfn.XLOOKUP('Clients Clustering'!B155,Data!P:P,Data!D:D)</f>
        <v>1870000</v>
      </c>
      <c r="K155" s="25">
        <f t="shared" si="4"/>
        <v>0.53212899165398164</v>
      </c>
      <c r="L155" s="25">
        <f t="shared" si="5"/>
        <v>0.37028464755709517</v>
      </c>
      <c r="P155" s="25">
        <v>1</v>
      </c>
      <c r="Q155" s="25">
        <v>2</v>
      </c>
      <c r="R155" s="25">
        <v>2</v>
      </c>
      <c r="S155" s="25">
        <v>1</v>
      </c>
      <c r="T155" s="25">
        <v>5</v>
      </c>
      <c r="U155" s="25">
        <v>2</v>
      </c>
      <c r="V155" s="25">
        <v>2</v>
      </c>
      <c r="W155" s="25">
        <v>2</v>
      </c>
      <c r="X155" s="25">
        <v>5</v>
      </c>
      <c r="Y155" s="25">
        <v>8</v>
      </c>
    </row>
    <row r="156" spans="2:25" x14ac:dyDescent="0.25">
      <c r="B156" s="25">
        <v>1151</v>
      </c>
      <c r="C156" s="25" t="s">
        <v>31</v>
      </c>
      <c r="D156" s="25" t="s">
        <v>65</v>
      </c>
      <c r="E156" s="25">
        <v>4</v>
      </c>
      <c r="F156" s="25" t="s">
        <v>33</v>
      </c>
      <c r="G156" s="25">
        <v>46</v>
      </c>
      <c r="H156" s="25">
        <v>630000</v>
      </c>
      <c r="I156" s="25">
        <f>_xlfn.XLOOKUP('Clients Clustering'!B156,Data!P:P,Data!D:D)</f>
        <v>1370000</v>
      </c>
      <c r="K156" s="25">
        <f t="shared" si="4"/>
        <v>0.17418574053467675</v>
      </c>
      <c r="L156" s="25">
        <f t="shared" si="5"/>
        <v>-0.52404919246403026</v>
      </c>
      <c r="P156" s="25">
        <v>1</v>
      </c>
      <c r="Q156" s="25">
        <v>2</v>
      </c>
      <c r="R156" s="25">
        <v>2</v>
      </c>
      <c r="S156" s="25">
        <v>1</v>
      </c>
      <c r="T156" s="25">
        <v>5</v>
      </c>
      <c r="U156" s="25">
        <v>2</v>
      </c>
      <c r="V156" s="25">
        <v>2</v>
      </c>
      <c r="W156" s="25">
        <v>2</v>
      </c>
      <c r="X156" s="25">
        <v>5</v>
      </c>
      <c r="Y156" s="25">
        <v>5</v>
      </c>
    </row>
    <row r="157" spans="2:25" x14ac:dyDescent="0.25">
      <c r="B157" s="25">
        <v>1152</v>
      </c>
      <c r="C157" s="25" t="s">
        <v>31</v>
      </c>
      <c r="D157" s="25" t="s">
        <v>66</v>
      </c>
      <c r="E157" s="25">
        <v>0</v>
      </c>
      <c r="F157" s="25" t="s">
        <v>33</v>
      </c>
      <c r="G157" s="25">
        <v>31</v>
      </c>
      <c r="H157" s="25">
        <v>560000</v>
      </c>
      <c r="I157" s="25">
        <f>_xlfn.XLOOKUP('Clients Clustering'!B157,Data!P:P,Data!D:D)</f>
        <v>1660000</v>
      </c>
      <c r="K157" s="25">
        <f t="shared" si="4"/>
        <v>-0.18375751058462814</v>
      </c>
      <c r="L157" s="25">
        <f t="shared" si="5"/>
        <v>-5.3355652517775038E-3</v>
      </c>
      <c r="P157" s="25">
        <v>1</v>
      </c>
      <c r="Q157" s="25">
        <v>2</v>
      </c>
      <c r="R157" s="25">
        <v>2</v>
      </c>
      <c r="S157" s="25">
        <v>1</v>
      </c>
      <c r="T157" s="25">
        <v>5</v>
      </c>
      <c r="U157" s="25">
        <v>2</v>
      </c>
      <c r="V157" s="25">
        <v>2</v>
      </c>
      <c r="W157" s="25">
        <v>2</v>
      </c>
      <c r="X157" s="25">
        <v>5</v>
      </c>
      <c r="Y157" s="25">
        <v>5</v>
      </c>
    </row>
    <row r="158" spans="2:25" x14ac:dyDescent="0.25">
      <c r="B158" s="25">
        <v>1153</v>
      </c>
      <c r="C158" s="25" t="s">
        <v>31</v>
      </c>
      <c r="D158" s="25" t="s">
        <v>65</v>
      </c>
      <c r="E158" s="25">
        <v>2</v>
      </c>
      <c r="F158" s="25" t="s">
        <v>33</v>
      </c>
      <c r="G158" s="25">
        <v>57</v>
      </c>
      <c r="H158" s="25">
        <v>560000</v>
      </c>
      <c r="I158" s="25">
        <f>_xlfn.XLOOKUP('Clients Clustering'!B158,Data!P:P,Data!D:D)</f>
        <v>1790000</v>
      </c>
      <c r="K158" s="25">
        <f t="shared" si="4"/>
        <v>-0.18375751058462814</v>
      </c>
      <c r="L158" s="25">
        <f t="shared" si="5"/>
        <v>0.22719123315371512</v>
      </c>
      <c r="P158" s="25">
        <v>1</v>
      </c>
      <c r="Q158" s="25">
        <v>2</v>
      </c>
      <c r="R158" s="25">
        <v>2</v>
      </c>
      <c r="S158" s="25">
        <v>1</v>
      </c>
      <c r="T158" s="25">
        <v>2</v>
      </c>
      <c r="U158" s="25">
        <v>3</v>
      </c>
      <c r="V158" s="25">
        <v>3</v>
      </c>
      <c r="W158" s="25">
        <v>3</v>
      </c>
      <c r="X158" s="25">
        <v>1</v>
      </c>
      <c r="Y158" s="25">
        <v>2</v>
      </c>
    </row>
    <row r="159" spans="2:25" x14ac:dyDescent="0.25">
      <c r="B159" s="25">
        <v>1154</v>
      </c>
      <c r="C159" s="25" t="s">
        <v>31</v>
      </c>
      <c r="D159" s="25" t="s">
        <v>64</v>
      </c>
      <c r="E159" s="25">
        <v>0</v>
      </c>
      <c r="F159" s="25" t="s">
        <v>32</v>
      </c>
      <c r="G159" s="25">
        <v>30</v>
      </c>
      <c r="H159" s="25">
        <v>680000</v>
      </c>
      <c r="I159" s="25">
        <f>_xlfn.XLOOKUP('Clients Clustering'!B159,Data!P:P,Data!D:D)</f>
        <v>810000</v>
      </c>
      <c r="K159" s="25">
        <f t="shared" si="4"/>
        <v>0.42985949133418022</v>
      </c>
      <c r="L159" s="25">
        <f t="shared" si="5"/>
        <v>-1.5257030932876907</v>
      </c>
      <c r="P159" s="25">
        <v>1</v>
      </c>
      <c r="Q159" s="25">
        <v>2</v>
      </c>
      <c r="R159" s="25">
        <v>2</v>
      </c>
      <c r="S159" s="25">
        <v>4</v>
      </c>
      <c r="T159" s="25">
        <v>3</v>
      </c>
      <c r="U159" s="25">
        <v>4</v>
      </c>
      <c r="V159" s="25">
        <v>5</v>
      </c>
      <c r="W159" s="25">
        <v>4</v>
      </c>
      <c r="X159" s="25">
        <v>3</v>
      </c>
      <c r="Y159" s="25">
        <v>4</v>
      </c>
    </row>
    <row r="160" spans="2:25" x14ac:dyDescent="0.25">
      <c r="B160" s="25">
        <v>1155</v>
      </c>
      <c r="C160" s="25" t="s">
        <v>31</v>
      </c>
      <c r="D160" s="25" t="s">
        <v>65</v>
      </c>
      <c r="E160" s="25">
        <v>3</v>
      </c>
      <c r="F160" s="25" t="s">
        <v>33</v>
      </c>
      <c r="G160" s="25">
        <v>56</v>
      </c>
      <c r="H160" s="25">
        <v>400000</v>
      </c>
      <c r="I160" s="25">
        <f>_xlfn.XLOOKUP('Clients Clustering'!B160,Data!P:P,Data!D:D)</f>
        <v>710000</v>
      </c>
      <c r="K160" s="25">
        <f t="shared" si="4"/>
        <v>-1.0019135131430392</v>
      </c>
      <c r="L160" s="25">
        <f t="shared" si="5"/>
        <v>-1.7045698612919158</v>
      </c>
      <c r="P160" s="25">
        <v>1</v>
      </c>
      <c r="Q160" s="25">
        <v>2</v>
      </c>
      <c r="R160" s="25">
        <v>2</v>
      </c>
      <c r="S160" s="25">
        <v>1</v>
      </c>
      <c r="T160" s="25">
        <v>2</v>
      </c>
      <c r="U160" s="25">
        <v>3</v>
      </c>
      <c r="V160" s="25">
        <v>3</v>
      </c>
      <c r="W160" s="25">
        <v>3</v>
      </c>
      <c r="X160" s="25">
        <v>2</v>
      </c>
      <c r="Y160" s="25">
        <v>3</v>
      </c>
    </row>
    <row r="161" spans="2:25" x14ac:dyDescent="0.25">
      <c r="B161" s="25">
        <v>1156</v>
      </c>
      <c r="C161" s="25" t="s">
        <v>31</v>
      </c>
      <c r="D161" s="25" t="s">
        <v>65</v>
      </c>
      <c r="E161" s="25">
        <v>4</v>
      </c>
      <c r="F161" s="25" t="s">
        <v>32</v>
      </c>
      <c r="G161" s="25">
        <v>46</v>
      </c>
      <c r="H161" s="25">
        <v>760000</v>
      </c>
      <c r="I161" s="25">
        <f>_xlfn.XLOOKUP('Clients Clustering'!B161,Data!P:P,Data!D:D)</f>
        <v>1340000</v>
      </c>
      <c r="K161" s="25">
        <f t="shared" si="4"/>
        <v>0.83893749261338579</v>
      </c>
      <c r="L161" s="25">
        <f t="shared" si="5"/>
        <v>-0.5777092228652978</v>
      </c>
      <c r="P161" s="25">
        <v>1</v>
      </c>
      <c r="Q161" s="25">
        <v>2</v>
      </c>
      <c r="R161" s="25">
        <v>2</v>
      </c>
      <c r="S161" s="25">
        <v>1</v>
      </c>
      <c r="T161" s="25">
        <v>5</v>
      </c>
      <c r="U161" s="25">
        <v>2</v>
      </c>
      <c r="V161" s="25">
        <v>2</v>
      </c>
      <c r="W161" s="25">
        <v>2</v>
      </c>
      <c r="X161" s="25">
        <v>5</v>
      </c>
      <c r="Y161" s="25">
        <v>5</v>
      </c>
    </row>
    <row r="162" spans="2:25" x14ac:dyDescent="0.25">
      <c r="B162" s="25">
        <v>1157</v>
      </c>
      <c r="C162" s="25" t="s">
        <v>31</v>
      </c>
      <c r="D162" s="25" t="s">
        <v>65</v>
      </c>
      <c r="E162" s="25">
        <v>2</v>
      </c>
      <c r="F162" s="25" t="s">
        <v>32</v>
      </c>
      <c r="G162" s="25">
        <v>41</v>
      </c>
      <c r="H162" s="25">
        <v>580000</v>
      </c>
      <c r="I162" s="25">
        <f>_xlfn.XLOOKUP('Clients Clustering'!B162,Data!P:P,Data!D:D)</f>
        <v>1690000</v>
      </c>
      <c r="K162" s="25">
        <f t="shared" si="4"/>
        <v>-8.1488010264826743E-2</v>
      </c>
      <c r="L162" s="25">
        <f t="shared" si="5"/>
        <v>4.8324465149490022E-2</v>
      </c>
      <c r="P162" s="25">
        <v>1</v>
      </c>
      <c r="Q162" s="25">
        <v>2</v>
      </c>
      <c r="R162" s="25">
        <v>2</v>
      </c>
      <c r="S162" s="25">
        <v>1</v>
      </c>
      <c r="T162" s="25">
        <v>2</v>
      </c>
      <c r="U162" s="25">
        <v>3</v>
      </c>
      <c r="V162" s="25">
        <v>3</v>
      </c>
      <c r="W162" s="25">
        <v>3</v>
      </c>
      <c r="X162" s="25">
        <v>1</v>
      </c>
      <c r="Y162" s="25">
        <v>2</v>
      </c>
    </row>
    <row r="163" spans="2:25" x14ac:dyDescent="0.25">
      <c r="B163" s="25">
        <v>1158</v>
      </c>
      <c r="C163" s="25" t="s">
        <v>31</v>
      </c>
      <c r="D163" s="25" t="s">
        <v>65</v>
      </c>
      <c r="E163" s="25">
        <v>3</v>
      </c>
      <c r="F163" s="25" t="s">
        <v>33</v>
      </c>
      <c r="G163" s="25">
        <v>40</v>
      </c>
      <c r="H163" s="25">
        <v>680000</v>
      </c>
      <c r="I163" s="25">
        <f>_xlfn.XLOOKUP('Clients Clustering'!B163,Data!P:P,Data!D:D)</f>
        <v>1170000</v>
      </c>
      <c r="K163" s="25">
        <f t="shared" si="4"/>
        <v>0.42985949133418022</v>
      </c>
      <c r="L163" s="25">
        <f t="shared" si="5"/>
        <v>-0.8817827284724804</v>
      </c>
      <c r="P163" s="25">
        <v>1</v>
      </c>
      <c r="Q163" s="25">
        <v>2</v>
      </c>
      <c r="R163" s="25">
        <v>2</v>
      </c>
      <c r="S163" s="25">
        <v>1</v>
      </c>
      <c r="T163" s="25">
        <v>2</v>
      </c>
      <c r="U163" s="25">
        <v>3</v>
      </c>
      <c r="V163" s="25">
        <v>3</v>
      </c>
      <c r="W163" s="25">
        <v>3</v>
      </c>
      <c r="X163" s="25">
        <v>2</v>
      </c>
      <c r="Y163" s="25">
        <v>3</v>
      </c>
    </row>
    <row r="164" spans="2:25" x14ac:dyDescent="0.25">
      <c r="B164" s="25">
        <v>1159</v>
      </c>
      <c r="C164" s="25" t="s">
        <v>31</v>
      </c>
      <c r="D164" s="25" t="s">
        <v>66</v>
      </c>
      <c r="E164" s="25">
        <v>0</v>
      </c>
      <c r="F164" s="25" t="s">
        <v>33</v>
      </c>
      <c r="G164" s="25">
        <v>33</v>
      </c>
      <c r="H164" s="25">
        <v>920000</v>
      </c>
      <c r="I164" s="25">
        <f>_xlfn.XLOOKUP('Clients Clustering'!B164,Data!P:P,Data!D:D)</f>
        <v>1110000</v>
      </c>
      <c r="K164" s="25">
        <f t="shared" si="4"/>
        <v>1.657093495171797</v>
      </c>
      <c r="L164" s="25">
        <f t="shared" si="5"/>
        <v>-0.98910278927501549</v>
      </c>
      <c r="P164" s="25">
        <v>1</v>
      </c>
      <c r="Q164" s="25">
        <v>2</v>
      </c>
      <c r="R164" s="25">
        <v>2</v>
      </c>
      <c r="S164" s="25">
        <v>4</v>
      </c>
      <c r="T164" s="25">
        <v>3</v>
      </c>
      <c r="U164" s="25">
        <v>4</v>
      </c>
      <c r="V164" s="25">
        <v>5</v>
      </c>
      <c r="W164" s="25">
        <v>4</v>
      </c>
      <c r="X164" s="25">
        <v>3</v>
      </c>
      <c r="Y164" s="25">
        <v>4</v>
      </c>
    </row>
    <row r="165" spans="2:25" x14ac:dyDescent="0.25">
      <c r="B165" s="25">
        <v>1160</v>
      </c>
      <c r="C165" s="25" t="s">
        <v>31</v>
      </c>
      <c r="D165" s="25" t="s">
        <v>65</v>
      </c>
      <c r="E165" s="25">
        <v>3</v>
      </c>
      <c r="F165" s="25" t="s">
        <v>32</v>
      </c>
      <c r="G165" s="25">
        <v>53</v>
      </c>
      <c r="H165" s="25">
        <v>400000</v>
      </c>
      <c r="I165" s="25">
        <f>_xlfn.XLOOKUP('Clients Clustering'!B165,Data!P:P,Data!D:D)</f>
        <v>1290000</v>
      </c>
      <c r="K165" s="25">
        <f t="shared" si="4"/>
        <v>-1.0019135131430392</v>
      </c>
      <c r="L165" s="25">
        <f t="shared" si="5"/>
        <v>-0.66714260686741034</v>
      </c>
      <c r="P165" s="25">
        <v>1</v>
      </c>
      <c r="Q165" s="25">
        <v>2</v>
      </c>
      <c r="R165" s="25">
        <v>2</v>
      </c>
      <c r="S165" s="25">
        <v>1</v>
      </c>
      <c r="T165" s="25">
        <v>5</v>
      </c>
      <c r="U165" s="25">
        <v>2</v>
      </c>
      <c r="V165" s="25">
        <v>2</v>
      </c>
      <c r="W165" s="25">
        <v>2</v>
      </c>
      <c r="X165" s="25">
        <v>5</v>
      </c>
      <c r="Y165" s="25">
        <v>8</v>
      </c>
    </row>
    <row r="166" spans="2:25" x14ac:dyDescent="0.25">
      <c r="B166" s="25">
        <v>1161</v>
      </c>
      <c r="C166" s="25" t="s">
        <v>31</v>
      </c>
      <c r="D166" s="25" t="s">
        <v>66</v>
      </c>
      <c r="E166" s="25">
        <v>0</v>
      </c>
      <c r="F166" s="25" t="s">
        <v>33</v>
      </c>
      <c r="G166" s="25">
        <v>32</v>
      </c>
      <c r="H166" s="25">
        <v>490000</v>
      </c>
      <c r="I166" s="25">
        <f>_xlfn.XLOOKUP('Clients Clustering'!B166,Data!P:P,Data!D:D)</f>
        <v>1500000</v>
      </c>
      <c r="K166" s="25">
        <f t="shared" si="4"/>
        <v>-0.541700761703933</v>
      </c>
      <c r="L166" s="25">
        <f t="shared" si="5"/>
        <v>-0.29152239405853764</v>
      </c>
      <c r="P166" s="25">
        <v>1</v>
      </c>
      <c r="Q166" s="25">
        <v>2</v>
      </c>
      <c r="R166" s="25">
        <v>2</v>
      </c>
      <c r="S166" s="25">
        <v>1</v>
      </c>
      <c r="T166" s="25">
        <v>5</v>
      </c>
      <c r="U166" s="25">
        <v>2</v>
      </c>
      <c r="V166" s="25">
        <v>2</v>
      </c>
      <c r="W166" s="25">
        <v>2</v>
      </c>
      <c r="X166" s="25">
        <v>5</v>
      </c>
      <c r="Y166" s="25">
        <v>8</v>
      </c>
    </row>
    <row r="167" spans="2:25" x14ac:dyDescent="0.25">
      <c r="B167" s="25">
        <v>1162</v>
      </c>
      <c r="C167" s="25" t="s">
        <v>31</v>
      </c>
      <c r="D167" s="25" t="s">
        <v>65</v>
      </c>
      <c r="E167" s="25">
        <v>2</v>
      </c>
      <c r="F167" s="25" t="s">
        <v>33</v>
      </c>
      <c r="G167" s="25">
        <v>48</v>
      </c>
      <c r="H167" s="25">
        <v>560000</v>
      </c>
      <c r="I167" s="25">
        <f>_xlfn.XLOOKUP('Clients Clustering'!B167,Data!P:P,Data!D:D)</f>
        <v>1540000</v>
      </c>
      <c r="K167" s="25">
        <f t="shared" si="4"/>
        <v>-0.18375751058462814</v>
      </c>
      <c r="L167" s="25">
        <f t="shared" si="5"/>
        <v>-0.2199756868568476</v>
      </c>
      <c r="P167" s="25">
        <v>1</v>
      </c>
      <c r="Q167" s="25">
        <v>2</v>
      </c>
      <c r="R167" s="25">
        <v>2</v>
      </c>
      <c r="S167" s="25">
        <v>4</v>
      </c>
      <c r="T167" s="25">
        <v>3</v>
      </c>
      <c r="U167" s="25">
        <v>4</v>
      </c>
      <c r="V167" s="25">
        <v>5</v>
      </c>
      <c r="W167" s="25">
        <v>4</v>
      </c>
      <c r="X167" s="25">
        <v>3</v>
      </c>
      <c r="Y167" s="25">
        <v>4</v>
      </c>
    </row>
    <row r="168" spans="2:25" x14ac:dyDescent="0.25">
      <c r="B168" s="25">
        <v>1163</v>
      </c>
      <c r="C168" s="25" t="s">
        <v>31</v>
      </c>
      <c r="D168" s="25" t="s">
        <v>66</v>
      </c>
      <c r="E168" s="25">
        <v>0</v>
      </c>
      <c r="F168" s="25" t="s">
        <v>33</v>
      </c>
      <c r="G168" s="25">
        <v>38</v>
      </c>
      <c r="H168" s="25">
        <v>350000</v>
      </c>
      <c r="I168" s="25">
        <f>_xlfn.XLOOKUP('Clients Clustering'!B168,Data!P:P,Data!D:D)</f>
        <v>910000</v>
      </c>
      <c r="K168" s="25">
        <f t="shared" si="4"/>
        <v>-1.2575872639425427</v>
      </c>
      <c r="L168" s="25">
        <f t="shared" si="5"/>
        <v>-1.3468363252834656</v>
      </c>
      <c r="P168" s="25">
        <v>1</v>
      </c>
      <c r="Q168" s="25">
        <v>2</v>
      </c>
      <c r="R168" s="25">
        <v>2</v>
      </c>
      <c r="S168" s="25">
        <v>1</v>
      </c>
      <c r="T168" s="25">
        <v>2</v>
      </c>
      <c r="U168" s="25">
        <v>3</v>
      </c>
      <c r="V168" s="25">
        <v>3</v>
      </c>
      <c r="W168" s="25">
        <v>3</v>
      </c>
      <c r="X168" s="25">
        <v>2</v>
      </c>
      <c r="Y168" s="25">
        <v>3</v>
      </c>
    </row>
    <row r="169" spans="2:25" x14ac:dyDescent="0.25">
      <c r="B169" s="25">
        <v>1164</v>
      </c>
      <c r="C169" s="25" t="s">
        <v>31</v>
      </c>
      <c r="D169" s="25" t="s">
        <v>66</v>
      </c>
      <c r="E169" s="25">
        <v>0</v>
      </c>
      <c r="F169" s="25" t="s">
        <v>33</v>
      </c>
      <c r="G169" s="25">
        <v>37</v>
      </c>
      <c r="H169" s="25">
        <v>810000</v>
      </c>
      <c r="I169" s="25">
        <f>_xlfn.XLOOKUP('Clients Clustering'!B169,Data!P:P,Data!D:D)</f>
        <v>750000</v>
      </c>
      <c r="K169" s="25">
        <f t="shared" si="4"/>
        <v>1.0946112434128894</v>
      </c>
      <c r="L169" s="25">
        <f t="shared" si="5"/>
        <v>-1.6330231540902258</v>
      </c>
      <c r="P169" s="25">
        <v>1</v>
      </c>
      <c r="Q169" s="25">
        <v>1</v>
      </c>
      <c r="R169" s="25">
        <v>1</v>
      </c>
      <c r="S169" s="25">
        <v>3</v>
      </c>
      <c r="T169" s="25">
        <v>1</v>
      </c>
      <c r="U169" s="25">
        <v>5</v>
      </c>
      <c r="V169" s="25">
        <v>4</v>
      </c>
      <c r="W169" s="25">
        <v>6</v>
      </c>
      <c r="X169" s="25">
        <v>7</v>
      </c>
      <c r="Y169" s="25">
        <v>9</v>
      </c>
    </row>
    <row r="170" spans="2:25" x14ac:dyDescent="0.25">
      <c r="B170" s="25">
        <v>1165</v>
      </c>
      <c r="C170" s="25" t="s">
        <v>31</v>
      </c>
      <c r="D170" s="25" t="s">
        <v>65</v>
      </c>
      <c r="E170" s="25">
        <v>3</v>
      </c>
      <c r="F170" s="25" t="s">
        <v>33</v>
      </c>
      <c r="G170" s="25">
        <v>45</v>
      </c>
      <c r="H170" s="25">
        <v>560000</v>
      </c>
      <c r="I170" s="25">
        <f>_xlfn.XLOOKUP('Clients Clustering'!B170,Data!P:P,Data!D:D)</f>
        <v>2270000</v>
      </c>
      <c r="K170" s="25">
        <f t="shared" si="4"/>
        <v>-0.18375751058462814</v>
      </c>
      <c r="L170" s="25">
        <f t="shared" si="5"/>
        <v>1.0857517195739956</v>
      </c>
      <c r="P170" s="25">
        <v>1</v>
      </c>
      <c r="Q170" s="25">
        <v>1</v>
      </c>
      <c r="R170" s="25">
        <v>1</v>
      </c>
      <c r="S170" s="25">
        <v>3</v>
      </c>
      <c r="T170" s="25">
        <v>1</v>
      </c>
      <c r="U170" s="25">
        <v>5</v>
      </c>
      <c r="V170" s="25">
        <v>6</v>
      </c>
      <c r="W170" s="25">
        <v>8</v>
      </c>
      <c r="X170" s="25">
        <v>9</v>
      </c>
      <c r="Y170" s="25">
        <v>1</v>
      </c>
    </row>
    <row r="171" spans="2:25" x14ac:dyDescent="0.25">
      <c r="B171" s="25">
        <v>1166</v>
      </c>
      <c r="C171" s="25" t="s">
        <v>31</v>
      </c>
      <c r="D171" s="25" t="s">
        <v>65</v>
      </c>
      <c r="E171" s="25">
        <v>3</v>
      </c>
      <c r="F171" s="25" t="s">
        <v>32</v>
      </c>
      <c r="G171" s="25">
        <v>58</v>
      </c>
      <c r="H171" s="25">
        <v>430000</v>
      </c>
      <c r="I171" s="25">
        <f>_xlfn.XLOOKUP('Clients Clustering'!B171,Data!P:P,Data!D:D)</f>
        <v>3180000</v>
      </c>
      <c r="K171" s="25">
        <f t="shared" si="4"/>
        <v>-0.84850926266333726</v>
      </c>
      <c r="L171" s="25">
        <f t="shared" si="5"/>
        <v>2.7134393084124437</v>
      </c>
      <c r="P171" s="25">
        <v>1</v>
      </c>
      <c r="Q171" s="25">
        <v>2</v>
      </c>
      <c r="R171" s="25">
        <v>2</v>
      </c>
      <c r="S171" s="25">
        <v>1</v>
      </c>
      <c r="T171" s="25">
        <v>2</v>
      </c>
      <c r="U171" s="25">
        <v>3</v>
      </c>
      <c r="V171" s="25">
        <v>3</v>
      </c>
      <c r="W171" s="25">
        <v>3</v>
      </c>
      <c r="X171" s="25">
        <v>1</v>
      </c>
      <c r="Y171" s="25">
        <v>2</v>
      </c>
    </row>
    <row r="172" spans="2:25" x14ac:dyDescent="0.25">
      <c r="B172" s="25">
        <v>1167</v>
      </c>
      <c r="C172" s="25" t="s">
        <v>31</v>
      </c>
      <c r="D172" s="25" t="s">
        <v>65</v>
      </c>
      <c r="E172" s="25">
        <v>3</v>
      </c>
      <c r="F172" s="25" t="s">
        <v>33</v>
      </c>
      <c r="G172" s="25">
        <v>51</v>
      </c>
      <c r="H172" s="25">
        <v>620000</v>
      </c>
      <c r="I172" s="25">
        <f>_xlfn.XLOOKUP('Clients Clustering'!B172,Data!P:P,Data!D:D)</f>
        <v>1100000</v>
      </c>
      <c r="K172" s="25">
        <f t="shared" si="4"/>
        <v>0.12305099037477606</v>
      </c>
      <c r="L172" s="25">
        <f t="shared" si="5"/>
        <v>-1.0069894660754379</v>
      </c>
      <c r="P172" s="25">
        <v>1</v>
      </c>
      <c r="Q172" s="25">
        <v>2</v>
      </c>
      <c r="R172" s="25">
        <v>2</v>
      </c>
      <c r="S172" s="25">
        <v>1</v>
      </c>
      <c r="T172" s="25">
        <v>5</v>
      </c>
      <c r="U172" s="25">
        <v>2</v>
      </c>
      <c r="V172" s="25">
        <v>2</v>
      </c>
      <c r="W172" s="25">
        <v>2</v>
      </c>
      <c r="X172" s="25">
        <v>5</v>
      </c>
      <c r="Y172" s="25">
        <v>8</v>
      </c>
    </row>
    <row r="173" spans="2:25" x14ac:dyDescent="0.25">
      <c r="B173" s="25">
        <v>1168</v>
      </c>
      <c r="C173" s="25" t="s">
        <v>31</v>
      </c>
      <c r="D173" s="25" t="s">
        <v>65</v>
      </c>
      <c r="E173" s="25">
        <v>3</v>
      </c>
      <c r="F173" s="25" t="s">
        <v>32</v>
      </c>
      <c r="G173" s="25">
        <v>55</v>
      </c>
      <c r="H173" s="25">
        <v>530000</v>
      </c>
      <c r="I173" s="25">
        <f>_xlfn.XLOOKUP('Clients Clustering'!B173,Data!P:P,Data!D:D)</f>
        <v>1600000</v>
      </c>
      <c r="K173" s="25">
        <f t="shared" si="4"/>
        <v>-0.33716176106433021</v>
      </c>
      <c r="L173" s="25">
        <f t="shared" si="5"/>
        <v>-0.11265562605431255</v>
      </c>
      <c r="P173" s="25">
        <v>1</v>
      </c>
      <c r="Q173" s="25">
        <v>1</v>
      </c>
      <c r="R173" s="25">
        <v>3</v>
      </c>
      <c r="S173" s="25">
        <v>1</v>
      </c>
      <c r="T173" s="25">
        <v>5</v>
      </c>
      <c r="U173" s="25">
        <v>2</v>
      </c>
      <c r="V173" s="25">
        <v>2</v>
      </c>
      <c r="W173" s="25">
        <v>5</v>
      </c>
      <c r="X173" s="25">
        <v>6</v>
      </c>
      <c r="Y173" s="25">
        <v>7</v>
      </c>
    </row>
    <row r="174" spans="2:25" x14ac:dyDescent="0.25">
      <c r="B174" s="25">
        <v>1169</v>
      </c>
      <c r="C174" s="25" t="s">
        <v>31</v>
      </c>
      <c r="D174" s="25" t="s">
        <v>65</v>
      </c>
      <c r="E174" s="25">
        <v>4</v>
      </c>
      <c r="F174" s="25" t="s">
        <v>33</v>
      </c>
      <c r="G174" s="25">
        <v>56</v>
      </c>
      <c r="H174" s="25">
        <v>700000</v>
      </c>
      <c r="I174" s="25">
        <f>_xlfn.XLOOKUP('Clients Clustering'!B174,Data!P:P,Data!D:D)</f>
        <v>2000000</v>
      </c>
      <c r="K174" s="25">
        <f t="shared" si="4"/>
        <v>0.53212899165398164</v>
      </c>
      <c r="L174" s="25">
        <f t="shared" si="5"/>
        <v>0.60281144596258784</v>
      </c>
      <c r="P174" s="25">
        <v>1</v>
      </c>
      <c r="Q174" s="25">
        <v>2</v>
      </c>
      <c r="R174" s="25">
        <v>2</v>
      </c>
      <c r="S174" s="25">
        <v>1</v>
      </c>
      <c r="T174" s="25">
        <v>5</v>
      </c>
      <c r="U174" s="25">
        <v>2</v>
      </c>
      <c r="V174" s="25">
        <v>2</v>
      </c>
      <c r="W174" s="25">
        <v>2</v>
      </c>
      <c r="X174" s="25">
        <v>5</v>
      </c>
      <c r="Y174" s="25">
        <v>5</v>
      </c>
    </row>
    <row r="175" spans="2:25" x14ac:dyDescent="0.25">
      <c r="B175" s="25">
        <v>1170</v>
      </c>
      <c r="C175" s="25" t="s">
        <v>31</v>
      </c>
      <c r="D175" s="25" t="s">
        <v>64</v>
      </c>
      <c r="E175" s="25">
        <v>0</v>
      </c>
      <c r="F175" s="25" t="s">
        <v>33</v>
      </c>
      <c r="G175" s="25">
        <v>41</v>
      </c>
      <c r="H175" s="25">
        <v>500000</v>
      </c>
      <c r="I175" s="25">
        <f>_xlfn.XLOOKUP('Clients Clustering'!B175,Data!P:P,Data!D:D)</f>
        <v>1790000</v>
      </c>
      <c r="K175" s="25">
        <f t="shared" si="4"/>
        <v>-0.49056601154403234</v>
      </c>
      <c r="L175" s="25">
        <f t="shared" si="5"/>
        <v>0.22719123315371512</v>
      </c>
      <c r="P175" s="25">
        <v>1</v>
      </c>
      <c r="Q175" s="25">
        <v>2</v>
      </c>
      <c r="R175" s="25">
        <v>2</v>
      </c>
      <c r="S175" s="25">
        <v>1</v>
      </c>
      <c r="T175" s="25">
        <v>2</v>
      </c>
      <c r="U175" s="25">
        <v>3</v>
      </c>
      <c r="V175" s="25">
        <v>3</v>
      </c>
      <c r="W175" s="25">
        <v>3</v>
      </c>
      <c r="X175" s="25">
        <v>1</v>
      </c>
      <c r="Y175" s="25">
        <v>2</v>
      </c>
    </row>
    <row r="176" spans="2:25" x14ac:dyDescent="0.25">
      <c r="B176" s="25">
        <v>1171</v>
      </c>
      <c r="C176" s="25" t="s">
        <v>31</v>
      </c>
      <c r="D176" s="25" t="s">
        <v>65</v>
      </c>
      <c r="E176" s="25">
        <v>4</v>
      </c>
      <c r="F176" s="25" t="s">
        <v>33</v>
      </c>
      <c r="G176" s="25">
        <v>62</v>
      </c>
      <c r="H176" s="25">
        <v>670000</v>
      </c>
      <c r="I176" s="25">
        <f>_xlfn.XLOOKUP('Clients Clustering'!B176,Data!P:P,Data!D:D)</f>
        <v>1150000</v>
      </c>
      <c r="K176" s="25">
        <f t="shared" si="4"/>
        <v>0.37872474117427957</v>
      </c>
      <c r="L176" s="25">
        <f t="shared" si="5"/>
        <v>-0.9175560820733254</v>
      </c>
      <c r="P176" s="25">
        <v>1</v>
      </c>
      <c r="Q176" s="25">
        <v>2</v>
      </c>
      <c r="R176" s="25">
        <v>2</v>
      </c>
      <c r="S176" s="25">
        <v>1</v>
      </c>
      <c r="T176" s="25">
        <v>2</v>
      </c>
      <c r="U176" s="25">
        <v>3</v>
      </c>
      <c r="V176" s="25">
        <v>3</v>
      </c>
      <c r="W176" s="25">
        <v>3</v>
      </c>
      <c r="X176" s="25">
        <v>1</v>
      </c>
      <c r="Y176" s="25">
        <v>2</v>
      </c>
    </row>
    <row r="177" spans="2:25" x14ac:dyDescent="0.25">
      <c r="B177" s="25">
        <v>1172</v>
      </c>
      <c r="C177" s="25" t="s">
        <v>31</v>
      </c>
      <c r="D177" s="25" t="s">
        <v>66</v>
      </c>
      <c r="E177" s="25">
        <v>0</v>
      </c>
      <c r="F177" s="25" t="s">
        <v>33</v>
      </c>
      <c r="G177" s="25">
        <v>38</v>
      </c>
      <c r="H177" s="25">
        <v>710000</v>
      </c>
      <c r="I177" s="25">
        <f>_xlfn.XLOOKUP('Clients Clustering'!B177,Data!P:P,Data!D:D)</f>
        <v>920000</v>
      </c>
      <c r="K177" s="25">
        <f t="shared" si="4"/>
        <v>0.5832637418138823</v>
      </c>
      <c r="L177" s="25">
        <f t="shared" si="5"/>
        <v>-1.3289496484830432</v>
      </c>
      <c r="P177" s="25">
        <v>1</v>
      </c>
      <c r="Q177" s="25">
        <v>2</v>
      </c>
      <c r="R177" s="25">
        <v>2</v>
      </c>
      <c r="S177" s="25">
        <v>1</v>
      </c>
      <c r="T177" s="25">
        <v>5</v>
      </c>
      <c r="U177" s="25">
        <v>2</v>
      </c>
      <c r="V177" s="25">
        <v>2</v>
      </c>
      <c r="W177" s="25">
        <v>2</v>
      </c>
      <c r="X177" s="25">
        <v>5</v>
      </c>
      <c r="Y177" s="25">
        <v>8</v>
      </c>
    </row>
    <row r="178" spans="2:25" x14ac:dyDescent="0.25">
      <c r="B178" s="25">
        <v>1173</v>
      </c>
      <c r="C178" s="25" t="s">
        <v>31</v>
      </c>
      <c r="D178" s="25" t="s">
        <v>66</v>
      </c>
      <c r="E178" s="25">
        <v>0</v>
      </c>
      <c r="F178" s="25" t="s">
        <v>33</v>
      </c>
      <c r="G178" s="25">
        <v>39</v>
      </c>
      <c r="H178" s="25">
        <v>530000</v>
      </c>
      <c r="I178" s="25">
        <f>_xlfn.XLOOKUP('Clients Clustering'!B178,Data!P:P,Data!D:D)</f>
        <v>1540000</v>
      </c>
      <c r="K178" s="25">
        <f t="shared" si="4"/>
        <v>-0.33716176106433021</v>
      </c>
      <c r="L178" s="25">
        <f t="shared" si="5"/>
        <v>-0.2199756868568476</v>
      </c>
      <c r="P178" s="25">
        <v>1</v>
      </c>
      <c r="Q178" s="25">
        <v>2</v>
      </c>
      <c r="R178" s="25">
        <v>2</v>
      </c>
      <c r="S178" s="25">
        <v>4</v>
      </c>
      <c r="T178" s="25">
        <v>3</v>
      </c>
      <c r="U178" s="25">
        <v>4</v>
      </c>
      <c r="V178" s="25">
        <v>5</v>
      </c>
      <c r="W178" s="25">
        <v>4</v>
      </c>
      <c r="X178" s="25">
        <v>3</v>
      </c>
      <c r="Y178" s="25">
        <v>4</v>
      </c>
    </row>
    <row r="179" spans="2:25" x14ac:dyDescent="0.25">
      <c r="B179" s="25">
        <v>1174</v>
      </c>
      <c r="C179" s="25" t="s">
        <v>34</v>
      </c>
      <c r="D179" s="25" t="s">
        <v>65</v>
      </c>
      <c r="E179" s="25">
        <v>2</v>
      </c>
      <c r="F179" s="25" t="s">
        <v>33</v>
      </c>
      <c r="G179" s="25">
        <v>62</v>
      </c>
      <c r="H179" s="25">
        <v>380000</v>
      </c>
      <c r="I179" s="25">
        <f>_xlfn.XLOOKUP('Clients Clustering'!B179,Data!P:P,Data!D:D)</f>
        <v>1230000</v>
      </c>
      <c r="K179" s="25">
        <f t="shared" si="4"/>
        <v>-1.1041830134628408</v>
      </c>
      <c r="L179" s="25">
        <f t="shared" si="5"/>
        <v>-0.77446266766994543</v>
      </c>
      <c r="P179" s="25">
        <v>1</v>
      </c>
      <c r="Q179" s="25">
        <v>2</v>
      </c>
      <c r="R179" s="25">
        <v>2</v>
      </c>
      <c r="S179" s="25">
        <v>4</v>
      </c>
      <c r="T179" s="25">
        <v>3</v>
      </c>
      <c r="U179" s="25">
        <v>4</v>
      </c>
      <c r="V179" s="25">
        <v>5</v>
      </c>
      <c r="W179" s="25">
        <v>4</v>
      </c>
      <c r="X179" s="25">
        <v>3</v>
      </c>
      <c r="Y179" s="25">
        <v>4</v>
      </c>
    </row>
    <row r="180" spans="2:25" x14ac:dyDescent="0.25">
      <c r="B180" s="25">
        <v>1175</v>
      </c>
      <c r="C180" s="25" t="s">
        <v>31</v>
      </c>
      <c r="D180" s="25" t="s">
        <v>66</v>
      </c>
      <c r="E180" s="25">
        <v>0</v>
      </c>
      <c r="F180" s="25" t="s">
        <v>32</v>
      </c>
      <c r="G180" s="25">
        <v>32</v>
      </c>
      <c r="H180" s="25">
        <v>290000</v>
      </c>
      <c r="I180" s="25">
        <f>_xlfn.XLOOKUP('Clients Clustering'!B180,Data!P:P,Data!D:D)</f>
        <v>1170000</v>
      </c>
      <c r="K180" s="25">
        <f t="shared" si="4"/>
        <v>-1.5643957649019471</v>
      </c>
      <c r="L180" s="25">
        <f t="shared" si="5"/>
        <v>-0.8817827284724804</v>
      </c>
      <c r="P180" s="25">
        <v>1</v>
      </c>
      <c r="Q180" s="25">
        <v>2</v>
      </c>
      <c r="R180" s="25">
        <v>2</v>
      </c>
      <c r="S180" s="25">
        <v>1</v>
      </c>
      <c r="T180" s="25">
        <v>2</v>
      </c>
      <c r="U180" s="25">
        <v>3</v>
      </c>
      <c r="V180" s="25">
        <v>3</v>
      </c>
      <c r="W180" s="25">
        <v>3</v>
      </c>
      <c r="X180" s="25">
        <v>1</v>
      </c>
      <c r="Y180" s="25">
        <v>2</v>
      </c>
    </row>
    <row r="181" spans="2:25" x14ac:dyDescent="0.25">
      <c r="B181" s="25">
        <v>1176</v>
      </c>
      <c r="C181" s="25" t="s">
        <v>31</v>
      </c>
      <c r="D181" s="25" t="s">
        <v>65</v>
      </c>
      <c r="E181" s="25">
        <v>3</v>
      </c>
      <c r="F181" s="25" t="s">
        <v>32</v>
      </c>
      <c r="G181" s="25">
        <v>54</v>
      </c>
      <c r="H181" s="25">
        <v>720000</v>
      </c>
      <c r="I181" s="25">
        <f>_xlfn.XLOOKUP('Clients Clustering'!B181,Data!P:P,Data!D:D)</f>
        <v>820000</v>
      </c>
      <c r="K181" s="25">
        <f t="shared" si="4"/>
        <v>0.63439849197378306</v>
      </c>
      <c r="L181" s="25">
        <f t="shared" si="5"/>
        <v>-1.5078164164872683</v>
      </c>
      <c r="P181" s="25">
        <v>1</v>
      </c>
      <c r="Q181" s="25">
        <v>2</v>
      </c>
      <c r="R181" s="25">
        <v>2</v>
      </c>
      <c r="S181" s="25">
        <v>1</v>
      </c>
      <c r="T181" s="25">
        <v>5</v>
      </c>
      <c r="U181" s="25">
        <v>2</v>
      </c>
      <c r="V181" s="25">
        <v>2</v>
      </c>
      <c r="W181" s="25">
        <v>2</v>
      </c>
      <c r="X181" s="25">
        <v>5</v>
      </c>
      <c r="Y181" s="25">
        <v>8</v>
      </c>
    </row>
    <row r="182" spans="2:25" x14ac:dyDescent="0.25">
      <c r="B182" s="25">
        <v>1177</v>
      </c>
      <c r="C182" s="25" t="s">
        <v>31</v>
      </c>
      <c r="D182" s="25" t="s">
        <v>66</v>
      </c>
      <c r="E182" s="25">
        <v>0</v>
      </c>
      <c r="F182" s="25" t="s">
        <v>33</v>
      </c>
      <c r="G182" s="25">
        <v>34</v>
      </c>
      <c r="H182" s="25">
        <v>570000</v>
      </c>
      <c r="I182" s="25">
        <f>_xlfn.XLOOKUP('Clients Clustering'!B182,Data!P:P,Data!D:D)</f>
        <v>1520000</v>
      </c>
      <c r="K182" s="25">
        <f t="shared" si="4"/>
        <v>-0.13262276042472745</v>
      </c>
      <c r="L182" s="25">
        <f t="shared" si="5"/>
        <v>-0.25574904045769264</v>
      </c>
      <c r="P182" s="25">
        <v>1</v>
      </c>
      <c r="Q182" s="25">
        <v>2</v>
      </c>
      <c r="R182" s="25">
        <v>1</v>
      </c>
      <c r="S182" s="25">
        <v>3</v>
      </c>
      <c r="T182" s="25">
        <v>1</v>
      </c>
      <c r="U182" s="25">
        <v>5</v>
      </c>
      <c r="V182" s="25">
        <v>4</v>
      </c>
      <c r="W182" s="25">
        <v>6</v>
      </c>
      <c r="X182" s="25">
        <v>7</v>
      </c>
      <c r="Y182" s="25">
        <v>9</v>
      </c>
    </row>
    <row r="183" spans="2:25" x14ac:dyDescent="0.25">
      <c r="B183" s="25">
        <v>1178</v>
      </c>
      <c r="C183" s="25" t="s">
        <v>34</v>
      </c>
      <c r="D183" s="25" t="s">
        <v>65</v>
      </c>
      <c r="E183" s="25">
        <v>2</v>
      </c>
      <c r="F183" s="25" t="s">
        <v>33</v>
      </c>
      <c r="G183" s="25">
        <v>41</v>
      </c>
      <c r="H183" s="25">
        <v>480000</v>
      </c>
      <c r="I183" s="25">
        <f>_xlfn.XLOOKUP('Clients Clustering'!B183,Data!P:P,Data!D:D)</f>
        <v>2220000</v>
      </c>
      <c r="K183" s="25">
        <f t="shared" si="4"/>
        <v>-0.59283551186383376</v>
      </c>
      <c r="L183" s="25">
        <f t="shared" si="5"/>
        <v>0.99631833557188298</v>
      </c>
      <c r="P183" s="25">
        <v>1</v>
      </c>
      <c r="Q183" s="25">
        <v>2</v>
      </c>
      <c r="R183" s="25">
        <v>2</v>
      </c>
      <c r="S183" s="25">
        <v>1</v>
      </c>
      <c r="T183" s="25">
        <v>5</v>
      </c>
      <c r="U183" s="25">
        <v>2</v>
      </c>
      <c r="V183" s="25">
        <v>2</v>
      </c>
      <c r="W183" s="25">
        <v>2</v>
      </c>
      <c r="X183" s="25">
        <v>5</v>
      </c>
      <c r="Y183" s="25">
        <v>8</v>
      </c>
    </row>
    <row r="184" spans="2:25" x14ac:dyDescent="0.25">
      <c r="B184" s="25">
        <v>1179</v>
      </c>
      <c r="C184" s="25" t="s">
        <v>31</v>
      </c>
      <c r="D184" s="25" t="s">
        <v>66</v>
      </c>
      <c r="E184" s="25">
        <v>0</v>
      </c>
      <c r="F184" s="25" t="s">
        <v>33</v>
      </c>
      <c r="G184" s="25">
        <v>32</v>
      </c>
      <c r="H184" s="25">
        <v>540000</v>
      </c>
      <c r="I184" s="25">
        <f>_xlfn.XLOOKUP('Clients Clustering'!B184,Data!P:P,Data!D:D)</f>
        <v>1360000</v>
      </c>
      <c r="K184" s="25">
        <f t="shared" si="4"/>
        <v>-0.28602701090442956</v>
      </c>
      <c r="L184" s="25">
        <f t="shared" si="5"/>
        <v>-0.54193586926445281</v>
      </c>
      <c r="P184" s="25">
        <v>1</v>
      </c>
      <c r="Q184" s="25">
        <v>2</v>
      </c>
      <c r="R184" s="25">
        <v>2</v>
      </c>
      <c r="S184" s="25">
        <v>4</v>
      </c>
      <c r="T184" s="25">
        <v>3</v>
      </c>
      <c r="U184" s="25">
        <v>4</v>
      </c>
      <c r="V184" s="25">
        <v>5</v>
      </c>
      <c r="W184" s="25">
        <v>4</v>
      </c>
      <c r="X184" s="25">
        <v>3</v>
      </c>
      <c r="Y184" s="25">
        <v>4</v>
      </c>
    </row>
    <row r="185" spans="2:25" x14ac:dyDescent="0.25">
      <c r="B185" s="25">
        <v>1180</v>
      </c>
      <c r="C185" s="25" t="s">
        <v>31</v>
      </c>
      <c r="D185" s="25" t="s">
        <v>66</v>
      </c>
      <c r="E185" s="25">
        <v>0</v>
      </c>
      <c r="F185" s="25" t="s">
        <v>33</v>
      </c>
      <c r="G185" s="25">
        <v>32</v>
      </c>
      <c r="H185" s="25">
        <v>360000</v>
      </c>
      <c r="I185" s="25">
        <f>_xlfn.XLOOKUP('Clients Clustering'!B185,Data!P:P,Data!D:D)</f>
        <v>1190000</v>
      </c>
      <c r="K185" s="25">
        <f t="shared" si="4"/>
        <v>-1.2064525137826421</v>
      </c>
      <c r="L185" s="25">
        <f t="shared" si="5"/>
        <v>-0.84600937487163541</v>
      </c>
      <c r="P185" s="25">
        <v>1</v>
      </c>
      <c r="Q185" s="25">
        <v>2</v>
      </c>
      <c r="R185" s="25">
        <v>1</v>
      </c>
      <c r="S185" s="25">
        <v>3</v>
      </c>
      <c r="T185" s="25">
        <v>1</v>
      </c>
      <c r="U185" s="25">
        <v>5</v>
      </c>
      <c r="V185" s="25">
        <v>4</v>
      </c>
      <c r="W185" s="25">
        <v>6</v>
      </c>
      <c r="X185" s="25">
        <v>7</v>
      </c>
      <c r="Y185" s="25">
        <v>9</v>
      </c>
    </row>
    <row r="186" spans="2:25" x14ac:dyDescent="0.25">
      <c r="B186" s="25">
        <v>1181</v>
      </c>
      <c r="C186" s="25" t="s">
        <v>34</v>
      </c>
      <c r="D186" s="25" t="s">
        <v>65</v>
      </c>
      <c r="E186" s="25">
        <v>2</v>
      </c>
      <c r="F186" s="25" t="s">
        <v>32</v>
      </c>
      <c r="G186" s="25">
        <v>56</v>
      </c>
      <c r="H186" s="25">
        <v>500000</v>
      </c>
      <c r="I186" s="25">
        <f>_xlfn.XLOOKUP('Clients Clustering'!B186,Data!P:P,Data!D:D)</f>
        <v>2050000</v>
      </c>
      <c r="K186" s="25">
        <f t="shared" si="4"/>
        <v>-0.49056601154403234</v>
      </c>
      <c r="L186" s="25">
        <f t="shared" si="5"/>
        <v>0.69224482996470038</v>
      </c>
      <c r="P186" s="25">
        <v>1</v>
      </c>
      <c r="Q186" s="25">
        <v>2</v>
      </c>
      <c r="R186" s="25">
        <v>1</v>
      </c>
      <c r="S186" s="25">
        <v>3</v>
      </c>
      <c r="T186" s="25">
        <v>1</v>
      </c>
      <c r="U186" s="25">
        <v>5</v>
      </c>
      <c r="V186" s="25">
        <v>4</v>
      </c>
      <c r="W186" s="25">
        <v>6</v>
      </c>
      <c r="X186" s="25">
        <v>7</v>
      </c>
      <c r="Y186" s="25">
        <v>9</v>
      </c>
    </row>
    <row r="187" spans="2:25" x14ac:dyDescent="0.25">
      <c r="B187" s="25">
        <v>1182</v>
      </c>
      <c r="C187" s="25" t="s">
        <v>31</v>
      </c>
      <c r="D187" s="25" t="s">
        <v>65</v>
      </c>
      <c r="E187" s="25">
        <v>4</v>
      </c>
      <c r="F187" s="25" t="s">
        <v>32</v>
      </c>
      <c r="G187" s="25">
        <v>54</v>
      </c>
      <c r="H187" s="25">
        <v>390000</v>
      </c>
      <c r="I187" s="25">
        <f>_xlfn.XLOOKUP('Clients Clustering'!B187,Data!P:P,Data!D:D)</f>
        <v>2150000</v>
      </c>
      <c r="K187" s="25">
        <f t="shared" si="4"/>
        <v>-1.0530482633029401</v>
      </c>
      <c r="L187" s="25">
        <f t="shared" si="5"/>
        <v>0.87111159796892546</v>
      </c>
      <c r="P187" s="25">
        <v>1</v>
      </c>
      <c r="Q187" s="25">
        <v>2</v>
      </c>
      <c r="R187" s="25">
        <v>2</v>
      </c>
      <c r="S187" s="25">
        <v>1</v>
      </c>
      <c r="T187" s="25">
        <v>2</v>
      </c>
      <c r="U187" s="25">
        <v>3</v>
      </c>
      <c r="V187" s="25">
        <v>3</v>
      </c>
      <c r="W187" s="25">
        <v>3</v>
      </c>
      <c r="X187" s="25">
        <v>2</v>
      </c>
      <c r="Y187" s="25">
        <v>3</v>
      </c>
    </row>
    <row r="188" spans="2:25" x14ac:dyDescent="0.25">
      <c r="B188" s="25">
        <v>1183</v>
      </c>
      <c r="C188" s="25" t="s">
        <v>31</v>
      </c>
      <c r="D188" s="25" t="s">
        <v>66</v>
      </c>
      <c r="E188" s="25">
        <v>0</v>
      </c>
      <c r="F188" s="25" t="s">
        <v>33</v>
      </c>
      <c r="G188" s="25">
        <v>36</v>
      </c>
      <c r="H188" s="25">
        <v>850000</v>
      </c>
      <c r="I188" s="25">
        <f>_xlfn.XLOOKUP('Clients Clustering'!B188,Data!P:P,Data!D:D)</f>
        <v>1120000</v>
      </c>
      <c r="K188" s="25">
        <f t="shared" si="4"/>
        <v>1.299150244052492</v>
      </c>
      <c r="L188" s="25">
        <f t="shared" si="5"/>
        <v>-0.97121611247459294</v>
      </c>
      <c r="P188" s="25">
        <v>1</v>
      </c>
      <c r="Q188" s="25">
        <v>2</v>
      </c>
      <c r="R188" s="25">
        <v>2</v>
      </c>
      <c r="S188" s="25">
        <v>1</v>
      </c>
      <c r="T188" s="25">
        <v>5</v>
      </c>
      <c r="U188" s="25">
        <v>2</v>
      </c>
      <c r="V188" s="25">
        <v>2</v>
      </c>
      <c r="W188" s="25">
        <v>2</v>
      </c>
      <c r="X188" s="25">
        <v>5</v>
      </c>
      <c r="Y188" s="25">
        <v>8</v>
      </c>
    </row>
    <row r="189" spans="2:25" x14ac:dyDescent="0.25">
      <c r="B189" s="25">
        <v>1184</v>
      </c>
      <c r="C189" s="25" t="s">
        <v>34</v>
      </c>
      <c r="D189" s="25" t="s">
        <v>65</v>
      </c>
      <c r="E189" s="25">
        <v>3</v>
      </c>
      <c r="F189" s="25" t="s">
        <v>32</v>
      </c>
      <c r="G189" s="25">
        <v>54</v>
      </c>
      <c r="H189" s="25">
        <v>580000</v>
      </c>
      <c r="I189" s="25">
        <f>_xlfn.XLOOKUP('Clients Clustering'!B189,Data!P:P,Data!D:D)</f>
        <v>1420000</v>
      </c>
      <c r="K189" s="25">
        <f t="shared" si="4"/>
        <v>-8.1488010264826743E-2</v>
      </c>
      <c r="L189" s="25">
        <f t="shared" si="5"/>
        <v>-0.43461580846191772</v>
      </c>
      <c r="P189" s="25">
        <v>1</v>
      </c>
      <c r="Q189" s="25">
        <v>2</v>
      </c>
      <c r="R189" s="25">
        <v>2</v>
      </c>
      <c r="S189" s="25">
        <v>1</v>
      </c>
      <c r="T189" s="25">
        <v>5</v>
      </c>
      <c r="U189" s="25">
        <v>2</v>
      </c>
      <c r="V189" s="25">
        <v>2</v>
      </c>
      <c r="W189" s="25">
        <v>2</v>
      </c>
      <c r="X189" s="25">
        <v>5</v>
      </c>
      <c r="Y189" s="25">
        <v>5</v>
      </c>
    </row>
    <row r="190" spans="2:25" x14ac:dyDescent="0.25">
      <c r="B190" s="25">
        <v>1185</v>
      </c>
      <c r="C190" s="25" t="s">
        <v>31</v>
      </c>
      <c r="D190" s="25" t="s">
        <v>65</v>
      </c>
      <c r="E190" s="25">
        <v>4</v>
      </c>
      <c r="F190" s="25" t="s">
        <v>33</v>
      </c>
      <c r="G190" s="25">
        <v>60</v>
      </c>
      <c r="H190" s="25">
        <v>520000</v>
      </c>
      <c r="I190" s="25">
        <f>_xlfn.XLOOKUP('Clients Clustering'!B190,Data!P:P,Data!D:D)</f>
        <v>1780000</v>
      </c>
      <c r="K190" s="25">
        <f t="shared" si="4"/>
        <v>-0.38829651122423092</v>
      </c>
      <c r="L190" s="25">
        <f t="shared" si="5"/>
        <v>0.20930455635329259</v>
      </c>
      <c r="P190" s="25">
        <v>1</v>
      </c>
      <c r="Q190" s="25">
        <v>2</v>
      </c>
      <c r="R190" s="25">
        <v>2</v>
      </c>
      <c r="S190" s="25">
        <v>1</v>
      </c>
      <c r="T190" s="25">
        <v>5</v>
      </c>
      <c r="U190" s="25">
        <v>2</v>
      </c>
      <c r="V190" s="25">
        <v>2</v>
      </c>
      <c r="W190" s="25">
        <v>2</v>
      </c>
      <c r="X190" s="25">
        <v>5</v>
      </c>
      <c r="Y190" s="25">
        <v>8</v>
      </c>
    </row>
    <row r="191" spans="2:25" x14ac:dyDescent="0.25">
      <c r="B191" s="25">
        <v>1186</v>
      </c>
      <c r="C191" s="25" t="s">
        <v>31</v>
      </c>
      <c r="D191" s="25" t="s">
        <v>65</v>
      </c>
      <c r="E191" s="25">
        <v>3</v>
      </c>
      <c r="F191" s="25" t="s">
        <v>32</v>
      </c>
      <c r="G191" s="25">
        <v>65</v>
      </c>
      <c r="H191" s="25">
        <v>600000</v>
      </c>
      <c r="I191" s="25">
        <f>_xlfn.XLOOKUP('Clients Clustering'!B191,Data!P:P,Data!D:D)</f>
        <v>1400000</v>
      </c>
      <c r="K191" s="25">
        <f t="shared" si="4"/>
        <v>2.0781490054974653E-2</v>
      </c>
      <c r="L191" s="25">
        <f t="shared" si="5"/>
        <v>-0.47038916206276271</v>
      </c>
      <c r="P191" s="25">
        <v>1</v>
      </c>
      <c r="Q191" s="25">
        <v>2</v>
      </c>
      <c r="R191" s="25">
        <v>2</v>
      </c>
      <c r="S191" s="25">
        <v>1</v>
      </c>
      <c r="T191" s="25">
        <v>5</v>
      </c>
      <c r="U191" s="25">
        <v>2</v>
      </c>
      <c r="V191" s="25">
        <v>2</v>
      </c>
      <c r="W191" s="25">
        <v>2</v>
      </c>
      <c r="X191" s="25">
        <v>5</v>
      </c>
      <c r="Y191" s="25">
        <v>8</v>
      </c>
    </row>
    <row r="192" spans="2:25" x14ac:dyDescent="0.25">
      <c r="B192" s="25">
        <v>1187</v>
      </c>
      <c r="C192" s="25" t="s">
        <v>31</v>
      </c>
      <c r="D192" s="25" t="s">
        <v>65</v>
      </c>
      <c r="E192" s="25">
        <v>4</v>
      </c>
      <c r="F192" s="25" t="s">
        <v>33</v>
      </c>
      <c r="G192" s="25">
        <v>65</v>
      </c>
      <c r="H192" s="25">
        <v>600000</v>
      </c>
      <c r="I192" s="25">
        <f>_xlfn.XLOOKUP('Clients Clustering'!B192,Data!P:P,Data!D:D)</f>
        <v>1440000</v>
      </c>
      <c r="K192" s="25">
        <f t="shared" si="4"/>
        <v>2.0781490054974653E-2</v>
      </c>
      <c r="L192" s="25">
        <f t="shared" si="5"/>
        <v>-0.39884245486107267</v>
      </c>
      <c r="P192" s="25">
        <v>1</v>
      </c>
      <c r="Q192" s="25">
        <v>2</v>
      </c>
      <c r="R192" s="25">
        <v>2</v>
      </c>
      <c r="S192" s="25">
        <v>4</v>
      </c>
      <c r="T192" s="25">
        <v>3</v>
      </c>
      <c r="U192" s="25">
        <v>4</v>
      </c>
      <c r="V192" s="25">
        <v>5</v>
      </c>
      <c r="W192" s="25">
        <v>4</v>
      </c>
      <c r="X192" s="25">
        <v>3</v>
      </c>
      <c r="Y192" s="25">
        <v>4</v>
      </c>
    </row>
    <row r="193" spans="2:25" x14ac:dyDescent="0.25">
      <c r="B193" s="25">
        <v>1188</v>
      </c>
      <c r="C193" s="25" t="s">
        <v>31</v>
      </c>
      <c r="D193" s="25" t="s">
        <v>65</v>
      </c>
      <c r="E193" s="25">
        <v>4</v>
      </c>
      <c r="F193" s="25" t="s">
        <v>33</v>
      </c>
      <c r="G193" s="25">
        <v>41</v>
      </c>
      <c r="H193" s="25">
        <v>280000</v>
      </c>
      <c r="I193" s="25">
        <f>_xlfn.XLOOKUP('Clients Clustering'!B193,Data!P:P,Data!D:D)</f>
        <v>890000</v>
      </c>
      <c r="K193" s="25">
        <f t="shared" si="4"/>
        <v>-1.6155305150618477</v>
      </c>
      <c r="L193" s="25">
        <f t="shared" si="5"/>
        <v>-1.3826096788843107</v>
      </c>
      <c r="P193" s="25">
        <v>1</v>
      </c>
      <c r="Q193" s="25">
        <v>2</v>
      </c>
      <c r="R193" s="25">
        <v>2</v>
      </c>
      <c r="S193" s="25">
        <v>1</v>
      </c>
      <c r="T193" s="25">
        <v>5</v>
      </c>
      <c r="U193" s="25">
        <v>2</v>
      </c>
      <c r="V193" s="25">
        <v>2</v>
      </c>
      <c r="W193" s="25">
        <v>2</v>
      </c>
      <c r="X193" s="25">
        <v>5</v>
      </c>
      <c r="Y193" s="25">
        <v>5</v>
      </c>
    </row>
    <row r="194" spans="2:25" x14ac:dyDescent="0.25">
      <c r="B194" s="25">
        <v>1189</v>
      </c>
      <c r="C194" s="25" t="s">
        <v>31</v>
      </c>
      <c r="D194" s="25" t="s">
        <v>65</v>
      </c>
      <c r="E194" s="25">
        <v>3</v>
      </c>
      <c r="F194" s="25" t="s">
        <v>33</v>
      </c>
      <c r="G194" s="25">
        <v>63</v>
      </c>
      <c r="H194" s="25">
        <v>560000</v>
      </c>
      <c r="I194" s="25">
        <f>_xlfn.XLOOKUP('Clients Clustering'!B194,Data!P:P,Data!D:D)</f>
        <v>1800000</v>
      </c>
      <c r="K194" s="25">
        <f t="shared" si="4"/>
        <v>-0.18375751058462814</v>
      </c>
      <c r="L194" s="25">
        <f t="shared" si="5"/>
        <v>0.24507790995413761</v>
      </c>
      <c r="P194" s="25">
        <v>1</v>
      </c>
      <c r="Q194" s="25">
        <v>2</v>
      </c>
      <c r="R194" s="25">
        <v>2</v>
      </c>
      <c r="S194" s="25">
        <v>1</v>
      </c>
      <c r="T194" s="25">
        <v>5</v>
      </c>
      <c r="U194" s="25">
        <v>2</v>
      </c>
      <c r="V194" s="25">
        <v>2</v>
      </c>
      <c r="W194" s="25">
        <v>2</v>
      </c>
      <c r="X194" s="25">
        <v>5</v>
      </c>
      <c r="Y194" s="25">
        <v>5</v>
      </c>
    </row>
    <row r="195" spans="2:25" x14ac:dyDescent="0.25">
      <c r="B195" s="25">
        <v>1190</v>
      </c>
      <c r="C195" s="25" t="s">
        <v>31</v>
      </c>
      <c r="D195" s="25" t="s">
        <v>65</v>
      </c>
      <c r="E195" s="25">
        <v>3</v>
      </c>
      <c r="F195" s="25" t="s">
        <v>33</v>
      </c>
      <c r="G195" s="25">
        <v>62</v>
      </c>
      <c r="H195" s="25">
        <v>590000</v>
      </c>
      <c r="I195" s="25">
        <f>_xlfn.XLOOKUP('Clients Clustering'!B195,Data!P:P,Data!D:D)</f>
        <v>1780000</v>
      </c>
      <c r="K195" s="25">
        <f t="shared" si="4"/>
        <v>-3.0353260104926044E-2</v>
      </c>
      <c r="L195" s="25">
        <f t="shared" si="5"/>
        <v>0.20930455635329259</v>
      </c>
      <c r="P195" s="25">
        <v>1</v>
      </c>
      <c r="Q195" s="25">
        <v>2</v>
      </c>
      <c r="R195" s="25">
        <v>2</v>
      </c>
      <c r="S195" s="25">
        <v>1</v>
      </c>
      <c r="T195" s="25">
        <v>5</v>
      </c>
      <c r="U195" s="25">
        <v>2</v>
      </c>
      <c r="V195" s="25">
        <v>2</v>
      </c>
      <c r="W195" s="25">
        <v>2</v>
      </c>
      <c r="X195" s="25">
        <v>5</v>
      </c>
      <c r="Y195" s="25">
        <v>5</v>
      </c>
    </row>
    <row r="196" spans="2:25" x14ac:dyDescent="0.25">
      <c r="B196" s="25">
        <v>1191</v>
      </c>
      <c r="C196" s="25" t="s">
        <v>34</v>
      </c>
      <c r="D196" s="25" t="s">
        <v>65</v>
      </c>
      <c r="E196" s="25">
        <v>3</v>
      </c>
      <c r="F196" s="25" t="s">
        <v>33</v>
      </c>
      <c r="G196" s="25">
        <v>45</v>
      </c>
      <c r="H196" s="25">
        <v>660000</v>
      </c>
      <c r="I196" s="25">
        <f>_xlfn.XLOOKUP('Clients Clustering'!B196,Data!P:P,Data!D:D)</f>
        <v>1790000</v>
      </c>
      <c r="K196" s="25">
        <f t="shared" si="4"/>
        <v>0.32758999101437886</v>
      </c>
      <c r="L196" s="25">
        <f t="shared" si="5"/>
        <v>0.22719123315371512</v>
      </c>
      <c r="P196" s="25">
        <v>1</v>
      </c>
      <c r="Q196" s="25">
        <v>2</v>
      </c>
      <c r="R196" s="25">
        <v>2</v>
      </c>
      <c r="S196" s="25">
        <v>1</v>
      </c>
      <c r="T196" s="25">
        <v>5</v>
      </c>
      <c r="U196" s="25">
        <v>2</v>
      </c>
      <c r="V196" s="25">
        <v>2</v>
      </c>
      <c r="W196" s="25">
        <v>2</v>
      </c>
      <c r="X196" s="25">
        <v>1</v>
      </c>
      <c r="Y196" s="25">
        <v>8</v>
      </c>
    </row>
    <row r="197" spans="2:25" x14ac:dyDescent="0.25">
      <c r="B197" s="25">
        <v>1192</v>
      </c>
      <c r="C197" s="25" t="s">
        <v>31</v>
      </c>
      <c r="D197" s="25" t="s">
        <v>64</v>
      </c>
      <c r="E197" s="25">
        <v>0</v>
      </c>
      <c r="F197" s="25" t="s">
        <v>32</v>
      </c>
      <c r="G197" s="25">
        <v>38</v>
      </c>
      <c r="H197" s="25">
        <v>540000</v>
      </c>
      <c r="I197" s="25">
        <f>_xlfn.XLOOKUP('Clients Clustering'!B197,Data!P:P,Data!D:D)</f>
        <v>1200000</v>
      </c>
      <c r="K197" s="25">
        <f t="shared" si="4"/>
        <v>-0.28602701090442956</v>
      </c>
      <c r="L197" s="25">
        <f t="shared" si="5"/>
        <v>-0.82812269807121286</v>
      </c>
      <c r="P197" s="25">
        <v>1</v>
      </c>
      <c r="Q197" s="25">
        <v>2</v>
      </c>
      <c r="R197" s="25">
        <v>2</v>
      </c>
      <c r="S197" s="25">
        <v>1</v>
      </c>
      <c r="T197" s="25">
        <v>5</v>
      </c>
      <c r="U197" s="25">
        <v>2</v>
      </c>
      <c r="V197" s="25">
        <v>2</v>
      </c>
      <c r="W197" s="25">
        <v>2</v>
      </c>
      <c r="X197" s="25">
        <v>5</v>
      </c>
      <c r="Y197" s="25">
        <v>5</v>
      </c>
    </row>
    <row r="198" spans="2:25" x14ac:dyDescent="0.25">
      <c r="B198" s="25">
        <v>1193</v>
      </c>
      <c r="C198" s="25" t="s">
        <v>31</v>
      </c>
      <c r="D198" s="25" t="s">
        <v>65</v>
      </c>
      <c r="E198" s="25">
        <v>4</v>
      </c>
      <c r="F198" s="25" t="s">
        <v>32</v>
      </c>
      <c r="G198" s="25">
        <v>63</v>
      </c>
      <c r="H198" s="25">
        <v>620000</v>
      </c>
      <c r="I198" s="25">
        <f>_xlfn.XLOOKUP('Clients Clustering'!B198,Data!P:P,Data!D:D)</f>
        <v>1820000</v>
      </c>
      <c r="K198" s="25">
        <f t="shared" ref="K198:K261" si="6">STANDARDIZE(H198,AVERAGE(H:H),_xlfn.STDEV.S(H:H))</f>
        <v>0.12305099037477606</v>
      </c>
      <c r="L198" s="25">
        <f t="shared" ref="L198:L261" si="7">STANDARDIZE(I198,AVERAGE(I:I),_xlfn.STDEV.S(I:I))</f>
        <v>0.28085126355498263</v>
      </c>
      <c r="P198" s="25">
        <v>1</v>
      </c>
      <c r="Q198" s="25">
        <v>2</v>
      </c>
      <c r="R198" s="25">
        <v>1</v>
      </c>
      <c r="S198" s="25">
        <v>3</v>
      </c>
      <c r="T198" s="25">
        <v>1</v>
      </c>
      <c r="U198" s="25">
        <v>5</v>
      </c>
      <c r="V198" s="25">
        <v>4</v>
      </c>
      <c r="W198" s="25">
        <v>6</v>
      </c>
      <c r="X198" s="25">
        <v>7</v>
      </c>
      <c r="Y198" s="25">
        <v>9</v>
      </c>
    </row>
    <row r="199" spans="2:25" x14ac:dyDescent="0.25">
      <c r="B199" s="25">
        <v>1194</v>
      </c>
      <c r="C199" s="25" t="s">
        <v>31</v>
      </c>
      <c r="D199" s="25" t="s">
        <v>65</v>
      </c>
      <c r="E199" s="25">
        <v>4</v>
      </c>
      <c r="F199" s="25" t="s">
        <v>33</v>
      </c>
      <c r="G199" s="25">
        <v>53</v>
      </c>
      <c r="H199" s="25">
        <v>360000</v>
      </c>
      <c r="I199" s="25">
        <f>_xlfn.XLOOKUP('Clients Clustering'!B199,Data!P:P,Data!D:D)</f>
        <v>1900000</v>
      </c>
      <c r="K199" s="25">
        <f t="shared" si="6"/>
        <v>-1.2064525137826421</v>
      </c>
      <c r="L199" s="25">
        <f t="shared" si="7"/>
        <v>0.42394467795836271</v>
      </c>
      <c r="P199" s="25">
        <v>1</v>
      </c>
      <c r="Q199" s="25">
        <v>2</v>
      </c>
      <c r="R199" s="25">
        <v>2</v>
      </c>
      <c r="S199" s="25">
        <v>4</v>
      </c>
      <c r="T199" s="25">
        <v>3</v>
      </c>
      <c r="U199" s="25">
        <v>4</v>
      </c>
      <c r="V199" s="25">
        <v>5</v>
      </c>
      <c r="W199" s="25">
        <v>4</v>
      </c>
      <c r="X199" s="25">
        <v>3</v>
      </c>
      <c r="Y199" s="25">
        <v>4</v>
      </c>
    </row>
    <row r="200" spans="2:25" x14ac:dyDescent="0.25">
      <c r="B200" s="25">
        <v>1195</v>
      </c>
      <c r="C200" s="25" t="s">
        <v>31</v>
      </c>
      <c r="D200" s="25" t="s">
        <v>66</v>
      </c>
      <c r="E200" s="25">
        <v>0</v>
      </c>
      <c r="F200" s="25" t="s">
        <v>33</v>
      </c>
      <c r="G200" s="25">
        <v>38</v>
      </c>
      <c r="H200" s="25">
        <v>330000</v>
      </c>
      <c r="I200" s="25">
        <f>_xlfn.XLOOKUP('Clients Clustering'!B200,Data!P:P,Data!D:D)</f>
        <v>1300000</v>
      </c>
      <c r="K200" s="25">
        <f t="shared" si="6"/>
        <v>-1.3598567642623443</v>
      </c>
      <c r="L200" s="25">
        <f t="shared" si="7"/>
        <v>-0.64925593006698779</v>
      </c>
      <c r="P200" s="25">
        <v>1</v>
      </c>
      <c r="Q200" s="25">
        <v>1</v>
      </c>
      <c r="R200" s="25">
        <v>3</v>
      </c>
      <c r="S200" s="25">
        <v>2</v>
      </c>
      <c r="T200" s="25">
        <v>4</v>
      </c>
      <c r="U200" s="25">
        <v>6</v>
      </c>
      <c r="V200" s="25">
        <v>7</v>
      </c>
      <c r="W200" s="25">
        <v>7</v>
      </c>
      <c r="X200" s="25">
        <v>4</v>
      </c>
      <c r="Y200" s="25">
        <v>6</v>
      </c>
    </row>
    <row r="201" spans="2:25" x14ac:dyDescent="0.25">
      <c r="B201" s="25">
        <v>1196</v>
      </c>
      <c r="C201" s="25" t="s">
        <v>31</v>
      </c>
      <c r="D201" s="25" t="s">
        <v>65</v>
      </c>
      <c r="E201" s="25">
        <v>2</v>
      </c>
      <c r="F201" s="25" t="s">
        <v>33</v>
      </c>
      <c r="G201" s="25">
        <v>53</v>
      </c>
      <c r="H201" s="25">
        <v>790000</v>
      </c>
      <c r="I201" s="25">
        <f>_xlfn.XLOOKUP('Clients Clustering'!B201,Data!P:P,Data!D:D)</f>
        <v>2970000</v>
      </c>
      <c r="K201" s="25">
        <f t="shared" si="6"/>
        <v>0.99234174309308798</v>
      </c>
      <c r="L201" s="25">
        <f t="shared" si="7"/>
        <v>2.3378190956035709</v>
      </c>
      <c r="P201" s="25">
        <v>1</v>
      </c>
      <c r="Q201" s="25">
        <v>1</v>
      </c>
      <c r="R201" s="25">
        <v>3</v>
      </c>
      <c r="S201" s="25">
        <v>2</v>
      </c>
      <c r="T201" s="25">
        <v>4</v>
      </c>
      <c r="U201" s="25">
        <v>1</v>
      </c>
      <c r="V201" s="25">
        <v>1</v>
      </c>
      <c r="W201" s="25">
        <v>1</v>
      </c>
      <c r="X201" s="25">
        <v>8</v>
      </c>
      <c r="Y201" s="25">
        <v>10</v>
      </c>
    </row>
    <row r="202" spans="2:25" x14ac:dyDescent="0.25">
      <c r="B202" s="25">
        <v>1197</v>
      </c>
      <c r="C202" s="25" t="s">
        <v>31</v>
      </c>
      <c r="D202" s="25" t="s">
        <v>65</v>
      </c>
      <c r="E202" s="25">
        <v>4</v>
      </c>
      <c r="F202" s="25" t="s">
        <v>33</v>
      </c>
      <c r="G202" s="25">
        <v>59</v>
      </c>
      <c r="H202" s="25">
        <v>1050000</v>
      </c>
      <c r="I202" s="25">
        <f>_xlfn.XLOOKUP('Clients Clustering'!B202,Data!P:P,Data!D:D)</f>
        <v>2190000</v>
      </c>
      <c r="K202" s="25">
        <f t="shared" si="6"/>
        <v>2.321845247250506</v>
      </c>
      <c r="L202" s="25">
        <f t="shared" si="7"/>
        <v>0.94265830517061544</v>
      </c>
      <c r="P202" s="25">
        <v>1</v>
      </c>
      <c r="Q202" s="25">
        <v>2</v>
      </c>
      <c r="R202" s="25">
        <v>2</v>
      </c>
      <c r="S202" s="25">
        <v>1</v>
      </c>
      <c r="T202" s="25">
        <v>2</v>
      </c>
      <c r="U202" s="25">
        <v>3</v>
      </c>
      <c r="V202" s="25">
        <v>3</v>
      </c>
      <c r="W202" s="25">
        <v>3</v>
      </c>
      <c r="X202" s="25">
        <v>2</v>
      </c>
      <c r="Y202" s="25">
        <v>3</v>
      </c>
    </row>
    <row r="203" spans="2:25" x14ac:dyDescent="0.25">
      <c r="B203" s="25">
        <v>1198</v>
      </c>
      <c r="C203" s="25" t="s">
        <v>31</v>
      </c>
      <c r="D203" s="25" t="s">
        <v>66</v>
      </c>
      <c r="E203" s="25">
        <v>0</v>
      </c>
      <c r="F203" s="25" t="s">
        <v>33</v>
      </c>
      <c r="G203" s="25">
        <v>36</v>
      </c>
      <c r="H203" s="25">
        <v>840000</v>
      </c>
      <c r="I203" s="25">
        <f>_xlfn.XLOOKUP('Clients Clustering'!B203,Data!P:P,Data!D:D)</f>
        <v>1130000</v>
      </c>
      <c r="K203" s="25">
        <f t="shared" si="6"/>
        <v>1.2480154938925914</v>
      </c>
      <c r="L203" s="25">
        <f t="shared" si="7"/>
        <v>-0.9533294356741705</v>
      </c>
      <c r="P203" s="25">
        <v>1</v>
      </c>
      <c r="Q203" s="25">
        <v>2</v>
      </c>
      <c r="R203" s="25">
        <v>2</v>
      </c>
      <c r="S203" s="25">
        <v>1</v>
      </c>
      <c r="T203" s="25">
        <v>5</v>
      </c>
      <c r="U203" s="25">
        <v>2</v>
      </c>
      <c r="V203" s="25">
        <v>2</v>
      </c>
      <c r="W203" s="25">
        <v>2</v>
      </c>
      <c r="X203" s="25">
        <v>5</v>
      </c>
      <c r="Y203" s="25">
        <v>8</v>
      </c>
    </row>
    <row r="204" spans="2:25" x14ac:dyDescent="0.25">
      <c r="B204" s="25">
        <v>1199</v>
      </c>
      <c r="C204" s="25" t="s">
        <v>31</v>
      </c>
      <c r="D204" s="25" t="s">
        <v>65</v>
      </c>
      <c r="E204" s="25">
        <v>3</v>
      </c>
      <c r="F204" s="25" t="s">
        <v>33</v>
      </c>
      <c r="G204" s="25">
        <v>40</v>
      </c>
      <c r="H204" s="25">
        <v>540000</v>
      </c>
      <c r="I204" s="25">
        <f>_xlfn.XLOOKUP('Clients Clustering'!B204,Data!P:P,Data!D:D)</f>
        <v>1600000</v>
      </c>
      <c r="K204" s="25">
        <f t="shared" si="6"/>
        <v>-0.28602701090442956</v>
      </c>
      <c r="L204" s="25">
        <f t="shared" si="7"/>
        <v>-0.11265562605431255</v>
      </c>
      <c r="P204" s="25">
        <v>1</v>
      </c>
      <c r="Q204" s="25">
        <v>1</v>
      </c>
      <c r="R204" s="25">
        <v>3</v>
      </c>
      <c r="S204" s="25">
        <v>2</v>
      </c>
      <c r="T204" s="25">
        <v>4</v>
      </c>
      <c r="U204" s="25">
        <v>1</v>
      </c>
      <c r="V204" s="25">
        <v>1</v>
      </c>
      <c r="W204" s="25">
        <v>1</v>
      </c>
      <c r="X204" s="25">
        <v>8</v>
      </c>
      <c r="Y204" s="25">
        <v>10</v>
      </c>
    </row>
    <row r="205" spans="2:25" x14ac:dyDescent="0.25">
      <c r="B205" s="25">
        <v>1200</v>
      </c>
      <c r="C205" s="25" t="s">
        <v>31</v>
      </c>
      <c r="D205" s="25" t="s">
        <v>65</v>
      </c>
      <c r="E205" s="25">
        <v>3</v>
      </c>
      <c r="F205" s="25" t="s">
        <v>33</v>
      </c>
      <c r="G205" s="25">
        <v>55</v>
      </c>
      <c r="H205" s="25">
        <v>1100000</v>
      </c>
      <c r="I205" s="25">
        <f>_xlfn.XLOOKUP('Clients Clustering'!B205,Data!P:P,Data!D:D)</f>
        <v>1930000</v>
      </c>
      <c r="K205" s="25">
        <f t="shared" si="6"/>
        <v>2.5775189980500097</v>
      </c>
      <c r="L205" s="25">
        <f t="shared" si="7"/>
        <v>0.47760470835963026</v>
      </c>
      <c r="P205" s="25">
        <v>1</v>
      </c>
      <c r="Q205" s="25">
        <v>2</v>
      </c>
      <c r="R205" s="25">
        <v>1</v>
      </c>
      <c r="S205" s="25">
        <v>3</v>
      </c>
      <c r="T205" s="25">
        <v>1</v>
      </c>
      <c r="U205" s="25">
        <v>5</v>
      </c>
      <c r="V205" s="25">
        <v>4</v>
      </c>
      <c r="W205" s="25">
        <v>6</v>
      </c>
      <c r="X205" s="25">
        <v>7</v>
      </c>
      <c r="Y205" s="25">
        <v>9</v>
      </c>
    </row>
    <row r="206" spans="2:25" x14ac:dyDescent="0.25">
      <c r="B206" s="25">
        <v>1201</v>
      </c>
      <c r="C206" s="25" t="s">
        <v>31</v>
      </c>
      <c r="D206" s="25" t="s">
        <v>65</v>
      </c>
      <c r="E206" s="25">
        <v>2</v>
      </c>
      <c r="F206" s="25" t="s">
        <v>33</v>
      </c>
      <c r="G206" s="25">
        <v>46</v>
      </c>
      <c r="H206" s="25">
        <v>460000</v>
      </c>
      <c r="I206" s="25">
        <f>_xlfn.XLOOKUP('Clients Clustering'!B206,Data!P:P,Data!D:D)</f>
        <v>2020000</v>
      </c>
      <c r="K206" s="25">
        <f t="shared" si="6"/>
        <v>-0.69510501218363507</v>
      </c>
      <c r="L206" s="25">
        <f t="shared" si="7"/>
        <v>0.63858479956343284</v>
      </c>
      <c r="P206" s="25">
        <v>1</v>
      </c>
      <c r="Q206" s="25">
        <v>2</v>
      </c>
      <c r="R206" s="25">
        <v>2</v>
      </c>
      <c r="S206" s="25">
        <v>1</v>
      </c>
      <c r="T206" s="25">
        <v>5</v>
      </c>
      <c r="U206" s="25">
        <v>2</v>
      </c>
      <c r="V206" s="25">
        <v>2</v>
      </c>
      <c r="W206" s="25">
        <v>2</v>
      </c>
      <c r="X206" s="25">
        <v>5</v>
      </c>
      <c r="Y206" s="25">
        <v>5</v>
      </c>
    </row>
    <row r="207" spans="2:25" x14ac:dyDescent="0.25">
      <c r="B207" s="25">
        <v>1202</v>
      </c>
      <c r="C207" s="25" t="s">
        <v>31</v>
      </c>
      <c r="D207" s="25" t="s">
        <v>66</v>
      </c>
      <c r="E207" s="25">
        <v>0</v>
      </c>
      <c r="F207" s="25" t="s">
        <v>33</v>
      </c>
      <c r="G207" s="25">
        <v>30</v>
      </c>
      <c r="H207" s="25">
        <v>520000</v>
      </c>
      <c r="I207" s="25">
        <f>_xlfn.XLOOKUP('Clients Clustering'!B207,Data!P:P,Data!D:D)</f>
        <v>1810000</v>
      </c>
      <c r="K207" s="25">
        <f t="shared" si="6"/>
        <v>-0.38829651122423092</v>
      </c>
      <c r="L207" s="25">
        <f t="shared" si="7"/>
        <v>0.26296458675456014</v>
      </c>
      <c r="P207" s="25">
        <v>1</v>
      </c>
      <c r="Q207" s="25">
        <v>2</v>
      </c>
      <c r="R207" s="25">
        <v>2</v>
      </c>
      <c r="S207" s="25">
        <v>1</v>
      </c>
      <c r="T207" s="25">
        <v>5</v>
      </c>
      <c r="U207" s="25">
        <v>2</v>
      </c>
      <c r="V207" s="25">
        <v>2</v>
      </c>
      <c r="W207" s="25">
        <v>2</v>
      </c>
      <c r="X207" s="25">
        <v>5</v>
      </c>
      <c r="Y207" s="25">
        <v>8</v>
      </c>
    </row>
    <row r="208" spans="2:25" x14ac:dyDescent="0.25">
      <c r="B208" s="25">
        <v>1203</v>
      </c>
      <c r="C208" s="25" t="s">
        <v>31</v>
      </c>
      <c r="D208" s="25" t="s">
        <v>66</v>
      </c>
      <c r="E208" s="25">
        <v>0</v>
      </c>
      <c r="F208" s="25" t="s">
        <v>32</v>
      </c>
      <c r="G208" s="25">
        <v>32</v>
      </c>
      <c r="H208" s="25">
        <v>540000</v>
      </c>
      <c r="I208" s="25">
        <f>_xlfn.XLOOKUP('Clients Clustering'!B208,Data!P:P,Data!D:D)</f>
        <v>1560000</v>
      </c>
      <c r="K208" s="25">
        <f t="shared" si="6"/>
        <v>-0.28602701090442956</v>
      </c>
      <c r="L208" s="25">
        <f t="shared" si="7"/>
        <v>-0.1842023332560026</v>
      </c>
      <c r="P208" s="25">
        <v>1</v>
      </c>
      <c r="Q208" s="25">
        <v>1</v>
      </c>
      <c r="R208" s="25">
        <v>3</v>
      </c>
      <c r="S208" s="25">
        <v>2</v>
      </c>
      <c r="T208" s="25">
        <v>4</v>
      </c>
      <c r="U208" s="25">
        <v>1</v>
      </c>
      <c r="V208" s="25">
        <v>1</v>
      </c>
      <c r="W208" s="25">
        <v>5</v>
      </c>
      <c r="X208" s="25">
        <v>6</v>
      </c>
      <c r="Y208" s="25">
        <v>7</v>
      </c>
    </row>
    <row r="209" spans="2:25" x14ac:dyDescent="0.25">
      <c r="B209" s="25">
        <v>1204</v>
      </c>
      <c r="C209" s="25" t="s">
        <v>31</v>
      </c>
      <c r="D209" s="25" t="s">
        <v>65</v>
      </c>
      <c r="E209" s="25">
        <v>3</v>
      </c>
      <c r="F209" s="25" t="s">
        <v>32</v>
      </c>
      <c r="G209" s="25">
        <v>50</v>
      </c>
      <c r="H209" s="25">
        <v>880000</v>
      </c>
      <c r="I209" s="25">
        <f>_xlfn.XLOOKUP('Clients Clustering'!B209,Data!P:P,Data!D:D)</f>
        <v>1930000</v>
      </c>
      <c r="K209" s="25">
        <f t="shared" si="6"/>
        <v>1.4525544945321942</v>
      </c>
      <c r="L209" s="25">
        <f t="shared" si="7"/>
        <v>0.47760470835963026</v>
      </c>
      <c r="P209" s="25">
        <v>1</v>
      </c>
      <c r="Q209" s="25">
        <v>1</v>
      </c>
      <c r="R209" s="25">
        <v>1</v>
      </c>
      <c r="S209" s="25">
        <v>3</v>
      </c>
      <c r="T209" s="25">
        <v>1</v>
      </c>
      <c r="U209" s="25">
        <v>5</v>
      </c>
      <c r="V209" s="25">
        <v>6</v>
      </c>
      <c r="W209" s="25">
        <v>8</v>
      </c>
      <c r="X209" s="25">
        <v>9</v>
      </c>
      <c r="Y209" s="25">
        <v>1</v>
      </c>
    </row>
    <row r="210" spans="2:25" x14ac:dyDescent="0.25">
      <c r="B210" s="25">
        <v>1205</v>
      </c>
      <c r="C210" s="25" t="s">
        <v>31</v>
      </c>
      <c r="D210" s="25" t="s">
        <v>65</v>
      </c>
      <c r="E210" s="25">
        <v>4</v>
      </c>
      <c r="F210" s="25" t="s">
        <v>33</v>
      </c>
      <c r="G210" s="25">
        <v>41</v>
      </c>
      <c r="H210" s="25">
        <v>560000</v>
      </c>
      <c r="I210" s="25">
        <f>_xlfn.XLOOKUP('Clients Clustering'!B210,Data!P:P,Data!D:D)</f>
        <v>2800000</v>
      </c>
      <c r="K210" s="25">
        <f t="shared" si="6"/>
        <v>-0.18375751058462814</v>
      </c>
      <c r="L210" s="25">
        <f t="shared" si="7"/>
        <v>2.0337455899963883</v>
      </c>
      <c r="P210" s="25">
        <v>1</v>
      </c>
      <c r="Q210" s="25">
        <v>2</v>
      </c>
      <c r="R210" s="25">
        <v>2</v>
      </c>
      <c r="S210" s="25">
        <v>1</v>
      </c>
      <c r="T210" s="25">
        <v>2</v>
      </c>
      <c r="U210" s="25">
        <v>3</v>
      </c>
      <c r="V210" s="25">
        <v>3</v>
      </c>
      <c r="W210" s="25">
        <v>3</v>
      </c>
      <c r="X210" s="25">
        <v>1</v>
      </c>
      <c r="Y210" s="25">
        <v>2</v>
      </c>
    </row>
    <row r="211" spans="2:25" x14ac:dyDescent="0.25">
      <c r="B211" s="25">
        <v>1206</v>
      </c>
      <c r="C211" s="25" t="s">
        <v>31</v>
      </c>
      <c r="D211" s="25" t="s">
        <v>65</v>
      </c>
      <c r="E211" s="25">
        <v>4</v>
      </c>
      <c r="F211" s="25" t="s">
        <v>33</v>
      </c>
      <c r="G211" s="25">
        <v>65</v>
      </c>
      <c r="H211" s="25">
        <v>690000</v>
      </c>
      <c r="I211" s="25">
        <f>_xlfn.XLOOKUP('Clients Clustering'!B211,Data!P:P,Data!D:D)</f>
        <v>1110000</v>
      </c>
      <c r="K211" s="25">
        <f t="shared" si="6"/>
        <v>0.48099424149408093</v>
      </c>
      <c r="L211" s="25">
        <f t="shared" si="7"/>
        <v>-0.98910278927501549</v>
      </c>
      <c r="P211" s="25">
        <v>1</v>
      </c>
      <c r="Q211" s="25">
        <v>2</v>
      </c>
      <c r="R211" s="25">
        <v>2</v>
      </c>
      <c r="S211" s="25">
        <v>1</v>
      </c>
      <c r="T211" s="25">
        <v>5</v>
      </c>
      <c r="U211" s="25">
        <v>2</v>
      </c>
      <c r="V211" s="25">
        <v>2</v>
      </c>
      <c r="W211" s="25">
        <v>2</v>
      </c>
      <c r="X211" s="25">
        <v>5</v>
      </c>
      <c r="Y211" s="25">
        <v>8</v>
      </c>
    </row>
    <row r="212" spans="2:25" x14ac:dyDescent="0.25">
      <c r="B212" s="25">
        <v>1207</v>
      </c>
      <c r="C212" s="25" t="s">
        <v>31</v>
      </c>
      <c r="D212" s="25" t="s">
        <v>65</v>
      </c>
      <c r="E212" s="25">
        <v>3</v>
      </c>
      <c r="F212" s="25" t="s">
        <v>33</v>
      </c>
      <c r="G212" s="25">
        <v>47</v>
      </c>
      <c r="H212" s="25">
        <v>600000</v>
      </c>
      <c r="I212" s="25">
        <f>_xlfn.XLOOKUP('Clients Clustering'!B212,Data!P:P,Data!D:D)</f>
        <v>1500000</v>
      </c>
      <c r="K212" s="25">
        <f t="shared" si="6"/>
        <v>2.0781490054974653E-2</v>
      </c>
      <c r="L212" s="25">
        <f t="shared" si="7"/>
        <v>-0.29152239405853764</v>
      </c>
      <c r="P212" s="25">
        <v>1</v>
      </c>
      <c r="Q212" s="25">
        <v>2</v>
      </c>
      <c r="R212" s="25">
        <v>2</v>
      </c>
      <c r="S212" s="25">
        <v>1</v>
      </c>
      <c r="T212" s="25">
        <v>5</v>
      </c>
      <c r="U212" s="25">
        <v>2</v>
      </c>
      <c r="V212" s="25">
        <v>2</v>
      </c>
      <c r="W212" s="25">
        <v>2</v>
      </c>
      <c r="X212" s="25">
        <v>5</v>
      </c>
      <c r="Y212" s="25">
        <v>5</v>
      </c>
    </row>
    <row r="213" spans="2:25" x14ac:dyDescent="0.25">
      <c r="B213" s="25">
        <v>1208</v>
      </c>
      <c r="C213" s="25" t="s">
        <v>31</v>
      </c>
      <c r="D213" s="25" t="s">
        <v>65</v>
      </c>
      <c r="E213" s="25">
        <v>2</v>
      </c>
      <c r="F213" s="25" t="s">
        <v>33</v>
      </c>
      <c r="G213" s="25">
        <v>56</v>
      </c>
      <c r="H213" s="25">
        <v>590000</v>
      </c>
      <c r="I213" s="25">
        <f>_xlfn.XLOOKUP('Clients Clustering'!B213,Data!P:P,Data!D:D)</f>
        <v>1700000</v>
      </c>
      <c r="K213" s="25">
        <f t="shared" si="6"/>
        <v>-3.0353260104926044E-2</v>
      </c>
      <c r="L213" s="25">
        <f t="shared" si="7"/>
        <v>6.6211141949912525E-2</v>
      </c>
      <c r="P213" s="25">
        <v>1</v>
      </c>
      <c r="Q213" s="25">
        <v>2</v>
      </c>
      <c r="R213" s="25">
        <v>2</v>
      </c>
      <c r="S213" s="25">
        <v>1</v>
      </c>
      <c r="T213" s="25">
        <v>5</v>
      </c>
      <c r="U213" s="25">
        <v>2</v>
      </c>
      <c r="V213" s="25">
        <v>2</v>
      </c>
      <c r="W213" s="25">
        <v>2</v>
      </c>
      <c r="X213" s="25">
        <v>5</v>
      </c>
      <c r="Y213" s="25">
        <v>5</v>
      </c>
    </row>
    <row r="214" spans="2:25" x14ac:dyDescent="0.25">
      <c r="B214" s="25">
        <v>1209</v>
      </c>
      <c r="C214" s="25" t="s">
        <v>31</v>
      </c>
      <c r="D214" s="25" t="s">
        <v>65</v>
      </c>
      <c r="E214" s="25">
        <v>3</v>
      </c>
      <c r="F214" s="25" t="s">
        <v>33</v>
      </c>
      <c r="G214" s="25">
        <v>49</v>
      </c>
      <c r="H214" s="25">
        <v>580000</v>
      </c>
      <c r="I214" s="25">
        <f>_xlfn.XLOOKUP('Clients Clustering'!B214,Data!P:P,Data!D:D)</f>
        <v>1810000</v>
      </c>
      <c r="K214" s="25">
        <f t="shared" si="6"/>
        <v>-8.1488010264826743E-2</v>
      </c>
      <c r="L214" s="25">
        <f t="shared" si="7"/>
        <v>0.26296458675456014</v>
      </c>
      <c r="P214" s="25">
        <v>1</v>
      </c>
      <c r="Q214" s="25">
        <v>2</v>
      </c>
      <c r="R214" s="25">
        <v>2</v>
      </c>
      <c r="S214" s="25">
        <v>4</v>
      </c>
      <c r="T214" s="25">
        <v>3</v>
      </c>
      <c r="U214" s="25">
        <v>4</v>
      </c>
      <c r="V214" s="25">
        <v>5</v>
      </c>
      <c r="W214" s="25">
        <v>4</v>
      </c>
      <c r="X214" s="25">
        <v>3</v>
      </c>
      <c r="Y214" s="25">
        <v>4</v>
      </c>
    </row>
    <row r="215" spans="2:25" x14ac:dyDescent="0.25">
      <c r="B215" s="25">
        <v>1210</v>
      </c>
      <c r="C215" s="25" t="s">
        <v>31</v>
      </c>
      <c r="D215" s="25" t="s">
        <v>65</v>
      </c>
      <c r="E215" s="25">
        <v>3</v>
      </c>
      <c r="F215" s="25" t="s">
        <v>33</v>
      </c>
      <c r="G215" s="25">
        <v>40</v>
      </c>
      <c r="H215" s="25">
        <v>350000</v>
      </c>
      <c r="I215" s="25">
        <f>_xlfn.XLOOKUP('Clients Clustering'!B215,Data!P:P,Data!D:D)</f>
        <v>1060000</v>
      </c>
      <c r="K215" s="25">
        <f t="shared" si="6"/>
        <v>-1.2575872639425427</v>
      </c>
      <c r="L215" s="25">
        <f t="shared" si="7"/>
        <v>-1.0785361732771279</v>
      </c>
      <c r="P215" s="25">
        <v>1</v>
      </c>
      <c r="Q215" s="25">
        <v>2</v>
      </c>
      <c r="R215" s="25">
        <v>2</v>
      </c>
      <c r="S215" s="25">
        <v>4</v>
      </c>
      <c r="T215" s="25">
        <v>3</v>
      </c>
      <c r="U215" s="25">
        <v>4</v>
      </c>
      <c r="V215" s="25">
        <v>5</v>
      </c>
      <c r="W215" s="25">
        <v>4</v>
      </c>
      <c r="X215" s="25">
        <v>3</v>
      </c>
      <c r="Y215" s="25">
        <v>4</v>
      </c>
    </row>
    <row r="216" spans="2:25" x14ac:dyDescent="0.25">
      <c r="B216" s="25">
        <v>1211</v>
      </c>
      <c r="C216" s="25" t="s">
        <v>31</v>
      </c>
      <c r="D216" s="25" t="s">
        <v>65</v>
      </c>
      <c r="E216" s="25">
        <v>3</v>
      </c>
      <c r="F216" s="25" t="s">
        <v>33</v>
      </c>
      <c r="G216" s="25">
        <v>55</v>
      </c>
      <c r="H216" s="25">
        <v>310000</v>
      </c>
      <c r="I216" s="25">
        <f>_xlfn.XLOOKUP('Clients Clustering'!B216,Data!P:P,Data!D:D)</f>
        <v>1110000</v>
      </c>
      <c r="K216" s="25">
        <f t="shared" si="6"/>
        <v>-1.4621262645821456</v>
      </c>
      <c r="L216" s="25">
        <f t="shared" si="7"/>
        <v>-0.98910278927501549</v>
      </c>
      <c r="P216" s="25">
        <v>1</v>
      </c>
      <c r="Q216" s="25">
        <v>2</v>
      </c>
      <c r="R216" s="25">
        <v>2</v>
      </c>
      <c r="S216" s="25">
        <v>1</v>
      </c>
      <c r="T216" s="25">
        <v>5</v>
      </c>
      <c r="U216" s="25">
        <v>2</v>
      </c>
      <c r="V216" s="25">
        <v>2</v>
      </c>
      <c r="W216" s="25">
        <v>2</v>
      </c>
      <c r="X216" s="25">
        <v>5</v>
      </c>
      <c r="Y216" s="25">
        <v>8</v>
      </c>
    </row>
    <row r="217" spans="2:25" x14ac:dyDescent="0.25">
      <c r="B217" s="25">
        <v>1212</v>
      </c>
      <c r="C217" s="25" t="s">
        <v>31</v>
      </c>
      <c r="D217" s="25" t="s">
        <v>65</v>
      </c>
      <c r="E217" s="25">
        <v>3</v>
      </c>
      <c r="F217" s="25" t="s">
        <v>33</v>
      </c>
      <c r="G217" s="25">
        <v>45</v>
      </c>
      <c r="H217" s="25">
        <v>580000</v>
      </c>
      <c r="I217" s="25">
        <f>_xlfn.XLOOKUP('Clients Clustering'!B217,Data!P:P,Data!D:D)</f>
        <v>1510000</v>
      </c>
      <c r="K217" s="25">
        <f t="shared" si="6"/>
        <v>-8.1488010264826743E-2</v>
      </c>
      <c r="L217" s="25">
        <f t="shared" si="7"/>
        <v>-0.27363571725811514</v>
      </c>
      <c r="P217" s="25">
        <v>1</v>
      </c>
      <c r="Q217" s="25">
        <v>1</v>
      </c>
      <c r="R217" s="25">
        <v>3</v>
      </c>
      <c r="S217" s="25">
        <v>2</v>
      </c>
      <c r="T217" s="25">
        <v>4</v>
      </c>
      <c r="U217" s="25">
        <v>1</v>
      </c>
      <c r="V217" s="25">
        <v>1</v>
      </c>
      <c r="W217" s="25">
        <v>1</v>
      </c>
      <c r="X217" s="25">
        <v>8</v>
      </c>
      <c r="Y217" s="25">
        <v>10</v>
      </c>
    </row>
    <row r="218" spans="2:25" x14ac:dyDescent="0.25">
      <c r="B218" s="25">
        <v>1213</v>
      </c>
      <c r="C218" s="25" t="s">
        <v>34</v>
      </c>
      <c r="D218" s="25" t="s">
        <v>65</v>
      </c>
      <c r="E218" s="25">
        <v>3</v>
      </c>
      <c r="F218" s="25" t="s">
        <v>33</v>
      </c>
      <c r="G218" s="25">
        <v>56</v>
      </c>
      <c r="H218" s="25">
        <v>1070000</v>
      </c>
      <c r="I218" s="25">
        <f>_xlfn.XLOOKUP('Clients Clustering'!B218,Data!P:P,Data!D:D)</f>
        <v>2100000</v>
      </c>
      <c r="K218" s="25">
        <f t="shared" si="6"/>
        <v>2.4241147475703073</v>
      </c>
      <c r="L218" s="25">
        <f t="shared" si="7"/>
        <v>0.78167821396681292</v>
      </c>
      <c r="P218" s="25">
        <v>1</v>
      </c>
      <c r="Q218" s="25">
        <v>2</v>
      </c>
      <c r="R218" s="25">
        <v>2</v>
      </c>
      <c r="S218" s="25">
        <v>4</v>
      </c>
      <c r="T218" s="25">
        <v>3</v>
      </c>
      <c r="U218" s="25">
        <v>4</v>
      </c>
      <c r="V218" s="25">
        <v>5</v>
      </c>
      <c r="W218" s="25">
        <v>4</v>
      </c>
      <c r="X218" s="25">
        <v>3</v>
      </c>
      <c r="Y218" s="25">
        <v>4</v>
      </c>
    </row>
    <row r="219" spans="2:25" x14ac:dyDescent="0.25">
      <c r="B219" s="25">
        <v>1214</v>
      </c>
      <c r="C219" s="25" t="s">
        <v>31</v>
      </c>
      <c r="D219" s="25" t="s">
        <v>65</v>
      </c>
      <c r="E219" s="25">
        <v>3</v>
      </c>
      <c r="F219" s="25" t="s">
        <v>33</v>
      </c>
      <c r="G219" s="25">
        <v>43</v>
      </c>
      <c r="H219" s="25">
        <v>370000</v>
      </c>
      <c r="I219" s="25">
        <f>_xlfn.XLOOKUP('Clients Clustering'!B219,Data!P:P,Data!D:D)</f>
        <v>1180000</v>
      </c>
      <c r="K219" s="25">
        <f t="shared" si="6"/>
        <v>-1.1553177636227414</v>
      </c>
      <c r="L219" s="25">
        <f t="shared" si="7"/>
        <v>-0.86389605167205796</v>
      </c>
      <c r="P219" s="25">
        <v>1</v>
      </c>
      <c r="Q219" s="25">
        <v>2</v>
      </c>
      <c r="R219" s="25">
        <v>2</v>
      </c>
      <c r="S219" s="25">
        <v>1</v>
      </c>
      <c r="T219" s="25">
        <v>5</v>
      </c>
      <c r="U219" s="25">
        <v>2</v>
      </c>
      <c r="V219" s="25">
        <v>2</v>
      </c>
      <c r="W219" s="25">
        <v>2</v>
      </c>
      <c r="X219" s="25">
        <v>5</v>
      </c>
      <c r="Y219" s="25">
        <v>8</v>
      </c>
    </row>
    <row r="220" spans="2:25" x14ac:dyDescent="0.25">
      <c r="B220" s="25">
        <v>1215</v>
      </c>
      <c r="C220" s="25" t="s">
        <v>31</v>
      </c>
      <c r="D220" s="25" t="s">
        <v>66</v>
      </c>
      <c r="E220" s="25">
        <v>0</v>
      </c>
      <c r="F220" s="25" t="s">
        <v>33</v>
      </c>
      <c r="G220" s="25">
        <v>39</v>
      </c>
      <c r="H220" s="25">
        <v>490000</v>
      </c>
      <c r="I220" s="25">
        <f>_xlfn.XLOOKUP('Clients Clustering'!B220,Data!P:P,Data!D:D)</f>
        <v>1350000</v>
      </c>
      <c r="K220" s="25">
        <f t="shared" si="6"/>
        <v>-0.541700761703933</v>
      </c>
      <c r="L220" s="25">
        <f t="shared" si="7"/>
        <v>-0.55982254606487525</v>
      </c>
      <c r="P220" s="25">
        <v>1</v>
      </c>
      <c r="Q220" s="25">
        <v>2</v>
      </c>
      <c r="R220" s="25">
        <v>2</v>
      </c>
      <c r="S220" s="25">
        <v>1</v>
      </c>
      <c r="T220" s="25">
        <v>5</v>
      </c>
      <c r="U220" s="25">
        <v>2</v>
      </c>
      <c r="V220" s="25">
        <v>2</v>
      </c>
      <c r="W220" s="25">
        <v>2</v>
      </c>
      <c r="X220" s="25">
        <v>5</v>
      </c>
      <c r="Y220" s="25">
        <v>8</v>
      </c>
    </row>
    <row r="221" spans="2:25" x14ac:dyDescent="0.25">
      <c r="B221" s="25">
        <v>1216</v>
      </c>
      <c r="C221" s="25" t="s">
        <v>31</v>
      </c>
      <c r="D221" s="25" t="s">
        <v>65</v>
      </c>
      <c r="E221" s="25">
        <v>2</v>
      </c>
      <c r="F221" s="25" t="s">
        <v>32</v>
      </c>
      <c r="G221" s="25">
        <v>40</v>
      </c>
      <c r="H221" s="25">
        <v>510000</v>
      </c>
      <c r="I221" s="25">
        <f>_xlfn.XLOOKUP('Clients Clustering'!B221,Data!P:P,Data!D:D)</f>
        <v>1470000</v>
      </c>
      <c r="K221" s="25">
        <f t="shared" si="6"/>
        <v>-0.43943126138413163</v>
      </c>
      <c r="L221" s="25">
        <f t="shared" si="7"/>
        <v>-0.34518242445980518</v>
      </c>
      <c r="P221" s="25">
        <v>1</v>
      </c>
      <c r="Q221" s="25">
        <v>2</v>
      </c>
      <c r="R221" s="25">
        <v>2</v>
      </c>
      <c r="S221" s="25">
        <v>1</v>
      </c>
      <c r="T221" s="25">
        <v>5</v>
      </c>
      <c r="U221" s="25">
        <v>2</v>
      </c>
      <c r="V221" s="25">
        <v>2</v>
      </c>
      <c r="W221" s="25">
        <v>2</v>
      </c>
      <c r="X221" s="25">
        <v>5</v>
      </c>
      <c r="Y221" s="25">
        <v>8</v>
      </c>
    </row>
    <row r="222" spans="2:25" x14ac:dyDescent="0.25">
      <c r="B222" s="25">
        <v>1217</v>
      </c>
      <c r="C222" s="25" t="s">
        <v>31</v>
      </c>
      <c r="D222" s="25" t="s">
        <v>65</v>
      </c>
      <c r="E222" s="25">
        <v>4</v>
      </c>
      <c r="F222" s="25" t="s">
        <v>32</v>
      </c>
      <c r="G222" s="25">
        <v>41</v>
      </c>
      <c r="H222" s="25">
        <v>640000</v>
      </c>
      <c r="I222" s="25">
        <f>_xlfn.XLOOKUP('Clients Clustering'!B222,Data!P:P,Data!D:D)</f>
        <v>1380000</v>
      </c>
      <c r="K222" s="25">
        <f t="shared" si="6"/>
        <v>0.22532049069457744</v>
      </c>
      <c r="L222" s="25">
        <f t="shared" si="7"/>
        <v>-0.5061625156636077</v>
      </c>
      <c r="P222" s="25">
        <v>1</v>
      </c>
      <c r="Q222" s="25">
        <v>2</v>
      </c>
      <c r="R222" s="25">
        <v>2</v>
      </c>
      <c r="S222" s="25">
        <v>1</v>
      </c>
      <c r="T222" s="25">
        <v>2</v>
      </c>
      <c r="U222" s="25">
        <v>3</v>
      </c>
      <c r="V222" s="25">
        <v>3</v>
      </c>
      <c r="W222" s="25">
        <v>3</v>
      </c>
      <c r="X222" s="25">
        <v>2</v>
      </c>
      <c r="Y222" s="25">
        <v>3</v>
      </c>
    </row>
    <row r="223" spans="2:25" x14ac:dyDescent="0.25">
      <c r="B223" s="25">
        <v>1218</v>
      </c>
      <c r="C223" s="25" t="s">
        <v>31</v>
      </c>
      <c r="D223" s="25" t="s">
        <v>66</v>
      </c>
      <c r="E223" s="25">
        <v>0</v>
      </c>
      <c r="F223" s="25" t="s">
        <v>33</v>
      </c>
      <c r="G223" s="25">
        <v>30</v>
      </c>
      <c r="H223" s="25">
        <v>740000</v>
      </c>
      <c r="I223" s="25">
        <f>_xlfn.XLOOKUP('Clients Clustering'!B223,Data!P:P,Data!D:D)</f>
        <v>1300000</v>
      </c>
      <c r="K223" s="25">
        <f t="shared" si="6"/>
        <v>0.73666799229358448</v>
      </c>
      <c r="L223" s="25">
        <f t="shared" si="7"/>
        <v>-0.64925593006698779</v>
      </c>
      <c r="P223" s="25">
        <v>1</v>
      </c>
      <c r="Q223" s="25">
        <v>1</v>
      </c>
      <c r="R223" s="25">
        <v>1</v>
      </c>
      <c r="S223" s="25">
        <v>3</v>
      </c>
      <c r="T223" s="25">
        <v>1</v>
      </c>
      <c r="U223" s="25">
        <v>5</v>
      </c>
      <c r="V223" s="25">
        <v>6</v>
      </c>
      <c r="W223" s="25">
        <v>8</v>
      </c>
      <c r="X223" s="25">
        <v>9</v>
      </c>
      <c r="Y223" s="25">
        <v>1</v>
      </c>
    </row>
    <row r="224" spans="2:25" x14ac:dyDescent="0.25">
      <c r="B224" s="25">
        <v>1219</v>
      </c>
      <c r="C224" s="25" t="s">
        <v>34</v>
      </c>
      <c r="D224" s="25" t="s">
        <v>65</v>
      </c>
      <c r="E224" s="25">
        <v>3</v>
      </c>
      <c r="F224" s="25" t="s">
        <v>32</v>
      </c>
      <c r="G224" s="25">
        <v>63</v>
      </c>
      <c r="H224" s="25">
        <v>410000</v>
      </c>
      <c r="I224" s="25">
        <f>_xlfn.XLOOKUP('Clients Clustering'!B224,Data!P:P,Data!D:D)</f>
        <v>2870000</v>
      </c>
      <c r="K224" s="25">
        <f t="shared" si="6"/>
        <v>-0.95077876298313857</v>
      </c>
      <c r="L224" s="25">
        <f t="shared" si="7"/>
        <v>2.1589523275993461</v>
      </c>
      <c r="P224" s="25">
        <v>1</v>
      </c>
      <c r="Q224" s="25">
        <v>2</v>
      </c>
      <c r="R224" s="25">
        <v>2</v>
      </c>
      <c r="S224" s="25">
        <v>1</v>
      </c>
      <c r="T224" s="25">
        <v>2</v>
      </c>
      <c r="U224" s="25">
        <v>3</v>
      </c>
      <c r="V224" s="25">
        <v>3</v>
      </c>
      <c r="W224" s="25">
        <v>3</v>
      </c>
      <c r="X224" s="25">
        <v>2</v>
      </c>
      <c r="Y224" s="25">
        <v>3</v>
      </c>
    </row>
    <row r="225" spans="2:25" x14ac:dyDescent="0.25">
      <c r="B225" s="25">
        <v>1220</v>
      </c>
      <c r="C225" s="25" t="s">
        <v>31</v>
      </c>
      <c r="D225" s="25" t="s">
        <v>65</v>
      </c>
      <c r="E225" s="25">
        <v>3</v>
      </c>
      <c r="F225" s="25" t="s">
        <v>32</v>
      </c>
      <c r="G225" s="25">
        <v>56</v>
      </c>
      <c r="H225" s="25">
        <v>770000</v>
      </c>
      <c r="I225" s="25">
        <f>_xlfn.XLOOKUP('Clients Clustering'!B225,Data!P:P,Data!D:D)</f>
        <v>1000000</v>
      </c>
      <c r="K225" s="25">
        <f t="shared" si="6"/>
        <v>0.89007224277328656</v>
      </c>
      <c r="L225" s="25">
        <f t="shared" si="7"/>
        <v>-1.185856234079663</v>
      </c>
      <c r="P225" s="25">
        <v>1</v>
      </c>
      <c r="Q225" s="25">
        <v>2</v>
      </c>
      <c r="R225" s="25">
        <v>2</v>
      </c>
      <c r="S225" s="25">
        <v>1</v>
      </c>
      <c r="T225" s="25">
        <v>5</v>
      </c>
      <c r="U225" s="25">
        <v>2</v>
      </c>
      <c r="V225" s="25">
        <v>2</v>
      </c>
      <c r="W225" s="25">
        <v>2</v>
      </c>
      <c r="X225" s="25">
        <v>5</v>
      </c>
      <c r="Y225" s="25">
        <v>5</v>
      </c>
    </row>
    <row r="226" spans="2:25" x14ac:dyDescent="0.25">
      <c r="B226" s="25">
        <v>1221</v>
      </c>
      <c r="C226" s="25" t="s">
        <v>31</v>
      </c>
      <c r="D226" s="25" t="s">
        <v>65</v>
      </c>
      <c r="E226" s="25">
        <v>3</v>
      </c>
      <c r="F226" s="25" t="s">
        <v>33</v>
      </c>
      <c r="G226" s="25">
        <v>54</v>
      </c>
      <c r="H226" s="25">
        <v>550000</v>
      </c>
      <c r="I226" s="25">
        <f>_xlfn.XLOOKUP('Clients Clustering'!B226,Data!P:P,Data!D:D)</f>
        <v>1820000</v>
      </c>
      <c r="K226" s="25">
        <f t="shared" si="6"/>
        <v>-0.23489226074452885</v>
      </c>
      <c r="L226" s="25">
        <f t="shared" si="7"/>
        <v>0.28085126355498263</v>
      </c>
      <c r="P226" s="25">
        <v>1</v>
      </c>
      <c r="Q226" s="25">
        <v>1</v>
      </c>
      <c r="R226" s="25">
        <v>1</v>
      </c>
      <c r="S226" s="25">
        <v>3</v>
      </c>
      <c r="T226" s="25">
        <v>1</v>
      </c>
      <c r="U226" s="25">
        <v>5</v>
      </c>
      <c r="V226" s="25">
        <v>6</v>
      </c>
      <c r="W226" s="25">
        <v>8</v>
      </c>
      <c r="X226" s="25">
        <v>9</v>
      </c>
      <c r="Y226" s="25">
        <v>1</v>
      </c>
    </row>
    <row r="227" spans="2:25" x14ac:dyDescent="0.25">
      <c r="B227" s="25">
        <v>1222</v>
      </c>
      <c r="C227" s="25" t="s">
        <v>31</v>
      </c>
      <c r="D227" s="25" t="s">
        <v>65</v>
      </c>
      <c r="E227" s="25">
        <v>4</v>
      </c>
      <c r="F227" s="25" t="s">
        <v>33</v>
      </c>
      <c r="G227" s="25">
        <v>41</v>
      </c>
      <c r="H227" s="25">
        <v>390000</v>
      </c>
      <c r="I227" s="25">
        <f>_xlfn.XLOOKUP('Clients Clustering'!B227,Data!P:P,Data!D:D)</f>
        <v>2760000</v>
      </c>
      <c r="K227" s="25">
        <f t="shared" si="6"/>
        <v>-1.0530482633029401</v>
      </c>
      <c r="L227" s="25">
        <f t="shared" si="7"/>
        <v>1.9621988827946986</v>
      </c>
      <c r="P227" s="25">
        <v>1</v>
      </c>
      <c r="Q227" s="25">
        <v>2</v>
      </c>
      <c r="R227" s="25">
        <v>2</v>
      </c>
      <c r="S227" s="25">
        <v>4</v>
      </c>
      <c r="T227" s="25">
        <v>3</v>
      </c>
      <c r="U227" s="25">
        <v>4</v>
      </c>
      <c r="V227" s="25">
        <v>5</v>
      </c>
      <c r="W227" s="25">
        <v>4</v>
      </c>
      <c r="X227" s="25">
        <v>3</v>
      </c>
      <c r="Y227" s="25">
        <v>4</v>
      </c>
    </row>
    <row r="228" spans="2:25" x14ac:dyDescent="0.25">
      <c r="B228" s="25">
        <v>1223</v>
      </c>
      <c r="C228" s="25" t="s">
        <v>31</v>
      </c>
      <c r="D228" s="25" t="s">
        <v>65</v>
      </c>
      <c r="E228" s="25">
        <v>3</v>
      </c>
      <c r="F228" s="25" t="s">
        <v>33</v>
      </c>
      <c r="G228" s="25">
        <v>65</v>
      </c>
      <c r="H228" s="25">
        <v>300000</v>
      </c>
      <c r="I228" s="25">
        <f>_xlfn.XLOOKUP('Clients Clustering'!B228,Data!P:P,Data!D:D)</f>
        <v>1280000</v>
      </c>
      <c r="K228" s="25">
        <f t="shared" si="6"/>
        <v>-1.5132610147420462</v>
      </c>
      <c r="L228" s="25">
        <f t="shared" si="7"/>
        <v>-0.68502928366783289</v>
      </c>
      <c r="P228" s="25">
        <v>1</v>
      </c>
      <c r="Q228" s="25">
        <v>1</v>
      </c>
      <c r="R228" s="25">
        <v>3</v>
      </c>
      <c r="S228" s="25">
        <v>2</v>
      </c>
      <c r="T228" s="25">
        <v>4</v>
      </c>
      <c r="U228" s="25">
        <v>6</v>
      </c>
      <c r="V228" s="25">
        <v>7</v>
      </c>
      <c r="W228" s="25">
        <v>7</v>
      </c>
      <c r="X228" s="25">
        <v>4</v>
      </c>
      <c r="Y228" s="25">
        <v>6</v>
      </c>
    </row>
    <row r="229" spans="2:25" x14ac:dyDescent="0.25">
      <c r="B229" s="25">
        <v>1224</v>
      </c>
      <c r="C229" s="25" t="s">
        <v>31</v>
      </c>
      <c r="D229" s="25" t="s">
        <v>65</v>
      </c>
      <c r="E229" s="25">
        <v>3</v>
      </c>
      <c r="F229" s="25" t="s">
        <v>32</v>
      </c>
      <c r="G229" s="25">
        <v>46</v>
      </c>
      <c r="H229" s="25">
        <v>900000</v>
      </c>
      <c r="I229" s="25">
        <f>_xlfn.XLOOKUP('Clients Clustering'!B229,Data!P:P,Data!D:D)</f>
        <v>3410000</v>
      </c>
      <c r="K229" s="25">
        <f t="shared" si="6"/>
        <v>1.5548239948519955</v>
      </c>
      <c r="L229" s="25">
        <f t="shared" si="7"/>
        <v>3.1248328748221614</v>
      </c>
      <c r="P229" s="25">
        <v>1</v>
      </c>
      <c r="Q229" s="25">
        <v>2</v>
      </c>
      <c r="R229" s="25">
        <v>1</v>
      </c>
      <c r="S229" s="25">
        <v>3</v>
      </c>
      <c r="T229" s="25">
        <v>1</v>
      </c>
      <c r="U229" s="25">
        <v>5</v>
      </c>
      <c r="V229" s="25">
        <v>4</v>
      </c>
      <c r="W229" s="25">
        <v>6</v>
      </c>
      <c r="X229" s="25">
        <v>7</v>
      </c>
      <c r="Y229" s="25">
        <v>9</v>
      </c>
    </row>
    <row r="230" spans="2:25" x14ac:dyDescent="0.25">
      <c r="B230" s="25">
        <v>1225</v>
      </c>
      <c r="C230" s="25" t="s">
        <v>31</v>
      </c>
      <c r="D230" s="25" t="s">
        <v>65</v>
      </c>
      <c r="E230" s="25">
        <v>2</v>
      </c>
      <c r="F230" s="25" t="s">
        <v>32</v>
      </c>
      <c r="G230" s="25">
        <v>50</v>
      </c>
      <c r="H230" s="25">
        <v>440000</v>
      </c>
      <c r="I230" s="25">
        <f>_xlfn.XLOOKUP('Clients Clustering'!B230,Data!P:P,Data!D:D)</f>
        <v>1990000</v>
      </c>
      <c r="K230" s="25">
        <f t="shared" si="6"/>
        <v>-0.79737451250343649</v>
      </c>
      <c r="L230" s="25">
        <f t="shared" si="7"/>
        <v>0.58492476916216529</v>
      </c>
      <c r="P230" s="25">
        <v>1</v>
      </c>
      <c r="Q230" s="25">
        <v>2</v>
      </c>
      <c r="R230" s="25">
        <v>2</v>
      </c>
      <c r="S230" s="25">
        <v>4</v>
      </c>
      <c r="T230" s="25">
        <v>3</v>
      </c>
      <c r="U230" s="25">
        <v>4</v>
      </c>
      <c r="V230" s="25">
        <v>5</v>
      </c>
      <c r="W230" s="25">
        <v>4</v>
      </c>
      <c r="X230" s="25">
        <v>3</v>
      </c>
      <c r="Y230" s="25">
        <v>4</v>
      </c>
    </row>
    <row r="231" spans="2:25" x14ac:dyDescent="0.25">
      <c r="B231" s="25">
        <v>1226</v>
      </c>
      <c r="C231" s="25" t="s">
        <v>34</v>
      </c>
      <c r="D231" s="25" t="s">
        <v>65</v>
      </c>
      <c r="E231" s="25">
        <v>3</v>
      </c>
      <c r="F231" s="25" t="s">
        <v>33</v>
      </c>
      <c r="G231" s="25">
        <v>43</v>
      </c>
      <c r="H231" s="25">
        <v>460000</v>
      </c>
      <c r="I231" s="25">
        <f>_xlfn.XLOOKUP('Clients Clustering'!B231,Data!P:P,Data!D:D)</f>
        <v>1190000</v>
      </c>
      <c r="K231" s="25">
        <f t="shared" si="6"/>
        <v>-0.69510501218363507</v>
      </c>
      <c r="L231" s="25">
        <f t="shared" si="7"/>
        <v>-0.84600937487163541</v>
      </c>
      <c r="P231" s="25">
        <v>1</v>
      </c>
      <c r="Q231" s="25">
        <v>1</v>
      </c>
      <c r="R231" s="25">
        <v>3</v>
      </c>
      <c r="S231" s="25">
        <v>2</v>
      </c>
      <c r="T231" s="25">
        <v>4</v>
      </c>
      <c r="U231" s="25">
        <v>1</v>
      </c>
      <c r="V231" s="25">
        <v>1</v>
      </c>
      <c r="W231" s="25">
        <v>5</v>
      </c>
      <c r="X231" s="25">
        <v>6</v>
      </c>
      <c r="Y231" s="25">
        <v>7</v>
      </c>
    </row>
    <row r="232" spans="2:25" x14ac:dyDescent="0.25">
      <c r="B232" s="25">
        <v>1227</v>
      </c>
      <c r="C232" s="25" t="s">
        <v>31</v>
      </c>
      <c r="D232" s="25" t="s">
        <v>65</v>
      </c>
      <c r="E232" s="25">
        <v>2</v>
      </c>
      <c r="F232" s="25" t="s">
        <v>33</v>
      </c>
      <c r="G232" s="25">
        <v>58</v>
      </c>
      <c r="H232" s="25">
        <v>750000</v>
      </c>
      <c r="I232" s="25">
        <f>_xlfn.XLOOKUP('Clients Clustering'!B232,Data!P:P,Data!D:D)</f>
        <v>1960000</v>
      </c>
      <c r="K232" s="25">
        <f t="shared" si="6"/>
        <v>0.78780274245348514</v>
      </c>
      <c r="L232" s="25">
        <f t="shared" si="7"/>
        <v>0.53126473876089775</v>
      </c>
      <c r="P232" s="25">
        <v>1</v>
      </c>
      <c r="Q232" s="25">
        <v>2</v>
      </c>
      <c r="R232" s="25">
        <v>1</v>
      </c>
      <c r="S232" s="25">
        <v>3</v>
      </c>
      <c r="T232" s="25">
        <v>1</v>
      </c>
      <c r="U232" s="25">
        <v>5</v>
      </c>
      <c r="V232" s="25">
        <v>4</v>
      </c>
      <c r="W232" s="25">
        <v>6</v>
      </c>
      <c r="X232" s="25">
        <v>7</v>
      </c>
      <c r="Y232" s="25">
        <v>9</v>
      </c>
    </row>
    <row r="233" spans="2:25" x14ac:dyDescent="0.25">
      <c r="B233" s="25">
        <v>1228</v>
      </c>
      <c r="C233" s="25" t="s">
        <v>34</v>
      </c>
      <c r="D233" s="25" t="s">
        <v>65</v>
      </c>
      <c r="E233" s="25">
        <v>4</v>
      </c>
      <c r="F233" s="25" t="s">
        <v>33</v>
      </c>
      <c r="G233" s="25">
        <v>51</v>
      </c>
      <c r="H233" s="25">
        <v>520000</v>
      </c>
      <c r="I233" s="25">
        <f>_xlfn.XLOOKUP('Clients Clustering'!B233,Data!P:P,Data!D:D)</f>
        <v>2270000</v>
      </c>
      <c r="K233" s="25">
        <f t="shared" si="6"/>
        <v>-0.38829651122423092</v>
      </c>
      <c r="L233" s="25">
        <f t="shared" si="7"/>
        <v>1.0857517195739956</v>
      </c>
      <c r="P233" s="25">
        <v>1</v>
      </c>
      <c r="Q233" s="25">
        <v>1</v>
      </c>
      <c r="R233" s="25">
        <v>3</v>
      </c>
      <c r="S233" s="25">
        <v>2</v>
      </c>
      <c r="T233" s="25">
        <v>4</v>
      </c>
      <c r="U233" s="25">
        <v>6</v>
      </c>
      <c r="V233" s="25">
        <v>7</v>
      </c>
      <c r="W233" s="25">
        <v>1</v>
      </c>
      <c r="X233" s="25">
        <v>8</v>
      </c>
      <c r="Y233" s="25">
        <v>10</v>
      </c>
    </row>
    <row r="234" spans="2:25" x14ac:dyDescent="0.25">
      <c r="B234" s="25">
        <v>1229</v>
      </c>
      <c r="C234" s="25" t="s">
        <v>31</v>
      </c>
      <c r="D234" s="25" t="s">
        <v>65</v>
      </c>
      <c r="E234" s="25">
        <v>4</v>
      </c>
      <c r="F234" s="25" t="s">
        <v>33</v>
      </c>
      <c r="G234" s="25">
        <v>41</v>
      </c>
      <c r="H234" s="25">
        <v>1060000</v>
      </c>
      <c r="I234" s="25">
        <f>_xlfn.XLOOKUP('Clients Clustering'!B234,Data!P:P,Data!D:D)</f>
        <v>2630000</v>
      </c>
      <c r="K234" s="25">
        <f t="shared" si="6"/>
        <v>2.3729799974104067</v>
      </c>
      <c r="L234" s="25">
        <f t="shared" si="7"/>
        <v>1.7296720843892059</v>
      </c>
      <c r="P234" s="25">
        <v>1</v>
      </c>
      <c r="Q234" s="25">
        <v>2</v>
      </c>
      <c r="R234" s="25">
        <v>2</v>
      </c>
      <c r="S234" s="25">
        <v>1</v>
      </c>
      <c r="T234" s="25">
        <v>5</v>
      </c>
      <c r="U234" s="25">
        <v>2</v>
      </c>
      <c r="V234" s="25">
        <v>2</v>
      </c>
      <c r="W234" s="25">
        <v>2</v>
      </c>
      <c r="X234" s="25">
        <v>5</v>
      </c>
      <c r="Y234" s="25">
        <v>5</v>
      </c>
    </row>
    <row r="235" spans="2:25" x14ac:dyDescent="0.25">
      <c r="B235" s="25">
        <v>1230</v>
      </c>
      <c r="C235" s="25" t="s">
        <v>31</v>
      </c>
      <c r="D235" s="25" t="s">
        <v>65</v>
      </c>
      <c r="E235" s="25">
        <v>2</v>
      </c>
      <c r="F235" s="25" t="s">
        <v>33</v>
      </c>
      <c r="G235" s="25">
        <v>56</v>
      </c>
      <c r="H235" s="25">
        <v>520000</v>
      </c>
      <c r="I235" s="25">
        <f>_xlfn.XLOOKUP('Clients Clustering'!B235,Data!P:P,Data!D:D)</f>
        <v>1790000</v>
      </c>
      <c r="K235" s="25">
        <f t="shared" si="6"/>
        <v>-0.38829651122423092</v>
      </c>
      <c r="L235" s="25">
        <f t="shared" si="7"/>
        <v>0.22719123315371512</v>
      </c>
      <c r="P235" s="25">
        <v>1</v>
      </c>
      <c r="Q235" s="25">
        <v>2</v>
      </c>
      <c r="R235" s="25">
        <v>2</v>
      </c>
      <c r="S235" s="25">
        <v>1</v>
      </c>
      <c r="T235" s="25">
        <v>5</v>
      </c>
      <c r="U235" s="25">
        <v>2</v>
      </c>
      <c r="V235" s="25">
        <v>2</v>
      </c>
      <c r="W235" s="25">
        <v>2</v>
      </c>
      <c r="X235" s="25">
        <v>5</v>
      </c>
      <c r="Y235" s="25">
        <v>8</v>
      </c>
    </row>
    <row r="236" spans="2:25" x14ac:dyDescent="0.25">
      <c r="B236" s="25">
        <v>1231</v>
      </c>
      <c r="C236" s="25" t="s">
        <v>31</v>
      </c>
      <c r="D236" s="25" t="s">
        <v>65</v>
      </c>
      <c r="E236" s="25">
        <v>4</v>
      </c>
      <c r="F236" s="25" t="s">
        <v>33</v>
      </c>
      <c r="G236" s="25">
        <v>50</v>
      </c>
      <c r="H236" s="25">
        <v>610000</v>
      </c>
      <c r="I236" s="25">
        <f>_xlfn.XLOOKUP('Clients Clustering'!B236,Data!P:P,Data!D:D)</f>
        <v>1590000</v>
      </c>
      <c r="K236" s="25">
        <f t="shared" si="6"/>
        <v>7.1916240214875346E-2</v>
      </c>
      <c r="L236" s="25">
        <f t="shared" si="7"/>
        <v>-0.13054230285473506</v>
      </c>
      <c r="P236" s="25">
        <v>1</v>
      </c>
      <c r="Q236" s="25">
        <v>2</v>
      </c>
      <c r="R236" s="25">
        <v>2</v>
      </c>
      <c r="S236" s="25">
        <v>1</v>
      </c>
      <c r="T236" s="25">
        <v>5</v>
      </c>
      <c r="U236" s="25">
        <v>2</v>
      </c>
      <c r="V236" s="25">
        <v>2</v>
      </c>
      <c r="W236" s="25">
        <v>2</v>
      </c>
      <c r="X236" s="25">
        <v>5</v>
      </c>
      <c r="Y236" s="25">
        <v>5</v>
      </c>
    </row>
    <row r="237" spans="2:25" x14ac:dyDescent="0.25">
      <c r="B237" s="25">
        <v>1232</v>
      </c>
      <c r="C237" s="25" t="s">
        <v>31</v>
      </c>
      <c r="D237" s="25" t="s">
        <v>66</v>
      </c>
      <c r="E237" s="25">
        <v>0</v>
      </c>
      <c r="F237" s="25" t="s">
        <v>33</v>
      </c>
      <c r="G237" s="25">
        <v>39</v>
      </c>
      <c r="H237" s="25">
        <v>550000</v>
      </c>
      <c r="I237" s="25">
        <f>_xlfn.XLOOKUP('Clients Clustering'!B237,Data!P:P,Data!D:D)</f>
        <v>1820000</v>
      </c>
      <c r="K237" s="25">
        <f t="shared" si="6"/>
        <v>-0.23489226074452885</v>
      </c>
      <c r="L237" s="25">
        <f t="shared" si="7"/>
        <v>0.28085126355498263</v>
      </c>
      <c r="P237" s="25">
        <v>1</v>
      </c>
      <c r="Q237" s="25">
        <v>2</v>
      </c>
      <c r="R237" s="25">
        <v>1</v>
      </c>
      <c r="S237" s="25">
        <v>3</v>
      </c>
      <c r="T237" s="25">
        <v>1</v>
      </c>
      <c r="U237" s="25">
        <v>5</v>
      </c>
      <c r="V237" s="25">
        <v>4</v>
      </c>
      <c r="W237" s="25">
        <v>6</v>
      </c>
      <c r="X237" s="25">
        <v>7</v>
      </c>
      <c r="Y237" s="25">
        <v>9</v>
      </c>
    </row>
    <row r="238" spans="2:25" x14ac:dyDescent="0.25">
      <c r="B238" s="25">
        <v>1233</v>
      </c>
      <c r="C238" s="25" t="s">
        <v>31</v>
      </c>
      <c r="D238" s="25" t="s">
        <v>64</v>
      </c>
      <c r="E238" s="25">
        <v>0</v>
      </c>
      <c r="F238" s="25" t="s">
        <v>32</v>
      </c>
      <c r="G238" s="25">
        <v>40</v>
      </c>
      <c r="H238" s="25">
        <v>420000</v>
      </c>
      <c r="I238" s="25">
        <f>_xlfn.XLOOKUP('Clients Clustering'!B238,Data!P:P,Data!D:D)</f>
        <v>1960000</v>
      </c>
      <c r="K238" s="25">
        <f t="shared" si="6"/>
        <v>-0.89964401282323792</v>
      </c>
      <c r="L238" s="25">
        <f t="shared" si="7"/>
        <v>0.53126473876089775</v>
      </c>
      <c r="P238" s="25">
        <v>1</v>
      </c>
      <c r="Q238" s="25">
        <v>2</v>
      </c>
      <c r="R238" s="25">
        <v>2</v>
      </c>
      <c r="S238" s="25">
        <v>1</v>
      </c>
      <c r="T238" s="25">
        <v>2</v>
      </c>
      <c r="U238" s="25">
        <v>3</v>
      </c>
      <c r="V238" s="25">
        <v>3</v>
      </c>
      <c r="W238" s="25">
        <v>3</v>
      </c>
      <c r="X238" s="25">
        <v>1</v>
      </c>
      <c r="Y238" s="25">
        <v>2</v>
      </c>
    </row>
    <row r="239" spans="2:25" x14ac:dyDescent="0.25">
      <c r="B239" s="25">
        <v>1234</v>
      </c>
      <c r="C239" s="25" t="s">
        <v>31</v>
      </c>
      <c r="D239" s="25" t="s">
        <v>66</v>
      </c>
      <c r="E239" s="25">
        <v>0</v>
      </c>
      <c r="F239" s="25" t="s">
        <v>32</v>
      </c>
      <c r="G239" s="25">
        <v>39</v>
      </c>
      <c r="H239" s="25">
        <v>710000</v>
      </c>
      <c r="I239" s="25">
        <f>_xlfn.XLOOKUP('Clients Clustering'!B239,Data!P:P,Data!D:D)</f>
        <v>870000</v>
      </c>
      <c r="K239" s="25">
        <f t="shared" si="6"/>
        <v>0.5832637418138823</v>
      </c>
      <c r="L239" s="25">
        <f t="shared" si="7"/>
        <v>-1.4183830324851556</v>
      </c>
      <c r="P239" s="25">
        <v>1</v>
      </c>
      <c r="Q239" s="25">
        <v>2</v>
      </c>
      <c r="R239" s="25">
        <v>2</v>
      </c>
      <c r="S239" s="25">
        <v>1</v>
      </c>
      <c r="T239" s="25">
        <v>5</v>
      </c>
      <c r="U239" s="25">
        <v>2</v>
      </c>
      <c r="V239" s="25">
        <v>2</v>
      </c>
      <c r="W239" s="25">
        <v>2</v>
      </c>
      <c r="X239" s="25">
        <v>5</v>
      </c>
      <c r="Y239" s="25">
        <v>8</v>
      </c>
    </row>
    <row r="240" spans="2:25" x14ac:dyDescent="0.25">
      <c r="B240" s="25">
        <v>1235</v>
      </c>
      <c r="C240" s="25" t="s">
        <v>31</v>
      </c>
      <c r="D240" s="25" t="s">
        <v>65</v>
      </c>
      <c r="E240" s="25">
        <v>2</v>
      </c>
      <c r="F240" s="25" t="s">
        <v>33</v>
      </c>
      <c r="G240" s="25">
        <v>43</v>
      </c>
      <c r="H240" s="25">
        <v>610000</v>
      </c>
      <c r="I240" s="25">
        <f>_xlfn.XLOOKUP('Clients Clustering'!B240,Data!P:P,Data!D:D)</f>
        <v>1320000</v>
      </c>
      <c r="K240" s="25">
        <f t="shared" si="6"/>
        <v>7.1916240214875346E-2</v>
      </c>
      <c r="L240" s="25">
        <f t="shared" si="7"/>
        <v>-0.61348257646614279</v>
      </c>
      <c r="P240" s="25">
        <v>1</v>
      </c>
      <c r="Q240" s="25">
        <v>1</v>
      </c>
      <c r="R240" s="25">
        <v>1</v>
      </c>
      <c r="S240" s="25">
        <v>3</v>
      </c>
      <c r="T240" s="25">
        <v>1</v>
      </c>
      <c r="U240" s="25">
        <v>5</v>
      </c>
      <c r="V240" s="25">
        <v>6</v>
      </c>
      <c r="W240" s="25">
        <v>8</v>
      </c>
      <c r="X240" s="25">
        <v>9</v>
      </c>
      <c r="Y240" s="25">
        <v>1</v>
      </c>
    </row>
    <row r="241" spans="2:25" x14ac:dyDescent="0.25">
      <c r="B241" s="25">
        <v>1236</v>
      </c>
      <c r="C241" s="25" t="s">
        <v>34</v>
      </c>
      <c r="D241" s="25" t="s">
        <v>65</v>
      </c>
      <c r="E241" s="25">
        <v>3</v>
      </c>
      <c r="F241" s="25" t="s">
        <v>32</v>
      </c>
      <c r="G241" s="25">
        <v>65</v>
      </c>
      <c r="H241" s="25">
        <v>540000</v>
      </c>
      <c r="I241" s="25">
        <f>_xlfn.XLOOKUP('Clients Clustering'!B241,Data!P:P,Data!D:D)</f>
        <v>3140000</v>
      </c>
      <c r="K241" s="25">
        <f t="shared" si="6"/>
        <v>-0.28602701090442956</v>
      </c>
      <c r="L241" s="25">
        <f t="shared" si="7"/>
        <v>2.641892601210754</v>
      </c>
      <c r="P241" s="25">
        <v>1</v>
      </c>
      <c r="Q241" s="25">
        <v>2</v>
      </c>
      <c r="R241" s="25">
        <v>2</v>
      </c>
      <c r="S241" s="25">
        <v>1</v>
      </c>
      <c r="T241" s="25">
        <v>5</v>
      </c>
      <c r="U241" s="25">
        <v>2</v>
      </c>
      <c r="V241" s="25">
        <v>2</v>
      </c>
      <c r="W241" s="25">
        <v>2</v>
      </c>
      <c r="X241" s="25">
        <v>5</v>
      </c>
      <c r="Y241" s="25">
        <v>8</v>
      </c>
    </row>
    <row r="242" spans="2:25" x14ac:dyDescent="0.25">
      <c r="B242" s="25">
        <v>1237</v>
      </c>
      <c r="C242" s="25" t="s">
        <v>34</v>
      </c>
      <c r="D242" s="25" t="s">
        <v>65</v>
      </c>
      <c r="E242" s="25">
        <v>3</v>
      </c>
      <c r="F242" s="25" t="s">
        <v>32</v>
      </c>
      <c r="G242" s="25">
        <v>45</v>
      </c>
      <c r="H242" s="25">
        <v>620000</v>
      </c>
      <c r="I242" s="25">
        <f>_xlfn.XLOOKUP('Clients Clustering'!B242,Data!P:P,Data!D:D)</f>
        <v>1440000</v>
      </c>
      <c r="K242" s="25">
        <f t="shared" si="6"/>
        <v>0.12305099037477606</v>
      </c>
      <c r="L242" s="25">
        <f t="shared" si="7"/>
        <v>-0.39884245486107267</v>
      </c>
      <c r="P242" s="25">
        <v>1</v>
      </c>
      <c r="Q242" s="25">
        <v>1</v>
      </c>
      <c r="R242" s="25">
        <v>3</v>
      </c>
      <c r="S242" s="25">
        <v>2</v>
      </c>
      <c r="T242" s="25">
        <v>4</v>
      </c>
      <c r="U242" s="25">
        <v>6</v>
      </c>
      <c r="V242" s="25">
        <v>7</v>
      </c>
      <c r="W242" s="25">
        <v>7</v>
      </c>
      <c r="X242" s="25">
        <v>4</v>
      </c>
      <c r="Y242" s="25">
        <v>6</v>
      </c>
    </row>
    <row r="243" spans="2:25" x14ac:dyDescent="0.25">
      <c r="B243" s="25">
        <v>1238</v>
      </c>
      <c r="C243" s="25" t="s">
        <v>31</v>
      </c>
      <c r="D243" s="25" t="s">
        <v>65</v>
      </c>
      <c r="E243" s="25">
        <v>3</v>
      </c>
      <c r="F243" s="25" t="s">
        <v>33</v>
      </c>
      <c r="G243" s="25">
        <v>65</v>
      </c>
      <c r="H243" s="25">
        <v>850000</v>
      </c>
      <c r="I243" s="25">
        <f>_xlfn.XLOOKUP('Clients Clustering'!B243,Data!P:P,Data!D:D)</f>
        <v>2760000</v>
      </c>
      <c r="K243" s="25">
        <f t="shared" si="6"/>
        <v>1.299150244052492</v>
      </c>
      <c r="L243" s="25">
        <f t="shared" si="7"/>
        <v>1.9621988827946986</v>
      </c>
      <c r="P243" s="25">
        <v>1</v>
      </c>
      <c r="Q243" s="25">
        <v>2</v>
      </c>
      <c r="R243" s="25">
        <v>1</v>
      </c>
      <c r="S243" s="25">
        <v>3</v>
      </c>
      <c r="T243" s="25">
        <v>1</v>
      </c>
      <c r="U243" s="25">
        <v>5</v>
      </c>
      <c r="V243" s="25">
        <v>4</v>
      </c>
      <c r="W243" s="25">
        <v>6</v>
      </c>
      <c r="X243" s="25">
        <v>7</v>
      </c>
      <c r="Y243" s="25">
        <v>9</v>
      </c>
    </row>
    <row r="244" spans="2:25" x14ac:dyDescent="0.25">
      <c r="B244" s="25">
        <v>1239</v>
      </c>
      <c r="C244" s="25" t="s">
        <v>31</v>
      </c>
      <c r="D244" s="25" t="s">
        <v>65</v>
      </c>
      <c r="E244" s="25">
        <v>4</v>
      </c>
      <c r="F244" s="25" t="s">
        <v>32</v>
      </c>
      <c r="G244" s="25">
        <v>45</v>
      </c>
      <c r="H244" s="25">
        <v>470000</v>
      </c>
      <c r="I244" s="25">
        <f>_xlfn.XLOOKUP('Clients Clustering'!B244,Data!P:P,Data!D:D)</f>
        <v>2370000</v>
      </c>
      <c r="K244" s="25">
        <f t="shared" si="6"/>
        <v>-0.64397026202373442</v>
      </c>
      <c r="L244" s="25">
        <f t="shared" si="7"/>
        <v>1.2646184875782207</v>
      </c>
      <c r="P244" s="25">
        <v>1</v>
      </c>
      <c r="Q244" s="25">
        <v>1</v>
      </c>
      <c r="R244" s="25">
        <v>1</v>
      </c>
      <c r="S244" s="25">
        <v>3</v>
      </c>
      <c r="T244" s="25">
        <v>1</v>
      </c>
      <c r="U244" s="25">
        <v>5</v>
      </c>
      <c r="V244" s="25">
        <v>6</v>
      </c>
      <c r="W244" s="25">
        <v>8</v>
      </c>
      <c r="X244" s="25">
        <v>9</v>
      </c>
      <c r="Y244" s="25">
        <v>1</v>
      </c>
    </row>
    <row r="245" spans="2:25" x14ac:dyDescent="0.25">
      <c r="B245" s="25">
        <v>1240</v>
      </c>
      <c r="C245" s="25" t="s">
        <v>31</v>
      </c>
      <c r="D245" s="25" t="s">
        <v>65</v>
      </c>
      <c r="E245" s="25">
        <v>3</v>
      </c>
      <c r="F245" s="25" t="s">
        <v>33</v>
      </c>
      <c r="G245" s="25">
        <v>46</v>
      </c>
      <c r="H245" s="25">
        <v>450000</v>
      </c>
      <c r="I245" s="25">
        <f>_xlfn.XLOOKUP('Clients Clustering'!B245,Data!P:P,Data!D:D)</f>
        <v>2830000</v>
      </c>
      <c r="K245" s="25">
        <f t="shared" si="6"/>
        <v>-0.74623976234353584</v>
      </c>
      <c r="L245" s="25">
        <f t="shared" si="7"/>
        <v>2.0874056203976559</v>
      </c>
      <c r="P245" s="25">
        <v>1</v>
      </c>
      <c r="Q245" s="25">
        <v>1</v>
      </c>
      <c r="R245" s="25">
        <v>3</v>
      </c>
      <c r="S245" s="25">
        <v>2</v>
      </c>
      <c r="T245" s="25">
        <v>4</v>
      </c>
      <c r="U245" s="25">
        <v>1</v>
      </c>
      <c r="V245" s="25">
        <v>1</v>
      </c>
      <c r="W245" s="25">
        <v>1</v>
      </c>
      <c r="X245" s="25">
        <v>8</v>
      </c>
      <c r="Y245" s="25">
        <v>10</v>
      </c>
    </row>
    <row r="246" spans="2:25" x14ac:dyDescent="0.25">
      <c r="B246" s="25">
        <v>1241</v>
      </c>
      <c r="C246" s="25" t="s">
        <v>31</v>
      </c>
      <c r="D246" s="25" t="s">
        <v>65</v>
      </c>
      <c r="E246" s="25">
        <v>3</v>
      </c>
      <c r="F246" s="25" t="s">
        <v>33</v>
      </c>
      <c r="G246" s="25">
        <v>45</v>
      </c>
      <c r="H246" s="25">
        <v>960000</v>
      </c>
      <c r="I246" s="25">
        <f>_xlfn.XLOOKUP('Clients Clustering'!B246,Data!P:P,Data!D:D)</f>
        <v>2460000</v>
      </c>
      <c r="K246" s="25">
        <f t="shared" si="6"/>
        <v>1.8616324958113999</v>
      </c>
      <c r="L246" s="25">
        <f t="shared" si="7"/>
        <v>1.4255985787820231</v>
      </c>
      <c r="P246" s="25">
        <v>1</v>
      </c>
      <c r="Q246" s="25">
        <v>2</v>
      </c>
      <c r="R246" s="25">
        <v>2</v>
      </c>
      <c r="S246" s="25">
        <v>4</v>
      </c>
      <c r="T246" s="25">
        <v>3</v>
      </c>
      <c r="U246" s="25">
        <v>4</v>
      </c>
      <c r="V246" s="25">
        <v>5</v>
      </c>
      <c r="W246" s="25">
        <v>4</v>
      </c>
      <c r="X246" s="25">
        <v>3</v>
      </c>
      <c r="Y246" s="25">
        <v>4</v>
      </c>
    </row>
    <row r="247" spans="2:25" x14ac:dyDescent="0.25">
      <c r="B247" s="25">
        <v>1242</v>
      </c>
      <c r="C247" s="25" t="s">
        <v>31</v>
      </c>
      <c r="D247" s="25" t="s">
        <v>65</v>
      </c>
      <c r="E247" s="25">
        <v>2</v>
      </c>
      <c r="F247" s="25" t="s">
        <v>33</v>
      </c>
      <c r="G247" s="25">
        <v>63</v>
      </c>
      <c r="H247" s="25">
        <v>380000</v>
      </c>
      <c r="I247" s="25">
        <f>_xlfn.XLOOKUP('Clients Clustering'!B247,Data!P:P,Data!D:D)</f>
        <v>1280000</v>
      </c>
      <c r="K247" s="25">
        <f t="shared" si="6"/>
        <v>-1.1041830134628408</v>
      </c>
      <c r="L247" s="25">
        <f t="shared" si="7"/>
        <v>-0.68502928366783289</v>
      </c>
      <c r="P247" s="25">
        <v>1</v>
      </c>
      <c r="Q247" s="25">
        <v>2</v>
      </c>
      <c r="R247" s="25">
        <v>2</v>
      </c>
      <c r="S247" s="25">
        <v>4</v>
      </c>
      <c r="T247" s="25">
        <v>3</v>
      </c>
      <c r="U247" s="25">
        <v>4</v>
      </c>
      <c r="V247" s="25">
        <v>5</v>
      </c>
      <c r="W247" s="25">
        <v>4</v>
      </c>
      <c r="X247" s="25">
        <v>3</v>
      </c>
      <c r="Y247" s="25">
        <v>4</v>
      </c>
    </row>
    <row r="248" spans="2:25" x14ac:dyDescent="0.25">
      <c r="B248" s="25">
        <v>1243</v>
      </c>
      <c r="C248" s="25" t="s">
        <v>31</v>
      </c>
      <c r="D248" s="25" t="s">
        <v>65</v>
      </c>
      <c r="E248" s="25">
        <v>3</v>
      </c>
      <c r="F248" s="25" t="s">
        <v>33</v>
      </c>
      <c r="G248" s="25">
        <v>57</v>
      </c>
      <c r="H248" s="25">
        <v>300000</v>
      </c>
      <c r="I248" s="25">
        <f>_xlfn.XLOOKUP('Clients Clustering'!B248,Data!P:P,Data!D:D)</f>
        <v>1140000</v>
      </c>
      <c r="K248" s="25">
        <f t="shared" si="6"/>
        <v>-1.5132610147420462</v>
      </c>
      <c r="L248" s="25">
        <f t="shared" si="7"/>
        <v>-0.93544275887374795</v>
      </c>
      <c r="P248" s="25">
        <v>1</v>
      </c>
      <c r="Q248" s="25">
        <v>2</v>
      </c>
      <c r="R248" s="25">
        <v>2</v>
      </c>
      <c r="S248" s="25">
        <v>1</v>
      </c>
      <c r="T248" s="25">
        <v>2</v>
      </c>
      <c r="U248" s="25">
        <v>3</v>
      </c>
      <c r="V248" s="25">
        <v>3</v>
      </c>
      <c r="W248" s="25">
        <v>3</v>
      </c>
      <c r="X248" s="25">
        <v>2</v>
      </c>
      <c r="Y248" s="25">
        <v>3</v>
      </c>
    </row>
    <row r="249" spans="2:25" x14ac:dyDescent="0.25">
      <c r="B249" s="25">
        <v>1244</v>
      </c>
      <c r="C249" s="25" t="s">
        <v>31</v>
      </c>
      <c r="D249" s="25" t="s">
        <v>65</v>
      </c>
      <c r="E249" s="25">
        <v>2</v>
      </c>
      <c r="F249" s="25" t="s">
        <v>33</v>
      </c>
      <c r="G249" s="25">
        <v>56</v>
      </c>
      <c r="H249" s="25">
        <v>730000</v>
      </c>
      <c r="I249" s="25">
        <f>_xlfn.XLOOKUP('Clients Clustering'!B249,Data!P:P,Data!D:D)</f>
        <v>1340000</v>
      </c>
      <c r="K249" s="25">
        <f t="shared" si="6"/>
        <v>0.68553324213368372</v>
      </c>
      <c r="L249" s="25">
        <f t="shared" si="7"/>
        <v>-0.5777092228652978</v>
      </c>
      <c r="P249" s="25">
        <v>1</v>
      </c>
      <c r="Q249" s="25">
        <v>2</v>
      </c>
      <c r="R249" s="25">
        <v>2</v>
      </c>
      <c r="S249" s="25">
        <v>1</v>
      </c>
      <c r="T249" s="25">
        <v>2</v>
      </c>
      <c r="U249" s="25">
        <v>3</v>
      </c>
      <c r="V249" s="25">
        <v>3</v>
      </c>
      <c r="W249" s="25">
        <v>3</v>
      </c>
      <c r="X249" s="25">
        <v>2</v>
      </c>
      <c r="Y249" s="25">
        <v>3</v>
      </c>
    </row>
    <row r="250" spans="2:25" x14ac:dyDescent="0.25">
      <c r="B250" s="25">
        <v>1245</v>
      </c>
      <c r="C250" s="25" t="s">
        <v>31</v>
      </c>
      <c r="D250" s="25" t="s">
        <v>66</v>
      </c>
      <c r="E250" s="25">
        <v>0</v>
      </c>
      <c r="F250" s="25" t="s">
        <v>32</v>
      </c>
      <c r="G250" s="25">
        <v>34</v>
      </c>
      <c r="H250" s="25">
        <v>920000</v>
      </c>
      <c r="I250" s="25">
        <f>_xlfn.XLOOKUP('Clients Clustering'!B250,Data!P:P,Data!D:D)</f>
        <v>1140000</v>
      </c>
      <c r="K250" s="25">
        <f t="shared" si="6"/>
        <v>1.657093495171797</v>
      </c>
      <c r="L250" s="25">
        <f t="shared" si="7"/>
        <v>-0.93544275887374795</v>
      </c>
      <c r="P250" s="25">
        <v>1</v>
      </c>
      <c r="Q250" s="25">
        <v>2</v>
      </c>
      <c r="R250" s="25">
        <v>2</v>
      </c>
      <c r="S250" s="25">
        <v>4</v>
      </c>
      <c r="T250" s="25">
        <v>3</v>
      </c>
      <c r="U250" s="25">
        <v>4</v>
      </c>
      <c r="V250" s="25">
        <v>5</v>
      </c>
      <c r="W250" s="25">
        <v>4</v>
      </c>
      <c r="X250" s="25">
        <v>3</v>
      </c>
      <c r="Y250" s="25">
        <v>4</v>
      </c>
    </row>
    <row r="251" spans="2:25" x14ac:dyDescent="0.25">
      <c r="B251" s="25">
        <v>1246</v>
      </c>
      <c r="C251" s="25" t="s">
        <v>31</v>
      </c>
      <c r="D251" s="25" t="s">
        <v>65</v>
      </c>
      <c r="E251" s="25">
        <v>2</v>
      </c>
      <c r="F251" s="25" t="s">
        <v>33</v>
      </c>
      <c r="G251" s="25">
        <v>60</v>
      </c>
      <c r="H251" s="25">
        <v>390000</v>
      </c>
      <c r="I251" s="25">
        <f>_xlfn.XLOOKUP('Clients Clustering'!B251,Data!P:P,Data!D:D)</f>
        <v>1340000</v>
      </c>
      <c r="K251" s="25">
        <f t="shared" si="6"/>
        <v>-1.0530482633029401</v>
      </c>
      <c r="L251" s="25">
        <f t="shared" si="7"/>
        <v>-0.5777092228652978</v>
      </c>
      <c r="P251" s="25">
        <v>1</v>
      </c>
      <c r="Q251" s="25">
        <v>2</v>
      </c>
      <c r="R251" s="25">
        <v>2</v>
      </c>
      <c r="S251" s="25">
        <v>1</v>
      </c>
      <c r="T251" s="25">
        <v>5</v>
      </c>
      <c r="U251" s="25">
        <v>2</v>
      </c>
      <c r="V251" s="25">
        <v>2</v>
      </c>
      <c r="W251" s="25">
        <v>2</v>
      </c>
      <c r="X251" s="25">
        <v>5</v>
      </c>
      <c r="Y251" s="25">
        <v>8</v>
      </c>
    </row>
    <row r="252" spans="2:25" x14ac:dyDescent="0.25">
      <c r="B252" s="25">
        <v>1247</v>
      </c>
      <c r="C252" s="25" t="s">
        <v>31</v>
      </c>
      <c r="D252" s="25" t="s">
        <v>65</v>
      </c>
      <c r="E252" s="25">
        <v>4</v>
      </c>
      <c r="F252" s="25" t="s">
        <v>33</v>
      </c>
      <c r="G252" s="25">
        <v>64</v>
      </c>
      <c r="H252" s="25">
        <v>610000</v>
      </c>
      <c r="I252" s="25">
        <f>_xlfn.XLOOKUP('Clients Clustering'!B252,Data!P:P,Data!D:D)</f>
        <v>1520000</v>
      </c>
      <c r="K252" s="25">
        <f t="shared" si="6"/>
        <v>7.1916240214875346E-2</v>
      </c>
      <c r="L252" s="25">
        <f t="shared" si="7"/>
        <v>-0.25574904045769264</v>
      </c>
      <c r="P252" s="25">
        <v>1</v>
      </c>
      <c r="Q252" s="25">
        <v>2</v>
      </c>
      <c r="R252" s="25">
        <v>2</v>
      </c>
      <c r="S252" s="25">
        <v>4</v>
      </c>
      <c r="T252" s="25">
        <v>3</v>
      </c>
      <c r="U252" s="25">
        <v>4</v>
      </c>
      <c r="V252" s="25">
        <v>5</v>
      </c>
      <c r="W252" s="25">
        <v>4</v>
      </c>
      <c r="X252" s="25">
        <v>3</v>
      </c>
      <c r="Y252" s="25">
        <v>4</v>
      </c>
    </row>
    <row r="253" spans="2:25" x14ac:dyDescent="0.25">
      <c r="B253" s="25">
        <v>1248</v>
      </c>
      <c r="C253" s="25" t="s">
        <v>31</v>
      </c>
      <c r="D253" s="25" t="s">
        <v>66</v>
      </c>
      <c r="E253" s="25">
        <v>0</v>
      </c>
      <c r="F253" s="25" t="s">
        <v>32</v>
      </c>
      <c r="G253" s="25">
        <v>31</v>
      </c>
      <c r="H253" s="25">
        <v>350000</v>
      </c>
      <c r="I253" s="25">
        <f>_xlfn.XLOOKUP('Clients Clustering'!B253,Data!P:P,Data!D:D)</f>
        <v>1260000</v>
      </c>
      <c r="K253" s="25">
        <f t="shared" si="6"/>
        <v>-1.2575872639425427</v>
      </c>
      <c r="L253" s="25">
        <f t="shared" si="7"/>
        <v>-0.72080263726867788</v>
      </c>
      <c r="P253" s="25">
        <v>1</v>
      </c>
      <c r="Q253" s="25">
        <v>2</v>
      </c>
      <c r="R253" s="25">
        <v>2</v>
      </c>
      <c r="S253" s="25">
        <v>4</v>
      </c>
      <c r="T253" s="25">
        <v>3</v>
      </c>
      <c r="U253" s="25">
        <v>4</v>
      </c>
      <c r="V253" s="25">
        <v>5</v>
      </c>
      <c r="W253" s="25">
        <v>4</v>
      </c>
      <c r="X253" s="25">
        <v>3</v>
      </c>
      <c r="Y253" s="25">
        <v>4</v>
      </c>
    </row>
    <row r="254" spans="2:25" x14ac:dyDescent="0.25">
      <c r="B254" s="25">
        <v>1249</v>
      </c>
      <c r="C254" s="25" t="s">
        <v>31</v>
      </c>
      <c r="D254" s="25" t="s">
        <v>65</v>
      </c>
      <c r="E254" s="25">
        <v>3</v>
      </c>
      <c r="F254" s="25" t="s">
        <v>33</v>
      </c>
      <c r="G254" s="25">
        <v>60</v>
      </c>
      <c r="H254" s="25">
        <v>370000</v>
      </c>
      <c r="I254" s="25">
        <f>_xlfn.XLOOKUP('Clients Clustering'!B254,Data!P:P,Data!D:D)</f>
        <v>840000</v>
      </c>
      <c r="K254" s="25">
        <f t="shared" si="6"/>
        <v>-1.1553177636227414</v>
      </c>
      <c r="L254" s="25">
        <f t="shared" si="7"/>
        <v>-1.4720430628864232</v>
      </c>
      <c r="P254" s="25">
        <v>1</v>
      </c>
      <c r="Q254" s="25">
        <v>2</v>
      </c>
      <c r="R254" s="25">
        <v>1</v>
      </c>
      <c r="S254" s="25">
        <v>3</v>
      </c>
      <c r="T254" s="25">
        <v>1</v>
      </c>
      <c r="U254" s="25">
        <v>5</v>
      </c>
      <c r="V254" s="25">
        <v>4</v>
      </c>
      <c r="W254" s="25">
        <v>6</v>
      </c>
      <c r="X254" s="25">
        <v>7</v>
      </c>
      <c r="Y254" s="25">
        <v>9</v>
      </c>
    </row>
    <row r="255" spans="2:25" x14ac:dyDescent="0.25">
      <c r="B255" s="25">
        <v>1250</v>
      </c>
      <c r="C255" s="25" t="s">
        <v>31</v>
      </c>
      <c r="D255" s="25" t="s">
        <v>65</v>
      </c>
      <c r="E255" s="25">
        <v>4</v>
      </c>
      <c r="F255" s="25" t="s">
        <v>32</v>
      </c>
      <c r="G255" s="25">
        <v>52</v>
      </c>
      <c r="H255" s="25">
        <v>320000</v>
      </c>
      <c r="I255" s="25">
        <f>_xlfn.XLOOKUP('Clients Clustering'!B255,Data!P:P,Data!D:D)</f>
        <v>2240000</v>
      </c>
      <c r="K255" s="25">
        <f t="shared" si="6"/>
        <v>-1.4109915144222449</v>
      </c>
      <c r="L255" s="25">
        <f t="shared" si="7"/>
        <v>1.0320916891727281</v>
      </c>
      <c r="P255" s="25">
        <v>1</v>
      </c>
      <c r="Q255" s="25">
        <v>2</v>
      </c>
      <c r="R255" s="25">
        <v>2</v>
      </c>
      <c r="S255" s="25">
        <v>1</v>
      </c>
      <c r="T255" s="25">
        <v>5</v>
      </c>
      <c r="U255" s="25">
        <v>2</v>
      </c>
      <c r="V255" s="25">
        <v>2</v>
      </c>
      <c r="W255" s="25">
        <v>2</v>
      </c>
      <c r="X255" s="25">
        <v>5</v>
      </c>
      <c r="Y255" s="25">
        <v>8</v>
      </c>
    </row>
    <row r="256" spans="2:25" x14ac:dyDescent="0.25">
      <c r="B256" s="25">
        <v>1251</v>
      </c>
      <c r="C256" s="25" t="s">
        <v>31</v>
      </c>
      <c r="D256" s="25" t="s">
        <v>65</v>
      </c>
      <c r="E256" s="25">
        <v>3</v>
      </c>
      <c r="F256" s="25" t="s">
        <v>32</v>
      </c>
      <c r="G256" s="25">
        <v>64</v>
      </c>
      <c r="H256" s="25">
        <v>600000</v>
      </c>
      <c r="I256" s="25">
        <f>_xlfn.XLOOKUP('Clients Clustering'!B256,Data!P:P,Data!D:D)</f>
        <v>1470000</v>
      </c>
      <c r="K256" s="25">
        <f t="shared" si="6"/>
        <v>2.0781490054974653E-2</v>
      </c>
      <c r="L256" s="25">
        <f t="shared" si="7"/>
        <v>-0.34518242445980518</v>
      </c>
      <c r="P256" s="25">
        <v>1</v>
      </c>
      <c r="Q256" s="25">
        <v>2</v>
      </c>
      <c r="R256" s="25">
        <v>2</v>
      </c>
      <c r="S256" s="25">
        <v>4</v>
      </c>
      <c r="T256" s="25">
        <v>3</v>
      </c>
      <c r="U256" s="25">
        <v>4</v>
      </c>
      <c r="V256" s="25">
        <v>5</v>
      </c>
      <c r="W256" s="25">
        <v>4</v>
      </c>
      <c r="X256" s="25">
        <v>3</v>
      </c>
      <c r="Y256" s="25">
        <v>4</v>
      </c>
    </row>
    <row r="257" spans="2:25" x14ac:dyDescent="0.25">
      <c r="B257" s="25">
        <v>1252</v>
      </c>
      <c r="C257" s="25" t="s">
        <v>31</v>
      </c>
      <c r="D257" s="25" t="s">
        <v>65</v>
      </c>
      <c r="E257" s="25">
        <v>2</v>
      </c>
      <c r="F257" s="25" t="s">
        <v>33</v>
      </c>
      <c r="G257" s="25">
        <v>57</v>
      </c>
      <c r="H257" s="25">
        <v>300000</v>
      </c>
      <c r="I257" s="25">
        <f>_xlfn.XLOOKUP('Clients Clustering'!B257,Data!P:P,Data!D:D)</f>
        <v>1290000</v>
      </c>
      <c r="K257" s="25">
        <f t="shared" si="6"/>
        <v>-1.5132610147420462</v>
      </c>
      <c r="L257" s="25">
        <f t="shared" si="7"/>
        <v>-0.66714260686741034</v>
      </c>
      <c r="P257" s="25">
        <v>1</v>
      </c>
      <c r="Q257" s="25">
        <v>2</v>
      </c>
      <c r="R257" s="25">
        <v>2</v>
      </c>
      <c r="S257" s="25">
        <v>4</v>
      </c>
      <c r="T257" s="25">
        <v>3</v>
      </c>
      <c r="U257" s="25">
        <v>4</v>
      </c>
      <c r="V257" s="25">
        <v>5</v>
      </c>
      <c r="W257" s="25">
        <v>4</v>
      </c>
      <c r="X257" s="25">
        <v>3</v>
      </c>
      <c r="Y257" s="25">
        <v>4</v>
      </c>
    </row>
    <row r="258" spans="2:25" x14ac:dyDescent="0.25">
      <c r="B258" s="25">
        <v>1253</v>
      </c>
      <c r="C258" s="25" t="s">
        <v>31</v>
      </c>
      <c r="D258" s="25" t="s">
        <v>65</v>
      </c>
      <c r="E258" s="25">
        <v>3</v>
      </c>
      <c r="F258" s="25" t="s">
        <v>33</v>
      </c>
      <c r="G258" s="25">
        <v>40</v>
      </c>
      <c r="H258" s="25">
        <v>380000</v>
      </c>
      <c r="I258" s="25">
        <f>_xlfn.XLOOKUP('Clients Clustering'!B258,Data!P:P,Data!D:D)</f>
        <v>1030000</v>
      </c>
      <c r="K258" s="25">
        <f t="shared" si="6"/>
        <v>-1.1041830134628408</v>
      </c>
      <c r="L258" s="25">
        <f t="shared" si="7"/>
        <v>-1.1321962036783955</v>
      </c>
      <c r="P258" s="25">
        <v>1</v>
      </c>
      <c r="Q258" s="25">
        <v>2</v>
      </c>
      <c r="R258" s="25">
        <v>2</v>
      </c>
      <c r="S258" s="25">
        <v>1</v>
      </c>
      <c r="T258" s="25">
        <v>5</v>
      </c>
      <c r="U258" s="25">
        <v>2</v>
      </c>
      <c r="V258" s="25">
        <v>2</v>
      </c>
      <c r="W258" s="25">
        <v>2</v>
      </c>
      <c r="X258" s="25">
        <v>5</v>
      </c>
      <c r="Y258" s="25">
        <v>8</v>
      </c>
    </row>
    <row r="259" spans="2:25" x14ac:dyDescent="0.25">
      <c r="B259" s="25">
        <v>1254</v>
      </c>
      <c r="C259" s="25" t="s">
        <v>31</v>
      </c>
      <c r="D259" s="25" t="s">
        <v>65</v>
      </c>
      <c r="E259" s="25">
        <v>2</v>
      </c>
      <c r="F259" s="25" t="s">
        <v>33</v>
      </c>
      <c r="G259" s="25">
        <v>61</v>
      </c>
      <c r="H259" s="25">
        <v>550000</v>
      </c>
      <c r="I259" s="25">
        <f>_xlfn.XLOOKUP('Clients Clustering'!B259,Data!P:P,Data!D:D)</f>
        <v>1570000</v>
      </c>
      <c r="K259" s="25">
        <f t="shared" si="6"/>
        <v>-0.23489226074452885</v>
      </c>
      <c r="L259" s="25">
        <f t="shared" si="7"/>
        <v>-0.16631565645558008</v>
      </c>
      <c r="P259" s="25">
        <v>1</v>
      </c>
      <c r="Q259" s="25">
        <v>2</v>
      </c>
      <c r="R259" s="25">
        <v>2</v>
      </c>
      <c r="S259" s="25">
        <v>1</v>
      </c>
      <c r="T259" s="25">
        <v>5</v>
      </c>
      <c r="U259" s="25">
        <v>2</v>
      </c>
      <c r="V259" s="25">
        <v>2</v>
      </c>
      <c r="W259" s="25">
        <v>2</v>
      </c>
      <c r="X259" s="25">
        <v>5</v>
      </c>
      <c r="Y259" s="25">
        <v>8</v>
      </c>
    </row>
    <row r="260" spans="2:25" x14ac:dyDescent="0.25">
      <c r="B260" s="25">
        <v>1255</v>
      </c>
      <c r="C260" s="25" t="s">
        <v>31</v>
      </c>
      <c r="D260" s="25" t="s">
        <v>65</v>
      </c>
      <c r="E260" s="25">
        <v>3</v>
      </c>
      <c r="F260" s="25" t="s">
        <v>33</v>
      </c>
      <c r="G260" s="25">
        <v>62</v>
      </c>
      <c r="H260" s="25">
        <v>550000</v>
      </c>
      <c r="I260" s="25">
        <f>_xlfn.XLOOKUP('Clients Clustering'!B260,Data!P:P,Data!D:D)</f>
        <v>1610000</v>
      </c>
      <c r="K260" s="25">
        <f t="shared" si="6"/>
        <v>-0.23489226074452885</v>
      </c>
      <c r="L260" s="25">
        <f t="shared" si="7"/>
        <v>-9.4768949253890053E-2</v>
      </c>
      <c r="P260" s="25">
        <v>1</v>
      </c>
      <c r="Q260" s="25">
        <v>2</v>
      </c>
      <c r="R260" s="25">
        <v>2</v>
      </c>
      <c r="S260" s="25">
        <v>1</v>
      </c>
      <c r="T260" s="25">
        <v>2</v>
      </c>
      <c r="U260" s="25">
        <v>3</v>
      </c>
      <c r="V260" s="25">
        <v>3</v>
      </c>
      <c r="W260" s="25">
        <v>3</v>
      </c>
      <c r="X260" s="25">
        <v>2</v>
      </c>
      <c r="Y260" s="25">
        <v>3</v>
      </c>
    </row>
    <row r="261" spans="2:25" x14ac:dyDescent="0.25">
      <c r="B261" s="25">
        <v>1256</v>
      </c>
      <c r="C261" s="25" t="s">
        <v>31</v>
      </c>
      <c r="D261" s="25" t="s">
        <v>66</v>
      </c>
      <c r="E261" s="25">
        <v>0</v>
      </c>
      <c r="F261" s="25" t="s">
        <v>33</v>
      </c>
      <c r="G261" s="25">
        <v>31</v>
      </c>
      <c r="H261" s="25">
        <v>950000</v>
      </c>
      <c r="I261" s="25">
        <f>_xlfn.XLOOKUP('Clients Clustering'!B261,Data!P:P,Data!D:D)</f>
        <v>970000</v>
      </c>
      <c r="K261" s="25">
        <f t="shared" si="6"/>
        <v>1.810497745651499</v>
      </c>
      <c r="L261" s="25">
        <f t="shared" si="7"/>
        <v>-1.2395162644809306</v>
      </c>
      <c r="P261" s="25">
        <v>1</v>
      </c>
      <c r="Q261" s="25">
        <v>2</v>
      </c>
      <c r="R261" s="25">
        <v>2</v>
      </c>
      <c r="S261" s="25">
        <v>1</v>
      </c>
      <c r="T261" s="25">
        <v>5</v>
      </c>
      <c r="U261" s="25">
        <v>2</v>
      </c>
      <c r="V261" s="25">
        <v>2</v>
      </c>
      <c r="W261" s="25">
        <v>2</v>
      </c>
      <c r="X261" s="25">
        <v>5</v>
      </c>
      <c r="Y261" s="25">
        <v>8</v>
      </c>
    </row>
    <row r="262" spans="2:25" x14ac:dyDescent="0.25">
      <c r="B262" s="25">
        <v>1257</v>
      </c>
      <c r="C262" s="25" t="s">
        <v>34</v>
      </c>
      <c r="D262" s="25" t="s">
        <v>65</v>
      </c>
      <c r="E262" s="25">
        <v>4</v>
      </c>
      <c r="F262" s="25" t="s">
        <v>33</v>
      </c>
      <c r="G262" s="25">
        <v>47</v>
      </c>
      <c r="H262" s="25">
        <v>620000</v>
      </c>
      <c r="I262" s="25">
        <f>_xlfn.XLOOKUP('Clients Clustering'!B262,Data!P:P,Data!D:D)</f>
        <v>1470000</v>
      </c>
      <c r="K262" s="25">
        <f t="shared" ref="K262:K325" si="8">STANDARDIZE(H262,AVERAGE(H:H),_xlfn.STDEV.S(H:H))</f>
        <v>0.12305099037477606</v>
      </c>
      <c r="L262" s="25">
        <f t="shared" ref="L262:L325" si="9">STANDARDIZE(I262,AVERAGE(I:I),_xlfn.STDEV.S(I:I))</f>
        <v>-0.34518242445980518</v>
      </c>
      <c r="P262" s="25">
        <v>1</v>
      </c>
      <c r="Q262" s="25">
        <v>2</v>
      </c>
      <c r="R262" s="25">
        <v>1</v>
      </c>
      <c r="S262" s="25">
        <v>3</v>
      </c>
      <c r="T262" s="25">
        <v>1</v>
      </c>
      <c r="U262" s="25">
        <v>5</v>
      </c>
      <c r="V262" s="25">
        <v>4</v>
      </c>
      <c r="W262" s="25">
        <v>6</v>
      </c>
      <c r="X262" s="25">
        <v>7</v>
      </c>
      <c r="Y262" s="25">
        <v>9</v>
      </c>
    </row>
    <row r="263" spans="2:25" x14ac:dyDescent="0.25">
      <c r="B263" s="25">
        <v>1258</v>
      </c>
      <c r="C263" s="25" t="s">
        <v>34</v>
      </c>
      <c r="D263" s="25" t="s">
        <v>65</v>
      </c>
      <c r="E263" s="25">
        <v>4</v>
      </c>
      <c r="F263" s="25" t="s">
        <v>33</v>
      </c>
      <c r="G263" s="25">
        <v>64</v>
      </c>
      <c r="H263" s="25">
        <v>370000</v>
      </c>
      <c r="I263" s="25">
        <f>_xlfn.XLOOKUP('Clients Clustering'!B263,Data!P:P,Data!D:D)</f>
        <v>1960000</v>
      </c>
      <c r="K263" s="25">
        <f t="shared" si="8"/>
        <v>-1.1553177636227414</v>
      </c>
      <c r="L263" s="25">
        <f t="shared" si="9"/>
        <v>0.53126473876089775</v>
      </c>
      <c r="P263" s="25">
        <v>1</v>
      </c>
      <c r="Q263" s="25">
        <v>2</v>
      </c>
      <c r="R263" s="25">
        <v>2</v>
      </c>
      <c r="S263" s="25">
        <v>4</v>
      </c>
      <c r="T263" s="25">
        <v>3</v>
      </c>
      <c r="U263" s="25">
        <v>4</v>
      </c>
      <c r="V263" s="25">
        <v>5</v>
      </c>
      <c r="W263" s="25">
        <v>4</v>
      </c>
      <c r="X263" s="25">
        <v>3</v>
      </c>
      <c r="Y263" s="25">
        <v>4</v>
      </c>
    </row>
    <row r="264" spans="2:25" x14ac:dyDescent="0.25">
      <c r="B264" s="25">
        <v>1259</v>
      </c>
      <c r="C264" s="25" t="s">
        <v>31</v>
      </c>
      <c r="D264" s="25" t="s">
        <v>66</v>
      </c>
      <c r="E264" s="25">
        <v>0</v>
      </c>
      <c r="F264" s="25" t="s">
        <v>32</v>
      </c>
      <c r="G264" s="25">
        <v>38</v>
      </c>
      <c r="H264" s="25">
        <v>390000</v>
      </c>
      <c r="I264" s="25">
        <f>_xlfn.XLOOKUP('Clients Clustering'!B264,Data!P:P,Data!D:D)</f>
        <v>1240000</v>
      </c>
      <c r="K264" s="25">
        <f t="shared" si="8"/>
        <v>-1.0530482633029401</v>
      </c>
      <c r="L264" s="25">
        <f t="shared" si="9"/>
        <v>-0.75657599086952287</v>
      </c>
      <c r="P264" s="25">
        <v>1</v>
      </c>
      <c r="Q264" s="25">
        <v>1</v>
      </c>
      <c r="R264" s="25">
        <v>3</v>
      </c>
      <c r="S264" s="25">
        <v>2</v>
      </c>
      <c r="T264" s="25">
        <v>4</v>
      </c>
      <c r="U264" s="25">
        <v>1</v>
      </c>
      <c r="V264" s="25">
        <v>1</v>
      </c>
      <c r="W264" s="25">
        <v>5</v>
      </c>
      <c r="X264" s="25">
        <v>6</v>
      </c>
      <c r="Y264" s="25">
        <v>7</v>
      </c>
    </row>
    <row r="265" spans="2:25" x14ac:dyDescent="0.25">
      <c r="B265" s="25">
        <v>1260</v>
      </c>
      <c r="C265" s="25" t="s">
        <v>31</v>
      </c>
      <c r="D265" s="25" t="s">
        <v>65</v>
      </c>
      <c r="E265" s="25">
        <v>3</v>
      </c>
      <c r="F265" s="25" t="s">
        <v>32</v>
      </c>
      <c r="G265" s="25">
        <v>40</v>
      </c>
      <c r="H265" s="25">
        <v>770000</v>
      </c>
      <c r="I265" s="25">
        <f>_xlfn.XLOOKUP('Clients Clustering'!B265,Data!P:P,Data!D:D)</f>
        <v>2140000</v>
      </c>
      <c r="K265" s="25">
        <f t="shared" si="8"/>
        <v>0.89007224277328656</v>
      </c>
      <c r="L265" s="25">
        <f t="shared" si="9"/>
        <v>0.8532249211685029</v>
      </c>
      <c r="P265" s="25">
        <v>1</v>
      </c>
      <c r="Q265" s="25">
        <v>2</v>
      </c>
      <c r="R265" s="25">
        <v>2</v>
      </c>
      <c r="S265" s="25">
        <v>4</v>
      </c>
      <c r="T265" s="25">
        <v>3</v>
      </c>
      <c r="U265" s="25">
        <v>4</v>
      </c>
      <c r="V265" s="25">
        <v>5</v>
      </c>
      <c r="W265" s="25">
        <v>4</v>
      </c>
      <c r="X265" s="25">
        <v>3</v>
      </c>
      <c r="Y265" s="25">
        <v>4</v>
      </c>
    </row>
    <row r="266" spans="2:25" x14ac:dyDescent="0.25">
      <c r="B266" s="25">
        <v>1261</v>
      </c>
      <c r="C266" s="25" t="s">
        <v>31</v>
      </c>
      <c r="D266" s="25" t="s">
        <v>66</v>
      </c>
      <c r="E266" s="25">
        <v>0</v>
      </c>
      <c r="F266" s="25" t="s">
        <v>32</v>
      </c>
      <c r="G266" s="25">
        <v>32</v>
      </c>
      <c r="H266" s="25">
        <v>360000</v>
      </c>
      <c r="I266" s="25">
        <f>_xlfn.XLOOKUP('Clients Clustering'!B266,Data!P:P,Data!D:D)</f>
        <v>1220000</v>
      </c>
      <c r="K266" s="25">
        <f t="shared" si="8"/>
        <v>-1.2064525137826421</v>
      </c>
      <c r="L266" s="25">
        <f t="shared" si="9"/>
        <v>-0.79234934447036787</v>
      </c>
      <c r="P266" s="25">
        <v>1</v>
      </c>
      <c r="Q266" s="25">
        <v>1</v>
      </c>
      <c r="R266" s="25">
        <v>3</v>
      </c>
      <c r="S266" s="25">
        <v>2</v>
      </c>
      <c r="T266" s="25">
        <v>4</v>
      </c>
      <c r="U266" s="25">
        <v>1</v>
      </c>
      <c r="V266" s="25">
        <v>1</v>
      </c>
      <c r="W266" s="25">
        <v>5</v>
      </c>
      <c r="X266" s="25">
        <v>6</v>
      </c>
      <c r="Y266" s="25">
        <v>7</v>
      </c>
    </row>
    <row r="267" spans="2:25" x14ac:dyDescent="0.25">
      <c r="B267" s="25">
        <v>1262</v>
      </c>
      <c r="C267" s="25" t="s">
        <v>31</v>
      </c>
      <c r="D267" s="25" t="s">
        <v>65</v>
      </c>
      <c r="E267" s="25">
        <v>3</v>
      </c>
      <c r="F267" s="25" t="s">
        <v>33</v>
      </c>
      <c r="G267" s="25">
        <v>43</v>
      </c>
      <c r="H267" s="25">
        <v>770000</v>
      </c>
      <c r="I267" s="25">
        <f>_xlfn.XLOOKUP('Clients Clustering'!B267,Data!P:P,Data!D:D)</f>
        <v>2240000</v>
      </c>
      <c r="K267" s="25">
        <f t="shared" si="8"/>
        <v>0.89007224277328656</v>
      </c>
      <c r="L267" s="25">
        <f t="shared" si="9"/>
        <v>1.0320916891727281</v>
      </c>
      <c r="P267" s="25">
        <v>1</v>
      </c>
      <c r="Q267" s="25">
        <v>2</v>
      </c>
      <c r="R267" s="25">
        <v>2</v>
      </c>
      <c r="S267" s="25">
        <v>1</v>
      </c>
      <c r="T267" s="25">
        <v>5</v>
      </c>
      <c r="U267" s="25">
        <v>2</v>
      </c>
      <c r="V267" s="25">
        <v>2</v>
      </c>
      <c r="W267" s="25">
        <v>2</v>
      </c>
      <c r="X267" s="25">
        <v>5</v>
      </c>
      <c r="Y267" s="25">
        <v>8</v>
      </c>
    </row>
    <row r="268" spans="2:25" x14ac:dyDescent="0.25">
      <c r="B268" s="25">
        <v>1263</v>
      </c>
      <c r="C268" s="25" t="s">
        <v>31</v>
      </c>
      <c r="D268" s="25" t="s">
        <v>65</v>
      </c>
      <c r="E268" s="25">
        <v>3</v>
      </c>
      <c r="F268" s="25" t="s">
        <v>33</v>
      </c>
      <c r="G268" s="25">
        <v>59</v>
      </c>
      <c r="H268" s="25">
        <v>590000</v>
      </c>
      <c r="I268" s="25">
        <f>_xlfn.XLOOKUP('Clients Clustering'!B268,Data!P:P,Data!D:D)</f>
        <v>1360000</v>
      </c>
      <c r="K268" s="25">
        <f t="shared" si="8"/>
        <v>-3.0353260104926044E-2</v>
      </c>
      <c r="L268" s="25">
        <f t="shared" si="9"/>
        <v>-0.54193586926445281</v>
      </c>
      <c r="P268" s="25">
        <v>1</v>
      </c>
      <c r="Q268" s="25">
        <v>2</v>
      </c>
      <c r="R268" s="25">
        <v>2</v>
      </c>
      <c r="S268" s="25">
        <v>1</v>
      </c>
      <c r="T268" s="25">
        <v>2</v>
      </c>
      <c r="U268" s="25">
        <v>3</v>
      </c>
      <c r="V268" s="25">
        <v>3</v>
      </c>
      <c r="W268" s="25">
        <v>3</v>
      </c>
      <c r="X268" s="25">
        <v>2</v>
      </c>
      <c r="Y268" s="25">
        <v>3</v>
      </c>
    </row>
    <row r="269" spans="2:25" x14ac:dyDescent="0.25">
      <c r="B269" s="25">
        <v>1264</v>
      </c>
      <c r="C269" s="25" t="s">
        <v>34</v>
      </c>
      <c r="D269" s="25" t="s">
        <v>65</v>
      </c>
      <c r="E269" s="25">
        <v>3</v>
      </c>
      <c r="F269" s="25" t="s">
        <v>33</v>
      </c>
      <c r="G269" s="25">
        <v>56</v>
      </c>
      <c r="H269" s="25">
        <v>740000</v>
      </c>
      <c r="I269" s="25">
        <f>_xlfn.XLOOKUP('Clients Clustering'!B269,Data!P:P,Data!D:D)</f>
        <v>1190000</v>
      </c>
      <c r="K269" s="25">
        <f t="shared" si="8"/>
        <v>0.73666799229358448</v>
      </c>
      <c r="L269" s="25">
        <f t="shared" si="9"/>
        <v>-0.84600937487163541</v>
      </c>
      <c r="P269" s="25">
        <v>1</v>
      </c>
      <c r="Q269" s="25">
        <v>2</v>
      </c>
      <c r="R269" s="25">
        <v>2</v>
      </c>
      <c r="S269" s="25">
        <v>1</v>
      </c>
      <c r="T269" s="25">
        <v>5</v>
      </c>
      <c r="U269" s="25">
        <v>2</v>
      </c>
      <c r="V269" s="25">
        <v>2</v>
      </c>
      <c r="W269" s="25">
        <v>2</v>
      </c>
      <c r="X269" s="25">
        <v>5</v>
      </c>
      <c r="Y269" s="25">
        <v>5</v>
      </c>
    </row>
    <row r="270" spans="2:25" x14ac:dyDescent="0.25">
      <c r="B270" s="25">
        <v>1265</v>
      </c>
      <c r="C270" s="25" t="s">
        <v>31</v>
      </c>
      <c r="D270" s="25" t="s">
        <v>66</v>
      </c>
      <c r="E270" s="25">
        <v>0</v>
      </c>
      <c r="F270" s="25" t="s">
        <v>33</v>
      </c>
      <c r="G270" s="25">
        <v>34</v>
      </c>
      <c r="H270" s="25">
        <v>570000</v>
      </c>
      <c r="I270" s="25">
        <f>_xlfn.XLOOKUP('Clients Clustering'!B270,Data!P:P,Data!D:D)</f>
        <v>1830000</v>
      </c>
      <c r="K270" s="25">
        <f t="shared" si="8"/>
        <v>-0.13262276042472745</v>
      </c>
      <c r="L270" s="25">
        <f t="shared" si="9"/>
        <v>0.29873794035540513</v>
      </c>
      <c r="P270" s="25">
        <v>1</v>
      </c>
      <c r="Q270" s="25">
        <v>2</v>
      </c>
      <c r="R270" s="25">
        <v>1</v>
      </c>
      <c r="S270" s="25">
        <v>3</v>
      </c>
      <c r="T270" s="25">
        <v>1</v>
      </c>
      <c r="U270" s="25">
        <v>5</v>
      </c>
      <c r="V270" s="25">
        <v>4</v>
      </c>
      <c r="W270" s="25">
        <v>6</v>
      </c>
      <c r="X270" s="25">
        <v>7</v>
      </c>
      <c r="Y270" s="25">
        <v>9</v>
      </c>
    </row>
    <row r="271" spans="2:25" x14ac:dyDescent="0.25">
      <c r="B271" s="25">
        <v>1266</v>
      </c>
      <c r="C271" s="25" t="s">
        <v>34</v>
      </c>
      <c r="D271" s="25" t="s">
        <v>65</v>
      </c>
      <c r="E271" s="25">
        <v>2</v>
      </c>
      <c r="F271" s="25" t="s">
        <v>33</v>
      </c>
      <c r="G271" s="25">
        <v>55</v>
      </c>
      <c r="H271" s="25">
        <v>410000</v>
      </c>
      <c r="I271" s="25">
        <f>_xlfn.XLOOKUP('Clients Clustering'!B271,Data!P:P,Data!D:D)</f>
        <v>2020000</v>
      </c>
      <c r="K271" s="25">
        <f t="shared" si="8"/>
        <v>-0.95077876298313857</v>
      </c>
      <c r="L271" s="25">
        <f t="shared" si="9"/>
        <v>0.63858479956343284</v>
      </c>
      <c r="P271" s="25">
        <v>1</v>
      </c>
      <c r="Q271" s="25">
        <v>1</v>
      </c>
      <c r="R271" s="25">
        <v>1</v>
      </c>
      <c r="S271" s="25">
        <v>3</v>
      </c>
      <c r="T271" s="25">
        <v>1</v>
      </c>
      <c r="U271" s="25">
        <v>5</v>
      </c>
      <c r="V271" s="25">
        <v>6</v>
      </c>
      <c r="W271" s="25">
        <v>8</v>
      </c>
      <c r="X271" s="25">
        <v>9</v>
      </c>
      <c r="Y271" s="25">
        <v>1</v>
      </c>
    </row>
    <row r="272" spans="2:25" x14ac:dyDescent="0.25">
      <c r="B272" s="25">
        <v>1267</v>
      </c>
      <c r="C272" s="25" t="s">
        <v>31</v>
      </c>
      <c r="D272" s="25" t="s">
        <v>65</v>
      </c>
      <c r="E272" s="25">
        <v>4</v>
      </c>
      <c r="F272" s="25" t="s">
        <v>33</v>
      </c>
      <c r="G272" s="25">
        <v>52</v>
      </c>
      <c r="H272" s="25">
        <v>550000</v>
      </c>
      <c r="I272" s="25">
        <f>_xlfn.XLOOKUP('Clients Clustering'!B272,Data!P:P,Data!D:D)</f>
        <v>2480000</v>
      </c>
      <c r="K272" s="25">
        <f t="shared" si="8"/>
        <v>-0.23489226074452885</v>
      </c>
      <c r="L272" s="25">
        <f t="shared" si="9"/>
        <v>1.4613719323828682</v>
      </c>
      <c r="P272" s="25">
        <v>1</v>
      </c>
      <c r="Q272" s="25">
        <v>2</v>
      </c>
      <c r="R272" s="25">
        <v>1</v>
      </c>
      <c r="S272" s="25">
        <v>3</v>
      </c>
      <c r="T272" s="25">
        <v>1</v>
      </c>
      <c r="U272" s="25">
        <v>5</v>
      </c>
      <c r="V272" s="25">
        <v>4</v>
      </c>
      <c r="W272" s="25">
        <v>6</v>
      </c>
      <c r="X272" s="25">
        <v>7</v>
      </c>
      <c r="Y272" s="25">
        <v>9</v>
      </c>
    </row>
    <row r="273" spans="2:25" x14ac:dyDescent="0.25">
      <c r="B273" s="25">
        <v>1268</v>
      </c>
      <c r="C273" s="25" t="s">
        <v>31</v>
      </c>
      <c r="D273" s="25" t="s">
        <v>65</v>
      </c>
      <c r="E273" s="25">
        <v>4</v>
      </c>
      <c r="F273" s="25" t="s">
        <v>33</v>
      </c>
      <c r="G273" s="25">
        <v>41</v>
      </c>
      <c r="H273" s="25">
        <v>500000</v>
      </c>
      <c r="I273" s="25">
        <f>_xlfn.XLOOKUP('Clients Clustering'!B273,Data!P:P,Data!D:D)</f>
        <v>2100000</v>
      </c>
      <c r="K273" s="25">
        <f t="shared" si="8"/>
        <v>-0.49056601154403234</v>
      </c>
      <c r="L273" s="25">
        <f t="shared" si="9"/>
        <v>0.78167821396681292</v>
      </c>
      <c r="P273" s="25">
        <v>1</v>
      </c>
      <c r="Q273" s="25">
        <v>2</v>
      </c>
      <c r="R273" s="25">
        <v>2</v>
      </c>
      <c r="S273" s="25">
        <v>1</v>
      </c>
      <c r="T273" s="25">
        <v>5</v>
      </c>
      <c r="U273" s="25">
        <v>2</v>
      </c>
      <c r="V273" s="25">
        <v>2</v>
      </c>
      <c r="W273" s="25">
        <v>2</v>
      </c>
      <c r="X273" s="25">
        <v>1</v>
      </c>
      <c r="Y273" s="25">
        <v>8</v>
      </c>
    </row>
    <row r="274" spans="2:25" x14ac:dyDescent="0.25">
      <c r="B274" s="25">
        <v>1269</v>
      </c>
      <c r="C274" s="25" t="s">
        <v>31</v>
      </c>
      <c r="D274" s="25" t="s">
        <v>65</v>
      </c>
      <c r="E274" s="25">
        <v>4</v>
      </c>
      <c r="F274" s="25" t="s">
        <v>33</v>
      </c>
      <c r="G274" s="25">
        <v>44</v>
      </c>
      <c r="H274" s="25">
        <v>660000</v>
      </c>
      <c r="I274" s="25">
        <f>_xlfn.XLOOKUP('Clients Clustering'!B274,Data!P:P,Data!D:D)</f>
        <v>1370000</v>
      </c>
      <c r="K274" s="25">
        <f t="shared" si="8"/>
        <v>0.32758999101437886</v>
      </c>
      <c r="L274" s="25">
        <f t="shared" si="9"/>
        <v>-0.52404919246403026</v>
      </c>
      <c r="P274" s="25">
        <v>1</v>
      </c>
      <c r="Q274" s="25">
        <v>2</v>
      </c>
      <c r="R274" s="25">
        <v>2</v>
      </c>
      <c r="S274" s="25">
        <v>4</v>
      </c>
      <c r="T274" s="25">
        <v>3</v>
      </c>
      <c r="U274" s="25">
        <v>4</v>
      </c>
      <c r="V274" s="25">
        <v>5</v>
      </c>
      <c r="W274" s="25">
        <v>4</v>
      </c>
      <c r="X274" s="25">
        <v>3</v>
      </c>
      <c r="Y274" s="25">
        <v>4</v>
      </c>
    </row>
    <row r="275" spans="2:25" x14ac:dyDescent="0.25">
      <c r="B275" s="25">
        <v>1270</v>
      </c>
      <c r="C275" s="25" t="s">
        <v>31</v>
      </c>
      <c r="D275" s="25" t="s">
        <v>65</v>
      </c>
      <c r="E275" s="25">
        <v>4</v>
      </c>
      <c r="F275" s="25" t="s">
        <v>33</v>
      </c>
      <c r="G275" s="25">
        <v>40</v>
      </c>
      <c r="H275" s="25">
        <v>310000</v>
      </c>
      <c r="I275" s="25">
        <f>_xlfn.XLOOKUP('Clients Clustering'!B275,Data!P:P,Data!D:D)</f>
        <v>1110000</v>
      </c>
      <c r="K275" s="25">
        <f t="shared" si="8"/>
        <v>-1.4621262645821456</v>
      </c>
      <c r="L275" s="25">
        <f t="shared" si="9"/>
        <v>-0.98910278927501549</v>
      </c>
      <c r="P275" s="25">
        <v>1</v>
      </c>
      <c r="Q275" s="25">
        <v>1</v>
      </c>
      <c r="R275" s="25">
        <v>3</v>
      </c>
      <c r="S275" s="25">
        <v>2</v>
      </c>
      <c r="T275" s="25">
        <v>4</v>
      </c>
      <c r="U275" s="25">
        <v>6</v>
      </c>
      <c r="V275" s="25">
        <v>7</v>
      </c>
      <c r="W275" s="25">
        <v>7</v>
      </c>
      <c r="X275" s="25">
        <v>4</v>
      </c>
      <c r="Y275" s="25">
        <v>6</v>
      </c>
    </row>
    <row r="276" spans="2:25" x14ac:dyDescent="0.25">
      <c r="B276" s="25">
        <v>1271</v>
      </c>
      <c r="C276" s="25" t="s">
        <v>31</v>
      </c>
      <c r="D276" s="25" t="s">
        <v>65</v>
      </c>
      <c r="E276" s="25">
        <v>3</v>
      </c>
      <c r="F276" s="25" t="s">
        <v>33</v>
      </c>
      <c r="G276" s="25">
        <v>52</v>
      </c>
      <c r="H276" s="25">
        <v>990000</v>
      </c>
      <c r="I276" s="25">
        <f>_xlfn.XLOOKUP('Clients Clustering'!B276,Data!P:P,Data!D:D)</f>
        <v>2680000</v>
      </c>
      <c r="K276" s="25">
        <f t="shared" si="8"/>
        <v>2.0150367462911021</v>
      </c>
      <c r="L276" s="25">
        <f t="shared" si="9"/>
        <v>1.8191054683913184</v>
      </c>
      <c r="P276" s="25">
        <v>1</v>
      </c>
      <c r="Q276" s="25">
        <v>1</v>
      </c>
      <c r="R276" s="25">
        <v>3</v>
      </c>
      <c r="S276" s="25">
        <v>2</v>
      </c>
      <c r="T276" s="25">
        <v>4</v>
      </c>
      <c r="U276" s="25">
        <v>6</v>
      </c>
      <c r="V276" s="25">
        <v>7</v>
      </c>
      <c r="W276" s="25">
        <v>7</v>
      </c>
      <c r="X276" s="25">
        <v>4</v>
      </c>
      <c r="Y276" s="25">
        <v>6</v>
      </c>
    </row>
    <row r="277" spans="2:25" x14ac:dyDescent="0.25">
      <c r="B277" s="25">
        <v>1272</v>
      </c>
      <c r="C277" s="25" t="s">
        <v>34</v>
      </c>
      <c r="D277" s="25" t="s">
        <v>65</v>
      </c>
      <c r="E277" s="25">
        <v>3</v>
      </c>
      <c r="F277" s="25" t="s">
        <v>33</v>
      </c>
      <c r="G277" s="25">
        <v>58</v>
      </c>
      <c r="H277" s="25">
        <v>790000</v>
      </c>
      <c r="I277" s="25">
        <f>_xlfn.XLOOKUP('Clients Clustering'!B277,Data!P:P,Data!D:D)</f>
        <v>2790000</v>
      </c>
      <c r="K277" s="25">
        <f t="shared" si="8"/>
        <v>0.99234174309308798</v>
      </c>
      <c r="L277" s="25">
        <f t="shared" si="9"/>
        <v>2.0158589131959661</v>
      </c>
      <c r="P277" s="25">
        <v>1</v>
      </c>
      <c r="Q277" s="25">
        <v>2</v>
      </c>
      <c r="R277" s="25">
        <v>2</v>
      </c>
      <c r="S277" s="25">
        <v>1</v>
      </c>
      <c r="T277" s="25">
        <v>2</v>
      </c>
      <c r="U277" s="25">
        <v>3</v>
      </c>
      <c r="V277" s="25">
        <v>3</v>
      </c>
      <c r="W277" s="25">
        <v>3</v>
      </c>
      <c r="X277" s="25">
        <v>2</v>
      </c>
      <c r="Y277" s="25">
        <v>3</v>
      </c>
    </row>
    <row r="278" spans="2:25" x14ac:dyDescent="0.25">
      <c r="B278" s="25">
        <v>1273</v>
      </c>
      <c r="C278" s="25" t="s">
        <v>31</v>
      </c>
      <c r="D278" s="25" t="s">
        <v>66</v>
      </c>
      <c r="E278" s="25">
        <v>0</v>
      </c>
      <c r="F278" s="25" t="s">
        <v>32</v>
      </c>
      <c r="G278" s="25">
        <v>36</v>
      </c>
      <c r="H278" s="25">
        <v>760000</v>
      </c>
      <c r="I278" s="25">
        <f>_xlfn.XLOOKUP('Clients Clustering'!B278,Data!P:P,Data!D:D)</f>
        <v>940000</v>
      </c>
      <c r="K278" s="25">
        <f t="shared" si="8"/>
        <v>0.83893749261338579</v>
      </c>
      <c r="L278" s="25">
        <f t="shared" si="9"/>
        <v>-1.2931762948821981</v>
      </c>
      <c r="P278" s="25">
        <v>1</v>
      </c>
      <c r="Q278" s="25">
        <v>1</v>
      </c>
      <c r="R278" s="25">
        <v>3</v>
      </c>
      <c r="S278" s="25">
        <v>2</v>
      </c>
      <c r="T278" s="25">
        <v>4</v>
      </c>
      <c r="U278" s="25">
        <v>1</v>
      </c>
      <c r="V278" s="25">
        <v>1</v>
      </c>
      <c r="W278" s="25">
        <v>5</v>
      </c>
      <c r="X278" s="25">
        <v>6</v>
      </c>
      <c r="Y278" s="25">
        <v>7</v>
      </c>
    </row>
    <row r="279" spans="2:25" x14ac:dyDescent="0.25">
      <c r="B279" s="25">
        <v>1274</v>
      </c>
      <c r="C279" s="25" t="s">
        <v>31</v>
      </c>
      <c r="D279" s="25" t="s">
        <v>65</v>
      </c>
      <c r="E279" s="25">
        <v>3</v>
      </c>
      <c r="F279" s="25" t="s">
        <v>33</v>
      </c>
      <c r="G279" s="25">
        <v>46</v>
      </c>
      <c r="H279" s="25">
        <v>800000</v>
      </c>
      <c r="I279" s="25">
        <f>_xlfn.XLOOKUP('Clients Clustering'!B279,Data!P:P,Data!D:D)</f>
        <v>2080000</v>
      </c>
      <c r="K279" s="25">
        <f t="shared" si="8"/>
        <v>1.0434764932529885</v>
      </c>
      <c r="L279" s="25">
        <f t="shared" si="9"/>
        <v>0.74590486036596781</v>
      </c>
      <c r="P279" s="25">
        <v>1</v>
      </c>
      <c r="Q279" s="25">
        <v>2</v>
      </c>
      <c r="R279" s="25">
        <v>2</v>
      </c>
      <c r="S279" s="25">
        <v>1</v>
      </c>
      <c r="T279" s="25">
        <v>2</v>
      </c>
      <c r="U279" s="25">
        <v>3</v>
      </c>
      <c r="V279" s="25">
        <v>3</v>
      </c>
      <c r="W279" s="25">
        <v>3</v>
      </c>
      <c r="X279" s="25">
        <v>1</v>
      </c>
      <c r="Y279" s="25">
        <v>2</v>
      </c>
    </row>
    <row r="280" spans="2:25" x14ac:dyDescent="0.25">
      <c r="B280" s="25">
        <v>1275</v>
      </c>
      <c r="C280" s="25" t="s">
        <v>31</v>
      </c>
      <c r="D280" s="25" t="s">
        <v>65</v>
      </c>
      <c r="E280" s="25">
        <v>3</v>
      </c>
      <c r="F280" s="25" t="s">
        <v>33</v>
      </c>
      <c r="G280" s="25">
        <v>64</v>
      </c>
      <c r="H280" s="25">
        <v>680000</v>
      </c>
      <c r="I280" s="25">
        <f>_xlfn.XLOOKUP('Clients Clustering'!B280,Data!P:P,Data!D:D)</f>
        <v>830000</v>
      </c>
      <c r="K280" s="25">
        <f t="shared" si="8"/>
        <v>0.42985949133418022</v>
      </c>
      <c r="L280" s="25">
        <f t="shared" si="9"/>
        <v>-1.4899297396868458</v>
      </c>
      <c r="P280" s="25">
        <v>1</v>
      </c>
      <c r="Q280" s="25">
        <v>1</v>
      </c>
      <c r="R280" s="25">
        <v>3</v>
      </c>
      <c r="S280" s="25">
        <v>2</v>
      </c>
      <c r="T280" s="25">
        <v>4</v>
      </c>
      <c r="U280" s="25">
        <v>1</v>
      </c>
      <c r="V280" s="25">
        <v>1</v>
      </c>
      <c r="W280" s="25">
        <v>5</v>
      </c>
      <c r="X280" s="25">
        <v>6</v>
      </c>
      <c r="Y280" s="25">
        <v>7</v>
      </c>
    </row>
    <row r="281" spans="2:25" x14ac:dyDescent="0.25">
      <c r="B281" s="25">
        <v>1276</v>
      </c>
      <c r="C281" s="25" t="s">
        <v>34</v>
      </c>
      <c r="D281" s="25" t="s">
        <v>65</v>
      </c>
      <c r="E281" s="25">
        <v>4</v>
      </c>
      <c r="F281" s="25" t="s">
        <v>33</v>
      </c>
      <c r="G281" s="25">
        <v>56</v>
      </c>
      <c r="H281" s="25">
        <v>840000</v>
      </c>
      <c r="I281" s="25">
        <f>_xlfn.XLOOKUP('Clients Clustering'!B281,Data!P:P,Data!D:D)</f>
        <v>2310000</v>
      </c>
      <c r="K281" s="25">
        <f t="shared" si="8"/>
        <v>1.2480154938925914</v>
      </c>
      <c r="L281" s="25">
        <f t="shared" si="9"/>
        <v>1.1572984267756856</v>
      </c>
      <c r="P281" s="25">
        <v>1</v>
      </c>
      <c r="Q281" s="25">
        <v>2</v>
      </c>
      <c r="R281" s="25">
        <v>1</v>
      </c>
      <c r="S281" s="25">
        <v>3</v>
      </c>
      <c r="T281" s="25">
        <v>1</v>
      </c>
      <c r="U281" s="25">
        <v>5</v>
      </c>
      <c r="V281" s="25">
        <v>4</v>
      </c>
      <c r="W281" s="25">
        <v>6</v>
      </c>
      <c r="X281" s="25">
        <v>7</v>
      </c>
      <c r="Y281" s="25">
        <v>9</v>
      </c>
    </row>
    <row r="282" spans="2:25" x14ac:dyDescent="0.25">
      <c r="B282" s="25">
        <v>1277</v>
      </c>
      <c r="C282" s="25" t="s">
        <v>31</v>
      </c>
      <c r="D282" s="25" t="s">
        <v>65</v>
      </c>
      <c r="E282" s="25">
        <v>4</v>
      </c>
      <c r="F282" s="25" t="s">
        <v>33</v>
      </c>
      <c r="G282" s="25">
        <v>47</v>
      </c>
      <c r="H282" s="25">
        <v>440000</v>
      </c>
      <c r="I282" s="25">
        <f>_xlfn.XLOOKUP('Clients Clustering'!B282,Data!P:P,Data!D:D)</f>
        <v>2090000</v>
      </c>
      <c r="K282" s="25">
        <f t="shared" si="8"/>
        <v>-0.79737451250343649</v>
      </c>
      <c r="L282" s="25">
        <f t="shared" si="9"/>
        <v>0.76379153716639037</v>
      </c>
      <c r="P282" s="25">
        <v>1</v>
      </c>
      <c r="Q282" s="25">
        <v>2</v>
      </c>
      <c r="R282" s="25">
        <v>2</v>
      </c>
      <c r="S282" s="25">
        <v>1</v>
      </c>
      <c r="T282" s="25">
        <v>5</v>
      </c>
      <c r="U282" s="25">
        <v>2</v>
      </c>
      <c r="V282" s="25">
        <v>2</v>
      </c>
      <c r="W282" s="25">
        <v>2</v>
      </c>
      <c r="X282" s="25">
        <v>5</v>
      </c>
      <c r="Y282" s="25">
        <v>8</v>
      </c>
    </row>
    <row r="283" spans="2:25" x14ac:dyDescent="0.25">
      <c r="B283" s="25">
        <v>1278</v>
      </c>
      <c r="C283" s="25" t="s">
        <v>31</v>
      </c>
      <c r="D283" s="25" t="s">
        <v>65</v>
      </c>
      <c r="E283" s="25">
        <v>4</v>
      </c>
      <c r="F283" s="25" t="s">
        <v>32</v>
      </c>
      <c r="G283" s="25">
        <v>49</v>
      </c>
      <c r="H283" s="25">
        <v>490000</v>
      </c>
      <c r="I283" s="25">
        <f>_xlfn.XLOOKUP('Clients Clustering'!B283,Data!P:P,Data!D:D)</f>
        <v>1390000</v>
      </c>
      <c r="K283" s="25">
        <f t="shared" si="8"/>
        <v>-0.541700761703933</v>
      </c>
      <c r="L283" s="25">
        <f t="shared" si="9"/>
        <v>-0.48827583886318526</v>
      </c>
      <c r="P283" s="25">
        <v>1</v>
      </c>
      <c r="Q283" s="25">
        <v>2</v>
      </c>
      <c r="R283" s="25">
        <v>2</v>
      </c>
      <c r="S283" s="25">
        <v>1</v>
      </c>
      <c r="T283" s="25">
        <v>5</v>
      </c>
      <c r="U283" s="25">
        <v>2</v>
      </c>
      <c r="V283" s="25">
        <v>2</v>
      </c>
      <c r="W283" s="25">
        <v>2</v>
      </c>
      <c r="X283" s="25">
        <v>5</v>
      </c>
      <c r="Y283" s="25">
        <v>8</v>
      </c>
    </row>
    <row r="284" spans="2:25" x14ac:dyDescent="0.25">
      <c r="B284" s="25">
        <v>1279</v>
      </c>
      <c r="C284" s="25" t="s">
        <v>31</v>
      </c>
      <c r="D284" s="25" t="s">
        <v>66</v>
      </c>
      <c r="E284" s="25">
        <v>0</v>
      </c>
      <c r="F284" s="25" t="s">
        <v>33</v>
      </c>
      <c r="G284" s="25">
        <v>35</v>
      </c>
      <c r="H284" s="25">
        <v>500000</v>
      </c>
      <c r="I284" s="25">
        <f>_xlfn.XLOOKUP('Clients Clustering'!B284,Data!P:P,Data!D:D)</f>
        <v>1350000</v>
      </c>
      <c r="K284" s="25">
        <f t="shared" si="8"/>
        <v>-0.49056601154403234</v>
      </c>
      <c r="L284" s="25">
        <f t="shared" si="9"/>
        <v>-0.55982254606487525</v>
      </c>
      <c r="P284" s="25">
        <v>1</v>
      </c>
      <c r="Q284" s="25">
        <v>2</v>
      </c>
      <c r="R284" s="25">
        <v>2</v>
      </c>
      <c r="S284" s="25">
        <v>1</v>
      </c>
      <c r="T284" s="25">
        <v>2</v>
      </c>
      <c r="U284" s="25">
        <v>3</v>
      </c>
      <c r="V284" s="25">
        <v>3</v>
      </c>
      <c r="W284" s="25">
        <v>3</v>
      </c>
      <c r="X284" s="25">
        <v>1</v>
      </c>
      <c r="Y284" s="25">
        <v>2</v>
      </c>
    </row>
    <row r="285" spans="2:25" x14ac:dyDescent="0.25">
      <c r="B285" s="25">
        <v>1280</v>
      </c>
      <c r="C285" s="25" t="s">
        <v>31</v>
      </c>
      <c r="D285" s="25" t="s">
        <v>66</v>
      </c>
      <c r="E285" s="25">
        <v>0</v>
      </c>
      <c r="F285" s="25" t="s">
        <v>32</v>
      </c>
      <c r="G285" s="25">
        <v>35</v>
      </c>
      <c r="H285" s="25">
        <v>730000</v>
      </c>
      <c r="I285" s="25">
        <f>_xlfn.XLOOKUP('Clients Clustering'!B285,Data!P:P,Data!D:D)</f>
        <v>1020000</v>
      </c>
      <c r="K285" s="25">
        <f t="shared" si="8"/>
        <v>0.68553324213368372</v>
      </c>
      <c r="L285" s="25">
        <f t="shared" si="9"/>
        <v>-1.1500828804788181</v>
      </c>
      <c r="P285" s="25">
        <v>1</v>
      </c>
      <c r="Q285" s="25">
        <v>1</v>
      </c>
      <c r="R285" s="25">
        <v>3</v>
      </c>
      <c r="S285" s="25">
        <v>2</v>
      </c>
      <c r="T285" s="25">
        <v>4</v>
      </c>
      <c r="U285" s="25">
        <v>1</v>
      </c>
      <c r="V285" s="25">
        <v>1</v>
      </c>
      <c r="W285" s="25">
        <v>1</v>
      </c>
      <c r="X285" s="25">
        <v>8</v>
      </c>
      <c r="Y285" s="25">
        <v>10</v>
      </c>
    </row>
    <row r="286" spans="2:25" x14ac:dyDescent="0.25">
      <c r="B286" s="25">
        <v>1281</v>
      </c>
      <c r="C286" s="25" t="s">
        <v>31</v>
      </c>
      <c r="D286" s="25" t="s">
        <v>65</v>
      </c>
      <c r="E286" s="25">
        <v>2</v>
      </c>
      <c r="F286" s="25" t="s">
        <v>33</v>
      </c>
      <c r="G286" s="25">
        <v>49</v>
      </c>
      <c r="H286" s="25">
        <v>1020000</v>
      </c>
      <c r="I286" s="25">
        <f>_xlfn.XLOOKUP('Clients Clustering'!B286,Data!P:P,Data!D:D)</f>
        <v>1940000</v>
      </c>
      <c r="K286" s="25">
        <f t="shared" si="8"/>
        <v>2.168440996770804</v>
      </c>
      <c r="L286" s="25">
        <f t="shared" si="9"/>
        <v>0.49549138516005276</v>
      </c>
      <c r="P286" s="25">
        <v>1</v>
      </c>
      <c r="Q286" s="25">
        <v>1</v>
      </c>
      <c r="R286" s="25">
        <v>3</v>
      </c>
      <c r="S286" s="25">
        <v>2</v>
      </c>
      <c r="T286" s="25">
        <v>4</v>
      </c>
      <c r="U286" s="25">
        <v>1</v>
      </c>
      <c r="V286" s="25">
        <v>1</v>
      </c>
      <c r="W286" s="25">
        <v>1</v>
      </c>
      <c r="X286" s="25">
        <v>8</v>
      </c>
      <c r="Y286" s="25">
        <v>10</v>
      </c>
    </row>
    <row r="287" spans="2:25" x14ac:dyDescent="0.25">
      <c r="B287" s="25">
        <v>1282</v>
      </c>
      <c r="C287" s="25" t="s">
        <v>31</v>
      </c>
      <c r="D287" s="25" t="s">
        <v>65</v>
      </c>
      <c r="E287" s="25">
        <v>2</v>
      </c>
      <c r="F287" s="25" t="s">
        <v>33</v>
      </c>
      <c r="G287" s="25">
        <v>63</v>
      </c>
      <c r="H287" s="25">
        <v>1020000</v>
      </c>
      <c r="I287" s="25">
        <f>_xlfn.XLOOKUP('Clients Clustering'!B287,Data!P:P,Data!D:D)</f>
        <v>2150000</v>
      </c>
      <c r="K287" s="25">
        <f t="shared" si="8"/>
        <v>2.168440996770804</v>
      </c>
      <c r="L287" s="25">
        <f t="shared" si="9"/>
        <v>0.87111159796892546</v>
      </c>
      <c r="P287" s="25">
        <v>1</v>
      </c>
      <c r="Q287" s="25">
        <v>1</v>
      </c>
      <c r="R287" s="25">
        <v>3</v>
      </c>
      <c r="S287" s="25">
        <v>2</v>
      </c>
      <c r="T287" s="25">
        <v>4</v>
      </c>
      <c r="U287" s="25">
        <v>1</v>
      </c>
      <c r="V287" s="25">
        <v>1</v>
      </c>
      <c r="W287" s="25">
        <v>5</v>
      </c>
      <c r="X287" s="25">
        <v>6</v>
      </c>
      <c r="Y287" s="25">
        <v>7</v>
      </c>
    </row>
    <row r="288" spans="2:25" x14ac:dyDescent="0.25">
      <c r="B288" s="25">
        <v>1283</v>
      </c>
      <c r="C288" s="25" t="s">
        <v>31</v>
      </c>
      <c r="D288" s="25" t="s">
        <v>65</v>
      </c>
      <c r="E288" s="25">
        <v>3</v>
      </c>
      <c r="F288" s="25" t="s">
        <v>33</v>
      </c>
      <c r="G288" s="25">
        <v>55</v>
      </c>
      <c r="H288" s="25">
        <v>900000</v>
      </c>
      <c r="I288" s="25">
        <f>_xlfn.XLOOKUP('Clients Clustering'!B288,Data!P:P,Data!D:D)</f>
        <v>2000000</v>
      </c>
      <c r="K288" s="25">
        <f t="shared" si="8"/>
        <v>1.5548239948519955</v>
      </c>
      <c r="L288" s="25">
        <f t="shared" si="9"/>
        <v>0.60281144596258784</v>
      </c>
      <c r="P288" s="25">
        <v>1</v>
      </c>
      <c r="Q288" s="25">
        <v>2</v>
      </c>
      <c r="R288" s="25">
        <v>2</v>
      </c>
      <c r="S288" s="25">
        <v>1</v>
      </c>
      <c r="T288" s="25">
        <v>2</v>
      </c>
      <c r="U288" s="25">
        <v>3</v>
      </c>
      <c r="V288" s="25">
        <v>3</v>
      </c>
      <c r="W288" s="25">
        <v>3</v>
      </c>
      <c r="X288" s="25">
        <v>2</v>
      </c>
      <c r="Y288" s="25">
        <v>3</v>
      </c>
    </row>
    <row r="289" spans="2:25" x14ac:dyDescent="0.25">
      <c r="B289" s="25">
        <v>1284</v>
      </c>
      <c r="C289" s="25" t="s">
        <v>31</v>
      </c>
      <c r="D289" s="25" t="s">
        <v>65</v>
      </c>
      <c r="E289" s="25">
        <v>3</v>
      </c>
      <c r="F289" s="25" t="s">
        <v>32</v>
      </c>
      <c r="G289" s="25">
        <v>60</v>
      </c>
      <c r="H289" s="25">
        <v>870000</v>
      </c>
      <c r="I289" s="25">
        <f>_xlfn.XLOOKUP('Clients Clustering'!B289,Data!P:P,Data!D:D)</f>
        <v>1180000</v>
      </c>
      <c r="K289" s="25">
        <f t="shared" si="8"/>
        <v>1.4014197443722936</v>
      </c>
      <c r="L289" s="25">
        <f t="shared" si="9"/>
        <v>-0.86389605167205796</v>
      </c>
      <c r="P289" s="25">
        <v>1</v>
      </c>
      <c r="Q289" s="25">
        <v>1</v>
      </c>
      <c r="R289" s="25">
        <v>3</v>
      </c>
      <c r="S289" s="25">
        <v>2</v>
      </c>
      <c r="T289" s="25">
        <v>4</v>
      </c>
      <c r="U289" s="25">
        <v>1</v>
      </c>
      <c r="V289" s="25">
        <v>1</v>
      </c>
      <c r="W289" s="25">
        <v>1</v>
      </c>
      <c r="X289" s="25">
        <v>8</v>
      </c>
      <c r="Y289" s="25">
        <v>10</v>
      </c>
    </row>
    <row r="290" spans="2:25" x14ac:dyDescent="0.25">
      <c r="B290" s="25">
        <v>1285</v>
      </c>
      <c r="C290" s="25" t="s">
        <v>31</v>
      </c>
      <c r="D290" s="25" t="s">
        <v>65</v>
      </c>
      <c r="E290" s="25">
        <v>4</v>
      </c>
      <c r="F290" s="25" t="s">
        <v>32</v>
      </c>
      <c r="G290" s="25">
        <v>46</v>
      </c>
      <c r="H290" s="25">
        <v>1040000</v>
      </c>
      <c r="I290" s="25">
        <f>_xlfn.XLOOKUP('Clients Clustering'!B290,Data!P:P,Data!D:D)</f>
        <v>2350000</v>
      </c>
      <c r="K290" s="25">
        <f t="shared" si="8"/>
        <v>2.2707104970906054</v>
      </c>
      <c r="L290" s="25">
        <f t="shared" si="9"/>
        <v>1.2288451339773756</v>
      </c>
      <c r="P290" s="25">
        <v>1</v>
      </c>
      <c r="Q290" s="25">
        <v>2</v>
      </c>
      <c r="R290" s="25">
        <v>2</v>
      </c>
      <c r="S290" s="25">
        <v>1</v>
      </c>
      <c r="T290" s="25">
        <v>5</v>
      </c>
      <c r="U290" s="25">
        <v>2</v>
      </c>
      <c r="V290" s="25">
        <v>2</v>
      </c>
      <c r="W290" s="25">
        <v>2</v>
      </c>
      <c r="X290" s="25">
        <v>5</v>
      </c>
      <c r="Y290" s="25">
        <v>8</v>
      </c>
    </row>
    <row r="291" spans="2:25" x14ac:dyDescent="0.25">
      <c r="B291" s="25">
        <v>1286</v>
      </c>
      <c r="C291" s="25" t="s">
        <v>31</v>
      </c>
      <c r="D291" s="25" t="s">
        <v>66</v>
      </c>
      <c r="E291" s="25">
        <v>0</v>
      </c>
      <c r="F291" s="25" t="s">
        <v>33</v>
      </c>
      <c r="G291" s="25">
        <v>33</v>
      </c>
      <c r="H291" s="25">
        <v>580000</v>
      </c>
      <c r="I291" s="25">
        <f>_xlfn.XLOOKUP('Clients Clustering'!B291,Data!P:P,Data!D:D)</f>
        <v>1550000</v>
      </c>
      <c r="K291" s="25">
        <f t="shared" si="8"/>
        <v>-8.1488010264826743E-2</v>
      </c>
      <c r="L291" s="25">
        <f t="shared" si="9"/>
        <v>-0.2020890100564251</v>
      </c>
      <c r="P291" s="25">
        <v>1</v>
      </c>
      <c r="Q291" s="25">
        <v>2</v>
      </c>
      <c r="R291" s="25">
        <v>1</v>
      </c>
      <c r="S291" s="25">
        <v>3</v>
      </c>
      <c r="T291" s="25">
        <v>1</v>
      </c>
      <c r="U291" s="25">
        <v>5</v>
      </c>
      <c r="V291" s="25">
        <v>4</v>
      </c>
      <c r="W291" s="25">
        <v>6</v>
      </c>
      <c r="X291" s="25">
        <v>7</v>
      </c>
      <c r="Y291" s="25">
        <v>9</v>
      </c>
    </row>
    <row r="292" spans="2:25" x14ac:dyDescent="0.25">
      <c r="B292" s="25">
        <v>1287</v>
      </c>
      <c r="C292" s="25" t="s">
        <v>31</v>
      </c>
      <c r="D292" s="25" t="s">
        <v>65</v>
      </c>
      <c r="E292" s="25">
        <v>4</v>
      </c>
      <c r="F292" s="25" t="s">
        <v>32</v>
      </c>
      <c r="G292" s="25">
        <v>62</v>
      </c>
      <c r="H292" s="25">
        <v>530000</v>
      </c>
      <c r="I292" s="25">
        <f>_xlfn.XLOOKUP('Clients Clustering'!B292,Data!P:P,Data!D:D)</f>
        <v>2060000</v>
      </c>
      <c r="K292" s="25">
        <f t="shared" si="8"/>
        <v>-0.33716176106433021</v>
      </c>
      <c r="L292" s="25">
        <f t="shared" si="9"/>
        <v>0.71013150676512282</v>
      </c>
      <c r="P292" s="25">
        <v>1</v>
      </c>
      <c r="Q292" s="25">
        <v>2</v>
      </c>
      <c r="R292" s="25">
        <v>2</v>
      </c>
      <c r="S292" s="25">
        <v>1</v>
      </c>
      <c r="T292" s="25">
        <v>2</v>
      </c>
      <c r="U292" s="25">
        <v>3</v>
      </c>
      <c r="V292" s="25">
        <v>3</v>
      </c>
      <c r="W292" s="25">
        <v>3</v>
      </c>
      <c r="X292" s="25">
        <v>1</v>
      </c>
      <c r="Y292" s="25">
        <v>2</v>
      </c>
    </row>
    <row r="293" spans="2:25" x14ac:dyDescent="0.25">
      <c r="B293" s="25">
        <v>1288</v>
      </c>
      <c r="C293" s="25" t="s">
        <v>31</v>
      </c>
      <c r="D293" s="25" t="s">
        <v>65</v>
      </c>
      <c r="E293" s="25">
        <v>3</v>
      </c>
      <c r="F293" s="25" t="s">
        <v>32</v>
      </c>
      <c r="G293" s="25">
        <v>56</v>
      </c>
      <c r="H293" s="25">
        <v>690000</v>
      </c>
      <c r="I293" s="25">
        <f>_xlfn.XLOOKUP('Clients Clustering'!B293,Data!P:P,Data!D:D)</f>
        <v>990000</v>
      </c>
      <c r="K293" s="25">
        <f t="shared" si="8"/>
        <v>0.48099424149408093</v>
      </c>
      <c r="L293" s="25">
        <f t="shared" si="9"/>
        <v>-1.2037429108800857</v>
      </c>
      <c r="P293" s="25">
        <v>1</v>
      </c>
      <c r="Q293" s="25">
        <v>2</v>
      </c>
      <c r="R293" s="25">
        <v>2</v>
      </c>
      <c r="S293" s="25">
        <v>1</v>
      </c>
      <c r="T293" s="25">
        <v>5</v>
      </c>
      <c r="U293" s="25">
        <v>2</v>
      </c>
      <c r="V293" s="25">
        <v>2</v>
      </c>
      <c r="W293" s="25">
        <v>2</v>
      </c>
      <c r="X293" s="25">
        <v>5</v>
      </c>
      <c r="Y293" s="25">
        <v>5</v>
      </c>
    </row>
    <row r="294" spans="2:25" x14ac:dyDescent="0.25">
      <c r="B294" s="25">
        <v>1289</v>
      </c>
      <c r="C294" s="25" t="s">
        <v>34</v>
      </c>
      <c r="D294" s="25" t="s">
        <v>65</v>
      </c>
      <c r="E294" s="25">
        <v>2</v>
      </c>
      <c r="F294" s="25" t="s">
        <v>32</v>
      </c>
      <c r="G294" s="25">
        <v>41</v>
      </c>
      <c r="H294" s="25">
        <v>560000</v>
      </c>
      <c r="I294" s="25">
        <f>_xlfn.XLOOKUP('Clients Clustering'!B294,Data!P:P,Data!D:D)</f>
        <v>1690000</v>
      </c>
      <c r="K294" s="25">
        <f t="shared" si="8"/>
        <v>-0.18375751058462814</v>
      </c>
      <c r="L294" s="25">
        <f t="shared" si="9"/>
        <v>4.8324465149490022E-2</v>
      </c>
      <c r="P294" s="25">
        <v>1</v>
      </c>
      <c r="Q294" s="25">
        <v>2</v>
      </c>
      <c r="R294" s="25">
        <v>2</v>
      </c>
      <c r="S294" s="25">
        <v>1</v>
      </c>
      <c r="T294" s="25">
        <v>5</v>
      </c>
      <c r="U294" s="25">
        <v>2</v>
      </c>
      <c r="V294" s="25">
        <v>2</v>
      </c>
      <c r="W294" s="25">
        <v>2</v>
      </c>
      <c r="X294" s="25">
        <v>5</v>
      </c>
      <c r="Y294" s="25">
        <v>8</v>
      </c>
    </row>
    <row r="295" spans="2:25" x14ac:dyDescent="0.25">
      <c r="B295" s="25">
        <v>1290</v>
      </c>
      <c r="C295" s="25" t="s">
        <v>31</v>
      </c>
      <c r="D295" s="25" t="s">
        <v>66</v>
      </c>
      <c r="E295" s="25">
        <v>0</v>
      </c>
      <c r="F295" s="25" t="s">
        <v>33</v>
      </c>
      <c r="G295" s="25">
        <v>30</v>
      </c>
      <c r="H295" s="25">
        <v>610000</v>
      </c>
      <c r="I295" s="25">
        <f>_xlfn.XLOOKUP('Clients Clustering'!B295,Data!P:P,Data!D:D)</f>
        <v>1510000</v>
      </c>
      <c r="K295" s="25">
        <f t="shared" si="8"/>
        <v>7.1916240214875346E-2</v>
      </c>
      <c r="L295" s="25">
        <f t="shared" si="9"/>
        <v>-0.27363571725811514</v>
      </c>
      <c r="P295" s="25">
        <v>1</v>
      </c>
      <c r="Q295" s="25">
        <v>2</v>
      </c>
      <c r="R295" s="25">
        <v>2</v>
      </c>
      <c r="S295" s="25">
        <v>1</v>
      </c>
      <c r="T295" s="25">
        <v>5</v>
      </c>
      <c r="U295" s="25">
        <v>2</v>
      </c>
      <c r="V295" s="25">
        <v>2</v>
      </c>
      <c r="W295" s="25">
        <v>2</v>
      </c>
      <c r="X295" s="25">
        <v>5</v>
      </c>
      <c r="Y295" s="25">
        <v>5</v>
      </c>
    </row>
    <row r="296" spans="2:25" x14ac:dyDescent="0.25">
      <c r="B296" s="25">
        <v>1291</v>
      </c>
      <c r="C296" s="25" t="s">
        <v>31</v>
      </c>
      <c r="D296" s="25" t="s">
        <v>65</v>
      </c>
      <c r="E296" s="25">
        <v>3</v>
      </c>
      <c r="F296" s="25" t="s">
        <v>32</v>
      </c>
      <c r="G296" s="25">
        <v>50</v>
      </c>
      <c r="H296" s="25">
        <v>620000</v>
      </c>
      <c r="I296" s="25">
        <f>_xlfn.XLOOKUP('Clients Clustering'!B296,Data!P:P,Data!D:D)</f>
        <v>1600000</v>
      </c>
      <c r="K296" s="25">
        <f t="shared" si="8"/>
        <v>0.12305099037477606</v>
      </c>
      <c r="L296" s="25">
        <f t="shared" si="9"/>
        <v>-0.11265562605431255</v>
      </c>
      <c r="P296" s="25">
        <v>1</v>
      </c>
      <c r="Q296" s="25">
        <v>1</v>
      </c>
      <c r="R296" s="25">
        <v>1</v>
      </c>
      <c r="S296" s="25">
        <v>3</v>
      </c>
      <c r="T296" s="25">
        <v>1</v>
      </c>
      <c r="U296" s="25">
        <v>5</v>
      </c>
      <c r="V296" s="25">
        <v>6</v>
      </c>
      <c r="W296" s="25">
        <v>8</v>
      </c>
      <c r="X296" s="25">
        <v>9</v>
      </c>
      <c r="Y296" s="25">
        <v>1</v>
      </c>
    </row>
    <row r="297" spans="2:25" x14ac:dyDescent="0.25">
      <c r="B297" s="25">
        <v>1292</v>
      </c>
      <c r="C297" s="25" t="s">
        <v>31</v>
      </c>
      <c r="D297" s="25" t="s">
        <v>65</v>
      </c>
      <c r="E297" s="25">
        <v>4</v>
      </c>
      <c r="F297" s="25" t="s">
        <v>33</v>
      </c>
      <c r="G297" s="25">
        <v>53</v>
      </c>
      <c r="H297" s="25">
        <v>390000</v>
      </c>
      <c r="I297" s="25">
        <f>_xlfn.XLOOKUP('Clients Clustering'!B297,Data!P:P,Data!D:D)</f>
        <v>2670000</v>
      </c>
      <c r="K297" s="25">
        <f t="shared" si="8"/>
        <v>-1.0530482633029401</v>
      </c>
      <c r="L297" s="25">
        <f t="shared" si="9"/>
        <v>1.8012187915908959</v>
      </c>
      <c r="P297" s="25">
        <v>1</v>
      </c>
      <c r="Q297" s="25">
        <v>1</v>
      </c>
      <c r="R297" s="25">
        <v>3</v>
      </c>
      <c r="S297" s="25">
        <v>2</v>
      </c>
      <c r="T297" s="25">
        <v>4</v>
      </c>
      <c r="U297" s="25">
        <v>1</v>
      </c>
      <c r="V297" s="25">
        <v>1</v>
      </c>
      <c r="W297" s="25">
        <v>5</v>
      </c>
      <c r="X297" s="25">
        <v>6</v>
      </c>
      <c r="Y297" s="25">
        <v>7</v>
      </c>
    </row>
    <row r="298" spans="2:25" x14ac:dyDescent="0.25">
      <c r="B298" s="25">
        <v>1293</v>
      </c>
      <c r="C298" s="25" t="s">
        <v>31</v>
      </c>
      <c r="D298" s="25" t="s">
        <v>65</v>
      </c>
      <c r="E298" s="25">
        <v>4</v>
      </c>
      <c r="F298" s="25" t="s">
        <v>32</v>
      </c>
      <c r="G298" s="25">
        <v>61</v>
      </c>
      <c r="H298" s="25">
        <v>710000</v>
      </c>
      <c r="I298" s="25">
        <f>_xlfn.XLOOKUP('Clients Clustering'!B298,Data!P:P,Data!D:D)</f>
        <v>2210000</v>
      </c>
      <c r="K298" s="25">
        <f t="shared" si="8"/>
        <v>0.5832637418138823</v>
      </c>
      <c r="L298" s="25">
        <f t="shared" si="9"/>
        <v>0.97843165877146043</v>
      </c>
      <c r="P298" s="25">
        <v>1</v>
      </c>
      <c r="Q298" s="25">
        <v>2</v>
      </c>
      <c r="R298" s="25">
        <v>2</v>
      </c>
      <c r="S298" s="25">
        <v>1</v>
      </c>
      <c r="T298" s="25">
        <v>2</v>
      </c>
      <c r="U298" s="25">
        <v>3</v>
      </c>
      <c r="V298" s="25">
        <v>3</v>
      </c>
      <c r="W298" s="25">
        <v>3</v>
      </c>
      <c r="X298" s="25">
        <v>1</v>
      </c>
      <c r="Y298" s="25">
        <v>2</v>
      </c>
    </row>
    <row r="299" spans="2:25" x14ac:dyDescent="0.25">
      <c r="B299" s="25">
        <v>1294</v>
      </c>
      <c r="C299" s="25" t="s">
        <v>31</v>
      </c>
      <c r="D299" s="25" t="s">
        <v>65</v>
      </c>
      <c r="E299" s="25">
        <v>2</v>
      </c>
      <c r="F299" s="25" t="s">
        <v>33</v>
      </c>
      <c r="G299" s="25">
        <v>44</v>
      </c>
      <c r="H299" s="25">
        <v>660000</v>
      </c>
      <c r="I299" s="25">
        <f>_xlfn.XLOOKUP('Clients Clustering'!B299,Data!P:P,Data!D:D)</f>
        <v>1140000</v>
      </c>
      <c r="K299" s="25">
        <f t="shared" si="8"/>
        <v>0.32758999101437886</v>
      </c>
      <c r="L299" s="25">
        <f t="shared" si="9"/>
        <v>-0.93544275887374795</v>
      </c>
      <c r="P299" s="25">
        <v>1</v>
      </c>
      <c r="Q299" s="25">
        <v>2</v>
      </c>
      <c r="R299" s="25">
        <v>2</v>
      </c>
      <c r="S299" s="25">
        <v>4</v>
      </c>
      <c r="T299" s="25">
        <v>3</v>
      </c>
      <c r="U299" s="25">
        <v>4</v>
      </c>
      <c r="V299" s="25">
        <v>5</v>
      </c>
      <c r="W299" s="25">
        <v>4</v>
      </c>
      <c r="X299" s="25">
        <v>3</v>
      </c>
      <c r="Y299" s="25">
        <v>4</v>
      </c>
    </row>
    <row r="300" spans="2:25" x14ac:dyDescent="0.25">
      <c r="B300" s="25">
        <v>1295</v>
      </c>
      <c r="C300" s="25" t="s">
        <v>31</v>
      </c>
      <c r="D300" s="25" t="s">
        <v>66</v>
      </c>
      <c r="E300" s="25">
        <v>0</v>
      </c>
      <c r="F300" s="25" t="s">
        <v>33</v>
      </c>
      <c r="G300" s="25">
        <v>34</v>
      </c>
      <c r="H300" s="25">
        <v>270000</v>
      </c>
      <c r="I300" s="25">
        <f>_xlfn.XLOOKUP('Clients Clustering'!B300,Data!P:P,Data!D:D)</f>
        <v>840000</v>
      </c>
      <c r="K300" s="25">
        <f t="shared" si="8"/>
        <v>-1.6666652652217484</v>
      </c>
      <c r="L300" s="25">
        <f t="shared" si="9"/>
        <v>-1.4720430628864232</v>
      </c>
      <c r="P300" s="25">
        <v>1</v>
      </c>
      <c r="Q300" s="25">
        <v>2</v>
      </c>
      <c r="R300" s="25">
        <v>2</v>
      </c>
      <c r="S300" s="25">
        <v>1</v>
      </c>
      <c r="T300" s="25">
        <v>5</v>
      </c>
      <c r="U300" s="25">
        <v>2</v>
      </c>
      <c r="V300" s="25">
        <v>2</v>
      </c>
      <c r="W300" s="25">
        <v>2</v>
      </c>
      <c r="X300" s="25">
        <v>5</v>
      </c>
      <c r="Y300" s="25">
        <v>5</v>
      </c>
    </row>
    <row r="301" spans="2:25" x14ac:dyDescent="0.25">
      <c r="B301" s="25">
        <v>1296</v>
      </c>
      <c r="C301" s="25" t="s">
        <v>31</v>
      </c>
      <c r="D301" s="25" t="s">
        <v>65</v>
      </c>
      <c r="E301" s="25">
        <v>4</v>
      </c>
      <c r="F301" s="25" t="s">
        <v>33</v>
      </c>
      <c r="G301" s="25">
        <v>57</v>
      </c>
      <c r="H301" s="25">
        <v>550000</v>
      </c>
      <c r="I301" s="25">
        <f>_xlfn.XLOOKUP('Clients Clustering'!B301,Data!P:P,Data!D:D)</f>
        <v>1790000</v>
      </c>
      <c r="K301" s="25">
        <f t="shared" si="8"/>
        <v>-0.23489226074452885</v>
      </c>
      <c r="L301" s="25">
        <f t="shared" si="9"/>
        <v>0.22719123315371512</v>
      </c>
      <c r="P301" s="25">
        <v>1</v>
      </c>
      <c r="Q301" s="25">
        <v>2</v>
      </c>
      <c r="R301" s="25">
        <v>2</v>
      </c>
      <c r="S301" s="25">
        <v>4</v>
      </c>
      <c r="T301" s="25">
        <v>3</v>
      </c>
      <c r="U301" s="25">
        <v>4</v>
      </c>
      <c r="V301" s="25">
        <v>5</v>
      </c>
      <c r="W301" s="25">
        <v>4</v>
      </c>
      <c r="X301" s="25">
        <v>3</v>
      </c>
      <c r="Y301" s="25">
        <v>4</v>
      </c>
    </row>
    <row r="302" spans="2:25" x14ac:dyDescent="0.25">
      <c r="B302" s="25">
        <v>1297</v>
      </c>
      <c r="C302" s="25" t="s">
        <v>31</v>
      </c>
      <c r="D302" s="25" t="s">
        <v>66</v>
      </c>
      <c r="E302" s="25">
        <v>0</v>
      </c>
      <c r="F302" s="25" t="s">
        <v>32</v>
      </c>
      <c r="G302" s="25">
        <v>39</v>
      </c>
      <c r="H302" s="25">
        <v>270000</v>
      </c>
      <c r="I302" s="25">
        <f>_xlfn.XLOOKUP('Clients Clustering'!B302,Data!P:P,Data!D:D)</f>
        <v>980000</v>
      </c>
      <c r="K302" s="25">
        <f t="shared" si="8"/>
        <v>-1.6666652652217484</v>
      </c>
      <c r="L302" s="25">
        <f t="shared" si="9"/>
        <v>-1.2216295876805081</v>
      </c>
      <c r="P302" s="25">
        <v>1</v>
      </c>
      <c r="Q302" s="25">
        <v>1</v>
      </c>
      <c r="R302" s="25">
        <v>3</v>
      </c>
      <c r="S302" s="25">
        <v>2</v>
      </c>
      <c r="T302" s="25">
        <v>4</v>
      </c>
      <c r="U302" s="25">
        <v>1</v>
      </c>
      <c r="V302" s="25">
        <v>1</v>
      </c>
      <c r="W302" s="25">
        <v>1</v>
      </c>
      <c r="X302" s="25">
        <v>8</v>
      </c>
      <c r="Y302" s="25">
        <v>10</v>
      </c>
    </row>
    <row r="303" spans="2:25" x14ac:dyDescent="0.25">
      <c r="B303" s="25">
        <v>1298</v>
      </c>
      <c r="C303" s="25" t="s">
        <v>31</v>
      </c>
      <c r="D303" s="25" t="s">
        <v>64</v>
      </c>
      <c r="E303" s="25">
        <v>0</v>
      </c>
      <c r="F303" s="25" t="s">
        <v>32</v>
      </c>
      <c r="G303" s="25">
        <v>40</v>
      </c>
      <c r="H303" s="25">
        <v>1000000</v>
      </c>
      <c r="I303" s="25">
        <f>_xlfn.XLOOKUP('Clients Clustering'!B303,Data!P:P,Data!D:D)</f>
        <v>1920000</v>
      </c>
      <c r="K303" s="25">
        <f t="shared" si="8"/>
        <v>2.0661714964510027</v>
      </c>
      <c r="L303" s="25">
        <f t="shared" si="9"/>
        <v>0.45971803155920771</v>
      </c>
      <c r="P303" s="25">
        <v>1</v>
      </c>
      <c r="Q303" s="25">
        <v>2</v>
      </c>
      <c r="R303" s="25">
        <v>2</v>
      </c>
      <c r="S303" s="25">
        <v>4</v>
      </c>
      <c r="T303" s="25">
        <v>3</v>
      </c>
      <c r="U303" s="25">
        <v>4</v>
      </c>
      <c r="V303" s="25">
        <v>5</v>
      </c>
      <c r="W303" s="25">
        <v>4</v>
      </c>
      <c r="X303" s="25">
        <v>3</v>
      </c>
      <c r="Y303" s="25">
        <v>4</v>
      </c>
    </row>
    <row r="304" spans="2:25" x14ac:dyDescent="0.25">
      <c r="B304" s="25">
        <v>1299</v>
      </c>
      <c r="C304" s="25" t="s">
        <v>31</v>
      </c>
      <c r="D304" s="25" t="s">
        <v>66</v>
      </c>
      <c r="E304" s="25">
        <v>0</v>
      </c>
      <c r="F304" s="25" t="s">
        <v>33</v>
      </c>
      <c r="G304" s="25">
        <v>39</v>
      </c>
      <c r="H304" s="25">
        <v>300000</v>
      </c>
      <c r="I304" s="25">
        <f>_xlfn.XLOOKUP('Clients Clustering'!B304,Data!P:P,Data!D:D)</f>
        <v>1180000</v>
      </c>
      <c r="K304" s="25">
        <f t="shared" si="8"/>
        <v>-1.5132610147420462</v>
      </c>
      <c r="L304" s="25">
        <f t="shared" si="9"/>
        <v>-0.86389605167205796</v>
      </c>
      <c r="P304" s="25">
        <v>1</v>
      </c>
      <c r="Q304" s="25">
        <v>1</v>
      </c>
      <c r="R304" s="25">
        <v>1</v>
      </c>
      <c r="S304" s="25">
        <v>3</v>
      </c>
      <c r="T304" s="25">
        <v>1</v>
      </c>
      <c r="U304" s="25">
        <v>5</v>
      </c>
      <c r="V304" s="25">
        <v>6</v>
      </c>
      <c r="W304" s="25">
        <v>8</v>
      </c>
      <c r="X304" s="25">
        <v>9</v>
      </c>
      <c r="Y304" s="25">
        <v>1</v>
      </c>
    </row>
    <row r="305" spans="2:25" x14ac:dyDescent="0.25">
      <c r="B305" s="25">
        <v>1300</v>
      </c>
      <c r="C305" s="25" t="s">
        <v>31</v>
      </c>
      <c r="D305" s="25" t="s">
        <v>65</v>
      </c>
      <c r="E305" s="25">
        <v>4</v>
      </c>
      <c r="F305" s="25" t="s">
        <v>33</v>
      </c>
      <c r="G305" s="25">
        <v>56</v>
      </c>
      <c r="H305" s="25">
        <v>420000</v>
      </c>
      <c r="I305" s="25">
        <f>_xlfn.XLOOKUP('Clients Clustering'!B305,Data!P:P,Data!D:D)</f>
        <v>2770000</v>
      </c>
      <c r="K305" s="25">
        <f t="shared" si="8"/>
        <v>-0.89964401282323792</v>
      </c>
      <c r="L305" s="25">
        <f t="shared" si="9"/>
        <v>1.980085559595121</v>
      </c>
      <c r="P305" s="25">
        <v>1</v>
      </c>
      <c r="Q305" s="25">
        <v>2</v>
      </c>
      <c r="R305" s="25">
        <v>2</v>
      </c>
      <c r="S305" s="25">
        <v>4</v>
      </c>
      <c r="T305" s="25">
        <v>3</v>
      </c>
      <c r="U305" s="25">
        <v>4</v>
      </c>
      <c r="V305" s="25">
        <v>5</v>
      </c>
      <c r="W305" s="25">
        <v>4</v>
      </c>
      <c r="X305" s="25">
        <v>3</v>
      </c>
      <c r="Y305" s="25">
        <v>4</v>
      </c>
    </row>
    <row r="306" spans="2:25" x14ac:dyDescent="0.25">
      <c r="B306" s="25">
        <v>1301</v>
      </c>
      <c r="C306" s="25" t="s">
        <v>31</v>
      </c>
      <c r="D306" s="25" t="s">
        <v>65</v>
      </c>
      <c r="E306" s="25">
        <v>2</v>
      </c>
      <c r="F306" s="25" t="s">
        <v>33</v>
      </c>
      <c r="G306" s="25">
        <v>40</v>
      </c>
      <c r="H306" s="25">
        <v>280000</v>
      </c>
      <c r="I306" s="25">
        <f>_xlfn.XLOOKUP('Clients Clustering'!B306,Data!P:P,Data!D:D)</f>
        <v>1040000</v>
      </c>
      <c r="K306" s="25">
        <f t="shared" si="8"/>
        <v>-1.6155305150618477</v>
      </c>
      <c r="L306" s="25">
        <f t="shared" si="9"/>
        <v>-1.114309526877973</v>
      </c>
      <c r="P306" s="25">
        <v>1</v>
      </c>
      <c r="Q306" s="25">
        <v>2</v>
      </c>
      <c r="R306" s="25">
        <v>1</v>
      </c>
      <c r="S306" s="25">
        <v>3</v>
      </c>
      <c r="T306" s="25">
        <v>1</v>
      </c>
      <c r="U306" s="25">
        <v>5</v>
      </c>
      <c r="V306" s="25">
        <v>4</v>
      </c>
      <c r="W306" s="25">
        <v>6</v>
      </c>
      <c r="X306" s="25">
        <v>7</v>
      </c>
      <c r="Y306" s="25">
        <v>9</v>
      </c>
    </row>
    <row r="307" spans="2:25" x14ac:dyDescent="0.25">
      <c r="B307" s="25">
        <v>1302</v>
      </c>
      <c r="C307" s="25" t="s">
        <v>31</v>
      </c>
      <c r="D307" s="25" t="s">
        <v>65</v>
      </c>
      <c r="E307" s="25">
        <v>2</v>
      </c>
      <c r="F307" s="25" t="s">
        <v>33</v>
      </c>
      <c r="G307" s="25">
        <v>57</v>
      </c>
      <c r="H307" s="25">
        <v>430000</v>
      </c>
      <c r="I307" s="25">
        <f>_xlfn.XLOOKUP('Clients Clustering'!B307,Data!P:P,Data!D:D)</f>
        <v>2340000</v>
      </c>
      <c r="K307" s="25">
        <f t="shared" si="8"/>
        <v>-0.84850926266333726</v>
      </c>
      <c r="L307" s="25">
        <f t="shared" si="9"/>
        <v>1.2109584571769532</v>
      </c>
      <c r="P307" s="25">
        <v>1</v>
      </c>
      <c r="Q307" s="25">
        <v>2</v>
      </c>
      <c r="R307" s="25">
        <v>2</v>
      </c>
      <c r="S307" s="25">
        <v>1</v>
      </c>
      <c r="T307" s="25">
        <v>2</v>
      </c>
      <c r="U307" s="25">
        <v>3</v>
      </c>
      <c r="V307" s="25">
        <v>3</v>
      </c>
      <c r="W307" s="25">
        <v>3</v>
      </c>
      <c r="X307" s="25">
        <v>2</v>
      </c>
      <c r="Y307" s="25">
        <v>3</v>
      </c>
    </row>
    <row r="308" spans="2:25" x14ac:dyDescent="0.25">
      <c r="B308" s="25">
        <v>1303</v>
      </c>
      <c r="C308" s="25" t="s">
        <v>31</v>
      </c>
      <c r="D308" s="25" t="s">
        <v>66</v>
      </c>
      <c r="E308" s="25">
        <v>0</v>
      </c>
      <c r="F308" s="25" t="s">
        <v>33</v>
      </c>
      <c r="G308" s="25">
        <v>37</v>
      </c>
      <c r="H308" s="25">
        <v>740000</v>
      </c>
      <c r="I308" s="25">
        <f>_xlfn.XLOOKUP('Clients Clustering'!B308,Data!P:P,Data!D:D)</f>
        <v>1200000</v>
      </c>
      <c r="K308" s="25">
        <f t="shared" si="8"/>
        <v>0.73666799229358448</v>
      </c>
      <c r="L308" s="25">
        <f t="shared" si="9"/>
        <v>-0.82812269807121286</v>
      </c>
      <c r="P308" s="25">
        <v>1</v>
      </c>
      <c r="Q308" s="25">
        <v>2</v>
      </c>
      <c r="R308" s="25">
        <v>2</v>
      </c>
      <c r="S308" s="25">
        <v>4</v>
      </c>
      <c r="T308" s="25">
        <v>3</v>
      </c>
      <c r="U308" s="25">
        <v>4</v>
      </c>
      <c r="V308" s="25">
        <v>5</v>
      </c>
      <c r="W308" s="25">
        <v>4</v>
      </c>
      <c r="X308" s="25">
        <v>3</v>
      </c>
      <c r="Y308" s="25">
        <v>4</v>
      </c>
    </row>
    <row r="309" spans="2:25" x14ac:dyDescent="0.25">
      <c r="B309" s="25">
        <v>1304</v>
      </c>
      <c r="C309" s="25" t="s">
        <v>31</v>
      </c>
      <c r="D309" s="25" t="s">
        <v>66</v>
      </c>
      <c r="E309" s="25">
        <v>0</v>
      </c>
      <c r="F309" s="25" t="s">
        <v>33</v>
      </c>
      <c r="G309" s="25">
        <v>34</v>
      </c>
      <c r="H309" s="25">
        <v>350000</v>
      </c>
      <c r="I309" s="25">
        <f>_xlfn.XLOOKUP('Clients Clustering'!B309,Data!P:P,Data!D:D)</f>
        <v>1220000</v>
      </c>
      <c r="K309" s="25">
        <f t="shared" si="8"/>
        <v>-1.2575872639425427</v>
      </c>
      <c r="L309" s="25">
        <f t="shared" si="9"/>
        <v>-0.79234934447036787</v>
      </c>
      <c r="P309" s="25">
        <v>1</v>
      </c>
      <c r="Q309" s="25">
        <v>2</v>
      </c>
      <c r="R309" s="25">
        <v>1</v>
      </c>
      <c r="S309" s="25">
        <v>3</v>
      </c>
      <c r="T309" s="25">
        <v>1</v>
      </c>
      <c r="U309" s="25">
        <v>5</v>
      </c>
      <c r="V309" s="25">
        <v>4</v>
      </c>
      <c r="W309" s="25">
        <v>6</v>
      </c>
      <c r="X309" s="25">
        <v>7</v>
      </c>
      <c r="Y309" s="25">
        <v>9</v>
      </c>
    </row>
    <row r="310" spans="2:25" x14ac:dyDescent="0.25">
      <c r="B310" s="25">
        <v>1305</v>
      </c>
      <c r="C310" s="25" t="s">
        <v>31</v>
      </c>
      <c r="D310" s="25" t="s">
        <v>65</v>
      </c>
      <c r="E310" s="25">
        <v>4</v>
      </c>
      <c r="F310" s="25" t="s">
        <v>33</v>
      </c>
      <c r="G310" s="25">
        <v>54</v>
      </c>
      <c r="H310" s="25">
        <v>400000</v>
      </c>
      <c r="I310" s="25">
        <f>_xlfn.XLOOKUP('Clients Clustering'!B310,Data!P:P,Data!D:D)</f>
        <v>2430000</v>
      </c>
      <c r="K310" s="25">
        <f t="shared" si="8"/>
        <v>-1.0019135131430392</v>
      </c>
      <c r="L310" s="25">
        <f t="shared" si="9"/>
        <v>1.3719385483807556</v>
      </c>
      <c r="P310" s="25">
        <v>1</v>
      </c>
      <c r="Q310" s="25">
        <v>2</v>
      </c>
      <c r="R310" s="25">
        <v>2</v>
      </c>
      <c r="S310" s="25">
        <v>1</v>
      </c>
      <c r="T310" s="25">
        <v>2</v>
      </c>
      <c r="U310" s="25">
        <v>3</v>
      </c>
      <c r="V310" s="25">
        <v>3</v>
      </c>
      <c r="W310" s="25">
        <v>3</v>
      </c>
      <c r="X310" s="25">
        <v>1</v>
      </c>
      <c r="Y310" s="25">
        <v>2</v>
      </c>
    </row>
    <row r="311" spans="2:25" x14ac:dyDescent="0.25">
      <c r="B311" s="25">
        <v>1306</v>
      </c>
      <c r="C311" s="25" t="s">
        <v>31</v>
      </c>
      <c r="D311" s="25" t="s">
        <v>65</v>
      </c>
      <c r="E311" s="25">
        <v>3</v>
      </c>
      <c r="F311" s="25" t="s">
        <v>32</v>
      </c>
      <c r="G311" s="25">
        <v>52</v>
      </c>
      <c r="H311" s="25">
        <v>670000</v>
      </c>
      <c r="I311" s="25">
        <f>_xlfn.XLOOKUP('Clients Clustering'!B311,Data!P:P,Data!D:D)</f>
        <v>1180000</v>
      </c>
      <c r="K311" s="25">
        <f t="shared" si="8"/>
        <v>0.37872474117427957</v>
      </c>
      <c r="L311" s="25">
        <f t="shared" si="9"/>
        <v>-0.86389605167205796</v>
      </c>
      <c r="P311" s="25">
        <v>1</v>
      </c>
      <c r="Q311" s="25">
        <v>1</v>
      </c>
      <c r="R311" s="25">
        <v>1</v>
      </c>
      <c r="S311" s="25">
        <v>3</v>
      </c>
      <c r="T311" s="25">
        <v>1</v>
      </c>
      <c r="U311" s="25">
        <v>5</v>
      </c>
      <c r="V311" s="25">
        <v>6</v>
      </c>
      <c r="W311" s="25">
        <v>8</v>
      </c>
      <c r="X311" s="25">
        <v>9</v>
      </c>
      <c r="Y311" s="25">
        <v>1</v>
      </c>
    </row>
    <row r="312" spans="2:25" x14ac:dyDescent="0.25">
      <c r="B312" s="25">
        <v>1307</v>
      </c>
      <c r="C312" s="25" t="s">
        <v>31</v>
      </c>
      <c r="D312" s="25" t="s">
        <v>65</v>
      </c>
      <c r="E312" s="25">
        <v>3</v>
      </c>
      <c r="F312" s="25" t="s">
        <v>32</v>
      </c>
      <c r="G312" s="25">
        <v>43</v>
      </c>
      <c r="H312" s="25">
        <v>430000</v>
      </c>
      <c r="I312" s="25">
        <f>_xlfn.XLOOKUP('Clients Clustering'!B312,Data!P:P,Data!D:D)</f>
        <v>2520000</v>
      </c>
      <c r="K312" s="25">
        <f t="shared" si="8"/>
        <v>-0.84850926266333726</v>
      </c>
      <c r="L312" s="25">
        <f t="shared" si="9"/>
        <v>1.5329186395845582</v>
      </c>
      <c r="P312" s="25">
        <v>1</v>
      </c>
      <c r="Q312" s="25">
        <v>2</v>
      </c>
      <c r="R312" s="25">
        <v>2</v>
      </c>
      <c r="S312" s="25">
        <v>1</v>
      </c>
      <c r="T312" s="25">
        <v>5</v>
      </c>
      <c r="U312" s="25">
        <v>2</v>
      </c>
      <c r="V312" s="25">
        <v>2</v>
      </c>
      <c r="W312" s="25">
        <v>2</v>
      </c>
      <c r="X312" s="25">
        <v>5</v>
      </c>
      <c r="Y312" s="25">
        <v>8</v>
      </c>
    </row>
    <row r="313" spans="2:25" x14ac:dyDescent="0.25">
      <c r="B313" s="25">
        <v>1308</v>
      </c>
      <c r="C313" s="25" t="s">
        <v>31</v>
      </c>
      <c r="D313" s="25" t="s">
        <v>65</v>
      </c>
      <c r="E313" s="25">
        <v>3</v>
      </c>
      <c r="F313" s="25" t="s">
        <v>33</v>
      </c>
      <c r="G313" s="25">
        <v>50</v>
      </c>
      <c r="H313" s="25">
        <v>530000</v>
      </c>
      <c r="I313" s="25">
        <f>_xlfn.XLOOKUP('Clients Clustering'!B313,Data!P:P,Data!D:D)</f>
        <v>1600000</v>
      </c>
      <c r="K313" s="25">
        <f t="shared" si="8"/>
        <v>-0.33716176106433021</v>
      </c>
      <c r="L313" s="25">
        <f t="shared" si="9"/>
        <v>-0.11265562605431255</v>
      </c>
      <c r="P313" s="25">
        <v>1</v>
      </c>
      <c r="Q313" s="25">
        <v>2</v>
      </c>
      <c r="R313" s="25">
        <v>2</v>
      </c>
      <c r="S313" s="25">
        <v>4</v>
      </c>
      <c r="T313" s="25">
        <v>3</v>
      </c>
      <c r="U313" s="25">
        <v>4</v>
      </c>
      <c r="V313" s="25">
        <v>5</v>
      </c>
      <c r="W313" s="25">
        <v>4</v>
      </c>
      <c r="X313" s="25">
        <v>3</v>
      </c>
      <c r="Y313" s="25">
        <v>4</v>
      </c>
    </row>
    <row r="314" spans="2:25" x14ac:dyDescent="0.25">
      <c r="B314" s="25">
        <v>1309</v>
      </c>
      <c r="C314" s="25" t="s">
        <v>31</v>
      </c>
      <c r="D314" s="25" t="s">
        <v>66</v>
      </c>
      <c r="E314" s="25">
        <v>0</v>
      </c>
      <c r="F314" s="25" t="s">
        <v>32</v>
      </c>
      <c r="G314" s="25">
        <v>35</v>
      </c>
      <c r="H314" s="25">
        <v>280000</v>
      </c>
      <c r="I314" s="25">
        <f>_xlfn.XLOOKUP('Clients Clustering'!B314,Data!P:P,Data!D:D)</f>
        <v>1320000</v>
      </c>
      <c r="K314" s="25">
        <f t="shared" si="8"/>
        <v>-1.6155305150618477</v>
      </c>
      <c r="L314" s="25">
        <f t="shared" si="9"/>
        <v>-0.61348257646614279</v>
      </c>
      <c r="P314" s="25">
        <v>1</v>
      </c>
      <c r="Q314" s="25">
        <v>2</v>
      </c>
      <c r="R314" s="25">
        <v>2</v>
      </c>
      <c r="S314" s="25">
        <v>1</v>
      </c>
      <c r="T314" s="25">
        <v>2</v>
      </c>
      <c r="U314" s="25">
        <v>3</v>
      </c>
      <c r="V314" s="25">
        <v>3</v>
      </c>
      <c r="W314" s="25">
        <v>3</v>
      </c>
      <c r="X314" s="25">
        <v>1</v>
      </c>
      <c r="Y314" s="25">
        <v>2</v>
      </c>
    </row>
    <row r="315" spans="2:25" x14ac:dyDescent="0.25">
      <c r="B315" s="25">
        <v>1310</v>
      </c>
      <c r="C315" s="25" t="s">
        <v>31</v>
      </c>
      <c r="D315" s="25" t="s">
        <v>65</v>
      </c>
      <c r="E315" s="25">
        <v>3</v>
      </c>
      <c r="F315" s="25" t="s">
        <v>33</v>
      </c>
      <c r="G315" s="25">
        <v>64</v>
      </c>
      <c r="H315" s="25">
        <v>710000</v>
      </c>
      <c r="I315" s="25">
        <f>_xlfn.XLOOKUP('Clients Clustering'!B315,Data!P:P,Data!D:D)</f>
        <v>1290000</v>
      </c>
      <c r="K315" s="25">
        <f t="shared" si="8"/>
        <v>0.5832637418138823</v>
      </c>
      <c r="L315" s="25">
        <f t="shared" si="9"/>
        <v>-0.66714260686741034</v>
      </c>
      <c r="P315" s="25">
        <v>1</v>
      </c>
      <c r="Q315" s="25">
        <v>1</v>
      </c>
      <c r="R315" s="25">
        <v>1</v>
      </c>
      <c r="S315" s="25">
        <v>3</v>
      </c>
      <c r="T315" s="25">
        <v>1</v>
      </c>
      <c r="U315" s="25">
        <v>5</v>
      </c>
      <c r="V315" s="25">
        <v>6</v>
      </c>
      <c r="W315" s="25">
        <v>8</v>
      </c>
      <c r="X315" s="25">
        <v>9</v>
      </c>
      <c r="Y315" s="25">
        <v>1</v>
      </c>
    </row>
    <row r="316" spans="2:25" x14ac:dyDescent="0.25">
      <c r="B316" s="25">
        <v>1311</v>
      </c>
      <c r="C316" s="25" t="s">
        <v>31</v>
      </c>
      <c r="D316" s="25" t="s">
        <v>65</v>
      </c>
      <c r="E316" s="25">
        <v>3</v>
      </c>
      <c r="F316" s="25" t="s">
        <v>33</v>
      </c>
      <c r="G316" s="25">
        <v>55</v>
      </c>
      <c r="H316" s="25">
        <v>370000</v>
      </c>
      <c r="I316" s="25">
        <f>_xlfn.XLOOKUP('Clients Clustering'!B316,Data!P:P,Data!D:D)</f>
        <v>2880000</v>
      </c>
      <c r="K316" s="25">
        <f t="shared" si="8"/>
        <v>-1.1553177636227414</v>
      </c>
      <c r="L316" s="25">
        <f t="shared" si="9"/>
        <v>2.1768390043997687</v>
      </c>
      <c r="P316" s="25">
        <v>1</v>
      </c>
      <c r="Q316" s="25">
        <v>2</v>
      </c>
      <c r="R316" s="25">
        <v>2</v>
      </c>
      <c r="S316" s="25">
        <v>1</v>
      </c>
      <c r="T316" s="25">
        <v>5</v>
      </c>
      <c r="U316" s="25">
        <v>2</v>
      </c>
      <c r="V316" s="25">
        <v>2</v>
      </c>
      <c r="W316" s="25">
        <v>2</v>
      </c>
      <c r="X316" s="25">
        <v>5</v>
      </c>
      <c r="Y316" s="25">
        <v>8</v>
      </c>
    </row>
    <row r="317" spans="2:25" x14ac:dyDescent="0.25">
      <c r="B317" s="25">
        <v>1312</v>
      </c>
      <c r="C317" s="25" t="s">
        <v>31</v>
      </c>
      <c r="D317" s="25" t="s">
        <v>65</v>
      </c>
      <c r="E317" s="25">
        <v>2</v>
      </c>
      <c r="F317" s="25" t="s">
        <v>33</v>
      </c>
      <c r="G317" s="25">
        <v>54</v>
      </c>
      <c r="H317" s="25">
        <v>590000</v>
      </c>
      <c r="I317" s="25">
        <f>_xlfn.XLOOKUP('Clients Clustering'!B317,Data!P:P,Data!D:D)</f>
        <v>1550000</v>
      </c>
      <c r="K317" s="25">
        <f t="shared" si="8"/>
        <v>-3.0353260104926044E-2</v>
      </c>
      <c r="L317" s="25">
        <f t="shared" si="9"/>
        <v>-0.2020890100564251</v>
      </c>
      <c r="P317" s="25">
        <v>1</v>
      </c>
      <c r="Q317" s="25">
        <v>2</v>
      </c>
      <c r="R317" s="25">
        <v>2</v>
      </c>
      <c r="S317" s="25">
        <v>1</v>
      </c>
      <c r="T317" s="25">
        <v>2</v>
      </c>
      <c r="U317" s="25">
        <v>3</v>
      </c>
      <c r="V317" s="25">
        <v>3</v>
      </c>
      <c r="W317" s="25">
        <v>3</v>
      </c>
      <c r="X317" s="25">
        <v>1</v>
      </c>
      <c r="Y317" s="25">
        <v>3</v>
      </c>
    </row>
    <row r="318" spans="2:25" x14ac:dyDescent="0.25">
      <c r="B318" s="25">
        <v>1313</v>
      </c>
      <c r="C318" s="25" t="s">
        <v>31</v>
      </c>
      <c r="D318" s="25" t="s">
        <v>65</v>
      </c>
      <c r="E318" s="25">
        <v>3</v>
      </c>
      <c r="F318" s="25" t="s">
        <v>33</v>
      </c>
      <c r="G318" s="25">
        <v>64</v>
      </c>
      <c r="H318" s="25">
        <v>720000</v>
      </c>
      <c r="I318" s="25">
        <f>_xlfn.XLOOKUP('Clients Clustering'!B318,Data!P:P,Data!D:D)</f>
        <v>1330000</v>
      </c>
      <c r="K318" s="25">
        <f t="shared" si="8"/>
        <v>0.63439849197378306</v>
      </c>
      <c r="L318" s="25">
        <f t="shared" si="9"/>
        <v>-0.59559589966572024</v>
      </c>
      <c r="P318" s="25">
        <v>1</v>
      </c>
      <c r="Q318" s="25">
        <v>2</v>
      </c>
      <c r="R318" s="25">
        <v>2</v>
      </c>
      <c r="S318" s="25">
        <v>1</v>
      </c>
      <c r="T318" s="25">
        <v>5</v>
      </c>
      <c r="U318" s="25">
        <v>2</v>
      </c>
      <c r="V318" s="25">
        <v>2</v>
      </c>
      <c r="W318" s="25">
        <v>2</v>
      </c>
      <c r="X318" s="25">
        <v>5</v>
      </c>
      <c r="Y318" s="25">
        <v>5</v>
      </c>
    </row>
    <row r="319" spans="2:25" x14ac:dyDescent="0.25">
      <c r="B319" s="25">
        <v>1314</v>
      </c>
      <c r="C319" s="25" t="s">
        <v>34</v>
      </c>
      <c r="D319" s="25" t="s">
        <v>65</v>
      </c>
      <c r="E319" s="25">
        <v>4</v>
      </c>
      <c r="F319" s="25" t="s">
        <v>32</v>
      </c>
      <c r="G319" s="25">
        <v>44</v>
      </c>
      <c r="H319" s="25">
        <v>550000</v>
      </c>
      <c r="I319" s="25">
        <f>_xlfn.XLOOKUP('Clients Clustering'!B319,Data!P:P,Data!D:D)</f>
        <v>1780000</v>
      </c>
      <c r="K319" s="25">
        <f t="shared" si="8"/>
        <v>-0.23489226074452885</v>
      </c>
      <c r="L319" s="25">
        <f t="shared" si="9"/>
        <v>0.20930455635329259</v>
      </c>
      <c r="P319" s="25">
        <v>1</v>
      </c>
      <c r="Q319" s="25">
        <v>2</v>
      </c>
      <c r="R319" s="25">
        <v>2</v>
      </c>
      <c r="S319" s="25">
        <v>1</v>
      </c>
      <c r="T319" s="25">
        <v>5</v>
      </c>
      <c r="U319" s="25">
        <v>2</v>
      </c>
      <c r="V319" s="25">
        <v>2</v>
      </c>
      <c r="W319" s="25">
        <v>2</v>
      </c>
      <c r="X319" s="25">
        <v>5</v>
      </c>
      <c r="Y319" s="25">
        <v>5</v>
      </c>
    </row>
    <row r="320" spans="2:25" x14ac:dyDescent="0.25">
      <c r="B320" s="25">
        <v>1315</v>
      </c>
      <c r="C320" s="25" t="s">
        <v>31</v>
      </c>
      <c r="D320" s="25" t="s">
        <v>65</v>
      </c>
      <c r="E320" s="25">
        <v>2</v>
      </c>
      <c r="F320" s="25" t="s">
        <v>33</v>
      </c>
      <c r="G320" s="25">
        <v>52</v>
      </c>
      <c r="H320" s="25">
        <v>620000</v>
      </c>
      <c r="I320" s="25">
        <f>_xlfn.XLOOKUP('Clients Clustering'!B320,Data!P:P,Data!D:D)</f>
        <v>1620000</v>
      </c>
      <c r="K320" s="25">
        <f t="shared" si="8"/>
        <v>0.12305099037477606</v>
      </c>
      <c r="L320" s="25">
        <f t="shared" si="9"/>
        <v>-7.6882272453467543E-2</v>
      </c>
      <c r="P320" s="25">
        <v>1</v>
      </c>
      <c r="Q320" s="25">
        <v>2</v>
      </c>
      <c r="R320" s="25">
        <v>2</v>
      </c>
      <c r="S320" s="25">
        <v>4</v>
      </c>
      <c r="T320" s="25">
        <v>3</v>
      </c>
      <c r="U320" s="25">
        <v>4</v>
      </c>
      <c r="V320" s="25">
        <v>5</v>
      </c>
      <c r="W320" s="25">
        <v>4</v>
      </c>
      <c r="X320" s="25">
        <v>3</v>
      </c>
      <c r="Y320" s="25">
        <v>4</v>
      </c>
    </row>
    <row r="321" spans="2:25" x14ac:dyDescent="0.25">
      <c r="B321" s="25">
        <v>1316</v>
      </c>
      <c r="C321" s="25" t="s">
        <v>31</v>
      </c>
      <c r="D321" s="25" t="s">
        <v>65</v>
      </c>
      <c r="E321" s="25">
        <v>2</v>
      </c>
      <c r="F321" s="25" t="s">
        <v>33</v>
      </c>
      <c r="G321" s="25">
        <v>55</v>
      </c>
      <c r="H321" s="25">
        <v>400000</v>
      </c>
      <c r="I321" s="25">
        <f>_xlfn.XLOOKUP('Clients Clustering'!B321,Data!P:P,Data!D:D)</f>
        <v>1020000</v>
      </c>
      <c r="K321" s="25">
        <f t="shared" si="8"/>
        <v>-1.0019135131430392</v>
      </c>
      <c r="L321" s="25">
        <f t="shared" si="9"/>
        <v>-1.1500828804788181</v>
      </c>
      <c r="P321" s="25">
        <v>1</v>
      </c>
      <c r="Q321" s="25">
        <v>2</v>
      </c>
      <c r="R321" s="25">
        <v>2</v>
      </c>
      <c r="S321" s="25">
        <v>1</v>
      </c>
      <c r="T321" s="25">
        <v>5</v>
      </c>
      <c r="U321" s="25">
        <v>2</v>
      </c>
      <c r="V321" s="25">
        <v>2</v>
      </c>
      <c r="W321" s="25">
        <v>2</v>
      </c>
      <c r="X321" s="25">
        <v>5</v>
      </c>
      <c r="Y321" s="25">
        <v>5</v>
      </c>
    </row>
    <row r="322" spans="2:25" x14ac:dyDescent="0.25">
      <c r="B322" s="25">
        <v>1317</v>
      </c>
      <c r="C322" s="25" t="s">
        <v>31</v>
      </c>
      <c r="D322" s="25" t="s">
        <v>65</v>
      </c>
      <c r="E322" s="25">
        <v>4</v>
      </c>
      <c r="F322" s="25" t="s">
        <v>33</v>
      </c>
      <c r="G322" s="25">
        <v>56</v>
      </c>
      <c r="H322" s="25">
        <v>690000</v>
      </c>
      <c r="I322" s="25">
        <f>_xlfn.XLOOKUP('Clients Clustering'!B322,Data!P:P,Data!D:D)</f>
        <v>1600000</v>
      </c>
      <c r="K322" s="25">
        <f t="shared" si="8"/>
        <v>0.48099424149408093</v>
      </c>
      <c r="L322" s="25">
        <f t="shared" si="9"/>
        <v>-0.11265562605431255</v>
      </c>
      <c r="P322" s="25">
        <v>1</v>
      </c>
      <c r="Q322" s="25">
        <v>2</v>
      </c>
      <c r="R322" s="25">
        <v>1</v>
      </c>
      <c r="S322" s="25">
        <v>3</v>
      </c>
      <c r="T322" s="25">
        <v>1</v>
      </c>
      <c r="U322" s="25">
        <v>5</v>
      </c>
      <c r="V322" s="25">
        <v>4</v>
      </c>
      <c r="W322" s="25">
        <v>6</v>
      </c>
      <c r="X322" s="25">
        <v>7</v>
      </c>
      <c r="Y322" s="25">
        <v>9</v>
      </c>
    </row>
    <row r="323" spans="2:25" x14ac:dyDescent="0.25">
      <c r="B323" s="25">
        <v>1318</v>
      </c>
      <c r="C323" s="25" t="s">
        <v>31</v>
      </c>
      <c r="D323" s="25" t="s">
        <v>65</v>
      </c>
      <c r="E323" s="25">
        <v>3</v>
      </c>
      <c r="F323" s="25" t="s">
        <v>32</v>
      </c>
      <c r="G323" s="25">
        <v>60</v>
      </c>
      <c r="H323" s="25">
        <v>360000</v>
      </c>
      <c r="I323" s="25">
        <f>_xlfn.XLOOKUP('Clients Clustering'!B323,Data!P:P,Data!D:D)</f>
        <v>1930000</v>
      </c>
      <c r="K323" s="25">
        <f t="shared" si="8"/>
        <v>-1.2064525137826421</v>
      </c>
      <c r="L323" s="25">
        <f t="shared" si="9"/>
        <v>0.47760470835963026</v>
      </c>
      <c r="P323" s="25">
        <v>1</v>
      </c>
      <c r="Q323" s="25">
        <v>2</v>
      </c>
      <c r="R323" s="25">
        <v>2</v>
      </c>
      <c r="S323" s="25">
        <v>1</v>
      </c>
      <c r="T323" s="25">
        <v>5</v>
      </c>
      <c r="U323" s="25">
        <v>2</v>
      </c>
      <c r="V323" s="25">
        <v>2</v>
      </c>
      <c r="W323" s="25">
        <v>2</v>
      </c>
      <c r="X323" s="25">
        <v>5</v>
      </c>
      <c r="Y323" s="25">
        <v>8</v>
      </c>
    </row>
    <row r="324" spans="2:25" x14ac:dyDescent="0.25">
      <c r="B324" s="25">
        <v>1319</v>
      </c>
      <c r="C324" s="25" t="s">
        <v>31</v>
      </c>
      <c r="D324" s="25" t="s">
        <v>65</v>
      </c>
      <c r="E324" s="25">
        <v>3</v>
      </c>
      <c r="F324" s="25" t="s">
        <v>33</v>
      </c>
      <c r="G324" s="25">
        <v>43</v>
      </c>
      <c r="H324" s="25">
        <v>550000</v>
      </c>
      <c r="I324" s="25">
        <f>_xlfn.XLOOKUP('Clients Clustering'!B324,Data!P:P,Data!D:D)</f>
        <v>1350000</v>
      </c>
      <c r="K324" s="25">
        <f t="shared" si="8"/>
        <v>-0.23489226074452885</v>
      </c>
      <c r="L324" s="25">
        <f t="shared" si="9"/>
        <v>-0.55982254606487525</v>
      </c>
      <c r="P324" s="25">
        <v>1</v>
      </c>
      <c r="Q324" s="25">
        <v>2</v>
      </c>
      <c r="R324" s="25">
        <v>2</v>
      </c>
      <c r="S324" s="25">
        <v>1</v>
      </c>
      <c r="T324" s="25">
        <v>5</v>
      </c>
      <c r="U324" s="25">
        <v>2</v>
      </c>
      <c r="V324" s="25">
        <v>2</v>
      </c>
      <c r="W324" s="25">
        <v>2</v>
      </c>
      <c r="X324" s="25">
        <v>1</v>
      </c>
      <c r="Y324" s="25">
        <v>8</v>
      </c>
    </row>
    <row r="325" spans="2:25" x14ac:dyDescent="0.25">
      <c r="B325" s="25">
        <v>1320</v>
      </c>
      <c r="C325" s="25" t="s">
        <v>31</v>
      </c>
      <c r="D325" s="25" t="s">
        <v>66</v>
      </c>
      <c r="E325" s="25">
        <v>0</v>
      </c>
      <c r="F325" s="25" t="s">
        <v>33</v>
      </c>
      <c r="G325" s="25">
        <v>31</v>
      </c>
      <c r="H325" s="25">
        <v>620000</v>
      </c>
      <c r="I325" s="25">
        <f>_xlfn.XLOOKUP('Clients Clustering'!B325,Data!P:P,Data!D:D)</f>
        <v>1290000</v>
      </c>
      <c r="K325" s="25">
        <f t="shared" si="8"/>
        <v>0.12305099037477606</v>
      </c>
      <c r="L325" s="25">
        <f t="shared" si="9"/>
        <v>-0.66714260686741034</v>
      </c>
      <c r="P325" s="25">
        <v>1</v>
      </c>
      <c r="Q325" s="25">
        <v>2</v>
      </c>
      <c r="R325" s="25">
        <v>2</v>
      </c>
      <c r="S325" s="25">
        <v>1</v>
      </c>
      <c r="T325" s="25">
        <v>5</v>
      </c>
      <c r="U325" s="25">
        <v>2</v>
      </c>
      <c r="V325" s="25">
        <v>2</v>
      </c>
      <c r="W325" s="25">
        <v>2</v>
      </c>
      <c r="X325" s="25">
        <v>5</v>
      </c>
      <c r="Y325" s="25">
        <v>8</v>
      </c>
    </row>
    <row r="326" spans="2:25" x14ac:dyDescent="0.25">
      <c r="B326" s="25">
        <v>1321</v>
      </c>
      <c r="C326" s="25" t="s">
        <v>31</v>
      </c>
      <c r="D326" s="25" t="s">
        <v>65</v>
      </c>
      <c r="E326" s="25">
        <v>4</v>
      </c>
      <c r="F326" s="25" t="s">
        <v>32</v>
      </c>
      <c r="G326" s="25">
        <v>43</v>
      </c>
      <c r="H326" s="25">
        <v>530000</v>
      </c>
      <c r="I326" s="25">
        <f>_xlfn.XLOOKUP('Clients Clustering'!B326,Data!P:P,Data!D:D)</f>
        <v>1410000</v>
      </c>
      <c r="K326" s="25">
        <f t="shared" ref="K326:K389" si="10">STANDARDIZE(H326,AVERAGE(H:H),_xlfn.STDEV.S(H:H))</f>
        <v>-0.33716176106433021</v>
      </c>
      <c r="L326" s="25">
        <f t="shared" ref="L326:L389" si="11">STANDARDIZE(I326,AVERAGE(I:I),_xlfn.STDEV.S(I:I))</f>
        <v>-0.45250248526234021</v>
      </c>
      <c r="P326" s="25">
        <v>1</v>
      </c>
      <c r="Q326" s="25">
        <v>2</v>
      </c>
      <c r="R326" s="25">
        <v>2</v>
      </c>
      <c r="S326" s="25">
        <v>1</v>
      </c>
      <c r="T326" s="25">
        <v>5</v>
      </c>
      <c r="U326" s="25">
        <v>2</v>
      </c>
      <c r="V326" s="25">
        <v>2</v>
      </c>
      <c r="W326" s="25">
        <v>2</v>
      </c>
      <c r="X326" s="25">
        <v>5</v>
      </c>
      <c r="Y326" s="25">
        <v>8</v>
      </c>
    </row>
    <row r="327" spans="2:25" x14ac:dyDescent="0.25">
      <c r="B327" s="25">
        <v>1322</v>
      </c>
      <c r="C327" s="25" t="s">
        <v>34</v>
      </c>
      <c r="D327" s="25" t="s">
        <v>65</v>
      </c>
      <c r="E327" s="25">
        <v>2</v>
      </c>
      <c r="F327" s="25" t="s">
        <v>32</v>
      </c>
      <c r="G327" s="25">
        <v>41</v>
      </c>
      <c r="H327" s="25">
        <v>550000</v>
      </c>
      <c r="I327" s="25">
        <f>_xlfn.XLOOKUP('Clients Clustering'!B327,Data!P:P,Data!D:D)</f>
        <v>1350000</v>
      </c>
      <c r="K327" s="25">
        <f t="shared" si="10"/>
        <v>-0.23489226074452885</v>
      </c>
      <c r="L327" s="25">
        <f t="shared" si="11"/>
        <v>-0.55982254606487525</v>
      </c>
      <c r="P327" s="25">
        <v>1</v>
      </c>
      <c r="Q327" s="25">
        <v>2</v>
      </c>
      <c r="R327" s="25">
        <v>2</v>
      </c>
      <c r="S327" s="25">
        <v>1</v>
      </c>
      <c r="T327" s="25">
        <v>5</v>
      </c>
      <c r="U327" s="25">
        <v>2</v>
      </c>
      <c r="V327" s="25">
        <v>2</v>
      </c>
      <c r="W327" s="25">
        <v>2</v>
      </c>
      <c r="X327" s="25">
        <v>5</v>
      </c>
      <c r="Y327" s="25">
        <v>5</v>
      </c>
    </row>
    <row r="328" spans="2:25" x14ac:dyDescent="0.25">
      <c r="B328" s="25">
        <v>1323</v>
      </c>
      <c r="C328" s="25" t="s">
        <v>31</v>
      </c>
      <c r="D328" s="25" t="s">
        <v>66</v>
      </c>
      <c r="E328" s="25">
        <v>0</v>
      </c>
      <c r="F328" s="25" t="s">
        <v>33</v>
      </c>
      <c r="G328" s="25">
        <v>35</v>
      </c>
      <c r="H328" s="25">
        <v>600000</v>
      </c>
      <c r="I328" s="25">
        <f>_xlfn.XLOOKUP('Clients Clustering'!B328,Data!P:P,Data!D:D)</f>
        <v>1670000</v>
      </c>
      <c r="K328" s="25">
        <f t="shared" si="10"/>
        <v>2.0781490054974653E-2</v>
      </c>
      <c r="L328" s="25">
        <f t="shared" si="11"/>
        <v>1.2551111548645005E-2</v>
      </c>
      <c r="P328" s="25">
        <v>1</v>
      </c>
      <c r="Q328" s="25">
        <v>2</v>
      </c>
      <c r="R328" s="25">
        <v>2</v>
      </c>
      <c r="S328" s="25">
        <v>4</v>
      </c>
      <c r="T328" s="25">
        <v>3</v>
      </c>
      <c r="U328" s="25">
        <v>4</v>
      </c>
      <c r="V328" s="25">
        <v>5</v>
      </c>
      <c r="W328" s="25">
        <v>4</v>
      </c>
      <c r="X328" s="25">
        <v>3</v>
      </c>
      <c r="Y328" s="25">
        <v>4</v>
      </c>
    </row>
    <row r="329" spans="2:25" x14ac:dyDescent="0.25">
      <c r="B329" s="25">
        <v>1324</v>
      </c>
      <c r="C329" s="25" t="s">
        <v>31</v>
      </c>
      <c r="D329" s="25" t="s">
        <v>65</v>
      </c>
      <c r="E329" s="25">
        <v>4</v>
      </c>
      <c r="F329" s="25" t="s">
        <v>33</v>
      </c>
      <c r="G329" s="25">
        <v>52</v>
      </c>
      <c r="H329" s="25">
        <v>370000</v>
      </c>
      <c r="I329" s="25">
        <f>_xlfn.XLOOKUP('Clients Clustering'!B329,Data!P:P,Data!D:D)</f>
        <v>1150000</v>
      </c>
      <c r="K329" s="25">
        <f t="shared" si="10"/>
        <v>-1.1553177636227414</v>
      </c>
      <c r="L329" s="25">
        <f t="shared" si="11"/>
        <v>-0.9175560820733254</v>
      </c>
      <c r="P329" s="25">
        <v>1</v>
      </c>
      <c r="Q329" s="25">
        <v>2</v>
      </c>
      <c r="R329" s="25">
        <v>2</v>
      </c>
      <c r="S329" s="25">
        <v>1</v>
      </c>
      <c r="T329" s="25">
        <v>5</v>
      </c>
      <c r="U329" s="25">
        <v>2</v>
      </c>
      <c r="V329" s="25">
        <v>2</v>
      </c>
      <c r="W329" s="25">
        <v>2</v>
      </c>
      <c r="X329" s="25">
        <v>5</v>
      </c>
      <c r="Y329" s="25">
        <v>8</v>
      </c>
    </row>
    <row r="330" spans="2:25" x14ac:dyDescent="0.25">
      <c r="B330" s="25">
        <v>1325</v>
      </c>
      <c r="C330" s="25" t="s">
        <v>31</v>
      </c>
      <c r="D330" s="25" t="s">
        <v>66</v>
      </c>
      <c r="E330" s="25">
        <v>0</v>
      </c>
      <c r="F330" s="25" t="s">
        <v>32</v>
      </c>
      <c r="G330" s="25">
        <v>36</v>
      </c>
      <c r="H330" s="25">
        <v>550000</v>
      </c>
      <c r="I330" s="25">
        <f>_xlfn.XLOOKUP('Clients Clustering'!B330,Data!P:P,Data!D:D)</f>
        <v>1370000</v>
      </c>
      <c r="K330" s="25">
        <f t="shared" si="10"/>
        <v>-0.23489226074452885</v>
      </c>
      <c r="L330" s="25">
        <f t="shared" si="11"/>
        <v>-0.52404919246403026</v>
      </c>
      <c r="P330" s="25">
        <v>1</v>
      </c>
      <c r="Q330" s="25">
        <v>2</v>
      </c>
      <c r="R330" s="25">
        <v>2</v>
      </c>
      <c r="S330" s="25">
        <v>4</v>
      </c>
      <c r="T330" s="25">
        <v>3</v>
      </c>
      <c r="U330" s="25">
        <v>4</v>
      </c>
      <c r="V330" s="25">
        <v>5</v>
      </c>
      <c r="W330" s="25">
        <v>4</v>
      </c>
      <c r="X330" s="25">
        <v>3</v>
      </c>
      <c r="Y330" s="25">
        <v>4</v>
      </c>
    </row>
    <row r="331" spans="2:25" x14ac:dyDescent="0.25">
      <c r="B331" s="25">
        <v>1326</v>
      </c>
      <c r="C331" s="25" t="s">
        <v>31</v>
      </c>
      <c r="D331" s="25" t="s">
        <v>65</v>
      </c>
      <c r="E331" s="25">
        <v>4</v>
      </c>
      <c r="F331" s="25" t="s">
        <v>33</v>
      </c>
      <c r="G331" s="25">
        <v>63</v>
      </c>
      <c r="H331" s="25">
        <v>400000</v>
      </c>
      <c r="I331" s="25">
        <f>_xlfn.XLOOKUP('Clients Clustering'!B331,Data!P:P,Data!D:D)</f>
        <v>1170000</v>
      </c>
      <c r="K331" s="25">
        <f t="shared" si="10"/>
        <v>-1.0019135131430392</v>
      </c>
      <c r="L331" s="25">
        <f t="shared" si="11"/>
        <v>-0.8817827284724804</v>
      </c>
      <c r="P331" s="25">
        <v>1</v>
      </c>
      <c r="Q331" s="25">
        <v>1</v>
      </c>
      <c r="R331" s="25">
        <v>3</v>
      </c>
      <c r="S331" s="25">
        <v>2</v>
      </c>
      <c r="T331" s="25">
        <v>4</v>
      </c>
      <c r="U331" s="25">
        <v>1</v>
      </c>
      <c r="V331" s="25">
        <v>1</v>
      </c>
      <c r="W331" s="25">
        <v>5</v>
      </c>
      <c r="X331" s="25">
        <v>6</v>
      </c>
      <c r="Y331" s="25">
        <v>7</v>
      </c>
    </row>
    <row r="332" spans="2:25" x14ac:dyDescent="0.25">
      <c r="B332" s="25">
        <v>1327</v>
      </c>
      <c r="C332" s="25" t="s">
        <v>34</v>
      </c>
      <c r="D332" s="25" t="s">
        <v>65</v>
      </c>
      <c r="E332" s="25">
        <v>3</v>
      </c>
      <c r="F332" s="25" t="s">
        <v>33</v>
      </c>
      <c r="G332" s="25">
        <v>56</v>
      </c>
      <c r="H332" s="25">
        <v>740000</v>
      </c>
      <c r="I332" s="25">
        <f>_xlfn.XLOOKUP('Clients Clustering'!B332,Data!P:P,Data!D:D)</f>
        <v>2270000</v>
      </c>
      <c r="K332" s="25">
        <f t="shared" si="10"/>
        <v>0.73666799229358448</v>
      </c>
      <c r="L332" s="25">
        <f t="shared" si="11"/>
        <v>1.0857517195739956</v>
      </c>
      <c r="P332" s="25">
        <v>1</v>
      </c>
      <c r="Q332" s="25">
        <v>2</v>
      </c>
      <c r="R332" s="25">
        <v>2</v>
      </c>
      <c r="S332" s="25">
        <v>1</v>
      </c>
      <c r="T332" s="25">
        <v>5</v>
      </c>
      <c r="U332" s="25">
        <v>2</v>
      </c>
      <c r="V332" s="25">
        <v>2</v>
      </c>
      <c r="W332" s="25">
        <v>2</v>
      </c>
      <c r="X332" s="25">
        <v>5</v>
      </c>
      <c r="Y332" s="25">
        <v>8</v>
      </c>
    </row>
    <row r="333" spans="2:25" x14ac:dyDescent="0.25">
      <c r="B333" s="25">
        <v>1328</v>
      </c>
      <c r="C333" s="25" t="s">
        <v>31</v>
      </c>
      <c r="D333" s="25" t="s">
        <v>65</v>
      </c>
      <c r="E333" s="25">
        <v>3</v>
      </c>
      <c r="F333" s="25" t="s">
        <v>33</v>
      </c>
      <c r="G333" s="25">
        <v>63</v>
      </c>
      <c r="H333" s="25">
        <v>480000</v>
      </c>
      <c r="I333" s="25">
        <f>_xlfn.XLOOKUP('Clients Clustering'!B333,Data!P:P,Data!D:D)</f>
        <v>1500000</v>
      </c>
      <c r="K333" s="25">
        <f t="shared" si="10"/>
        <v>-0.59283551186383376</v>
      </c>
      <c r="L333" s="25">
        <f t="shared" si="11"/>
        <v>-0.29152239405853764</v>
      </c>
      <c r="P333" s="25">
        <v>1</v>
      </c>
      <c r="Q333" s="25">
        <v>2</v>
      </c>
      <c r="R333" s="25">
        <v>1</v>
      </c>
      <c r="S333" s="25">
        <v>3</v>
      </c>
      <c r="T333" s="25">
        <v>1</v>
      </c>
      <c r="U333" s="25">
        <v>5</v>
      </c>
      <c r="V333" s="25">
        <v>4</v>
      </c>
      <c r="W333" s="25">
        <v>6</v>
      </c>
      <c r="X333" s="25">
        <v>7</v>
      </c>
      <c r="Y333" s="25">
        <v>9</v>
      </c>
    </row>
    <row r="334" spans="2:25" x14ac:dyDescent="0.25">
      <c r="B334" s="25">
        <v>1329</v>
      </c>
      <c r="C334" s="25" t="s">
        <v>34</v>
      </c>
      <c r="D334" s="25" t="s">
        <v>65</v>
      </c>
      <c r="E334" s="25">
        <v>4</v>
      </c>
      <c r="F334" s="25" t="s">
        <v>32</v>
      </c>
      <c r="G334" s="25">
        <v>60</v>
      </c>
      <c r="H334" s="25">
        <v>420000</v>
      </c>
      <c r="I334" s="25">
        <f>_xlfn.XLOOKUP('Clients Clustering'!B334,Data!P:P,Data!D:D)</f>
        <v>2240000</v>
      </c>
      <c r="K334" s="25">
        <f t="shared" si="10"/>
        <v>-0.89964401282323792</v>
      </c>
      <c r="L334" s="25">
        <f t="shared" si="11"/>
        <v>1.0320916891727281</v>
      </c>
      <c r="P334" s="25">
        <v>1</v>
      </c>
      <c r="Q334" s="25">
        <v>2</v>
      </c>
      <c r="R334" s="25">
        <v>2</v>
      </c>
      <c r="S334" s="25">
        <v>1</v>
      </c>
      <c r="T334" s="25">
        <v>5</v>
      </c>
      <c r="U334" s="25">
        <v>2</v>
      </c>
      <c r="V334" s="25">
        <v>2</v>
      </c>
      <c r="W334" s="25">
        <v>2</v>
      </c>
      <c r="X334" s="25">
        <v>5</v>
      </c>
      <c r="Y334" s="25">
        <v>5</v>
      </c>
    </row>
    <row r="335" spans="2:25" x14ac:dyDescent="0.25">
      <c r="B335" s="25">
        <v>1330</v>
      </c>
      <c r="C335" s="25" t="s">
        <v>31</v>
      </c>
      <c r="D335" s="25" t="s">
        <v>65</v>
      </c>
      <c r="E335" s="25">
        <v>3</v>
      </c>
      <c r="F335" s="25" t="s">
        <v>33</v>
      </c>
      <c r="G335" s="25">
        <v>59</v>
      </c>
      <c r="H335" s="25">
        <v>550000</v>
      </c>
      <c r="I335" s="25">
        <f>_xlfn.XLOOKUP('Clients Clustering'!B335,Data!P:P,Data!D:D)</f>
        <v>1750000</v>
      </c>
      <c r="K335" s="25">
        <f t="shared" si="10"/>
        <v>-0.23489226074452885</v>
      </c>
      <c r="L335" s="25">
        <f t="shared" si="11"/>
        <v>0.15564452595202508</v>
      </c>
      <c r="P335" s="25">
        <v>1</v>
      </c>
      <c r="Q335" s="25">
        <v>2</v>
      </c>
      <c r="R335" s="25">
        <v>2</v>
      </c>
      <c r="S335" s="25">
        <v>1</v>
      </c>
      <c r="T335" s="25">
        <v>5</v>
      </c>
      <c r="U335" s="25">
        <v>2</v>
      </c>
      <c r="V335" s="25">
        <v>2</v>
      </c>
      <c r="W335" s="25">
        <v>2</v>
      </c>
      <c r="X335" s="25">
        <v>5</v>
      </c>
      <c r="Y335" s="25">
        <v>5</v>
      </c>
    </row>
    <row r="336" spans="2:25" x14ac:dyDescent="0.25">
      <c r="B336" s="25">
        <v>1331</v>
      </c>
      <c r="C336" s="25" t="s">
        <v>31</v>
      </c>
      <c r="D336" s="25" t="s">
        <v>66</v>
      </c>
      <c r="E336" s="25">
        <v>0</v>
      </c>
      <c r="F336" s="25" t="s">
        <v>32</v>
      </c>
      <c r="G336" s="25">
        <v>39</v>
      </c>
      <c r="H336" s="25">
        <v>480000</v>
      </c>
      <c r="I336" s="25">
        <f>_xlfn.XLOOKUP('Clients Clustering'!B336,Data!P:P,Data!D:D)</f>
        <v>1690000</v>
      </c>
      <c r="K336" s="25">
        <f t="shared" si="10"/>
        <v>-0.59283551186383376</v>
      </c>
      <c r="L336" s="25">
        <f t="shared" si="11"/>
        <v>4.8324465149490022E-2</v>
      </c>
      <c r="P336" s="25">
        <v>1</v>
      </c>
      <c r="Q336" s="25">
        <v>2</v>
      </c>
      <c r="R336" s="25">
        <v>2</v>
      </c>
      <c r="S336" s="25">
        <v>4</v>
      </c>
      <c r="T336" s="25">
        <v>3</v>
      </c>
      <c r="U336" s="25">
        <v>4</v>
      </c>
      <c r="V336" s="25">
        <v>5</v>
      </c>
      <c r="W336" s="25">
        <v>4</v>
      </c>
      <c r="X336" s="25">
        <v>3</v>
      </c>
      <c r="Y336" s="25">
        <v>4</v>
      </c>
    </row>
    <row r="337" spans="2:25" x14ac:dyDescent="0.25">
      <c r="B337" s="25">
        <v>1332</v>
      </c>
      <c r="C337" s="25" t="s">
        <v>34</v>
      </c>
      <c r="D337" s="25" t="s">
        <v>65</v>
      </c>
      <c r="E337" s="25">
        <v>2</v>
      </c>
      <c r="F337" s="25" t="s">
        <v>33</v>
      </c>
      <c r="G337" s="25">
        <v>60</v>
      </c>
      <c r="H337" s="25">
        <v>370000</v>
      </c>
      <c r="I337" s="25">
        <f>_xlfn.XLOOKUP('Clients Clustering'!B337,Data!P:P,Data!D:D)</f>
        <v>1270000</v>
      </c>
      <c r="K337" s="25">
        <f t="shared" si="10"/>
        <v>-1.1553177636227414</v>
      </c>
      <c r="L337" s="25">
        <f t="shared" si="11"/>
        <v>-0.70291596046825533</v>
      </c>
      <c r="P337" s="25">
        <v>1</v>
      </c>
      <c r="Q337" s="25">
        <v>2</v>
      </c>
      <c r="R337" s="25">
        <v>2</v>
      </c>
      <c r="S337" s="25">
        <v>4</v>
      </c>
      <c r="T337" s="25">
        <v>3</v>
      </c>
      <c r="U337" s="25">
        <v>4</v>
      </c>
      <c r="V337" s="25">
        <v>5</v>
      </c>
      <c r="W337" s="25">
        <v>4</v>
      </c>
      <c r="X337" s="25">
        <v>3</v>
      </c>
      <c r="Y337" s="25">
        <v>4</v>
      </c>
    </row>
    <row r="338" spans="2:25" x14ac:dyDescent="0.25">
      <c r="B338" s="25">
        <v>1333</v>
      </c>
      <c r="C338" s="25" t="s">
        <v>34</v>
      </c>
      <c r="D338" s="25" t="s">
        <v>65</v>
      </c>
      <c r="E338" s="25">
        <v>2</v>
      </c>
      <c r="F338" s="25" t="s">
        <v>33</v>
      </c>
      <c r="G338" s="25">
        <v>41</v>
      </c>
      <c r="H338" s="25">
        <v>330000</v>
      </c>
      <c r="I338" s="25">
        <f>_xlfn.XLOOKUP('Clients Clustering'!B338,Data!P:P,Data!D:D)</f>
        <v>1080000</v>
      </c>
      <c r="K338" s="25">
        <f t="shared" si="10"/>
        <v>-1.3598567642623443</v>
      </c>
      <c r="L338" s="25">
        <f t="shared" si="11"/>
        <v>-1.042762819676283</v>
      </c>
      <c r="P338" s="25">
        <v>1</v>
      </c>
      <c r="Q338" s="25">
        <v>1</v>
      </c>
      <c r="R338" s="25">
        <v>3</v>
      </c>
      <c r="S338" s="25">
        <v>2</v>
      </c>
      <c r="T338" s="25">
        <v>4</v>
      </c>
      <c r="U338" s="25">
        <v>6</v>
      </c>
      <c r="V338" s="25">
        <v>7</v>
      </c>
      <c r="W338" s="25">
        <v>5</v>
      </c>
      <c r="X338" s="25">
        <v>6</v>
      </c>
      <c r="Y338" s="25">
        <v>7</v>
      </c>
    </row>
    <row r="339" spans="2:25" x14ac:dyDescent="0.25">
      <c r="B339" s="25">
        <v>1334</v>
      </c>
      <c r="C339" s="25" t="s">
        <v>31</v>
      </c>
      <c r="D339" s="25" t="s">
        <v>65</v>
      </c>
      <c r="E339" s="25">
        <v>4</v>
      </c>
      <c r="F339" s="25" t="s">
        <v>33</v>
      </c>
      <c r="G339" s="25">
        <v>45</v>
      </c>
      <c r="H339" s="25">
        <v>740000</v>
      </c>
      <c r="I339" s="25">
        <f>_xlfn.XLOOKUP('Clients Clustering'!B339,Data!P:P,Data!D:D)</f>
        <v>2560000</v>
      </c>
      <c r="K339" s="25">
        <f t="shared" si="10"/>
        <v>0.73666799229358448</v>
      </c>
      <c r="L339" s="25">
        <f t="shared" si="11"/>
        <v>1.6044653467862482</v>
      </c>
      <c r="P339" s="25">
        <v>1</v>
      </c>
      <c r="Q339" s="25">
        <v>1</v>
      </c>
      <c r="R339" s="25">
        <v>3</v>
      </c>
      <c r="S339" s="25">
        <v>2</v>
      </c>
      <c r="T339" s="25">
        <v>4</v>
      </c>
      <c r="U339" s="25">
        <v>1</v>
      </c>
      <c r="V339" s="25">
        <v>1</v>
      </c>
      <c r="W339" s="25">
        <v>1</v>
      </c>
      <c r="X339" s="25">
        <v>8</v>
      </c>
      <c r="Y339" s="25">
        <v>10</v>
      </c>
    </row>
    <row r="340" spans="2:25" x14ac:dyDescent="0.25">
      <c r="B340" s="25">
        <v>1335</v>
      </c>
      <c r="C340" s="25" t="s">
        <v>31</v>
      </c>
      <c r="D340" s="25" t="s">
        <v>65</v>
      </c>
      <c r="E340" s="25">
        <v>3</v>
      </c>
      <c r="F340" s="25" t="s">
        <v>33</v>
      </c>
      <c r="G340" s="25">
        <v>41</v>
      </c>
      <c r="H340" s="25">
        <v>1000000</v>
      </c>
      <c r="I340" s="25">
        <f>_xlfn.XLOOKUP('Clients Clustering'!B340,Data!P:P,Data!D:D)</f>
        <v>2490000</v>
      </c>
      <c r="K340" s="25">
        <f t="shared" si="10"/>
        <v>2.0661714964510027</v>
      </c>
      <c r="L340" s="25">
        <f t="shared" si="11"/>
        <v>1.4792586091832907</v>
      </c>
      <c r="P340" s="25">
        <v>1</v>
      </c>
      <c r="Q340" s="25">
        <v>2</v>
      </c>
      <c r="R340" s="25">
        <v>1</v>
      </c>
      <c r="S340" s="25">
        <v>3</v>
      </c>
      <c r="T340" s="25">
        <v>1</v>
      </c>
      <c r="U340" s="25">
        <v>5</v>
      </c>
      <c r="V340" s="25">
        <v>4</v>
      </c>
      <c r="W340" s="25">
        <v>6</v>
      </c>
      <c r="X340" s="25">
        <v>7</v>
      </c>
      <c r="Y340" s="25">
        <v>9</v>
      </c>
    </row>
    <row r="341" spans="2:25" x14ac:dyDescent="0.25">
      <c r="B341" s="25">
        <v>1336</v>
      </c>
      <c r="C341" s="25" t="s">
        <v>34</v>
      </c>
      <c r="D341" s="25" t="s">
        <v>65</v>
      </c>
      <c r="E341" s="25">
        <v>4</v>
      </c>
      <c r="F341" s="25" t="s">
        <v>33</v>
      </c>
      <c r="G341" s="25">
        <v>43</v>
      </c>
      <c r="H341" s="25">
        <v>450000</v>
      </c>
      <c r="I341" s="25">
        <f>_xlfn.XLOOKUP('Clients Clustering'!B341,Data!P:P,Data!D:D)</f>
        <v>2360000</v>
      </c>
      <c r="K341" s="25">
        <f t="shared" si="10"/>
        <v>-0.74623976234353584</v>
      </c>
      <c r="L341" s="25">
        <f t="shared" si="11"/>
        <v>1.246731810777798</v>
      </c>
      <c r="P341" s="25">
        <v>1</v>
      </c>
      <c r="Q341" s="25">
        <v>2</v>
      </c>
      <c r="R341" s="25">
        <v>2</v>
      </c>
      <c r="S341" s="25">
        <v>1</v>
      </c>
      <c r="T341" s="25">
        <v>5</v>
      </c>
      <c r="U341" s="25">
        <v>2</v>
      </c>
      <c r="V341" s="25">
        <v>2</v>
      </c>
      <c r="W341" s="25">
        <v>2</v>
      </c>
      <c r="X341" s="25">
        <v>5</v>
      </c>
      <c r="Y341" s="25">
        <v>8</v>
      </c>
    </row>
    <row r="342" spans="2:25" x14ac:dyDescent="0.25">
      <c r="B342" s="25">
        <v>1337</v>
      </c>
      <c r="C342" s="25" t="s">
        <v>31</v>
      </c>
      <c r="D342" s="25" t="s">
        <v>65</v>
      </c>
      <c r="E342" s="25">
        <v>2</v>
      </c>
      <c r="F342" s="25" t="s">
        <v>32</v>
      </c>
      <c r="G342" s="25">
        <v>47</v>
      </c>
      <c r="H342" s="25">
        <v>570000</v>
      </c>
      <c r="I342" s="25">
        <f>_xlfn.XLOOKUP('Clients Clustering'!B342,Data!P:P,Data!D:D)</f>
        <v>1600000</v>
      </c>
      <c r="K342" s="25">
        <f t="shared" si="10"/>
        <v>-0.13262276042472745</v>
      </c>
      <c r="L342" s="25">
        <f t="shared" si="11"/>
        <v>-0.11265562605431255</v>
      </c>
      <c r="P342" s="25">
        <v>1</v>
      </c>
      <c r="Q342" s="25">
        <v>1</v>
      </c>
      <c r="R342" s="25">
        <v>3</v>
      </c>
      <c r="S342" s="25">
        <v>2</v>
      </c>
      <c r="T342" s="25">
        <v>4</v>
      </c>
      <c r="U342" s="25">
        <v>1</v>
      </c>
      <c r="V342" s="25">
        <v>1</v>
      </c>
      <c r="W342" s="25">
        <v>5</v>
      </c>
      <c r="X342" s="25">
        <v>6</v>
      </c>
      <c r="Y342" s="25">
        <v>7</v>
      </c>
    </row>
    <row r="343" spans="2:25" x14ac:dyDescent="0.25">
      <c r="B343" s="25">
        <v>1338</v>
      </c>
      <c r="C343" s="25" t="s">
        <v>31</v>
      </c>
      <c r="D343" s="25" t="s">
        <v>65</v>
      </c>
      <c r="E343" s="25">
        <v>4</v>
      </c>
      <c r="F343" s="25" t="s">
        <v>33</v>
      </c>
      <c r="G343" s="25">
        <v>65</v>
      </c>
      <c r="H343" s="25">
        <v>820000</v>
      </c>
      <c r="I343" s="25">
        <f>_xlfn.XLOOKUP('Clients Clustering'!B343,Data!P:P,Data!D:D)</f>
        <v>2190000</v>
      </c>
      <c r="K343" s="25">
        <f t="shared" si="10"/>
        <v>1.1457459935727901</v>
      </c>
      <c r="L343" s="25">
        <f t="shared" si="11"/>
        <v>0.94265830517061544</v>
      </c>
      <c r="P343" s="25">
        <v>1</v>
      </c>
      <c r="Q343" s="25">
        <v>1</v>
      </c>
      <c r="R343" s="25">
        <v>1</v>
      </c>
      <c r="S343" s="25">
        <v>3</v>
      </c>
      <c r="T343" s="25">
        <v>1</v>
      </c>
      <c r="U343" s="25">
        <v>5</v>
      </c>
      <c r="V343" s="25">
        <v>6</v>
      </c>
      <c r="W343" s="25">
        <v>8</v>
      </c>
      <c r="X343" s="25">
        <v>9</v>
      </c>
      <c r="Y343" s="25">
        <v>1</v>
      </c>
    </row>
    <row r="344" spans="2:25" x14ac:dyDescent="0.25">
      <c r="B344" s="25">
        <v>1339</v>
      </c>
      <c r="C344" s="25" t="s">
        <v>31</v>
      </c>
      <c r="D344" s="25" t="s">
        <v>65</v>
      </c>
      <c r="E344" s="25">
        <v>3</v>
      </c>
      <c r="F344" s="25" t="s">
        <v>33</v>
      </c>
      <c r="G344" s="25">
        <v>65</v>
      </c>
      <c r="H344" s="25">
        <v>370000</v>
      </c>
      <c r="I344" s="25">
        <f>_xlfn.XLOOKUP('Clients Clustering'!B344,Data!P:P,Data!D:D)</f>
        <v>3490000</v>
      </c>
      <c r="K344" s="25">
        <f t="shared" si="10"/>
        <v>-1.1553177636227414</v>
      </c>
      <c r="L344" s="25">
        <f t="shared" si="11"/>
        <v>3.2679262892255414</v>
      </c>
      <c r="P344" s="25">
        <v>1</v>
      </c>
      <c r="Q344" s="25">
        <v>2</v>
      </c>
      <c r="R344" s="25">
        <v>2</v>
      </c>
      <c r="S344" s="25">
        <v>1</v>
      </c>
      <c r="T344" s="25">
        <v>5</v>
      </c>
      <c r="U344" s="25">
        <v>2</v>
      </c>
      <c r="V344" s="25">
        <v>2</v>
      </c>
      <c r="W344" s="25">
        <v>2</v>
      </c>
      <c r="X344" s="25">
        <v>5</v>
      </c>
      <c r="Y344" s="25">
        <v>5</v>
      </c>
    </row>
    <row r="345" spans="2:25" x14ac:dyDescent="0.25">
      <c r="B345" s="25">
        <v>1340</v>
      </c>
      <c r="C345" s="25" t="s">
        <v>31</v>
      </c>
      <c r="D345" s="25" t="s">
        <v>66</v>
      </c>
      <c r="E345" s="25">
        <v>0</v>
      </c>
      <c r="F345" s="25" t="s">
        <v>33</v>
      </c>
      <c r="G345" s="25">
        <v>37</v>
      </c>
      <c r="H345" s="25">
        <v>640000</v>
      </c>
      <c r="I345" s="25">
        <f>_xlfn.XLOOKUP('Clients Clustering'!B345,Data!P:P,Data!D:D)</f>
        <v>1610000</v>
      </c>
      <c r="K345" s="25">
        <f t="shared" si="10"/>
        <v>0.22532049069457744</v>
      </c>
      <c r="L345" s="25">
        <f t="shared" si="11"/>
        <v>-9.4768949253890053E-2</v>
      </c>
      <c r="P345" s="25">
        <v>1</v>
      </c>
      <c r="Q345" s="25">
        <v>2</v>
      </c>
      <c r="R345" s="25">
        <v>2</v>
      </c>
      <c r="S345" s="25">
        <v>4</v>
      </c>
      <c r="T345" s="25">
        <v>3</v>
      </c>
      <c r="U345" s="25">
        <v>4</v>
      </c>
      <c r="V345" s="25">
        <v>5</v>
      </c>
      <c r="W345" s="25">
        <v>4</v>
      </c>
      <c r="X345" s="25">
        <v>3</v>
      </c>
      <c r="Y345" s="25">
        <v>4</v>
      </c>
    </row>
    <row r="346" spans="2:25" x14ac:dyDescent="0.25">
      <c r="B346" s="25">
        <v>1341</v>
      </c>
      <c r="C346" s="25" t="s">
        <v>31</v>
      </c>
      <c r="D346" s="25" t="s">
        <v>66</v>
      </c>
      <c r="E346" s="25">
        <v>0</v>
      </c>
      <c r="F346" s="25" t="s">
        <v>33</v>
      </c>
      <c r="G346" s="25">
        <v>34</v>
      </c>
      <c r="H346" s="25">
        <v>430000</v>
      </c>
      <c r="I346" s="25">
        <f>_xlfn.XLOOKUP('Clients Clustering'!B346,Data!P:P,Data!D:D)</f>
        <v>1230000</v>
      </c>
      <c r="K346" s="25">
        <f t="shared" si="10"/>
        <v>-0.84850926266333726</v>
      </c>
      <c r="L346" s="25">
        <f t="shared" si="11"/>
        <v>-0.77446266766994543</v>
      </c>
      <c r="P346" s="25">
        <v>1</v>
      </c>
      <c r="Q346" s="25">
        <v>2</v>
      </c>
      <c r="R346" s="25">
        <v>2</v>
      </c>
      <c r="S346" s="25">
        <v>1</v>
      </c>
      <c r="T346" s="25">
        <v>5</v>
      </c>
      <c r="U346" s="25">
        <v>2</v>
      </c>
      <c r="V346" s="25">
        <v>2</v>
      </c>
      <c r="W346" s="25">
        <v>2</v>
      </c>
      <c r="X346" s="25">
        <v>5</v>
      </c>
      <c r="Y346" s="25">
        <v>8</v>
      </c>
    </row>
    <row r="347" spans="2:25" x14ac:dyDescent="0.25">
      <c r="B347" s="25">
        <v>1342</v>
      </c>
      <c r="C347" s="25" t="s">
        <v>31</v>
      </c>
      <c r="D347" s="25" t="s">
        <v>65</v>
      </c>
      <c r="E347" s="25">
        <v>2</v>
      </c>
      <c r="F347" s="25" t="s">
        <v>33</v>
      </c>
      <c r="G347" s="25">
        <v>55</v>
      </c>
      <c r="H347" s="25">
        <v>600000</v>
      </c>
      <c r="I347" s="25">
        <f>_xlfn.XLOOKUP('Clients Clustering'!B347,Data!P:P,Data!D:D)</f>
        <v>1510000</v>
      </c>
      <c r="K347" s="25">
        <f t="shared" si="10"/>
        <v>2.0781490054974653E-2</v>
      </c>
      <c r="L347" s="25">
        <f t="shared" si="11"/>
        <v>-0.27363571725811514</v>
      </c>
      <c r="P347" s="25">
        <v>1</v>
      </c>
      <c r="Q347" s="25">
        <v>2</v>
      </c>
      <c r="R347" s="25">
        <v>2</v>
      </c>
      <c r="S347" s="25">
        <v>1</v>
      </c>
      <c r="T347" s="25">
        <v>5</v>
      </c>
      <c r="U347" s="25">
        <v>2</v>
      </c>
      <c r="V347" s="25">
        <v>2</v>
      </c>
      <c r="W347" s="25">
        <v>2</v>
      </c>
      <c r="X347" s="25">
        <v>5</v>
      </c>
      <c r="Y347" s="25">
        <v>5</v>
      </c>
    </row>
    <row r="348" spans="2:25" x14ac:dyDescent="0.25">
      <c r="B348" s="25">
        <v>1343</v>
      </c>
      <c r="C348" s="25" t="s">
        <v>34</v>
      </c>
      <c r="D348" s="25" t="s">
        <v>65</v>
      </c>
      <c r="E348" s="25">
        <v>4</v>
      </c>
      <c r="F348" s="25" t="s">
        <v>32</v>
      </c>
      <c r="G348" s="25">
        <v>51</v>
      </c>
      <c r="H348" s="25">
        <v>640000</v>
      </c>
      <c r="I348" s="25">
        <f>_xlfn.XLOOKUP('Clients Clustering'!B348,Data!P:P,Data!D:D)</f>
        <v>1830000</v>
      </c>
      <c r="K348" s="25">
        <f t="shared" si="10"/>
        <v>0.22532049069457744</v>
      </c>
      <c r="L348" s="25">
        <f t="shared" si="11"/>
        <v>0.29873794035540513</v>
      </c>
      <c r="P348" s="25">
        <v>1</v>
      </c>
      <c r="Q348" s="25">
        <v>2</v>
      </c>
      <c r="R348" s="25">
        <v>1</v>
      </c>
      <c r="S348" s="25">
        <v>3</v>
      </c>
      <c r="T348" s="25">
        <v>1</v>
      </c>
      <c r="U348" s="25">
        <v>5</v>
      </c>
      <c r="V348" s="25">
        <v>4</v>
      </c>
      <c r="W348" s="25">
        <v>6</v>
      </c>
      <c r="X348" s="25">
        <v>7</v>
      </c>
      <c r="Y348" s="25">
        <v>9</v>
      </c>
    </row>
    <row r="349" spans="2:25" x14ac:dyDescent="0.25">
      <c r="B349" s="25">
        <v>1344</v>
      </c>
      <c r="C349" s="25" t="s">
        <v>31</v>
      </c>
      <c r="D349" s="25" t="s">
        <v>65</v>
      </c>
      <c r="E349" s="25">
        <v>3</v>
      </c>
      <c r="F349" s="25" t="s">
        <v>32</v>
      </c>
      <c r="G349" s="25">
        <v>40</v>
      </c>
      <c r="H349" s="25">
        <v>390000</v>
      </c>
      <c r="I349" s="25">
        <f>_xlfn.XLOOKUP('Clients Clustering'!B349,Data!P:P,Data!D:D)</f>
        <v>1910000</v>
      </c>
      <c r="K349" s="25">
        <f t="shared" si="10"/>
        <v>-1.0530482633029401</v>
      </c>
      <c r="L349" s="25">
        <f t="shared" si="11"/>
        <v>0.44183135475878521</v>
      </c>
      <c r="P349" s="25">
        <v>1</v>
      </c>
      <c r="Q349" s="25">
        <v>2</v>
      </c>
      <c r="R349" s="25">
        <v>1</v>
      </c>
      <c r="S349" s="25">
        <v>3</v>
      </c>
      <c r="T349" s="25">
        <v>1</v>
      </c>
      <c r="U349" s="25">
        <v>5</v>
      </c>
      <c r="V349" s="25">
        <v>4</v>
      </c>
      <c r="W349" s="25">
        <v>6</v>
      </c>
      <c r="X349" s="25">
        <v>7</v>
      </c>
      <c r="Y349" s="25">
        <v>9</v>
      </c>
    </row>
    <row r="350" spans="2:25" x14ac:dyDescent="0.25">
      <c r="B350" s="25">
        <v>1345</v>
      </c>
      <c r="C350" s="25" t="s">
        <v>34</v>
      </c>
      <c r="D350" s="25" t="s">
        <v>65</v>
      </c>
      <c r="E350" s="25">
        <v>2</v>
      </c>
      <c r="F350" s="25" t="s">
        <v>33</v>
      </c>
      <c r="G350" s="25">
        <v>51</v>
      </c>
      <c r="H350" s="25">
        <v>450000</v>
      </c>
      <c r="I350" s="25">
        <f>_xlfn.XLOOKUP('Clients Clustering'!B350,Data!P:P,Data!D:D)</f>
        <v>2130000</v>
      </c>
      <c r="K350" s="25">
        <f t="shared" si="10"/>
        <v>-0.74623976234353584</v>
      </c>
      <c r="L350" s="25">
        <f t="shared" si="11"/>
        <v>0.83533824436808046</v>
      </c>
      <c r="P350" s="25">
        <v>1</v>
      </c>
      <c r="Q350" s="25">
        <v>2</v>
      </c>
      <c r="R350" s="25">
        <v>2</v>
      </c>
      <c r="S350" s="25">
        <v>1</v>
      </c>
      <c r="T350" s="25">
        <v>5</v>
      </c>
      <c r="U350" s="25">
        <v>2</v>
      </c>
      <c r="V350" s="25">
        <v>2</v>
      </c>
      <c r="W350" s="25">
        <v>2</v>
      </c>
      <c r="X350" s="25">
        <v>5</v>
      </c>
      <c r="Y350" s="25">
        <v>8</v>
      </c>
    </row>
    <row r="351" spans="2:25" x14ac:dyDescent="0.25">
      <c r="B351" s="25">
        <v>1346</v>
      </c>
      <c r="C351" s="25" t="s">
        <v>31</v>
      </c>
      <c r="D351" s="25" t="s">
        <v>65</v>
      </c>
      <c r="E351" s="25">
        <v>2</v>
      </c>
      <c r="F351" s="25" t="s">
        <v>32</v>
      </c>
      <c r="G351" s="25">
        <v>58</v>
      </c>
      <c r="H351" s="25">
        <v>580000</v>
      </c>
      <c r="I351" s="25">
        <f>_xlfn.XLOOKUP('Clients Clustering'!B351,Data!P:P,Data!D:D)</f>
        <v>1580000</v>
      </c>
      <c r="K351" s="25">
        <f t="shared" si="10"/>
        <v>-8.1488010264826743E-2</v>
      </c>
      <c r="L351" s="25">
        <f t="shared" si="11"/>
        <v>-0.14842897965515758</v>
      </c>
      <c r="P351" s="25">
        <v>1</v>
      </c>
      <c r="Q351" s="25">
        <v>2</v>
      </c>
      <c r="R351" s="25">
        <v>2</v>
      </c>
      <c r="S351" s="25">
        <v>4</v>
      </c>
      <c r="T351" s="25">
        <v>3</v>
      </c>
      <c r="U351" s="25">
        <v>4</v>
      </c>
      <c r="V351" s="25">
        <v>5</v>
      </c>
      <c r="W351" s="25">
        <v>4</v>
      </c>
      <c r="X351" s="25">
        <v>3</v>
      </c>
      <c r="Y351" s="25">
        <v>4</v>
      </c>
    </row>
    <row r="352" spans="2:25" x14ac:dyDescent="0.25">
      <c r="B352" s="25">
        <v>1347</v>
      </c>
      <c r="C352" s="25" t="s">
        <v>31</v>
      </c>
      <c r="D352" s="25" t="s">
        <v>65</v>
      </c>
      <c r="E352" s="25">
        <v>2</v>
      </c>
      <c r="F352" s="25" t="s">
        <v>32</v>
      </c>
      <c r="G352" s="25">
        <v>64</v>
      </c>
      <c r="H352" s="25">
        <v>310000</v>
      </c>
      <c r="I352" s="25">
        <f>_xlfn.XLOOKUP('Clients Clustering'!B352,Data!P:P,Data!D:D)</f>
        <v>970000</v>
      </c>
      <c r="K352" s="25">
        <f t="shared" si="10"/>
        <v>-1.4621262645821456</v>
      </c>
      <c r="L352" s="25">
        <f t="shared" si="11"/>
        <v>-1.2395162644809306</v>
      </c>
      <c r="P352" s="25">
        <v>1</v>
      </c>
      <c r="Q352" s="25">
        <v>1</v>
      </c>
      <c r="R352" s="25">
        <v>3</v>
      </c>
      <c r="S352" s="25">
        <v>1</v>
      </c>
      <c r="T352" s="25">
        <v>5</v>
      </c>
      <c r="U352" s="25">
        <v>2</v>
      </c>
      <c r="V352" s="25">
        <v>2</v>
      </c>
      <c r="W352" s="25">
        <v>5</v>
      </c>
      <c r="X352" s="25">
        <v>6</v>
      </c>
      <c r="Y352" s="25">
        <v>7</v>
      </c>
    </row>
    <row r="353" spans="2:25" x14ac:dyDescent="0.25">
      <c r="B353" s="25">
        <v>1348</v>
      </c>
      <c r="C353" s="25" t="s">
        <v>31</v>
      </c>
      <c r="D353" s="25" t="s">
        <v>65</v>
      </c>
      <c r="E353" s="25">
        <v>2</v>
      </c>
      <c r="F353" s="25" t="s">
        <v>32</v>
      </c>
      <c r="G353" s="25">
        <v>50</v>
      </c>
      <c r="H353" s="25">
        <v>680000</v>
      </c>
      <c r="I353" s="25">
        <f>_xlfn.XLOOKUP('Clients Clustering'!B353,Data!P:P,Data!D:D)</f>
        <v>2080000</v>
      </c>
      <c r="K353" s="25">
        <f t="shared" si="10"/>
        <v>0.42985949133418022</v>
      </c>
      <c r="L353" s="25">
        <f t="shared" si="11"/>
        <v>0.74590486036596781</v>
      </c>
      <c r="P353" s="25">
        <v>1</v>
      </c>
      <c r="Q353" s="25">
        <v>1</v>
      </c>
      <c r="R353" s="25">
        <v>3</v>
      </c>
      <c r="S353" s="25">
        <v>2</v>
      </c>
      <c r="T353" s="25">
        <v>4</v>
      </c>
      <c r="U353" s="25">
        <v>1</v>
      </c>
      <c r="V353" s="25">
        <v>1</v>
      </c>
      <c r="W353" s="25">
        <v>1</v>
      </c>
      <c r="X353" s="25">
        <v>8</v>
      </c>
      <c r="Y353" s="25">
        <v>10</v>
      </c>
    </row>
    <row r="354" spans="2:25" x14ac:dyDescent="0.25">
      <c r="B354" s="25">
        <v>1349</v>
      </c>
      <c r="C354" s="25" t="s">
        <v>31</v>
      </c>
      <c r="D354" s="25" t="s">
        <v>65</v>
      </c>
      <c r="E354" s="25">
        <v>4</v>
      </c>
      <c r="F354" s="25" t="s">
        <v>32</v>
      </c>
      <c r="G354" s="25">
        <v>56</v>
      </c>
      <c r="H354" s="25">
        <v>1060000</v>
      </c>
      <c r="I354" s="25">
        <f>_xlfn.XLOOKUP('Clients Clustering'!B354,Data!P:P,Data!D:D)</f>
        <v>2230000</v>
      </c>
      <c r="K354" s="25">
        <f t="shared" si="10"/>
        <v>2.3729799974104067</v>
      </c>
      <c r="L354" s="25">
        <f t="shared" si="11"/>
        <v>1.0142050123723054</v>
      </c>
      <c r="P354" s="25">
        <v>1</v>
      </c>
      <c r="Q354" s="25">
        <v>2</v>
      </c>
      <c r="R354" s="25">
        <v>2</v>
      </c>
      <c r="S354" s="25">
        <v>1</v>
      </c>
      <c r="T354" s="25">
        <v>5</v>
      </c>
      <c r="U354" s="25">
        <v>2</v>
      </c>
      <c r="V354" s="25">
        <v>2</v>
      </c>
      <c r="W354" s="25">
        <v>2</v>
      </c>
      <c r="X354" s="25">
        <v>5</v>
      </c>
      <c r="Y354" s="25">
        <v>8</v>
      </c>
    </row>
    <row r="355" spans="2:25" x14ac:dyDescent="0.25">
      <c r="B355" s="25">
        <v>1350</v>
      </c>
      <c r="C355" s="25" t="s">
        <v>31</v>
      </c>
      <c r="D355" s="25" t="s">
        <v>65</v>
      </c>
      <c r="E355" s="25">
        <v>3</v>
      </c>
      <c r="F355" s="25" t="s">
        <v>33</v>
      </c>
      <c r="G355" s="25">
        <v>40</v>
      </c>
      <c r="H355" s="25">
        <v>600000</v>
      </c>
      <c r="I355" s="25">
        <f>_xlfn.XLOOKUP('Clients Clustering'!B355,Data!P:P,Data!D:D)</f>
        <v>1370000</v>
      </c>
      <c r="K355" s="25">
        <f t="shared" si="10"/>
        <v>2.0781490054974653E-2</v>
      </c>
      <c r="L355" s="25">
        <f t="shared" si="11"/>
        <v>-0.52404919246403026</v>
      </c>
      <c r="P355" s="25">
        <v>1</v>
      </c>
      <c r="Q355" s="25">
        <v>2</v>
      </c>
      <c r="R355" s="25">
        <v>2</v>
      </c>
      <c r="S355" s="25">
        <v>1</v>
      </c>
      <c r="T355" s="25">
        <v>5</v>
      </c>
      <c r="U355" s="25">
        <v>2</v>
      </c>
      <c r="V355" s="25">
        <v>2</v>
      </c>
      <c r="W355" s="25">
        <v>2</v>
      </c>
      <c r="X355" s="25">
        <v>5</v>
      </c>
      <c r="Y355" s="25">
        <v>8</v>
      </c>
    </row>
    <row r="356" spans="2:25" x14ac:dyDescent="0.25">
      <c r="B356" s="25">
        <v>1351</v>
      </c>
      <c r="C356" s="25" t="s">
        <v>31</v>
      </c>
      <c r="D356" s="25" t="s">
        <v>66</v>
      </c>
      <c r="E356" s="25">
        <v>0</v>
      </c>
      <c r="F356" s="25" t="s">
        <v>33</v>
      </c>
      <c r="G356" s="25">
        <v>36</v>
      </c>
      <c r="H356" s="25">
        <v>580000</v>
      </c>
      <c r="I356" s="25">
        <f>_xlfn.XLOOKUP('Clients Clustering'!B356,Data!P:P,Data!D:D)</f>
        <v>1420000</v>
      </c>
      <c r="K356" s="25">
        <f t="shared" si="10"/>
        <v>-8.1488010264826743E-2</v>
      </c>
      <c r="L356" s="25">
        <f t="shared" si="11"/>
        <v>-0.43461580846191772</v>
      </c>
      <c r="P356" s="25">
        <v>1</v>
      </c>
      <c r="Q356" s="25">
        <v>2</v>
      </c>
      <c r="R356" s="25">
        <v>2</v>
      </c>
      <c r="S356" s="25">
        <v>1</v>
      </c>
      <c r="T356" s="25">
        <v>5</v>
      </c>
      <c r="U356" s="25">
        <v>2</v>
      </c>
      <c r="V356" s="25">
        <v>2</v>
      </c>
      <c r="W356" s="25">
        <v>2</v>
      </c>
      <c r="X356" s="25">
        <v>5</v>
      </c>
      <c r="Y356" s="25">
        <v>8</v>
      </c>
    </row>
    <row r="357" spans="2:25" x14ac:dyDescent="0.25">
      <c r="B357" s="25">
        <v>1352</v>
      </c>
      <c r="C357" s="25" t="s">
        <v>31</v>
      </c>
      <c r="D357" s="25" t="s">
        <v>65</v>
      </c>
      <c r="E357" s="25">
        <v>2</v>
      </c>
      <c r="F357" s="25" t="s">
        <v>32</v>
      </c>
      <c r="G357" s="25">
        <v>52</v>
      </c>
      <c r="H357" s="25">
        <v>550000</v>
      </c>
      <c r="I357" s="25">
        <f>_xlfn.XLOOKUP('Clients Clustering'!B357,Data!P:P,Data!D:D)</f>
        <v>1540000</v>
      </c>
      <c r="K357" s="25">
        <f t="shared" si="10"/>
        <v>-0.23489226074452885</v>
      </c>
      <c r="L357" s="25">
        <f t="shared" si="11"/>
        <v>-0.2199756868568476</v>
      </c>
      <c r="P357" s="25">
        <v>1</v>
      </c>
      <c r="Q357" s="25">
        <v>2</v>
      </c>
      <c r="R357" s="25">
        <v>2</v>
      </c>
      <c r="S357" s="25">
        <v>1</v>
      </c>
      <c r="T357" s="25">
        <v>5</v>
      </c>
      <c r="U357" s="25">
        <v>2</v>
      </c>
      <c r="V357" s="25">
        <v>2</v>
      </c>
      <c r="W357" s="25">
        <v>2</v>
      </c>
      <c r="X357" s="25">
        <v>5</v>
      </c>
      <c r="Y357" s="25">
        <v>5</v>
      </c>
    </row>
    <row r="358" spans="2:25" x14ac:dyDescent="0.25">
      <c r="B358" s="25">
        <v>1353</v>
      </c>
      <c r="C358" s="25" t="s">
        <v>31</v>
      </c>
      <c r="D358" s="25" t="s">
        <v>66</v>
      </c>
      <c r="E358" s="25">
        <v>0</v>
      </c>
      <c r="F358" s="25" t="s">
        <v>32</v>
      </c>
      <c r="G358" s="25">
        <v>33</v>
      </c>
      <c r="H358" s="25">
        <v>560000</v>
      </c>
      <c r="I358" s="25">
        <f>_xlfn.XLOOKUP('Clients Clustering'!B358,Data!P:P,Data!D:D)</f>
        <v>1800000</v>
      </c>
      <c r="K358" s="25">
        <f t="shared" si="10"/>
        <v>-0.18375751058462814</v>
      </c>
      <c r="L358" s="25">
        <f t="shared" si="11"/>
        <v>0.24507790995413761</v>
      </c>
      <c r="P358" s="25">
        <v>1</v>
      </c>
      <c r="Q358" s="25">
        <v>2</v>
      </c>
      <c r="R358" s="25">
        <v>2</v>
      </c>
      <c r="S358" s="25">
        <v>1</v>
      </c>
      <c r="T358" s="25">
        <v>5</v>
      </c>
      <c r="U358" s="25">
        <v>2</v>
      </c>
      <c r="V358" s="25">
        <v>2</v>
      </c>
      <c r="W358" s="25">
        <v>2</v>
      </c>
      <c r="X358" s="25">
        <v>5</v>
      </c>
      <c r="Y358" s="25">
        <v>8</v>
      </c>
    </row>
    <row r="359" spans="2:25" x14ac:dyDescent="0.25">
      <c r="B359" s="25">
        <v>1354</v>
      </c>
      <c r="C359" s="25" t="s">
        <v>31</v>
      </c>
      <c r="D359" s="25" t="s">
        <v>66</v>
      </c>
      <c r="E359" s="25">
        <v>0</v>
      </c>
      <c r="F359" s="25" t="s">
        <v>33</v>
      </c>
      <c r="G359" s="25">
        <v>36</v>
      </c>
      <c r="H359" s="25">
        <v>550000</v>
      </c>
      <c r="I359" s="25">
        <f>_xlfn.XLOOKUP('Clients Clustering'!B359,Data!P:P,Data!D:D)</f>
        <v>1400000</v>
      </c>
      <c r="K359" s="25">
        <f t="shared" si="10"/>
        <v>-0.23489226074452885</v>
      </c>
      <c r="L359" s="25">
        <f t="shared" si="11"/>
        <v>-0.47038916206276271</v>
      </c>
      <c r="P359" s="25">
        <v>1</v>
      </c>
      <c r="Q359" s="25">
        <v>2</v>
      </c>
      <c r="R359" s="25">
        <v>1</v>
      </c>
      <c r="S359" s="25">
        <v>3</v>
      </c>
      <c r="T359" s="25">
        <v>1</v>
      </c>
      <c r="U359" s="25">
        <v>5</v>
      </c>
      <c r="V359" s="25">
        <v>4</v>
      </c>
      <c r="W359" s="25">
        <v>6</v>
      </c>
      <c r="X359" s="25">
        <v>7</v>
      </c>
      <c r="Y359" s="25">
        <v>9</v>
      </c>
    </row>
    <row r="360" spans="2:25" x14ac:dyDescent="0.25">
      <c r="B360" s="25">
        <v>1355</v>
      </c>
      <c r="C360" s="25" t="s">
        <v>31</v>
      </c>
      <c r="D360" s="25" t="s">
        <v>65</v>
      </c>
      <c r="E360" s="25">
        <v>3</v>
      </c>
      <c r="F360" s="25" t="s">
        <v>33</v>
      </c>
      <c r="G360" s="25">
        <v>65</v>
      </c>
      <c r="H360" s="25">
        <v>440000</v>
      </c>
      <c r="I360" s="25">
        <f>_xlfn.XLOOKUP('Clients Clustering'!B360,Data!P:P,Data!D:D)</f>
        <v>2390000</v>
      </c>
      <c r="K360" s="25">
        <f t="shared" si="10"/>
        <v>-0.79737451250343649</v>
      </c>
      <c r="L360" s="25">
        <f t="shared" si="11"/>
        <v>1.3003918411790656</v>
      </c>
      <c r="P360" s="25">
        <v>1</v>
      </c>
      <c r="Q360" s="25">
        <v>1</v>
      </c>
      <c r="R360" s="25">
        <v>3</v>
      </c>
      <c r="S360" s="25">
        <v>2</v>
      </c>
      <c r="T360" s="25">
        <v>4</v>
      </c>
      <c r="U360" s="25">
        <v>6</v>
      </c>
      <c r="V360" s="25">
        <v>7</v>
      </c>
      <c r="W360" s="25">
        <v>7</v>
      </c>
      <c r="X360" s="25">
        <v>4</v>
      </c>
      <c r="Y360" s="25">
        <v>6</v>
      </c>
    </row>
    <row r="361" spans="2:25" x14ac:dyDescent="0.25">
      <c r="B361" s="25">
        <v>1356</v>
      </c>
      <c r="C361" s="25" t="s">
        <v>34</v>
      </c>
      <c r="D361" s="25" t="s">
        <v>65</v>
      </c>
      <c r="E361" s="25">
        <v>3</v>
      </c>
      <c r="F361" s="25" t="s">
        <v>33</v>
      </c>
      <c r="G361" s="25">
        <v>52</v>
      </c>
      <c r="H361" s="25">
        <v>980000</v>
      </c>
      <c r="I361" s="25">
        <f>_xlfn.XLOOKUP('Clients Clustering'!B361,Data!P:P,Data!D:D)</f>
        <v>3480000</v>
      </c>
      <c r="K361" s="25">
        <f t="shared" si="10"/>
        <v>1.9639019961312012</v>
      </c>
      <c r="L361" s="25">
        <f t="shared" si="11"/>
        <v>3.2500396124251192</v>
      </c>
      <c r="P361" s="25">
        <v>1</v>
      </c>
      <c r="Q361" s="25">
        <v>2</v>
      </c>
      <c r="R361" s="25">
        <v>2</v>
      </c>
      <c r="S361" s="25">
        <v>1</v>
      </c>
      <c r="T361" s="25">
        <v>5</v>
      </c>
      <c r="U361" s="25">
        <v>2</v>
      </c>
      <c r="V361" s="25">
        <v>2</v>
      </c>
      <c r="W361" s="25">
        <v>2</v>
      </c>
      <c r="X361" s="25">
        <v>5</v>
      </c>
      <c r="Y361" s="25">
        <v>8</v>
      </c>
    </row>
    <row r="362" spans="2:25" x14ac:dyDescent="0.25">
      <c r="B362" s="25">
        <v>1357</v>
      </c>
      <c r="C362" s="25" t="s">
        <v>31</v>
      </c>
      <c r="D362" s="25" t="s">
        <v>65</v>
      </c>
      <c r="E362" s="25">
        <v>4</v>
      </c>
      <c r="F362" s="25" t="s">
        <v>32</v>
      </c>
      <c r="G362" s="25">
        <v>41</v>
      </c>
      <c r="H362" s="25">
        <v>520000</v>
      </c>
      <c r="I362" s="25">
        <f>_xlfn.XLOOKUP('Clients Clustering'!B362,Data!P:P,Data!D:D)</f>
        <v>1450000</v>
      </c>
      <c r="K362" s="25">
        <f t="shared" si="10"/>
        <v>-0.38829651122423092</v>
      </c>
      <c r="L362" s="25">
        <f t="shared" si="11"/>
        <v>-0.38095577806065017</v>
      </c>
      <c r="P362" s="25">
        <v>1</v>
      </c>
      <c r="Q362" s="25">
        <v>1</v>
      </c>
      <c r="R362" s="25">
        <v>3</v>
      </c>
      <c r="S362" s="25">
        <v>2</v>
      </c>
      <c r="T362" s="25">
        <v>4</v>
      </c>
      <c r="U362" s="25">
        <v>1</v>
      </c>
      <c r="V362" s="25">
        <v>1</v>
      </c>
      <c r="W362" s="25">
        <v>1</v>
      </c>
      <c r="X362" s="25">
        <v>8</v>
      </c>
      <c r="Y362" s="25">
        <v>10</v>
      </c>
    </row>
    <row r="363" spans="2:25" x14ac:dyDescent="0.25">
      <c r="B363" s="25">
        <v>1358</v>
      </c>
      <c r="C363" s="25" t="s">
        <v>31</v>
      </c>
      <c r="D363" s="25" t="s">
        <v>65</v>
      </c>
      <c r="E363" s="25">
        <v>3</v>
      </c>
      <c r="F363" s="25" t="s">
        <v>33</v>
      </c>
      <c r="G363" s="25">
        <v>44</v>
      </c>
      <c r="H363" s="25">
        <v>940000</v>
      </c>
      <c r="I363" s="25">
        <f>_xlfn.XLOOKUP('Clients Clustering'!B363,Data!P:P,Data!D:D)</f>
        <v>2120000</v>
      </c>
      <c r="K363" s="25">
        <f t="shared" si="10"/>
        <v>1.7593629954915984</v>
      </c>
      <c r="L363" s="25">
        <f t="shared" si="11"/>
        <v>0.81745156756765791</v>
      </c>
      <c r="P363" s="25">
        <v>1</v>
      </c>
      <c r="Q363" s="25">
        <v>2</v>
      </c>
      <c r="R363" s="25">
        <v>2</v>
      </c>
      <c r="S363" s="25">
        <v>1</v>
      </c>
      <c r="T363" s="25">
        <v>2</v>
      </c>
      <c r="U363" s="25">
        <v>3</v>
      </c>
      <c r="V363" s="25">
        <v>3</v>
      </c>
      <c r="W363" s="25">
        <v>3</v>
      </c>
      <c r="X363" s="25">
        <v>1</v>
      </c>
      <c r="Y363" s="25">
        <v>2</v>
      </c>
    </row>
    <row r="364" spans="2:25" x14ac:dyDescent="0.25">
      <c r="B364" s="25">
        <v>1359</v>
      </c>
      <c r="C364" s="25" t="s">
        <v>31</v>
      </c>
      <c r="D364" s="25" t="s">
        <v>65</v>
      </c>
      <c r="E364" s="25">
        <v>2</v>
      </c>
      <c r="F364" s="25" t="s">
        <v>33</v>
      </c>
      <c r="G364" s="25">
        <v>40</v>
      </c>
      <c r="H364" s="25">
        <v>670000</v>
      </c>
      <c r="I364" s="25">
        <f>_xlfn.XLOOKUP('Clients Clustering'!B364,Data!P:P,Data!D:D)</f>
        <v>980000</v>
      </c>
      <c r="K364" s="25">
        <f t="shared" si="10"/>
        <v>0.37872474117427957</v>
      </c>
      <c r="L364" s="25">
        <f t="shared" si="11"/>
        <v>-1.2216295876805081</v>
      </c>
      <c r="P364" s="25">
        <v>1</v>
      </c>
      <c r="Q364" s="25">
        <v>2</v>
      </c>
      <c r="R364" s="25">
        <v>2</v>
      </c>
      <c r="S364" s="25">
        <v>1</v>
      </c>
      <c r="T364" s="25">
        <v>2</v>
      </c>
      <c r="U364" s="25">
        <v>3</v>
      </c>
      <c r="V364" s="25">
        <v>3</v>
      </c>
      <c r="W364" s="25">
        <v>3</v>
      </c>
      <c r="X364" s="25">
        <v>2</v>
      </c>
      <c r="Y364" s="25">
        <v>3</v>
      </c>
    </row>
    <row r="365" spans="2:25" x14ac:dyDescent="0.25">
      <c r="B365" s="25">
        <v>1360</v>
      </c>
      <c r="C365" s="25" t="s">
        <v>31</v>
      </c>
      <c r="D365" s="25" t="s">
        <v>65</v>
      </c>
      <c r="E365" s="25">
        <v>4</v>
      </c>
      <c r="F365" s="25" t="s">
        <v>33</v>
      </c>
      <c r="G365" s="25">
        <v>54</v>
      </c>
      <c r="H365" s="25">
        <v>730000</v>
      </c>
      <c r="I365" s="25">
        <f>_xlfn.XLOOKUP('Clients Clustering'!B365,Data!P:P,Data!D:D)</f>
        <v>1310000</v>
      </c>
      <c r="K365" s="25">
        <f t="shared" si="10"/>
        <v>0.68553324213368372</v>
      </c>
      <c r="L365" s="25">
        <f t="shared" si="11"/>
        <v>-0.63136925326656534</v>
      </c>
      <c r="P365" s="25">
        <v>1</v>
      </c>
      <c r="Q365" s="25">
        <v>2</v>
      </c>
      <c r="R365" s="25">
        <v>2</v>
      </c>
      <c r="S365" s="25">
        <v>1</v>
      </c>
      <c r="T365" s="25">
        <v>5</v>
      </c>
      <c r="U365" s="25">
        <v>2</v>
      </c>
      <c r="V365" s="25">
        <v>2</v>
      </c>
      <c r="W365" s="25">
        <v>2</v>
      </c>
      <c r="X365" s="25">
        <v>5</v>
      </c>
      <c r="Y365" s="25">
        <v>5</v>
      </c>
    </row>
    <row r="366" spans="2:25" x14ac:dyDescent="0.25">
      <c r="B366" s="25">
        <v>1361</v>
      </c>
      <c r="C366" s="25" t="s">
        <v>34</v>
      </c>
      <c r="D366" s="25" t="s">
        <v>65</v>
      </c>
      <c r="E366" s="25">
        <v>4</v>
      </c>
      <c r="F366" s="25" t="s">
        <v>33</v>
      </c>
      <c r="G366" s="25">
        <v>41</v>
      </c>
      <c r="H366" s="25">
        <v>560000</v>
      </c>
      <c r="I366" s="25">
        <f>_xlfn.XLOOKUP('Clients Clustering'!B366,Data!P:P,Data!D:D)</f>
        <v>1780000</v>
      </c>
      <c r="K366" s="25">
        <f t="shared" si="10"/>
        <v>-0.18375751058462814</v>
      </c>
      <c r="L366" s="25">
        <f t="shared" si="11"/>
        <v>0.20930455635329259</v>
      </c>
      <c r="P366" s="25">
        <v>1</v>
      </c>
      <c r="Q366" s="25">
        <v>2</v>
      </c>
      <c r="R366" s="25">
        <v>2</v>
      </c>
      <c r="S366" s="25">
        <v>4</v>
      </c>
      <c r="T366" s="25">
        <v>3</v>
      </c>
      <c r="U366" s="25">
        <v>4</v>
      </c>
      <c r="V366" s="25">
        <v>5</v>
      </c>
      <c r="W366" s="25">
        <v>4</v>
      </c>
      <c r="X366" s="25">
        <v>3</v>
      </c>
      <c r="Y366" s="25">
        <v>4</v>
      </c>
    </row>
    <row r="367" spans="2:25" x14ac:dyDescent="0.25">
      <c r="B367" s="25">
        <v>1362</v>
      </c>
      <c r="C367" s="25" t="s">
        <v>31</v>
      </c>
      <c r="D367" s="25" t="s">
        <v>66</v>
      </c>
      <c r="E367" s="25">
        <v>0</v>
      </c>
      <c r="F367" s="25" t="s">
        <v>33</v>
      </c>
      <c r="G367" s="25">
        <v>36</v>
      </c>
      <c r="H367" s="25">
        <v>400000</v>
      </c>
      <c r="I367" s="25">
        <f>_xlfn.XLOOKUP('Clients Clustering'!B367,Data!P:P,Data!D:D)</f>
        <v>1090000</v>
      </c>
      <c r="K367" s="25">
        <f t="shared" si="10"/>
        <v>-1.0019135131430392</v>
      </c>
      <c r="L367" s="25">
        <f t="shared" si="11"/>
        <v>-1.0248761428758606</v>
      </c>
      <c r="P367" s="25">
        <v>1</v>
      </c>
      <c r="Q367" s="25">
        <v>2</v>
      </c>
      <c r="R367" s="25">
        <v>2</v>
      </c>
      <c r="S367" s="25">
        <v>1</v>
      </c>
      <c r="T367" s="25">
        <v>5</v>
      </c>
      <c r="U367" s="25">
        <v>2</v>
      </c>
      <c r="V367" s="25">
        <v>2</v>
      </c>
      <c r="W367" s="25">
        <v>2</v>
      </c>
      <c r="X367" s="25">
        <v>5</v>
      </c>
      <c r="Y367" s="25">
        <v>8</v>
      </c>
    </row>
    <row r="368" spans="2:25" x14ac:dyDescent="0.25">
      <c r="B368" s="25">
        <v>1363</v>
      </c>
      <c r="C368" s="25" t="s">
        <v>31</v>
      </c>
      <c r="D368" s="25" t="s">
        <v>65</v>
      </c>
      <c r="E368" s="25">
        <v>2</v>
      </c>
      <c r="F368" s="25" t="s">
        <v>33</v>
      </c>
      <c r="G368" s="25">
        <v>58</v>
      </c>
      <c r="H368" s="25">
        <v>530000</v>
      </c>
      <c r="I368" s="25">
        <f>_xlfn.XLOOKUP('Clients Clustering'!B368,Data!P:P,Data!D:D)</f>
        <v>1610000</v>
      </c>
      <c r="K368" s="25">
        <f t="shared" si="10"/>
        <v>-0.33716176106433021</v>
      </c>
      <c r="L368" s="25">
        <f t="shared" si="11"/>
        <v>-9.4768949253890053E-2</v>
      </c>
      <c r="P368" s="25">
        <v>1</v>
      </c>
      <c r="Q368" s="25">
        <v>2</v>
      </c>
      <c r="R368" s="25">
        <v>2</v>
      </c>
      <c r="S368" s="25">
        <v>4</v>
      </c>
      <c r="T368" s="25">
        <v>3</v>
      </c>
      <c r="U368" s="25">
        <v>4</v>
      </c>
      <c r="V368" s="25">
        <v>5</v>
      </c>
      <c r="W368" s="25">
        <v>4</v>
      </c>
      <c r="X368" s="25">
        <v>3</v>
      </c>
      <c r="Y368" s="25">
        <v>4</v>
      </c>
    </row>
    <row r="369" spans="2:25" x14ac:dyDescent="0.25">
      <c r="B369" s="25">
        <v>1364</v>
      </c>
      <c r="C369" s="25" t="s">
        <v>31</v>
      </c>
      <c r="D369" s="25" t="s">
        <v>65</v>
      </c>
      <c r="E369" s="25">
        <v>2</v>
      </c>
      <c r="F369" s="25" t="s">
        <v>33</v>
      </c>
      <c r="G369" s="25">
        <v>53</v>
      </c>
      <c r="H369" s="25">
        <v>450000</v>
      </c>
      <c r="I369" s="25">
        <f>_xlfn.XLOOKUP('Clients Clustering'!B369,Data!P:P,Data!D:D)</f>
        <v>1300000</v>
      </c>
      <c r="K369" s="25">
        <f t="shared" si="10"/>
        <v>-0.74623976234353584</v>
      </c>
      <c r="L369" s="25">
        <f t="shared" si="11"/>
        <v>-0.64925593006698779</v>
      </c>
      <c r="P369" s="25">
        <v>1</v>
      </c>
      <c r="Q369" s="25">
        <v>2</v>
      </c>
      <c r="R369" s="25">
        <v>1</v>
      </c>
      <c r="S369" s="25">
        <v>3</v>
      </c>
      <c r="T369" s="25">
        <v>1</v>
      </c>
      <c r="U369" s="25">
        <v>5</v>
      </c>
      <c r="V369" s="25">
        <v>4</v>
      </c>
      <c r="W369" s="25">
        <v>6</v>
      </c>
      <c r="X369" s="25">
        <v>7</v>
      </c>
      <c r="Y369" s="25">
        <v>9</v>
      </c>
    </row>
    <row r="370" spans="2:25" x14ac:dyDescent="0.25">
      <c r="B370" s="25">
        <v>1365</v>
      </c>
      <c r="C370" s="25" t="s">
        <v>34</v>
      </c>
      <c r="D370" s="25" t="s">
        <v>65</v>
      </c>
      <c r="E370" s="25">
        <v>3</v>
      </c>
      <c r="F370" s="25" t="s">
        <v>32</v>
      </c>
      <c r="G370" s="25">
        <v>59</v>
      </c>
      <c r="H370" s="25">
        <v>460000</v>
      </c>
      <c r="I370" s="25">
        <f>_xlfn.XLOOKUP('Clients Clustering'!B370,Data!P:P,Data!D:D)</f>
        <v>2150000</v>
      </c>
      <c r="K370" s="25">
        <f t="shared" si="10"/>
        <v>-0.69510501218363507</v>
      </c>
      <c r="L370" s="25">
        <f t="shared" si="11"/>
        <v>0.87111159796892546</v>
      </c>
      <c r="P370" s="25">
        <v>1</v>
      </c>
      <c r="Q370" s="25">
        <v>2</v>
      </c>
      <c r="R370" s="25">
        <v>2</v>
      </c>
      <c r="S370" s="25">
        <v>1</v>
      </c>
      <c r="T370" s="25">
        <v>5</v>
      </c>
      <c r="U370" s="25">
        <v>2</v>
      </c>
      <c r="V370" s="25">
        <v>2</v>
      </c>
      <c r="W370" s="25">
        <v>2</v>
      </c>
      <c r="X370" s="25">
        <v>5</v>
      </c>
      <c r="Y370" s="25">
        <v>8</v>
      </c>
    </row>
    <row r="371" spans="2:25" x14ac:dyDescent="0.25">
      <c r="B371" s="25">
        <v>1366</v>
      </c>
      <c r="C371" s="25" t="s">
        <v>31</v>
      </c>
      <c r="D371" s="25" t="s">
        <v>66</v>
      </c>
      <c r="E371" s="25">
        <v>0</v>
      </c>
      <c r="F371" s="25" t="s">
        <v>33</v>
      </c>
      <c r="G371" s="25">
        <v>30</v>
      </c>
      <c r="H371" s="25">
        <v>490000</v>
      </c>
      <c r="I371" s="25">
        <f>_xlfn.XLOOKUP('Clients Clustering'!B371,Data!P:P,Data!D:D)</f>
        <v>1360000</v>
      </c>
      <c r="K371" s="25">
        <f t="shared" si="10"/>
        <v>-0.541700761703933</v>
      </c>
      <c r="L371" s="25">
        <f t="shared" si="11"/>
        <v>-0.54193586926445281</v>
      </c>
      <c r="P371" s="25">
        <v>1</v>
      </c>
      <c r="Q371" s="25">
        <v>2</v>
      </c>
      <c r="R371" s="25">
        <v>1</v>
      </c>
      <c r="S371" s="25">
        <v>3</v>
      </c>
      <c r="T371" s="25">
        <v>1</v>
      </c>
      <c r="U371" s="25">
        <v>5</v>
      </c>
      <c r="V371" s="25">
        <v>4</v>
      </c>
      <c r="W371" s="25">
        <v>6</v>
      </c>
      <c r="X371" s="25">
        <v>7</v>
      </c>
      <c r="Y371" s="25">
        <v>9</v>
      </c>
    </row>
    <row r="372" spans="2:25" x14ac:dyDescent="0.25">
      <c r="B372" s="25">
        <v>1367</v>
      </c>
      <c r="C372" s="25" t="s">
        <v>34</v>
      </c>
      <c r="D372" s="25" t="s">
        <v>65</v>
      </c>
      <c r="E372" s="25">
        <v>4</v>
      </c>
      <c r="F372" s="25" t="s">
        <v>33</v>
      </c>
      <c r="G372" s="25">
        <v>51</v>
      </c>
      <c r="H372" s="25">
        <v>440000</v>
      </c>
      <c r="I372" s="25">
        <f>_xlfn.XLOOKUP('Clients Clustering'!B372,Data!P:P,Data!D:D)</f>
        <v>2280000</v>
      </c>
      <c r="K372" s="25">
        <f t="shared" si="10"/>
        <v>-0.79737451250343649</v>
      </c>
      <c r="L372" s="25">
        <f t="shared" si="11"/>
        <v>1.1036383963744181</v>
      </c>
      <c r="P372" s="25">
        <v>1</v>
      </c>
      <c r="Q372" s="25">
        <v>2</v>
      </c>
      <c r="R372" s="25">
        <v>2</v>
      </c>
      <c r="S372" s="25">
        <v>1</v>
      </c>
      <c r="T372" s="25">
        <v>2</v>
      </c>
      <c r="U372" s="25">
        <v>3</v>
      </c>
      <c r="V372" s="25">
        <v>3</v>
      </c>
      <c r="W372" s="25">
        <v>3</v>
      </c>
      <c r="X372" s="25">
        <v>2</v>
      </c>
      <c r="Y372" s="25">
        <v>3</v>
      </c>
    </row>
    <row r="373" spans="2:25" x14ac:dyDescent="0.25">
      <c r="B373" s="25">
        <v>1368</v>
      </c>
      <c r="C373" s="25" t="s">
        <v>31</v>
      </c>
      <c r="D373" s="25" t="s">
        <v>65</v>
      </c>
      <c r="E373" s="25">
        <v>2</v>
      </c>
      <c r="F373" s="25" t="s">
        <v>32</v>
      </c>
      <c r="G373" s="25">
        <v>58</v>
      </c>
      <c r="H373" s="25">
        <v>820000</v>
      </c>
      <c r="I373" s="25">
        <f>_xlfn.XLOOKUP('Clients Clustering'!B373,Data!P:P,Data!D:D)</f>
        <v>1330000</v>
      </c>
      <c r="K373" s="25">
        <f t="shared" si="10"/>
        <v>1.1457459935727901</v>
      </c>
      <c r="L373" s="25">
        <f t="shared" si="11"/>
        <v>-0.59559589966572024</v>
      </c>
      <c r="P373" s="25">
        <v>1</v>
      </c>
      <c r="Q373" s="25">
        <v>2</v>
      </c>
      <c r="R373" s="25">
        <v>1</v>
      </c>
      <c r="S373" s="25">
        <v>3</v>
      </c>
      <c r="T373" s="25">
        <v>1</v>
      </c>
      <c r="U373" s="25">
        <v>5</v>
      </c>
      <c r="V373" s="25">
        <v>4</v>
      </c>
      <c r="W373" s="25">
        <v>6</v>
      </c>
      <c r="X373" s="25">
        <v>7</v>
      </c>
      <c r="Y373" s="25">
        <v>9</v>
      </c>
    </row>
    <row r="374" spans="2:25" x14ac:dyDescent="0.25">
      <c r="B374" s="25">
        <v>1369</v>
      </c>
      <c r="C374" s="25" t="s">
        <v>34</v>
      </c>
      <c r="D374" s="25" t="s">
        <v>65</v>
      </c>
      <c r="E374" s="25">
        <v>3</v>
      </c>
      <c r="F374" s="25" t="s">
        <v>32</v>
      </c>
      <c r="G374" s="25">
        <v>41</v>
      </c>
      <c r="H374" s="25">
        <v>450000</v>
      </c>
      <c r="I374" s="25">
        <f>_xlfn.XLOOKUP('Clients Clustering'!B374,Data!P:P,Data!D:D)</f>
        <v>1960000</v>
      </c>
      <c r="K374" s="25">
        <f t="shared" si="10"/>
        <v>-0.74623976234353584</v>
      </c>
      <c r="L374" s="25">
        <f t="shared" si="11"/>
        <v>0.53126473876089775</v>
      </c>
      <c r="P374" s="25">
        <v>1</v>
      </c>
      <c r="Q374" s="25">
        <v>2</v>
      </c>
      <c r="R374" s="25">
        <v>2</v>
      </c>
      <c r="S374" s="25">
        <v>1</v>
      </c>
      <c r="T374" s="25">
        <v>2</v>
      </c>
      <c r="U374" s="25">
        <v>3</v>
      </c>
      <c r="V374" s="25">
        <v>3</v>
      </c>
      <c r="W374" s="25">
        <v>3</v>
      </c>
      <c r="X374" s="25">
        <v>2</v>
      </c>
      <c r="Y374" s="25">
        <v>3</v>
      </c>
    </row>
    <row r="375" spans="2:25" x14ac:dyDescent="0.25">
      <c r="B375" s="25">
        <v>1370</v>
      </c>
      <c r="C375" s="25" t="s">
        <v>31</v>
      </c>
      <c r="D375" s="25" t="s">
        <v>66</v>
      </c>
      <c r="E375" s="25">
        <v>0</v>
      </c>
      <c r="F375" s="25" t="s">
        <v>32</v>
      </c>
      <c r="G375" s="25">
        <v>39</v>
      </c>
      <c r="H375" s="25">
        <v>860000</v>
      </c>
      <c r="I375" s="25">
        <f>_xlfn.XLOOKUP('Clients Clustering'!B375,Data!P:P,Data!D:D)</f>
        <v>1110000</v>
      </c>
      <c r="K375" s="25">
        <f t="shared" si="10"/>
        <v>1.3502849942123929</v>
      </c>
      <c r="L375" s="25">
        <f t="shared" si="11"/>
        <v>-0.98910278927501549</v>
      </c>
      <c r="P375" s="25">
        <v>1</v>
      </c>
      <c r="Q375" s="25">
        <v>1</v>
      </c>
      <c r="R375" s="25">
        <v>1</v>
      </c>
      <c r="S375" s="25">
        <v>3</v>
      </c>
      <c r="T375" s="25">
        <v>1</v>
      </c>
      <c r="U375" s="25">
        <v>5</v>
      </c>
      <c r="V375" s="25">
        <v>6</v>
      </c>
      <c r="W375" s="25">
        <v>8</v>
      </c>
      <c r="X375" s="25">
        <v>9</v>
      </c>
      <c r="Y375" s="25">
        <v>1</v>
      </c>
    </row>
    <row r="376" spans="2:25" x14ac:dyDescent="0.25">
      <c r="B376" s="25">
        <v>1371</v>
      </c>
      <c r="C376" s="25" t="s">
        <v>34</v>
      </c>
      <c r="D376" s="25" t="s">
        <v>65</v>
      </c>
      <c r="E376" s="25">
        <v>2</v>
      </c>
      <c r="F376" s="25" t="s">
        <v>33</v>
      </c>
      <c r="G376" s="25">
        <v>57</v>
      </c>
      <c r="H376" s="25">
        <v>360000</v>
      </c>
      <c r="I376" s="25">
        <f>_xlfn.XLOOKUP('Clients Clustering'!B376,Data!P:P,Data!D:D)</f>
        <v>2800000</v>
      </c>
      <c r="K376" s="25">
        <f t="shared" si="10"/>
        <v>-1.2064525137826421</v>
      </c>
      <c r="L376" s="25">
        <f t="shared" si="11"/>
        <v>2.0337455899963883</v>
      </c>
      <c r="P376" s="25">
        <v>1</v>
      </c>
      <c r="Q376" s="25">
        <v>2</v>
      </c>
      <c r="R376" s="25">
        <v>2</v>
      </c>
      <c r="S376" s="25">
        <v>1</v>
      </c>
      <c r="T376" s="25">
        <v>5</v>
      </c>
      <c r="U376" s="25">
        <v>2</v>
      </c>
      <c r="V376" s="25">
        <v>2</v>
      </c>
      <c r="W376" s="25">
        <v>2</v>
      </c>
      <c r="X376" s="25">
        <v>5</v>
      </c>
      <c r="Y376" s="25">
        <v>8</v>
      </c>
    </row>
    <row r="377" spans="2:25" x14ac:dyDescent="0.25">
      <c r="B377" s="25">
        <v>1372</v>
      </c>
      <c r="C377" s="25" t="s">
        <v>31</v>
      </c>
      <c r="D377" s="25" t="s">
        <v>65</v>
      </c>
      <c r="E377" s="25">
        <v>2</v>
      </c>
      <c r="F377" s="25" t="s">
        <v>33</v>
      </c>
      <c r="G377" s="25">
        <v>61</v>
      </c>
      <c r="H377" s="25">
        <v>570000</v>
      </c>
      <c r="I377" s="25">
        <f>_xlfn.XLOOKUP('Clients Clustering'!B377,Data!P:P,Data!D:D)</f>
        <v>1540000</v>
      </c>
      <c r="K377" s="25">
        <f t="shared" si="10"/>
        <v>-0.13262276042472745</v>
      </c>
      <c r="L377" s="25">
        <f t="shared" si="11"/>
        <v>-0.2199756868568476</v>
      </c>
      <c r="P377" s="25">
        <v>1</v>
      </c>
      <c r="Q377" s="25">
        <v>2</v>
      </c>
      <c r="R377" s="25">
        <v>2</v>
      </c>
      <c r="S377" s="25">
        <v>1</v>
      </c>
      <c r="T377" s="25">
        <v>2</v>
      </c>
      <c r="U377" s="25">
        <v>3</v>
      </c>
      <c r="V377" s="25">
        <v>3</v>
      </c>
      <c r="W377" s="25">
        <v>3</v>
      </c>
      <c r="X377" s="25">
        <v>1</v>
      </c>
      <c r="Y377" s="25">
        <v>2</v>
      </c>
    </row>
    <row r="378" spans="2:25" x14ac:dyDescent="0.25">
      <c r="B378" s="25">
        <v>1373</v>
      </c>
      <c r="C378" s="25" t="s">
        <v>31</v>
      </c>
      <c r="D378" s="25" t="s">
        <v>66</v>
      </c>
      <c r="E378" s="25">
        <v>0</v>
      </c>
      <c r="F378" s="25" t="s">
        <v>33</v>
      </c>
      <c r="G378" s="25">
        <v>35</v>
      </c>
      <c r="H378" s="25">
        <v>690000</v>
      </c>
      <c r="I378" s="25">
        <f>_xlfn.XLOOKUP('Clients Clustering'!B378,Data!P:P,Data!D:D)</f>
        <v>1200000</v>
      </c>
      <c r="K378" s="25">
        <f t="shared" si="10"/>
        <v>0.48099424149408093</v>
      </c>
      <c r="L378" s="25">
        <f t="shared" si="11"/>
        <v>-0.82812269807121286</v>
      </c>
      <c r="P378" s="25">
        <v>1</v>
      </c>
      <c r="Q378" s="25">
        <v>1</v>
      </c>
      <c r="R378" s="25">
        <v>1</v>
      </c>
      <c r="S378" s="25">
        <v>3</v>
      </c>
      <c r="T378" s="25">
        <v>1</v>
      </c>
      <c r="U378" s="25">
        <v>5</v>
      </c>
      <c r="V378" s="25">
        <v>6</v>
      </c>
      <c r="W378" s="25">
        <v>8</v>
      </c>
      <c r="X378" s="25">
        <v>9</v>
      </c>
      <c r="Y378" s="25">
        <v>1</v>
      </c>
    </row>
    <row r="379" spans="2:25" x14ac:dyDescent="0.25">
      <c r="B379" s="25">
        <v>1374</v>
      </c>
      <c r="C379" s="25" t="s">
        <v>31</v>
      </c>
      <c r="D379" s="25" t="s">
        <v>65</v>
      </c>
      <c r="E379" s="25">
        <v>3</v>
      </c>
      <c r="F379" s="25" t="s">
        <v>33</v>
      </c>
      <c r="G379" s="25">
        <v>43</v>
      </c>
      <c r="H379" s="25">
        <v>470000</v>
      </c>
      <c r="I379" s="25">
        <f>_xlfn.XLOOKUP('Clients Clustering'!B379,Data!P:P,Data!D:D)</f>
        <v>2830000</v>
      </c>
      <c r="K379" s="25">
        <f t="shared" si="10"/>
        <v>-0.64397026202373442</v>
      </c>
      <c r="L379" s="25">
        <f t="shared" si="11"/>
        <v>2.0874056203976559</v>
      </c>
      <c r="P379" s="25">
        <v>1</v>
      </c>
      <c r="Q379" s="25">
        <v>1</v>
      </c>
      <c r="R379" s="25">
        <v>3</v>
      </c>
      <c r="S379" s="25">
        <v>2</v>
      </c>
      <c r="T379" s="25">
        <v>4</v>
      </c>
      <c r="U379" s="25">
        <v>1</v>
      </c>
      <c r="V379" s="25">
        <v>1</v>
      </c>
      <c r="W379" s="25">
        <v>1</v>
      </c>
      <c r="X379" s="25">
        <v>8</v>
      </c>
      <c r="Y379" s="25">
        <v>10</v>
      </c>
    </row>
    <row r="380" spans="2:25" x14ac:dyDescent="0.25">
      <c r="B380" s="25">
        <v>1375</v>
      </c>
      <c r="C380" s="25" t="s">
        <v>31</v>
      </c>
      <c r="D380" s="25" t="s">
        <v>65</v>
      </c>
      <c r="E380" s="25">
        <v>2</v>
      </c>
      <c r="F380" s="25" t="s">
        <v>33</v>
      </c>
      <c r="G380" s="25">
        <v>43</v>
      </c>
      <c r="H380" s="25">
        <v>1070000</v>
      </c>
      <c r="I380" s="25">
        <f>_xlfn.XLOOKUP('Clients Clustering'!B380,Data!P:P,Data!D:D)</f>
        <v>1880000</v>
      </c>
      <c r="K380" s="25">
        <f t="shared" si="10"/>
        <v>2.4241147475703073</v>
      </c>
      <c r="L380" s="25">
        <f t="shared" si="11"/>
        <v>0.38817132435751767</v>
      </c>
      <c r="P380" s="25">
        <v>1</v>
      </c>
      <c r="Q380" s="25">
        <v>2</v>
      </c>
      <c r="R380" s="25">
        <v>1</v>
      </c>
      <c r="S380" s="25">
        <v>3</v>
      </c>
      <c r="T380" s="25">
        <v>1</v>
      </c>
      <c r="U380" s="25">
        <v>5</v>
      </c>
      <c r="V380" s="25">
        <v>4</v>
      </c>
      <c r="W380" s="25">
        <v>6</v>
      </c>
      <c r="X380" s="25">
        <v>7</v>
      </c>
      <c r="Y380" s="25">
        <v>9</v>
      </c>
    </row>
    <row r="381" spans="2:25" x14ac:dyDescent="0.25">
      <c r="B381" s="25">
        <v>1376</v>
      </c>
      <c r="C381" s="25" t="s">
        <v>31</v>
      </c>
      <c r="D381" s="25" t="s">
        <v>65</v>
      </c>
      <c r="E381" s="25">
        <v>3</v>
      </c>
      <c r="F381" s="25" t="s">
        <v>33</v>
      </c>
      <c r="G381" s="25">
        <v>41</v>
      </c>
      <c r="H381" s="25">
        <v>350000</v>
      </c>
      <c r="I381" s="25">
        <f>_xlfn.XLOOKUP('Clients Clustering'!B381,Data!P:P,Data!D:D)</f>
        <v>1930000</v>
      </c>
      <c r="K381" s="25">
        <f t="shared" si="10"/>
        <v>-1.2575872639425427</v>
      </c>
      <c r="L381" s="25">
        <f t="shared" si="11"/>
        <v>0.47760470835963026</v>
      </c>
      <c r="P381" s="25">
        <v>1</v>
      </c>
      <c r="Q381" s="25">
        <v>2</v>
      </c>
      <c r="R381" s="25">
        <v>2</v>
      </c>
      <c r="S381" s="25">
        <v>4</v>
      </c>
      <c r="T381" s="25">
        <v>3</v>
      </c>
      <c r="U381" s="25">
        <v>4</v>
      </c>
      <c r="V381" s="25">
        <v>5</v>
      </c>
      <c r="W381" s="25">
        <v>4</v>
      </c>
      <c r="X381" s="25">
        <v>3</v>
      </c>
      <c r="Y381" s="25">
        <v>4</v>
      </c>
    </row>
    <row r="382" spans="2:25" x14ac:dyDescent="0.25">
      <c r="B382" s="25">
        <v>1377</v>
      </c>
      <c r="C382" s="25" t="s">
        <v>31</v>
      </c>
      <c r="D382" s="25" t="s">
        <v>65</v>
      </c>
      <c r="E382" s="25">
        <v>2</v>
      </c>
      <c r="F382" s="25" t="s">
        <v>32</v>
      </c>
      <c r="G382" s="25">
        <v>48</v>
      </c>
      <c r="H382" s="25">
        <v>290000</v>
      </c>
      <c r="I382" s="25">
        <f>_xlfn.XLOOKUP('Clients Clustering'!B382,Data!P:P,Data!D:D)</f>
        <v>1200000</v>
      </c>
      <c r="K382" s="25">
        <f t="shared" si="10"/>
        <v>-1.5643957649019471</v>
      </c>
      <c r="L382" s="25">
        <f t="shared" si="11"/>
        <v>-0.82812269807121286</v>
      </c>
      <c r="P382" s="25">
        <v>1</v>
      </c>
      <c r="Q382" s="25">
        <v>2</v>
      </c>
      <c r="R382" s="25">
        <v>2</v>
      </c>
      <c r="S382" s="25">
        <v>1</v>
      </c>
      <c r="T382" s="25">
        <v>5</v>
      </c>
      <c r="U382" s="25">
        <v>2</v>
      </c>
      <c r="V382" s="25">
        <v>2</v>
      </c>
      <c r="W382" s="25">
        <v>2</v>
      </c>
      <c r="X382" s="25">
        <v>5</v>
      </c>
      <c r="Y382" s="25">
        <v>8</v>
      </c>
    </row>
    <row r="383" spans="2:25" x14ac:dyDescent="0.25">
      <c r="B383" s="25">
        <v>1378</v>
      </c>
      <c r="C383" s="25" t="s">
        <v>34</v>
      </c>
      <c r="D383" s="25" t="s">
        <v>65</v>
      </c>
      <c r="E383" s="25">
        <v>2</v>
      </c>
      <c r="F383" s="25" t="s">
        <v>33</v>
      </c>
      <c r="G383" s="25">
        <v>41</v>
      </c>
      <c r="H383" s="25">
        <v>530000</v>
      </c>
      <c r="I383" s="25">
        <f>_xlfn.XLOOKUP('Clients Clustering'!B383,Data!P:P,Data!D:D)</f>
        <v>1440000</v>
      </c>
      <c r="K383" s="25">
        <f t="shared" si="10"/>
        <v>-0.33716176106433021</v>
      </c>
      <c r="L383" s="25">
        <f t="shared" si="11"/>
        <v>-0.39884245486107267</v>
      </c>
      <c r="P383" s="25">
        <v>1</v>
      </c>
      <c r="Q383" s="25">
        <v>2</v>
      </c>
      <c r="R383" s="25">
        <v>2</v>
      </c>
      <c r="S383" s="25">
        <v>1</v>
      </c>
      <c r="T383" s="25">
        <v>5</v>
      </c>
      <c r="U383" s="25">
        <v>2</v>
      </c>
      <c r="V383" s="25">
        <v>2</v>
      </c>
      <c r="W383" s="25">
        <v>2</v>
      </c>
      <c r="X383" s="25">
        <v>5</v>
      </c>
      <c r="Y383" s="25">
        <v>5</v>
      </c>
    </row>
    <row r="384" spans="2:25" x14ac:dyDescent="0.25">
      <c r="B384" s="25">
        <v>1379</v>
      </c>
      <c r="C384" s="25" t="s">
        <v>31</v>
      </c>
      <c r="D384" s="25" t="s">
        <v>65</v>
      </c>
      <c r="E384" s="25">
        <v>3</v>
      </c>
      <c r="F384" s="25" t="s">
        <v>32</v>
      </c>
      <c r="G384" s="25">
        <v>40</v>
      </c>
      <c r="H384" s="25">
        <v>510000</v>
      </c>
      <c r="I384" s="25">
        <f>_xlfn.XLOOKUP('Clients Clustering'!B384,Data!P:P,Data!D:D)</f>
        <v>1750000</v>
      </c>
      <c r="K384" s="25">
        <f t="shared" si="10"/>
        <v>-0.43943126138413163</v>
      </c>
      <c r="L384" s="25">
        <f t="shared" si="11"/>
        <v>0.15564452595202508</v>
      </c>
      <c r="P384" s="25">
        <v>1</v>
      </c>
      <c r="Q384" s="25">
        <v>2</v>
      </c>
      <c r="R384" s="25">
        <v>2</v>
      </c>
      <c r="S384" s="25">
        <v>4</v>
      </c>
      <c r="T384" s="25">
        <v>3</v>
      </c>
      <c r="U384" s="25">
        <v>4</v>
      </c>
      <c r="V384" s="25">
        <v>5</v>
      </c>
      <c r="W384" s="25">
        <v>4</v>
      </c>
      <c r="X384" s="25">
        <v>3</v>
      </c>
      <c r="Y384" s="25">
        <v>4</v>
      </c>
    </row>
    <row r="385" spans="2:25" x14ac:dyDescent="0.25">
      <c r="B385" s="25">
        <v>1380</v>
      </c>
      <c r="C385" s="25" t="s">
        <v>31</v>
      </c>
      <c r="D385" s="25" t="s">
        <v>64</v>
      </c>
      <c r="E385" s="25">
        <v>0</v>
      </c>
      <c r="F385" s="25" t="s">
        <v>32</v>
      </c>
      <c r="G385" s="25">
        <v>41</v>
      </c>
      <c r="H385" s="25">
        <v>390000</v>
      </c>
      <c r="I385" s="25">
        <f>_xlfn.XLOOKUP('Clients Clustering'!B385,Data!P:P,Data!D:D)</f>
        <v>1020000</v>
      </c>
      <c r="K385" s="25">
        <f t="shared" si="10"/>
        <v>-1.0530482633029401</v>
      </c>
      <c r="L385" s="25">
        <f t="shared" si="11"/>
        <v>-1.1500828804788181</v>
      </c>
      <c r="P385" s="25">
        <v>1</v>
      </c>
      <c r="Q385" s="25">
        <v>2</v>
      </c>
      <c r="R385" s="25">
        <v>2</v>
      </c>
      <c r="S385" s="25">
        <v>1</v>
      </c>
      <c r="T385" s="25">
        <v>5</v>
      </c>
      <c r="U385" s="25">
        <v>2</v>
      </c>
      <c r="V385" s="25">
        <v>2</v>
      </c>
      <c r="W385" s="25">
        <v>2</v>
      </c>
      <c r="X385" s="25">
        <v>5</v>
      </c>
      <c r="Y385" s="25">
        <v>8</v>
      </c>
    </row>
    <row r="386" spans="2:25" x14ac:dyDescent="0.25">
      <c r="B386" s="25">
        <v>1381</v>
      </c>
      <c r="C386" s="25" t="s">
        <v>31</v>
      </c>
      <c r="D386" s="25" t="s">
        <v>65</v>
      </c>
      <c r="E386" s="25">
        <v>4</v>
      </c>
      <c r="F386" s="25" t="s">
        <v>32</v>
      </c>
      <c r="G386" s="25">
        <v>41</v>
      </c>
      <c r="H386" s="25">
        <v>550000</v>
      </c>
      <c r="I386" s="25">
        <f>_xlfn.XLOOKUP('Clients Clustering'!B386,Data!P:P,Data!D:D)</f>
        <v>1460000</v>
      </c>
      <c r="K386" s="25">
        <f t="shared" si="10"/>
        <v>-0.23489226074452885</v>
      </c>
      <c r="L386" s="25">
        <f t="shared" si="11"/>
        <v>-0.36306910126022768</v>
      </c>
      <c r="P386" s="25">
        <v>1</v>
      </c>
      <c r="Q386" s="25">
        <v>2</v>
      </c>
      <c r="R386" s="25">
        <v>2</v>
      </c>
      <c r="S386" s="25">
        <v>4</v>
      </c>
      <c r="T386" s="25">
        <v>3</v>
      </c>
      <c r="U386" s="25">
        <v>4</v>
      </c>
      <c r="V386" s="25">
        <v>5</v>
      </c>
      <c r="W386" s="25">
        <v>4</v>
      </c>
      <c r="X386" s="25">
        <v>3</v>
      </c>
      <c r="Y386" s="25">
        <v>4</v>
      </c>
    </row>
    <row r="387" spans="2:25" x14ac:dyDescent="0.25">
      <c r="B387" s="25">
        <v>1382</v>
      </c>
      <c r="C387" s="25" t="s">
        <v>31</v>
      </c>
      <c r="D387" s="25" t="s">
        <v>65</v>
      </c>
      <c r="E387" s="25">
        <v>4</v>
      </c>
      <c r="F387" s="25" t="s">
        <v>33</v>
      </c>
      <c r="G387" s="25">
        <v>40</v>
      </c>
      <c r="H387" s="25">
        <v>360000</v>
      </c>
      <c r="I387" s="25">
        <f>_xlfn.XLOOKUP('Clients Clustering'!B387,Data!P:P,Data!D:D)</f>
        <v>840000</v>
      </c>
      <c r="K387" s="25">
        <f t="shared" si="10"/>
        <v>-1.2064525137826421</v>
      </c>
      <c r="L387" s="25">
        <f t="shared" si="11"/>
        <v>-1.4720430628864232</v>
      </c>
      <c r="P387" s="25">
        <v>1</v>
      </c>
      <c r="Q387" s="25">
        <v>2</v>
      </c>
      <c r="R387" s="25">
        <v>2</v>
      </c>
      <c r="S387" s="25">
        <v>1</v>
      </c>
      <c r="T387" s="25">
        <v>5</v>
      </c>
      <c r="U387" s="25">
        <v>2</v>
      </c>
      <c r="V387" s="25">
        <v>2</v>
      </c>
      <c r="W387" s="25">
        <v>2</v>
      </c>
      <c r="X387" s="25">
        <v>5</v>
      </c>
      <c r="Y387" s="25">
        <v>8</v>
      </c>
    </row>
    <row r="388" spans="2:25" x14ac:dyDescent="0.25">
      <c r="B388" s="25">
        <v>1383</v>
      </c>
      <c r="C388" s="25" t="s">
        <v>31</v>
      </c>
      <c r="D388" s="25" t="s">
        <v>65</v>
      </c>
      <c r="E388" s="25">
        <v>4</v>
      </c>
      <c r="F388" s="25" t="s">
        <v>33</v>
      </c>
      <c r="G388" s="25">
        <v>47</v>
      </c>
      <c r="H388" s="25">
        <v>640000</v>
      </c>
      <c r="I388" s="25">
        <f>_xlfn.XLOOKUP('Clients Clustering'!B388,Data!P:P,Data!D:D)</f>
        <v>1430000</v>
      </c>
      <c r="K388" s="25">
        <f t="shared" si="10"/>
        <v>0.22532049069457744</v>
      </c>
      <c r="L388" s="25">
        <f t="shared" si="11"/>
        <v>-0.41672913166149522</v>
      </c>
      <c r="P388" s="25">
        <v>1</v>
      </c>
      <c r="Q388" s="25">
        <v>2</v>
      </c>
      <c r="R388" s="25">
        <v>1</v>
      </c>
      <c r="S388" s="25">
        <v>3</v>
      </c>
      <c r="T388" s="25">
        <v>1</v>
      </c>
      <c r="U388" s="25">
        <v>5</v>
      </c>
      <c r="V388" s="25">
        <v>4</v>
      </c>
      <c r="W388" s="25">
        <v>6</v>
      </c>
      <c r="X388" s="25">
        <v>7</v>
      </c>
      <c r="Y388" s="25">
        <v>9</v>
      </c>
    </row>
    <row r="389" spans="2:25" x14ac:dyDescent="0.25">
      <c r="B389" s="25">
        <v>1384</v>
      </c>
      <c r="C389" s="25" t="s">
        <v>34</v>
      </c>
      <c r="D389" s="25" t="s">
        <v>65</v>
      </c>
      <c r="E389" s="25">
        <v>3</v>
      </c>
      <c r="F389" s="25" t="s">
        <v>32</v>
      </c>
      <c r="G389" s="25">
        <v>43</v>
      </c>
      <c r="H389" s="25">
        <v>410000</v>
      </c>
      <c r="I389" s="25">
        <f>_xlfn.XLOOKUP('Clients Clustering'!B389,Data!P:P,Data!D:D)</f>
        <v>1900000</v>
      </c>
      <c r="K389" s="25">
        <f t="shared" si="10"/>
        <v>-0.95077876298313857</v>
      </c>
      <c r="L389" s="25">
        <f t="shared" si="11"/>
        <v>0.42394467795836271</v>
      </c>
      <c r="P389" s="25">
        <v>1</v>
      </c>
      <c r="Q389" s="25">
        <v>1</v>
      </c>
      <c r="R389" s="25">
        <v>3</v>
      </c>
      <c r="S389" s="25">
        <v>2</v>
      </c>
      <c r="T389" s="25">
        <v>4</v>
      </c>
      <c r="U389" s="25">
        <v>1</v>
      </c>
      <c r="V389" s="25">
        <v>1</v>
      </c>
      <c r="W389" s="25">
        <v>5</v>
      </c>
      <c r="X389" s="25">
        <v>6</v>
      </c>
      <c r="Y389" s="25">
        <v>7</v>
      </c>
    </row>
    <row r="390" spans="2:25" x14ac:dyDescent="0.25">
      <c r="B390" s="25">
        <v>1385</v>
      </c>
      <c r="C390" s="25" t="s">
        <v>34</v>
      </c>
      <c r="D390" s="25" t="s">
        <v>65</v>
      </c>
      <c r="E390" s="25">
        <v>4</v>
      </c>
      <c r="F390" s="25" t="s">
        <v>33</v>
      </c>
      <c r="G390" s="25">
        <v>48</v>
      </c>
      <c r="H390" s="25">
        <v>800000</v>
      </c>
      <c r="I390" s="25">
        <f>_xlfn.XLOOKUP('Clients Clustering'!B390,Data!P:P,Data!D:D)</f>
        <v>2220000</v>
      </c>
      <c r="K390" s="25">
        <f t="shared" ref="K390:K453" si="12">STANDARDIZE(H390,AVERAGE(H:H),_xlfn.STDEV.S(H:H))</f>
        <v>1.0434764932529885</v>
      </c>
      <c r="L390" s="25">
        <f t="shared" ref="L390:L453" si="13">STANDARDIZE(I390,AVERAGE(I:I),_xlfn.STDEV.S(I:I))</f>
        <v>0.99631833557188298</v>
      </c>
      <c r="P390" s="25">
        <v>1</v>
      </c>
      <c r="Q390" s="25">
        <v>2</v>
      </c>
      <c r="R390" s="25">
        <v>2</v>
      </c>
      <c r="S390" s="25">
        <v>4</v>
      </c>
      <c r="T390" s="25">
        <v>3</v>
      </c>
      <c r="U390" s="25">
        <v>4</v>
      </c>
      <c r="V390" s="25">
        <v>5</v>
      </c>
      <c r="W390" s="25">
        <v>4</v>
      </c>
      <c r="X390" s="25">
        <v>3</v>
      </c>
      <c r="Y390" s="25">
        <v>4</v>
      </c>
    </row>
    <row r="391" spans="2:25" x14ac:dyDescent="0.25">
      <c r="B391" s="25">
        <v>1386</v>
      </c>
      <c r="C391" s="25" t="s">
        <v>31</v>
      </c>
      <c r="D391" s="25" t="s">
        <v>66</v>
      </c>
      <c r="E391" s="25">
        <v>0</v>
      </c>
      <c r="F391" s="25" t="s">
        <v>33</v>
      </c>
      <c r="G391" s="25">
        <v>38</v>
      </c>
      <c r="H391" s="25">
        <v>400000</v>
      </c>
      <c r="I391" s="25">
        <f>_xlfn.XLOOKUP('Clients Clustering'!B391,Data!P:P,Data!D:D)</f>
        <v>1180000</v>
      </c>
      <c r="K391" s="25">
        <f t="shared" si="12"/>
        <v>-1.0019135131430392</v>
      </c>
      <c r="L391" s="25">
        <f t="shared" si="13"/>
        <v>-0.86389605167205796</v>
      </c>
      <c r="P391" s="25">
        <v>1</v>
      </c>
      <c r="Q391" s="25">
        <v>1</v>
      </c>
      <c r="R391" s="25">
        <v>3</v>
      </c>
      <c r="S391" s="25">
        <v>2</v>
      </c>
      <c r="T391" s="25">
        <v>4</v>
      </c>
      <c r="U391" s="25">
        <v>1</v>
      </c>
      <c r="V391" s="25">
        <v>1</v>
      </c>
      <c r="W391" s="25">
        <v>1</v>
      </c>
      <c r="X391" s="25">
        <v>8</v>
      </c>
      <c r="Y391" s="25">
        <v>10</v>
      </c>
    </row>
    <row r="392" spans="2:25" x14ac:dyDescent="0.25">
      <c r="B392" s="25">
        <v>1387</v>
      </c>
      <c r="C392" s="25" t="s">
        <v>31</v>
      </c>
      <c r="D392" s="25" t="s">
        <v>65</v>
      </c>
      <c r="E392" s="25">
        <v>3</v>
      </c>
      <c r="F392" s="25" t="s">
        <v>33</v>
      </c>
      <c r="G392" s="25">
        <v>63</v>
      </c>
      <c r="H392" s="25">
        <v>1040000</v>
      </c>
      <c r="I392" s="25">
        <f>_xlfn.XLOOKUP('Clients Clustering'!B392,Data!P:P,Data!D:D)</f>
        <v>2320000</v>
      </c>
      <c r="K392" s="25">
        <f t="shared" si="12"/>
        <v>2.2707104970906054</v>
      </c>
      <c r="L392" s="25">
        <f t="shared" si="13"/>
        <v>1.1751851035761081</v>
      </c>
      <c r="P392" s="25">
        <v>1</v>
      </c>
      <c r="Q392" s="25">
        <v>2</v>
      </c>
      <c r="R392" s="25">
        <v>2</v>
      </c>
      <c r="S392" s="25">
        <v>1</v>
      </c>
      <c r="T392" s="25">
        <v>5</v>
      </c>
      <c r="U392" s="25">
        <v>2</v>
      </c>
      <c r="V392" s="25">
        <v>2</v>
      </c>
      <c r="W392" s="25">
        <v>2</v>
      </c>
      <c r="X392" s="25">
        <v>5</v>
      </c>
      <c r="Y392" s="25">
        <v>8</v>
      </c>
    </row>
    <row r="393" spans="2:25" x14ac:dyDescent="0.25">
      <c r="B393" s="25">
        <v>1388</v>
      </c>
      <c r="C393" s="25" t="s">
        <v>31</v>
      </c>
      <c r="D393" s="25" t="s">
        <v>65</v>
      </c>
      <c r="E393" s="25">
        <v>3</v>
      </c>
      <c r="F393" s="25" t="s">
        <v>33</v>
      </c>
      <c r="G393" s="25">
        <v>63</v>
      </c>
      <c r="H393" s="25">
        <v>610000</v>
      </c>
      <c r="I393" s="25">
        <f>_xlfn.XLOOKUP('Clients Clustering'!B393,Data!P:P,Data!D:D)</f>
        <v>1580000</v>
      </c>
      <c r="K393" s="25">
        <f t="shared" si="12"/>
        <v>7.1916240214875346E-2</v>
      </c>
      <c r="L393" s="25">
        <f t="shared" si="13"/>
        <v>-0.14842897965515758</v>
      </c>
      <c r="P393" s="25">
        <v>1</v>
      </c>
      <c r="Q393" s="25">
        <v>2</v>
      </c>
      <c r="R393" s="25">
        <v>2</v>
      </c>
      <c r="S393" s="25">
        <v>1</v>
      </c>
      <c r="T393" s="25">
        <v>2</v>
      </c>
      <c r="U393" s="25">
        <v>3</v>
      </c>
      <c r="V393" s="25">
        <v>3</v>
      </c>
      <c r="W393" s="25">
        <v>3</v>
      </c>
      <c r="X393" s="25">
        <v>2</v>
      </c>
      <c r="Y393" s="25">
        <v>3</v>
      </c>
    </row>
    <row r="394" spans="2:25" x14ac:dyDescent="0.25">
      <c r="B394" s="25">
        <v>1389</v>
      </c>
      <c r="C394" s="25" t="s">
        <v>31</v>
      </c>
      <c r="D394" s="25" t="s">
        <v>66</v>
      </c>
      <c r="E394" s="25">
        <v>0</v>
      </c>
      <c r="F394" s="25" t="s">
        <v>32</v>
      </c>
      <c r="G394" s="25">
        <v>32</v>
      </c>
      <c r="H394" s="25">
        <v>830000</v>
      </c>
      <c r="I394" s="25">
        <f>_xlfn.XLOOKUP('Clients Clustering'!B394,Data!P:P,Data!D:D)</f>
        <v>700000</v>
      </c>
      <c r="K394" s="25">
        <f t="shared" si="12"/>
        <v>1.1968807437326907</v>
      </c>
      <c r="L394" s="25">
        <f t="shared" si="13"/>
        <v>-1.7224565380923385</v>
      </c>
      <c r="P394" s="25">
        <v>1</v>
      </c>
      <c r="Q394" s="25">
        <v>2</v>
      </c>
      <c r="R394" s="25">
        <v>2</v>
      </c>
      <c r="S394" s="25">
        <v>1</v>
      </c>
      <c r="T394" s="25">
        <v>5</v>
      </c>
      <c r="U394" s="25">
        <v>2</v>
      </c>
      <c r="V394" s="25">
        <v>2</v>
      </c>
      <c r="W394" s="25">
        <v>2</v>
      </c>
      <c r="X394" s="25">
        <v>5</v>
      </c>
      <c r="Y394" s="25">
        <v>8</v>
      </c>
    </row>
    <row r="395" spans="2:25" x14ac:dyDescent="0.25">
      <c r="B395" s="25">
        <v>1390</v>
      </c>
      <c r="C395" s="25" t="s">
        <v>31</v>
      </c>
      <c r="D395" s="25" t="s">
        <v>65</v>
      </c>
      <c r="E395" s="25">
        <v>2</v>
      </c>
      <c r="F395" s="25" t="s">
        <v>32</v>
      </c>
      <c r="G395" s="25">
        <v>65</v>
      </c>
      <c r="H395" s="25">
        <v>540000</v>
      </c>
      <c r="I395" s="25">
        <f>_xlfn.XLOOKUP('Clients Clustering'!B395,Data!P:P,Data!D:D)</f>
        <v>1500000</v>
      </c>
      <c r="K395" s="25">
        <f t="shared" si="12"/>
        <v>-0.28602701090442956</v>
      </c>
      <c r="L395" s="25">
        <f t="shared" si="13"/>
        <v>-0.29152239405853764</v>
      </c>
      <c r="P395" s="25">
        <v>1</v>
      </c>
      <c r="Q395" s="25">
        <v>2</v>
      </c>
      <c r="R395" s="25">
        <v>2</v>
      </c>
      <c r="S395" s="25">
        <v>1</v>
      </c>
      <c r="T395" s="25">
        <v>5</v>
      </c>
      <c r="U395" s="25">
        <v>2</v>
      </c>
      <c r="V395" s="25">
        <v>2</v>
      </c>
      <c r="W395" s="25">
        <v>2</v>
      </c>
      <c r="X395" s="25">
        <v>5</v>
      </c>
      <c r="Y395" s="25">
        <v>5</v>
      </c>
    </row>
    <row r="396" spans="2:25" x14ac:dyDescent="0.25">
      <c r="B396" s="25">
        <v>1391</v>
      </c>
      <c r="C396" s="25" t="s">
        <v>31</v>
      </c>
      <c r="D396" s="25" t="s">
        <v>65</v>
      </c>
      <c r="E396" s="25">
        <v>2</v>
      </c>
      <c r="F396" s="25" t="s">
        <v>33</v>
      </c>
      <c r="G396" s="25">
        <v>62</v>
      </c>
      <c r="H396" s="25">
        <v>610000</v>
      </c>
      <c r="I396" s="25">
        <f>_xlfn.XLOOKUP('Clients Clustering'!B396,Data!P:P,Data!D:D)</f>
        <v>1820000</v>
      </c>
      <c r="K396" s="25">
        <f t="shared" si="12"/>
        <v>7.1916240214875346E-2</v>
      </c>
      <c r="L396" s="25">
        <f t="shared" si="13"/>
        <v>0.28085126355498263</v>
      </c>
      <c r="P396" s="25">
        <v>1</v>
      </c>
      <c r="Q396" s="25">
        <v>1</v>
      </c>
      <c r="R396" s="25">
        <v>3</v>
      </c>
      <c r="S396" s="25">
        <v>2</v>
      </c>
      <c r="T396" s="25">
        <v>4</v>
      </c>
      <c r="U396" s="25">
        <v>6</v>
      </c>
      <c r="V396" s="25">
        <v>7</v>
      </c>
      <c r="W396" s="25">
        <v>7</v>
      </c>
      <c r="X396" s="25">
        <v>4</v>
      </c>
      <c r="Y396" s="25">
        <v>6</v>
      </c>
    </row>
    <row r="397" spans="2:25" x14ac:dyDescent="0.25">
      <c r="B397" s="25">
        <v>1392</v>
      </c>
      <c r="C397" s="25" t="s">
        <v>31</v>
      </c>
      <c r="D397" s="25" t="s">
        <v>65</v>
      </c>
      <c r="E397" s="25">
        <v>4</v>
      </c>
      <c r="F397" s="25" t="s">
        <v>33</v>
      </c>
      <c r="G397" s="25">
        <v>56</v>
      </c>
      <c r="H397" s="25">
        <v>810000</v>
      </c>
      <c r="I397" s="25">
        <f>_xlfn.XLOOKUP('Clients Clustering'!B397,Data!P:P,Data!D:D)</f>
        <v>2970000</v>
      </c>
      <c r="K397" s="25">
        <f t="shared" si="12"/>
        <v>1.0946112434128894</v>
      </c>
      <c r="L397" s="25">
        <f t="shared" si="13"/>
        <v>2.3378190956035709</v>
      </c>
      <c r="P397" s="25">
        <v>1</v>
      </c>
      <c r="Q397" s="25">
        <v>2</v>
      </c>
      <c r="R397" s="25">
        <v>2</v>
      </c>
      <c r="S397" s="25">
        <v>4</v>
      </c>
      <c r="T397" s="25">
        <v>3</v>
      </c>
      <c r="U397" s="25">
        <v>4</v>
      </c>
      <c r="V397" s="25">
        <v>5</v>
      </c>
      <c r="W397" s="25">
        <v>4</v>
      </c>
      <c r="X397" s="25">
        <v>3</v>
      </c>
      <c r="Y397" s="25">
        <v>4</v>
      </c>
    </row>
    <row r="398" spans="2:25" x14ac:dyDescent="0.25">
      <c r="B398" s="25">
        <v>1393</v>
      </c>
      <c r="C398" s="25" t="s">
        <v>31</v>
      </c>
      <c r="D398" s="25" t="s">
        <v>65</v>
      </c>
      <c r="E398" s="25">
        <v>3</v>
      </c>
      <c r="F398" s="25" t="s">
        <v>33</v>
      </c>
      <c r="G398" s="25">
        <v>54</v>
      </c>
      <c r="H398" s="25">
        <v>380000</v>
      </c>
      <c r="I398" s="25">
        <f>_xlfn.XLOOKUP('Clients Clustering'!B398,Data!P:P,Data!D:D)</f>
        <v>1210000</v>
      </c>
      <c r="K398" s="25">
        <f t="shared" si="12"/>
        <v>-1.1041830134628408</v>
      </c>
      <c r="L398" s="25">
        <f t="shared" si="13"/>
        <v>-0.81023602127079042</v>
      </c>
      <c r="P398" s="25">
        <v>1</v>
      </c>
      <c r="Q398" s="25">
        <v>1</v>
      </c>
      <c r="R398" s="25">
        <v>3</v>
      </c>
      <c r="S398" s="25">
        <v>2</v>
      </c>
      <c r="T398" s="25">
        <v>4</v>
      </c>
      <c r="U398" s="25">
        <v>1</v>
      </c>
      <c r="V398" s="25">
        <v>1</v>
      </c>
      <c r="W398" s="25">
        <v>5</v>
      </c>
      <c r="X398" s="25">
        <v>6</v>
      </c>
      <c r="Y398" s="25">
        <v>7</v>
      </c>
    </row>
    <row r="399" spans="2:25" x14ac:dyDescent="0.25">
      <c r="B399" s="25">
        <v>1394</v>
      </c>
      <c r="C399" s="25" t="s">
        <v>31</v>
      </c>
      <c r="D399" s="25" t="s">
        <v>65</v>
      </c>
      <c r="E399" s="25">
        <v>4</v>
      </c>
      <c r="F399" s="25" t="s">
        <v>32</v>
      </c>
      <c r="G399" s="25">
        <v>50</v>
      </c>
      <c r="H399" s="25">
        <v>810000</v>
      </c>
      <c r="I399" s="25">
        <f>_xlfn.XLOOKUP('Clients Clustering'!B399,Data!P:P,Data!D:D)</f>
        <v>2250000</v>
      </c>
      <c r="K399" s="25">
        <f t="shared" si="12"/>
        <v>1.0946112434128894</v>
      </c>
      <c r="L399" s="25">
        <f t="shared" si="13"/>
        <v>1.0499783659731505</v>
      </c>
      <c r="P399" s="25">
        <v>1</v>
      </c>
      <c r="Q399" s="25">
        <v>1</v>
      </c>
      <c r="R399" s="25">
        <v>3</v>
      </c>
      <c r="S399" s="25">
        <v>2</v>
      </c>
      <c r="T399" s="25">
        <v>4</v>
      </c>
      <c r="U399" s="25">
        <v>1</v>
      </c>
      <c r="V399" s="25">
        <v>1</v>
      </c>
      <c r="W399" s="25">
        <v>5</v>
      </c>
      <c r="X399" s="25">
        <v>6</v>
      </c>
      <c r="Y399" s="25">
        <v>7</v>
      </c>
    </row>
    <row r="400" spans="2:25" x14ac:dyDescent="0.25">
      <c r="B400" s="25">
        <v>1395</v>
      </c>
      <c r="C400" s="25" t="s">
        <v>31</v>
      </c>
      <c r="D400" s="25" t="s">
        <v>65</v>
      </c>
      <c r="E400" s="25">
        <v>4</v>
      </c>
      <c r="F400" s="25" t="s">
        <v>32</v>
      </c>
      <c r="G400" s="25">
        <v>47</v>
      </c>
      <c r="H400" s="25">
        <v>880000</v>
      </c>
      <c r="I400" s="25">
        <f>_xlfn.XLOOKUP('Clients Clustering'!B400,Data!P:P,Data!D:D)</f>
        <v>1990000</v>
      </c>
      <c r="K400" s="25">
        <f t="shared" si="12"/>
        <v>1.4525544945321942</v>
      </c>
      <c r="L400" s="25">
        <f t="shared" si="13"/>
        <v>0.58492476916216529</v>
      </c>
      <c r="P400" s="25">
        <v>1</v>
      </c>
      <c r="Q400" s="25">
        <v>1</v>
      </c>
      <c r="R400" s="25">
        <v>3</v>
      </c>
      <c r="S400" s="25">
        <v>2</v>
      </c>
      <c r="T400" s="25">
        <v>4</v>
      </c>
      <c r="U400" s="25">
        <v>1</v>
      </c>
      <c r="V400" s="25">
        <v>1</v>
      </c>
      <c r="W400" s="25">
        <v>1</v>
      </c>
      <c r="X400" s="25">
        <v>8</v>
      </c>
      <c r="Y400" s="25">
        <v>10</v>
      </c>
    </row>
    <row r="401" spans="2:25" x14ac:dyDescent="0.25">
      <c r="B401" s="25">
        <v>1396</v>
      </c>
      <c r="C401" s="25" t="s">
        <v>31</v>
      </c>
      <c r="D401" s="25" t="s">
        <v>65</v>
      </c>
      <c r="E401" s="25">
        <v>3</v>
      </c>
      <c r="F401" s="25" t="s">
        <v>33</v>
      </c>
      <c r="G401" s="25">
        <v>53</v>
      </c>
      <c r="H401" s="25">
        <v>920000</v>
      </c>
      <c r="I401" s="25">
        <f>_xlfn.XLOOKUP('Clients Clustering'!B401,Data!P:P,Data!D:D)</f>
        <v>2150000</v>
      </c>
      <c r="K401" s="25">
        <f t="shared" si="12"/>
        <v>1.657093495171797</v>
      </c>
      <c r="L401" s="25">
        <f t="shared" si="13"/>
        <v>0.87111159796892546</v>
      </c>
      <c r="P401" s="25">
        <v>1</v>
      </c>
      <c r="Q401" s="25">
        <v>2</v>
      </c>
      <c r="R401" s="25">
        <v>1</v>
      </c>
      <c r="S401" s="25">
        <v>3</v>
      </c>
      <c r="T401" s="25">
        <v>1</v>
      </c>
      <c r="U401" s="25">
        <v>5</v>
      </c>
      <c r="V401" s="25">
        <v>4</v>
      </c>
      <c r="W401" s="25">
        <v>6</v>
      </c>
      <c r="X401" s="25">
        <v>7</v>
      </c>
      <c r="Y401" s="25">
        <v>9</v>
      </c>
    </row>
    <row r="402" spans="2:25" x14ac:dyDescent="0.25">
      <c r="B402" s="25">
        <v>1397</v>
      </c>
      <c r="C402" s="25" t="s">
        <v>34</v>
      </c>
      <c r="D402" s="25" t="s">
        <v>65</v>
      </c>
      <c r="E402" s="25">
        <v>3</v>
      </c>
      <c r="F402" s="25" t="s">
        <v>32</v>
      </c>
      <c r="G402" s="25">
        <v>46</v>
      </c>
      <c r="H402" s="25">
        <v>460000</v>
      </c>
      <c r="I402" s="25">
        <f>_xlfn.XLOOKUP('Clients Clustering'!B402,Data!P:P,Data!D:D)</f>
        <v>2290000</v>
      </c>
      <c r="K402" s="25">
        <f t="shared" si="12"/>
        <v>-0.69510501218363507</v>
      </c>
      <c r="L402" s="25">
        <f t="shared" si="13"/>
        <v>1.1215250731748405</v>
      </c>
      <c r="P402" s="25">
        <v>1</v>
      </c>
      <c r="Q402" s="25">
        <v>1</v>
      </c>
      <c r="R402" s="25">
        <v>3</v>
      </c>
      <c r="S402" s="25">
        <v>2</v>
      </c>
      <c r="T402" s="25">
        <v>4</v>
      </c>
      <c r="U402" s="25">
        <v>6</v>
      </c>
      <c r="V402" s="25">
        <v>7</v>
      </c>
      <c r="W402" s="25">
        <v>7</v>
      </c>
      <c r="X402" s="25">
        <v>4</v>
      </c>
      <c r="Y402" s="25">
        <v>6</v>
      </c>
    </row>
    <row r="403" spans="2:25" x14ac:dyDescent="0.25">
      <c r="B403" s="25">
        <v>1398</v>
      </c>
      <c r="C403" s="25" t="s">
        <v>34</v>
      </c>
      <c r="D403" s="25" t="s">
        <v>65</v>
      </c>
      <c r="E403" s="25">
        <v>4</v>
      </c>
      <c r="F403" s="25" t="s">
        <v>32</v>
      </c>
      <c r="G403" s="25">
        <v>62</v>
      </c>
      <c r="H403" s="25">
        <v>1010000</v>
      </c>
      <c r="I403" s="25">
        <f>_xlfn.XLOOKUP('Clients Clustering'!B403,Data!P:P,Data!D:D)</f>
        <v>2760000</v>
      </c>
      <c r="K403" s="25">
        <f t="shared" si="12"/>
        <v>2.1173062466109034</v>
      </c>
      <c r="L403" s="25">
        <f t="shared" si="13"/>
        <v>1.9621988827946986</v>
      </c>
      <c r="P403" s="25">
        <v>1</v>
      </c>
      <c r="Q403" s="25">
        <v>1</v>
      </c>
      <c r="R403" s="25">
        <v>3</v>
      </c>
      <c r="S403" s="25">
        <v>2</v>
      </c>
      <c r="T403" s="25">
        <v>4</v>
      </c>
      <c r="U403" s="25">
        <v>1</v>
      </c>
      <c r="V403" s="25">
        <v>1</v>
      </c>
      <c r="W403" s="25">
        <v>5</v>
      </c>
      <c r="X403" s="25">
        <v>6</v>
      </c>
      <c r="Y403" s="25">
        <v>7</v>
      </c>
    </row>
    <row r="404" spans="2:25" x14ac:dyDescent="0.25">
      <c r="B404" s="25">
        <v>1399</v>
      </c>
      <c r="C404" s="25" t="s">
        <v>31</v>
      </c>
      <c r="D404" s="25" t="s">
        <v>64</v>
      </c>
      <c r="E404" s="25">
        <v>0</v>
      </c>
      <c r="F404" s="25" t="s">
        <v>32</v>
      </c>
      <c r="G404" s="25">
        <v>39</v>
      </c>
      <c r="H404" s="25">
        <v>840000</v>
      </c>
      <c r="I404" s="25">
        <f>_xlfn.XLOOKUP('Clients Clustering'!B404,Data!P:P,Data!D:D)</f>
        <v>2290000</v>
      </c>
      <c r="K404" s="25">
        <f t="shared" si="12"/>
        <v>1.2480154938925914</v>
      </c>
      <c r="L404" s="25">
        <f t="shared" si="13"/>
        <v>1.1215250731748405</v>
      </c>
      <c r="P404" s="25">
        <v>1</v>
      </c>
      <c r="Q404" s="25">
        <v>2</v>
      </c>
      <c r="R404" s="25">
        <v>2</v>
      </c>
      <c r="S404" s="25">
        <v>4</v>
      </c>
      <c r="T404" s="25">
        <v>3</v>
      </c>
      <c r="U404" s="25">
        <v>4</v>
      </c>
      <c r="V404" s="25">
        <v>5</v>
      </c>
      <c r="W404" s="25">
        <v>4</v>
      </c>
      <c r="X404" s="25">
        <v>3</v>
      </c>
      <c r="Y404" s="25">
        <v>4</v>
      </c>
    </row>
    <row r="405" spans="2:25" x14ac:dyDescent="0.25">
      <c r="B405" s="25">
        <v>1400</v>
      </c>
      <c r="C405" s="25" t="s">
        <v>31</v>
      </c>
      <c r="D405" s="25" t="s">
        <v>65</v>
      </c>
      <c r="E405" s="25">
        <v>2</v>
      </c>
      <c r="F405" s="25" t="s">
        <v>32</v>
      </c>
      <c r="G405" s="25">
        <v>43</v>
      </c>
      <c r="H405" s="25">
        <v>320000</v>
      </c>
      <c r="I405" s="25">
        <f>_xlfn.XLOOKUP('Clients Clustering'!B405,Data!P:P,Data!D:D)</f>
        <v>1310000</v>
      </c>
      <c r="K405" s="25">
        <f t="shared" si="12"/>
        <v>-1.4109915144222449</v>
      </c>
      <c r="L405" s="25">
        <f t="shared" si="13"/>
        <v>-0.63136925326656534</v>
      </c>
      <c r="P405" s="25">
        <v>1</v>
      </c>
      <c r="Q405" s="25">
        <v>2</v>
      </c>
      <c r="R405" s="25">
        <v>2</v>
      </c>
      <c r="S405" s="25">
        <v>4</v>
      </c>
      <c r="T405" s="25">
        <v>3</v>
      </c>
      <c r="U405" s="25">
        <v>4</v>
      </c>
      <c r="V405" s="25">
        <v>5</v>
      </c>
      <c r="W405" s="25">
        <v>4</v>
      </c>
      <c r="X405" s="25">
        <v>3</v>
      </c>
      <c r="Y405" s="25">
        <v>4</v>
      </c>
    </row>
    <row r="406" spans="2:25" x14ac:dyDescent="0.25">
      <c r="B406" s="25">
        <v>1401</v>
      </c>
      <c r="C406" s="25" t="s">
        <v>31</v>
      </c>
      <c r="D406" s="25" t="s">
        <v>65</v>
      </c>
      <c r="E406" s="25">
        <v>2</v>
      </c>
      <c r="F406" s="25" t="s">
        <v>32</v>
      </c>
      <c r="G406" s="25">
        <v>43</v>
      </c>
      <c r="H406" s="25">
        <v>330000</v>
      </c>
      <c r="I406" s="25">
        <f>_xlfn.XLOOKUP('Clients Clustering'!B406,Data!P:P,Data!D:D)</f>
        <v>1170000</v>
      </c>
      <c r="K406" s="25">
        <f t="shared" si="12"/>
        <v>-1.3598567642623443</v>
      </c>
      <c r="L406" s="25">
        <f t="shared" si="13"/>
        <v>-0.8817827284724804</v>
      </c>
      <c r="P406" s="25">
        <v>1</v>
      </c>
      <c r="Q406" s="25">
        <v>1</v>
      </c>
      <c r="R406" s="25">
        <v>3</v>
      </c>
      <c r="S406" s="25">
        <v>2</v>
      </c>
      <c r="T406" s="25">
        <v>4</v>
      </c>
      <c r="U406" s="25">
        <v>1</v>
      </c>
      <c r="V406" s="25">
        <v>1</v>
      </c>
      <c r="W406" s="25">
        <v>5</v>
      </c>
      <c r="X406" s="25">
        <v>6</v>
      </c>
      <c r="Y406" s="25">
        <v>7</v>
      </c>
    </row>
    <row r="407" spans="2:25" x14ac:dyDescent="0.25">
      <c r="B407" s="25">
        <v>1402</v>
      </c>
      <c r="C407" s="25" t="s">
        <v>31</v>
      </c>
      <c r="D407" s="25" t="s">
        <v>66</v>
      </c>
      <c r="E407" s="25">
        <v>0</v>
      </c>
      <c r="F407" s="25" t="s">
        <v>33</v>
      </c>
      <c r="G407" s="25">
        <v>31</v>
      </c>
      <c r="H407" s="25">
        <v>870000</v>
      </c>
      <c r="I407" s="25">
        <f>_xlfn.XLOOKUP('Clients Clustering'!B407,Data!P:P,Data!D:D)</f>
        <v>1930000</v>
      </c>
      <c r="K407" s="25">
        <f t="shared" si="12"/>
        <v>1.4014197443722936</v>
      </c>
      <c r="L407" s="25">
        <f t="shared" si="13"/>
        <v>0.47760470835963026</v>
      </c>
      <c r="P407" s="25">
        <v>1</v>
      </c>
      <c r="Q407" s="25">
        <v>2</v>
      </c>
      <c r="R407" s="25">
        <v>2</v>
      </c>
      <c r="S407" s="25">
        <v>1</v>
      </c>
      <c r="T407" s="25">
        <v>2</v>
      </c>
      <c r="U407" s="25">
        <v>3</v>
      </c>
      <c r="V407" s="25">
        <v>3</v>
      </c>
      <c r="W407" s="25">
        <v>3</v>
      </c>
      <c r="X407" s="25">
        <v>1</v>
      </c>
      <c r="Y407" s="25">
        <v>2</v>
      </c>
    </row>
    <row r="408" spans="2:25" x14ac:dyDescent="0.25">
      <c r="B408" s="25">
        <v>1403</v>
      </c>
      <c r="C408" s="25" t="s">
        <v>31</v>
      </c>
      <c r="D408" s="25" t="s">
        <v>65</v>
      </c>
      <c r="E408" s="25">
        <v>2</v>
      </c>
      <c r="F408" s="25" t="s">
        <v>33</v>
      </c>
      <c r="G408" s="25">
        <v>42</v>
      </c>
      <c r="H408" s="25">
        <v>710000</v>
      </c>
      <c r="I408" s="25">
        <f>_xlfn.XLOOKUP('Clients Clustering'!B408,Data!P:P,Data!D:D)</f>
        <v>1120000</v>
      </c>
      <c r="K408" s="25">
        <f t="shared" si="12"/>
        <v>0.5832637418138823</v>
      </c>
      <c r="L408" s="25">
        <f t="shared" si="13"/>
        <v>-0.97121611247459294</v>
      </c>
      <c r="P408" s="25">
        <v>1</v>
      </c>
      <c r="Q408" s="25">
        <v>1</v>
      </c>
      <c r="R408" s="25">
        <v>3</v>
      </c>
      <c r="S408" s="25">
        <v>2</v>
      </c>
      <c r="T408" s="25">
        <v>4</v>
      </c>
      <c r="U408" s="25">
        <v>1</v>
      </c>
      <c r="V408" s="25">
        <v>1</v>
      </c>
      <c r="W408" s="25">
        <v>5</v>
      </c>
      <c r="X408" s="25">
        <v>6</v>
      </c>
      <c r="Y408" s="25">
        <v>7</v>
      </c>
    </row>
    <row r="409" spans="2:25" x14ac:dyDescent="0.25">
      <c r="B409" s="25">
        <v>1404</v>
      </c>
      <c r="C409" s="25" t="s">
        <v>31</v>
      </c>
      <c r="D409" s="25" t="s">
        <v>65</v>
      </c>
      <c r="E409" s="25">
        <v>2</v>
      </c>
      <c r="F409" s="25" t="s">
        <v>33</v>
      </c>
      <c r="G409" s="25">
        <v>46</v>
      </c>
      <c r="H409" s="25">
        <v>820000</v>
      </c>
      <c r="I409" s="25">
        <f>_xlfn.XLOOKUP('Clients Clustering'!B409,Data!P:P,Data!D:D)</f>
        <v>1910000</v>
      </c>
      <c r="K409" s="25">
        <f t="shared" si="12"/>
        <v>1.1457459935727901</v>
      </c>
      <c r="L409" s="25">
        <f t="shared" si="13"/>
        <v>0.44183135475878521</v>
      </c>
      <c r="P409" s="25">
        <v>1</v>
      </c>
      <c r="Q409" s="25">
        <v>2</v>
      </c>
      <c r="R409" s="25">
        <v>2</v>
      </c>
      <c r="S409" s="25">
        <v>4</v>
      </c>
      <c r="T409" s="25">
        <v>3</v>
      </c>
      <c r="U409" s="25">
        <v>4</v>
      </c>
      <c r="V409" s="25">
        <v>5</v>
      </c>
      <c r="W409" s="25">
        <v>4</v>
      </c>
      <c r="X409" s="25">
        <v>3</v>
      </c>
      <c r="Y409" s="25">
        <v>4</v>
      </c>
    </row>
    <row r="410" spans="2:25" x14ac:dyDescent="0.25">
      <c r="B410" s="25">
        <v>1405</v>
      </c>
      <c r="C410" s="25" t="s">
        <v>34</v>
      </c>
      <c r="D410" s="25" t="s">
        <v>65</v>
      </c>
      <c r="E410" s="25">
        <v>2</v>
      </c>
      <c r="F410" s="25" t="s">
        <v>33</v>
      </c>
      <c r="G410" s="25">
        <v>41</v>
      </c>
      <c r="H410" s="25">
        <v>440000</v>
      </c>
      <c r="I410" s="25">
        <f>_xlfn.XLOOKUP('Clients Clustering'!B410,Data!P:P,Data!D:D)</f>
        <v>1300000</v>
      </c>
      <c r="K410" s="25">
        <f t="shared" si="12"/>
        <v>-0.79737451250343649</v>
      </c>
      <c r="L410" s="25">
        <f t="shared" si="13"/>
        <v>-0.64925593006698779</v>
      </c>
      <c r="P410" s="25">
        <v>1</v>
      </c>
      <c r="Q410" s="25">
        <v>1</v>
      </c>
      <c r="R410" s="25">
        <v>1</v>
      </c>
      <c r="S410" s="25">
        <v>3</v>
      </c>
      <c r="T410" s="25">
        <v>1</v>
      </c>
      <c r="U410" s="25">
        <v>5</v>
      </c>
      <c r="V410" s="25">
        <v>6</v>
      </c>
      <c r="W410" s="25">
        <v>8</v>
      </c>
      <c r="X410" s="25">
        <v>9</v>
      </c>
      <c r="Y410" s="25">
        <v>1</v>
      </c>
    </row>
    <row r="411" spans="2:25" x14ac:dyDescent="0.25">
      <c r="B411" s="25">
        <v>1406</v>
      </c>
      <c r="C411" s="25" t="s">
        <v>31</v>
      </c>
      <c r="D411" s="25" t="s">
        <v>65</v>
      </c>
      <c r="E411" s="25">
        <v>2</v>
      </c>
      <c r="F411" s="25" t="s">
        <v>33</v>
      </c>
      <c r="G411" s="25">
        <v>48</v>
      </c>
      <c r="H411" s="25">
        <v>540000</v>
      </c>
      <c r="I411" s="25">
        <f>_xlfn.XLOOKUP('Clients Clustering'!B411,Data!P:P,Data!D:D)</f>
        <v>2940000</v>
      </c>
      <c r="K411" s="25">
        <f t="shared" si="12"/>
        <v>-0.28602701090442956</v>
      </c>
      <c r="L411" s="25">
        <f t="shared" si="13"/>
        <v>2.2841590652023038</v>
      </c>
      <c r="P411" s="25">
        <v>1</v>
      </c>
      <c r="Q411" s="25">
        <v>2</v>
      </c>
      <c r="R411" s="25">
        <v>2</v>
      </c>
      <c r="S411" s="25">
        <v>1</v>
      </c>
      <c r="T411" s="25">
        <v>2</v>
      </c>
      <c r="U411" s="25">
        <v>3</v>
      </c>
      <c r="V411" s="25">
        <v>3</v>
      </c>
      <c r="W411" s="25">
        <v>3</v>
      </c>
      <c r="X411" s="25">
        <v>1</v>
      </c>
      <c r="Y411" s="25">
        <v>2</v>
      </c>
    </row>
    <row r="412" spans="2:25" x14ac:dyDescent="0.25">
      <c r="B412" s="25">
        <v>1407</v>
      </c>
      <c r="C412" s="25" t="s">
        <v>31</v>
      </c>
      <c r="D412" s="25" t="s">
        <v>65</v>
      </c>
      <c r="E412" s="25">
        <v>2</v>
      </c>
      <c r="F412" s="25" t="s">
        <v>32</v>
      </c>
      <c r="G412" s="25">
        <v>56</v>
      </c>
      <c r="H412" s="25">
        <v>670000</v>
      </c>
      <c r="I412" s="25">
        <f>_xlfn.XLOOKUP('Clients Clustering'!B412,Data!P:P,Data!D:D)</f>
        <v>1150000</v>
      </c>
      <c r="K412" s="25">
        <f t="shared" si="12"/>
        <v>0.37872474117427957</v>
      </c>
      <c r="L412" s="25">
        <f t="shared" si="13"/>
        <v>-0.9175560820733254</v>
      </c>
      <c r="P412" s="25">
        <v>1</v>
      </c>
      <c r="Q412" s="25">
        <v>1</v>
      </c>
      <c r="R412" s="25">
        <v>3</v>
      </c>
      <c r="S412" s="25">
        <v>2</v>
      </c>
      <c r="T412" s="25">
        <v>4</v>
      </c>
      <c r="U412" s="25">
        <v>1</v>
      </c>
      <c r="V412" s="25">
        <v>1</v>
      </c>
      <c r="W412" s="25">
        <v>1</v>
      </c>
      <c r="X412" s="25">
        <v>8</v>
      </c>
      <c r="Y412" s="25">
        <v>10</v>
      </c>
    </row>
    <row r="413" spans="2:25" x14ac:dyDescent="0.25">
      <c r="B413" s="25">
        <v>1408</v>
      </c>
      <c r="C413" s="25" t="s">
        <v>31</v>
      </c>
      <c r="D413" s="25" t="s">
        <v>65</v>
      </c>
      <c r="E413" s="25">
        <v>3</v>
      </c>
      <c r="F413" s="25" t="s">
        <v>33</v>
      </c>
      <c r="G413" s="25">
        <v>54</v>
      </c>
      <c r="H413" s="25">
        <v>1020000</v>
      </c>
      <c r="I413" s="25">
        <f>_xlfn.XLOOKUP('Clients Clustering'!B413,Data!P:P,Data!D:D)</f>
        <v>2090000</v>
      </c>
      <c r="K413" s="25">
        <f t="shared" si="12"/>
        <v>2.168440996770804</v>
      </c>
      <c r="L413" s="25">
        <f t="shared" si="13"/>
        <v>0.76379153716639037</v>
      </c>
      <c r="P413" s="25">
        <v>1</v>
      </c>
      <c r="Q413" s="25">
        <v>2</v>
      </c>
      <c r="R413" s="25">
        <v>1</v>
      </c>
      <c r="S413" s="25">
        <v>3</v>
      </c>
      <c r="T413" s="25">
        <v>1</v>
      </c>
      <c r="U413" s="25">
        <v>5</v>
      </c>
      <c r="V413" s="25">
        <v>4</v>
      </c>
      <c r="W413" s="25">
        <v>6</v>
      </c>
      <c r="X413" s="25">
        <v>7</v>
      </c>
      <c r="Y413" s="25">
        <v>9</v>
      </c>
    </row>
    <row r="414" spans="2:25" x14ac:dyDescent="0.25">
      <c r="B414" s="25">
        <v>1409</v>
      </c>
      <c r="C414" s="25" t="s">
        <v>34</v>
      </c>
      <c r="D414" s="25" t="s">
        <v>65</v>
      </c>
      <c r="E414" s="25">
        <v>4</v>
      </c>
      <c r="F414" s="25" t="s">
        <v>33</v>
      </c>
      <c r="G414" s="25">
        <v>45</v>
      </c>
      <c r="H414" s="25">
        <v>480000</v>
      </c>
      <c r="I414" s="25">
        <f>_xlfn.XLOOKUP('Clients Clustering'!B414,Data!P:P,Data!D:D)</f>
        <v>2260000</v>
      </c>
      <c r="K414" s="25">
        <f t="shared" si="12"/>
        <v>-0.59283551186383376</v>
      </c>
      <c r="L414" s="25">
        <f t="shared" si="13"/>
        <v>1.067865042773573</v>
      </c>
      <c r="P414" s="25">
        <v>1</v>
      </c>
      <c r="Q414" s="25">
        <v>2</v>
      </c>
      <c r="R414" s="25">
        <v>2</v>
      </c>
      <c r="S414" s="25">
        <v>1</v>
      </c>
      <c r="T414" s="25">
        <v>2</v>
      </c>
      <c r="U414" s="25">
        <v>3</v>
      </c>
      <c r="V414" s="25">
        <v>3</v>
      </c>
      <c r="W414" s="25">
        <v>3</v>
      </c>
      <c r="X414" s="25">
        <v>2</v>
      </c>
      <c r="Y414" s="25">
        <v>3</v>
      </c>
    </row>
    <row r="415" spans="2:25" x14ac:dyDescent="0.25">
      <c r="B415" s="25">
        <v>1410</v>
      </c>
      <c r="C415" s="25" t="s">
        <v>31</v>
      </c>
      <c r="D415" s="25" t="s">
        <v>64</v>
      </c>
      <c r="E415" s="25">
        <v>0</v>
      </c>
      <c r="F415" s="25" t="s">
        <v>33</v>
      </c>
      <c r="G415" s="25">
        <v>37</v>
      </c>
      <c r="H415" s="25">
        <v>850000</v>
      </c>
      <c r="I415" s="25">
        <f>_xlfn.XLOOKUP('Clients Clustering'!B415,Data!P:P,Data!D:D)</f>
        <v>1280000</v>
      </c>
      <c r="K415" s="25">
        <f t="shared" si="12"/>
        <v>1.299150244052492</v>
      </c>
      <c r="L415" s="25">
        <f t="shared" si="13"/>
        <v>-0.68502928366783289</v>
      </c>
      <c r="P415" s="25">
        <v>1</v>
      </c>
      <c r="Q415" s="25">
        <v>1</v>
      </c>
      <c r="R415" s="25">
        <v>3</v>
      </c>
      <c r="S415" s="25">
        <v>2</v>
      </c>
      <c r="T415" s="25">
        <v>4</v>
      </c>
      <c r="U415" s="25">
        <v>1</v>
      </c>
      <c r="V415" s="25">
        <v>1</v>
      </c>
      <c r="W415" s="25">
        <v>1</v>
      </c>
      <c r="X415" s="25">
        <v>8</v>
      </c>
      <c r="Y415" s="25">
        <v>10</v>
      </c>
    </row>
    <row r="416" spans="2:25" x14ac:dyDescent="0.25">
      <c r="B416" s="25">
        <v>1411</v>
      </c>
      <c r="C416" s="25" t="s">
        <v>31</v>
      </c>
      <c r="D416" s="25" t="s">
        <v>65</v>
      </c>
      <c r="E416" s="25">
        <v>4</v>
      </c>
      <c r="F416" s="25" t="s">
        <v>32</v>
      </c>
      <c r="G416" s="25">
        <v>46</v>
      </c>
      <c r="H416" s="25">
        <v>940000</v>
      </c>
      <c r="I416" s="25">
        <f>_xlfn.XLOOKUP('Clients Clustering'!B416,Data!P:P,Data!D:D)</f>
        <v>1970000</v>
      </c>
      <c r="K416" s="25">
        <f t="shared" si="12"/>
        <v>1.7593629954915984</v>
      </c>
      <c r="L416" s="25">
        <f t="shared" si="13"/>
        <v>0.5491514155613203</v>
      </c>
      <c r="P416" s="25">
        <v>1</v>
      </c>
      <c r="Q416" s="25">
        <v>1</v>
      </c>
      <c r="R416" s="25">
        <v>3</v>
      </c>
      <c r="S416" s="25">
        <v>2</v>
      </c>
      <c r="T416" s="25">
        <v>4</v>
      </c>
      <c r="U416" s="25">
        <v>1</v>
      </c>
      <c r="V416" s="25">
        <v>1</v>
      </c>
      <c r="W416" s="25">
        <v>5</v>
      </c>
      <c r="X416" s="25">
        <v>6</v>
      </c>
      <c r="Y416" s="25">
        <v>7</v>
      </c>
    </row>
    <row r="417" spans="2:25" x14ac:dyDescent="0.25">
      <c r="B417" s="25">
        <v>1412</v>
      </c>
      <c r="C417" s="25" t="s">
        <v>34</v>
      </c>
      <c r="D417" s="25" t="s">
        <v>65</v>
      </c>
      <c r="E417" s="25">
        <v>4</v>
      </c>
      <c r="F417" s="25" t="s">
        <v>32</v>
      </c>
      <c r="G417" s="25">
        <v>64</v>
      </c>
      <c r="H417" s="25">
        <v>770000</v>
      </c>
      <c r="I417" s="25">
        <f>_xlfn.XLOOKUP('Clients Clustering'!B417,Data!P:P,Data!D:D)</f>
        <v>2230000</v>
      </c>
      <c r="K417" s="25">
        <f t="shared" si="12"/>
        <v>0.89007224277328656</v>
      </c>
      <c r="L417" s="25">
        <f t="shared" si="13"/>
        <v>1.0142050123723054</v>
      </c>
      <c r="P417" s="25">
        <v>1</v>
      </c>
      <c r="Q417" s="25">
        <v>2</v>
      </c>
      <c r="R417" s="25">
        <v>2</v>
      </c>
      <c r="S417" s="25">
        <v>1</v>
      </c>
      <c r="T417" s="25">
        <v>5</v>
      </c>
      <c r="U417" s="25">
        <v>2</v>
      </c>
      <c r="V417" s="25">
        <v>2</v>
      </c>
      <c r="W417" s="25">
        <v>2</v>
      </c>
      <c r="X417" s="25">
        <v>5</v>
      </c>
      <c r="Y417" s="25">
        <v>8</v>
      </c>
    </row>
    <row r="418" spans="2:25" x14ac:dyDescent="0.25">
      <c r="B418" s="25">
        <v>1413</v>
      </c>
      <c r="C418" s="25" t="s">
        <v>31</v>
      </c>
      <c r="D418" s="25" t="s">
        <v>65</v>
      </c>
      <c r="E418" s="25">
        <v>3</v>
      </c>
      <c r="F418" s="25" t="s">
        <v>32</v>
      </c>
      <c r="G418" s="25">
        <v>58</v>
      </c>
      <c r="H418" s="25">
        <v>490000</v>
      </c>
      <c r="I418" s="25">
        <f>_xlfn.XLOOKUP('Clients Clustering'!B418,Data!P:P,Data!D:D)</f>
        <v>1480000</v>
      </c>
      <c r="K418" s="25">
        <f t="shared" si="12"/>
        <v>-0.541700761703933</v>
      </c>
      <c r="L418" s="25">
        <f t="shared" si="13"/>
        <v>-0.32729574765938269</v>
      </c>
      <c r="P418" s="25">
        <v>1</v>
      </c>
      <c r="Q418" s="25">
        <v>2</v>
      </c>
      <c r="R418" s="25">
        <v>2</v>
      </c>
      <c r="S418" s="25">
        <v>1</v>
      </c>
      <c r="T418" s="25">
        <v>2</v>
      </c>
      <c r="U418" s="25">
        <v>3</v>
      </c>
      <c r="V418" s="25">
        <v>3</v>
      </c>
      <c r="W418" s="25">
        <v>3</v>
      </c>
      <c r="X418" s="25">
        <v>1</v>
      </c>
      <c r="Y418" s="25">
        <v>2</v>
      </c>
    </row>
    <row r="419" spans="2:25" x14ac:dyDescent="0.25">
      <c r="B419" s="25">
        <v>1414</v>
      </c>
      <c r="C419" s="25" t="s">
        <v>31</v>
      </c>
      <c r="D419" s="25" t="s">
        <v>65</v>
      </c>
      <c r="E419" s="25">
        <v>3</v>
      </c>
      <c r="F419" s="25" t="s">
        <v>33</v>
      </c>
      <c r="G419" s="25">
        <v>46</v>
      </c>
      <c r="H419" s="25">
        <v>660000</v>
      </c>
      <c r="I419" s="25">
        <f>_xlfn.XLOOKUP('Clients Clustering'!B419,Data!P:P,Data!D:D)</f>
        <v>1070000</v>
      </c>
      <c r="K419" s="25">
        <f t="shared" si="12"/>
        <v>0.32758999101437886</v>
      </c>
      <c r="L419" s="25">
        <f t="shared" si="13"/>
        <v>-1.0606494964767055</v>
      </c>
      <c r="P419" s="25">
        <v>1</v>
      </c>
      <c r="Q419" s="25">
        <v>2</v>
      </c>
      <c r="R419" s="25">
        <v>2</v>
      </c>
      <c r="S419" s="25">
        <v>1</v>
      </c>
      <c r="T419" s="25">
        <v>5</v>
      </c>
      <c r="U419" s="25">
        <v>2</v>
      </c>
      <c r="V419" s="25">
        <v>2</v>
      </c>
      <c r="W419" s="25">
        <v>2</v>
      </c>
      <c r="X419" s="25">
        <v>5</v>
      </c>
      <c r="Y419" s="25">
        <v>8</v>
      </c>
    </row>
    <row r="420" spans="2:25" x14ac:dyDescent="0.25">
      <c r="B420" s="25">
        <v>1415</v>
      </c>
      <c r="C420" s="25" t="s">
        <v>31</v>
      </c>
      <c r="D420" s="25" t="s">
        <v>65</v>
      </c>
      <c r="E420" s="25">
        <v>4</v>
      </c>
      <c r="F420" s="25" t="s">
        <v>32</v>
      </c>
      <c r="G420" s="25">
        <v>62</v>
      </c>
      <c r="H420" s="25">
        <v>590000</v>
      </c>
      <c r="I420" s="25">
        <f>_xlfn.XLOOKUP('Clients Clustering'!B420,Data!P:P,Data!D:D)</f>
        <v>1380000</v>
      </c>
      <c r="K420" s="25">
        <f t="shared" si="12"/>
        <v>-3.0353260104926044E-2</v>
      </c>
      <c r="L420" s="25">
        <f t="shared" si="13"/>
        <v>-0.5061625156636077</v>
      </c>
      <c r="P420" s="25">
        <v>1</v>
      </c>
      <c r="Q420" s="25">
        <v>1</v>
      </c>
      <c r="R420" s="25">
        <v>1</v>
      </c>
      <c r="S420" s="25">
        <v>3</v>
      </c>
      <c r="T420" s="25">
        <v>1</v>
      </c>
      <c r="U420" s="25">
        <v>5</v>
      </c>
      <c r="V420" s="25">
        <v>6</v>
      </c>
      <c r="W420" s="25">
        <v>8</v>
      </c>
      <c r="X420" s="25">
        <v>9</v>
      </c>
      <c r="Y420" s="25">
        <v>1</v>
      </c>
    </row>
    <row r="421" spans="2:25" x14ac:dyDescent="0.25">
      <c r="B421" s="25">
        <v>1416</v>
      </c>
      <c r="C421" s="25" t="s">
        <v>31</v>
      </c>
      <c r="D421" s="25" t="s">
        <v>65</v>
      </c>
      <c r="E421" s="25">
        <v>3</v>
      </c>
      <c r="F421" s="25" t="s">
        <v>33</v>
      </c>
      <c r="G421" s="25">
        <v>54</v>
      </c>
      <c r="H421" s="25">
        <v>470000</v>
      </c>
      <c r="I421" s="25">
        <f>_xlfn.XLOOKUP('Clients Clustering'!B421,Data!P:P,Data!D:D)</f>
        <v>2500000</v>
      </c>
      <c r="K421" s="25">
        <f t="shared" si="12"/>
        <v>-0.64397026202373442</v>
      </c>
      <c r="L421" s="25">
        <f t="shared" si="13"/>
        <v>1.4971452859837133</v>
      </c>
      <c r="P421" s="25">
        <v>1</v>
      </c>
      <c r="Q421" s="25">
        <v>2</v>
      </c>
      <c r="R421" s="25">
        <v>2</v>
      </c>
      <c r="S421" s="25">
        <v>1</v>
      </c>
      <c r="T421" s="25">
        <v>5</v>
      </c>
      <c r="U421" s="25">
        <v>2</v>
      </c>
      <c r="V421" s="25">
        <v>2</v>
      </c>
      <c r="W421" s="25">
        <v>2</v>
      </c>
      <c r="X421" s="25">
        <v>5</v>
      </c>
      <c r="Y421" s="25">
        <v>8</v>
      </c>
    </row>
    <row r="422" spans="2:25" x14ac:dyDescent="0.25">
      <c r="B422" s="25">
        <v>1417</v>
      </c>
      <c r="C422" s="25" t="s">
        <v>31</v>
      </c>
      <c r="D422" s="25" t="s">
        <v>65</v>
      </c>
      <c r="E422" s="25">
        <v>2</v>
      </c>
      <c r="F422" s="25" t="s">
        <v>32</v>
      </c>
      <c r="G422" s="25">
        <v>54</v>
      </c>
      <c r="H422" s="25">
        <v>630000</v>
      </c>
      <c r="I422" s="25">
        <f>_xlfn.XLOOKUP('Clients Clustering'!B422,Data!P:P,Data!D:D)</f>
        <v>1550000</v>
      </c>
      <c r="K422" s="25">
        <f t="shared" si="12"/>
        <v>0.17418574053467675</v>
      </c>
      <c r="L422" s="25">
        <f t="shared" si="13"/>
        <v>-0.2020890100564251</v>
      </c>
      <c r="P422" s="25">
        <v>1</v>
      </c>
      <c r="Q422" s="25">
        <v>2</v>
      </c>
      <c r="R422" s="25">
        <v>2</v>
      </c>
      <c r="S422" s="25">
        <v>1</v>
      </c>
      <c r="T422" s="25">
        <v>5</v>
      </c>
      <c r="U422" s="25">
        <v>2</v>
      </c>
      <c r="V422" s="25">
        <v>2</v>
      </c>
      <c r="W422" s="25">
        <v>2</v>
      </c>
      <c r="X422" s="25">
        <v>5</v>
      </c>
      <c r="Y422" s="25">
        <v>5</v>
      </c>
    </row>
    <row r="423" spans="2:25" x14ac:dyDescent="0.25">
      <c r="B423" s="25">
        <v>1418</v>
      </c>
      <c r="C423" s="25" t="s">
        <v>31</v>
      </c>
      <c r="D423" s="25" t="s">
        <v>65</v>
      </c>
      <c r="E423" s="25">
        <v>4</v>
      </c>
      <c r="F423" s="25" t="s">
        <v>33</v>
      </c>
      <c r="G423" s="25">
        <v>63</v>
      </c>
      <c r="H423" s="25">
        <v>600000</v>
      </c>
      <c r="I423" s="25">
        <f>_xlfn.XLOOKUP('Clients Clustering'!B423,Data!P:P,Data!D:D)</f>
        <v>1750000</v>
      </c>
      <c r="K423" s="25">
        <f t="shared" si="12"/>
        <v>2.0781490054974653E-2</v>
      </c>
      <c r="L423" s="25">
        <f t="shared" si="13"/>
        <v>0.15564452595202508</v>
      </c>
      <c r="P423" s="25">
        <v>1</v>
      </c>
      <c r="Q423" s="25">
        <v>2</v>
      </c>
      <c r="R423" s="25">
        <v>2</v>
      </c>
      <c r="S423" s="25">
        <v>4</v>
      </c>
      <c r="T423" s="25">
        <v>3</v>
      </c>
      <c r="U423" s="25">
        <v>4</v>
      </c>
      <c r="V423" s="25">
        <v>5</v>
      </c>
      <c r="W423" s="25">
        <v>4</v>
      </c>
      <c r="X423" s="25">
        <v>3</v>
      </c>
      <c r="Y423" s="25">
        <v>4</v>
      </c>
    </row>
    <row r="424" spans="2:25" x14ac:dyDescent="0.25">
      <c r="B424" s="25">
        <v>1419</v>
      </c>
      <c r="C424" s="25" t="s">
        <v>31</v>
      </c>
      <c r="D424" s="25" t="s">
        <v>64</v>
      </c>
      <c r="E424" s="25">
        <v>0</v>
      </c>
      <c r="F424" s="25" t="s">
        <v>33</v>
      </c>
      <c r="G424" s="25">
        <v>44</v>
      </c>
      <c r="H424" s="25">
        <v>330000</v>
      </c>
      <c r="I424" s="25">
        <f>_xlfn.XLOOKUP('Clients Clustering'!B424,Data!P:P,Data!D:D)</f>
        <v>1150000</v>
      </c>
      <c r="K424" s="25">
        <f t="shared" si="12"/>
        <v>-1.3598567642623443</v>
      </c>
      <c r="L424" s="25">
        <f t="shared" si="13"/>
        <v>-0.9175560820733254</v>
      </c>
      <c r="P424" s="25">
        <v>1</v>
      </c>
      <c r="Q424" s="25">
        <v>2</v>
      </c>
      <c r="R424" s="25">
        <v>2</v>
      </c>
      <c r="S424" s="25">
        <v>1</v>
      </c>
      <c r="T424" s="25">
        <v>2</v>
      </c>
      <c r="U424" s="25">
        <v>3</v>
      </c>
      <c r="V424" s="25">
        <v>3</v>
      </c>
      <c r="W424" s="25">
        <v>3</v>
      </c>
      <c r="X424" s="25">
        <v>1</v>
      </c>
      <c r="Y424" s="25">
        <v>2</v>
      </c>
    </row>
    <row r="425" spans="2:25" x14ac:dyDescent="0.25">
      <c r="B425" s="25">
        <v>1420</v>
      </c>
      <c r="C425" s="25" t="s">
        <v>31</v>
      </c>
      <c r="D425" s="25" t="s">
        <v>65</v>
      </c>
      <c r="E425" s="25">
        <v>2</v>
      </c>
      <c r="F425" s="25" t="s">
        <v>33</v>
      </c>
      <c r="G425" s="25">
        <v>44</v>
      </c>
      <c r="H425" s="25">
        <v>630000</v>
      </c>
      <c r="I425" s="25">
        <f>_xlfn.XLOOKUP('Clients Clustering'!B425,Data!P:P,Data!D:D)</f>
        <v>1040000</v>
      </c>
      <c r="K425" s="25">
        <f t="shared" si="12"/>
        <v>0.17418574053467675</v>
      </c>
      <c r="L425" s="25">
        <f t="shared" si="13"/>
        <v>-1.114309526877973</v>
      </c>
      <c r="P425" s="25">
        <v>1</v>
      </c>
      <c r="Q425" s="25">
        <v>2</v>
      </c>
      <c r="R425" s="25">
        <v>1</v>
      </c>
      <c r="S425" s="25">
        <v>3</v>
      </c>
      <c r="T425" s="25">
        <v>1</v>
      </c>
      <c r="U425" s="25">
        <v>5</v>
      </c>
      <c r="V425" s="25">
        <v>4</v>
      </c>
      <c r="W425" s="25">
        <v>6</v>
      </c>
      <c r="X425" s="25">
        <v>7</v>
      </c>
      <c r="Y425" s="25">
        <v>9</v>
      </c>
    </row>
    <row r="426" spans="2:25" x14ac:dyDescent="0.25">
      <c r="B426" s="25">
        <v>1421</v>
      </c>
      <c r="C426" s="25" t="s">
        <v>31</v>
      </c>
      <c r="D426" s="25" t="s">
        <v>65</v>
      </c>
      <c r="E426" s="25">
        <v>4</v>
      </c>
      <c r="F426" s="25" t="s">
        <v>33</v>
      </c>
      <c r="G426" s="25">
        <v>52</v>
      </c>
      <c r="H426" s="25">
        <v>330000</v>
      </c>
      <c r="I426" s="25">
        <f>_xlfn.XLOOKUP('Clients Clustering'!B426,Data!P:P,Data!D:D)</f>
        <v>2200000</v>
      </c>
      <c r="K426" s="25">
        <f t="shared" si="12"/>
        <v>-1.3598567642623443</v>
      </c>
      <c r="L426" s="25">
        <f t="shared" si="13"/>
        <v>0.96054498197103799</v>
      </c>
      <c r="P426" s="25">
        <v>1</v>
      </c>
      <c r="Q426" s="25">
        <v>1</v>
      </c>
      <c r="R426" s="25">
        <v>1</v>
      </c>
      <c r="S426" s="25">
        <v>3</v>
      </c>
      <c r="T426" s="25">
        <v>1</v>
      </c>
      <c r="U426" s="25">
        <v>5</v>
      </c>
      <c r="V426" s="25">
        <v>6</v>
      </c>
      <c r="W426" s="25">
        <v>8</v>
      </c>
      <c r="X426" s="25">
        <v>9</v>
      </c>
      <c r="Y426" s="25">
        <v>1</v>
      </c>
    </row>
    <row r="427" spans="2:25" x14ac:dyDescent="0.25">
      <c r="B427" s="25">
        <v>1422</v>
      </c>
      <c r="C427" s="25" t="s">
        <v>31</v>
      </c>
      <c r="D427" s="25" t="s">
        <v>65</v>
      </c>
      <c r="E427" s="25">
        <v>3</v>
      </c>
      <c r="F427" s="25" t="s">
        <v>32</v>
      </c>
      <c r="G427" s="25">
        <v>56</v>
      </c>
      <c r="H427" s="25">
        <v>440000</v>
      </c>
      <c r="I427" s="25">
        <f>_xlfn.XLOOKUP('Clients Clustering'!B427,Data!P:P,Data!D:D)</f>
        <v>2510000</v>
      </c>
      <c r="K427" s="25">
        <f t="shared" si="12"/>
        <v>-0.79737451250343649</v>
      </c>
      <c r="L427" s="25">
        <f t="shared" si="13"/>
        <v>1.5150319627841358</v>
      </c>
      <c r="P427" s="25">
        <v>1</v>
      </c>
      <c r="Q427" s="25">
        <v>1</v>
      </c>
      <c r="R427" s="25">
        <v>1</v>
      </c>
      <c r="S427" s="25">
        <v>3</v>
      </c>
      <c r="T427" s="25">
        <v>1</v>
      </c>
      <c r="U427" s="25">
        <v>5</v>
      </c>
      <c r="V427" s="25">
        <v>6</v>
      </c>
      <c r="W427" s="25">
        <v>8</v>
      </c>
      <c r="X427" s="25">
        <v>9</v>
      </c>
      <c r="Y427" s="25">
        <v>1</v>
      </c>
    </row>
    <row r="428" spans="2:25" x14ac:dyDescent="0.25">
      <c r="B428" s="25">
        <v>1423</v>
      </c>
      <c r="C428" s="25" t="s">
        <v>31</v>
      </c>
      <c r="D428" s="25" t="s">
        <v>65</v>
      </c>
      <c r="E428" s="25">
        <v>2</v>
      </c>
      <c r="F428" s="25" t="s">
        <v>33</v>
      </c>
      <c r="G428" s="25">
        <v>51</v>
      </c>
      <c r="H428" s="25">
        <v>490000</v>
      </c>
      <c r="I428" s="25">
        <f>_xlfn.XLOOKUP('Clients Clustering'!B428,Data!P:P,Data!D:D)</f>
        <v>2630000</v>
      </c>
      <c r="K428" s="25">
        <f t="shared" si="12"/>
        <v>-0.541700761703933</v>
      </c>
      <c r="L428" s="25">
        <f t="shared" si="13"/>
        <v>1.7296720843892059</v>
      </c>
      <c r="P428" s="25">
        <v>1</v>
      </c>
      <c r="Q428" s="25">
        <v>2</v>
      </c>
      <c r="R428" s="25">
        <v>3</v>
      </c>
      <c r="S428" s="25">
        <v>1</v>
      </c>
      <c r="T428" s="25">
        <v>2</v>
      </c>
      <c r="U428" s="25">
        <v>3</v>
      </c>
      <c r="V428" s="25">
        <v>3</v>
      </c>
      <c r="W428" s="25">
        <v>3</v>
      </c>
      <c r="X428" s="25">
        <v>2</v>
      </c>
      <c r="Y428" s="25">
        <v>3</v>
      </c>
    </row>
    <row r="429" spans="2:25" x14ac:dyDescent="0.25">
      <c r="B429" s="25">
        <v>1424</v>
      </c>
      <c r="C429" s="25" t="s">
        <v>31</v>
      </c>
      <c r="D429" s="25" t="s">
        <v>66</v>
      </c>
      <c r="E429" s="25">
        <v>0</v>
      </c>
      <c r="F429" s="25" t="s">
        <v>32</v>
      </c>
      <c r="G429" s="25">
        <v>34</v>
      </c>
      <c r="H429" s="25">
        <v>900000</v>
      </c>
      <c r="I429" s="25">
        <f>_xlfn.XLOOKUP('Clients Clustering'!B429,Data!P:P,Data!D:D)</f>
        <v>1310000</v>
      </c>
      <c r="K429" s="25">
        <f t="shared" si="12"/>
        <v>1.5548239948519955</v>
      </c>
      <c r="L429" s="25">
        <f t="shared" si="13"/>
        <v>-0.63136925326656534</v>
      </c>
      <c r="P429" s="25">
        <v>1</v>
      </c>
      <c r="Q429" s="25">
        <v>2</v>
      </c>
      <c r="R429" s="25">
        <v>2</v>
      </c>
      <c r="S429" s="25">
        <v>1</v>
      </c>
      <c r="T429" s="25">
        <v>5</v>
      </c>
      <c r="U429" s="25">
        <v>2</v>
      </c>
      <c r="V429" s="25">
        <v>2</v>
      </c>
      <c r="W429" s="25">
        <v>2</v>
      </c>
      <c r="X429" s="25">
        <v>5</v>
      </c>
      <c r="Y429" s="25">
        <v>5</v>
      </c>
    </row>
    <row r="430" spans="2:25" x14ac:dyDescent="0.25">
      <c r="B430" s="25">
        <v>1425</v>
      </c>
      <c r="C430" s="25" t="s">
        <v>31</v>
      </c>
      <c r="D430" s="25" t="s">
        <v>65</v>
      </c>
      <c r="E430" s="25">
        <v>2</v>
      </c>
      <c r="F430" s="25" t="s">
        <v>33</v>
      </c>
      <c r="G430" s="25">
        <v>55</v>
      </c>
      <c r="H430" s="25">
        <v>490000</v>
      </c>
      <c r="I430" s="25">
        <f>_xlfn.XLOOKUP('Clients Clustering'!B430,Data!P:P,Data!D:D)</f>
        <v>1750000</v>
      </c>
      <c r="K430" s="25">
        <f t="shared" si="12"/>
        <v>-0.541700761703933</v>
      </c>
      <c r="L430" s="25">
        <f t="shared" si="13"/>
        <v>0.15564452595202508</v>
      </c>
      <c r="P430" s="25">
        <v>1</v>
      </c>
      <c r="Q430" s="25">
        <v>2</v>
      </c>
      <c r="R430" s="25">
        <v>2</v>
      </c>
      <c r="S430" s="25">
        <v>1</v>
      </c>
      <c r="T430" s="25">
        <v>2</v>
      </c>
      <c r="U430" s="25">
        <v>3</v>
      </c>
      <c r="V430" s="25">
        <v>3</v>
      </c>
      <c r="W430" s="25">
        <v>3</v>
      </c>
      <c r="X430" s="25">
        <v>1</v>
      </c>
      <c r="Y430" s="25">
        <v>2</v>
      </c>
    </row>
    <row r="431" spans="2:25" x14ac:dyDescent="0.25">
      <c r="B431" s="25">
        <v>1426</v>
      </c>
      <c r="C431" s="25" t="s">
        <v>34</v>
      </c>
      <c r="D431" s="25" t="s">
        <v>65</v>
      </c>
      <c r="E431" s="25">
        <v>3</v>
      </c>
      <c r="F431" s="25" t="s">
        <v>33</v>
      </c>
      <c r="G431" s="25">
        <v>48</v>
      </c>
      <c r="H431" s="25">
        <v>690000</v>
      </c>
      <c r="I431" s="25">
        <f>_xlfn.XLOOKUP('Clients Clustering'!B431,Data!P:P,Data!D:D)</f>
        <v>1120000</v>
      </c>
      <c r="K431" s="25">
        <f t="shared" si="12"/>
        <v>0.48099424149408093</v>
      </c>
      <c r="L431" s="25">
        <f t="shared" si="13"/>
        <v>-0.97121611247459294</v>
      </c>
      <c r="P431" s="25">
        <v>1</v>
      </c>
      <c r="Q431" s="25">
        <v>1</v>
      </c>
      <c r="R431" s="25">
        <v>3</v>
      </c>
      <c r="S431" s="25">
        <v>2</v>
      </c>
      <c r="T431" s="25">
        <v>4</v>
      </c>
      <c r="U431" s="25">
        <v>6</v>
      </c>
      <c r="V431" s="25">
        <v>7</v>
      </c>
      <c r="W431" s="25">
        <v>7</v>
      </c>
      <c r="X431" s="25">
        <v>4</v>
      </c>
      <c r="Y431" s="25">
        <v>6</v>
      </c>
    </row>
    <row r="432" spans="2:25" x14ac:dyDescent="0.25">
      <c r="B432" s="25">
        <v>1427</v>
      </c>
      <c r="C432" s="25" t="s">
        <v>31</v>
      </c>
      <c r="D432" s="25" t="s">
        <v>65</v>
      </c>
      <c r="E432" s="25">
        <v>3</v>
      </c>
      <c r="F432" s="25" t="s">
        <v>33</v>
      </c>
      <c r="G432" s="25">
        <v>63</v>
      </c>
      <c r="H432" s="25">
        <v>940000</v>
      </c>
      <c r="I432" s="25">
        <f>_xlfn.XLOOKUP('Clients Clustering'!B432,Data!P:P,Data!D:D)</f>
        <v>2610000</v>
      </c>
      <c r="K432" s="25">
        <f t="shared" si="12"/>
        <v>1.7593629954915984</v>
      </c>
      <c r="L432" s="25">
        <f t="shared" si="13"/>
        <v>1.6938987307883608</v>
      </c>
      <c r="P432" s="25">
        <v>1</v>
      </c>
      <c r="Q432" s="25">
        <v>2</v>
      </c>
      <c r="R432" s="25">
        <v>2</v>
      </c>
      <c r="S432" s="25">
        <v>4</v>
      </c>
      <c r="T432" s="25">
        <v>3</v>
      </c>
      <c r="U432" s="25">
        <v>4</v>
      </c>
      <c r="V432" s="25">
        <v>5</v>
      </c>
      <c r="W432" s="25">
        <v>4</v>
      </c>
      <c r="X432" s="25">
        <v>3</v>
      </c>
      <c r="Y432" s="25">
        <v>4</v>
      </c>
    </row>
    <row r="433" spans="2:25" x14ac:dyDescent="0.25">
      <c r="B433" s="25">
        <v>1428</v>
      </c>
      <c r="C433" s="25" t="s">
        <v>34</v>
      </c>
      <c r="D433" s="25" t="s">
        <v>65</v>
      </c>
      <c r="E433" s="25">
        <v>3</v>
      </c>
      <c r="F433" s="25" t="s">
        <v>33</v>
      </c>
      <c r="G433" s="25">
        <v>49</v>
      </c>
      <c r="H433" s="25">
        <v>450000</v>
      </c>
      <c r="I433" s="25">
        <f>_xlfn.XLOOKUP('Clients Clustering'!B433,Data!P:P,Data!D:D)</f>
        <v>950000</v>
      </c>
      <c r="K433" s="25">
        <f t="shared" si="12"/>
        <v>-0.74623976234353584</v>
      </c>
      <c r="L433" s="25">
        <f t="shared" si="13"/>
        <v>-1.2752896180817757</v>
      </c>
      <c r="P433" s="25">
        <v>1</v>
      </c>
      <c r="Q433" s="25">
        <v>2</v>
      </c>
      <c r="R433" s="25">
        <v>2</v>
      </c>
      <c r="S433" s="25">
        <v>1</v>
      </c>
      <c r="T433" s="25">
        <v>5</v>
      </c>
      <c r="U433" s="25">
        <v>2</v>
      </c>
      <c r="V433" s="25">
        <v>2</v>
      </c>
      <c r="W433" s="25">
        <v>2</v>
      </c>
      <c r="X433" s="25">
        <v>5</v>
      </c>
      <c r="Y433" s="25">
        <v>8</v>
      </c>
    </row>
    <row r="434" spans="2:25" x14ac:dyDescent="0.25">
      <c r="B434" s="25">
        <v>1429</v>
      </c>
      <c r="C434" s="25" t="s">
        <v>34</v>
      </c>
      <c r="D434" s="25" t="s">
        <v>65</v>
      </c>
      <c r="E434" s="25">
        <v>2</v>
      </c>
      <c r="F434" s="25" t="s">
        <v>33</v>
      </c>
      <c r="G434" s="25">
        <v>52</v>
      </c>
      <c r="H434" s="25">
        <v>610000</v>
      </c>
      <c r="I434" s="25">
        <f>_xlfn.XLOOKUP('Clients Clustering'!B434,Data!P:P,Data!D:D)</f>
        <v>1550000</v>
      </c>
      <c r="K434" s="25">
        <f t="shared" si="12"/>
        <v>7.1916240214875346E-2</v>
      </c>
      <c r="L434" s="25">
        <f t="shared" si="13"/>
        <v>-0.2020890100564251</v>
      </c>
      <c r="P434" s="25">
        <v>1</v>
      </c>
      <c r="Q434" s="25">
        <v>2</v>
      </c>
      <c r="R434" s="25">
        <v>2</v>
      </c>
      <c r="S434" s="25">
        <v>4</v>
      </c>
      <c r="T434" s="25">
        <v>3</v>
      </c>
      <c r="U434" s="25">
        <v>4</v>
      </c>
      <c r="V434" s="25">
        <v>5</v>
      </c>
      <c r="W434" s="25">
        <v>4</v>
      </c>
      <c r="X434" s="25">
        <v>3</v>
      </c>
      <c r="Y434" s="25">
        <v>4</v>
      </c>
    </row>
    <row r="435" spans="2:25" x14ac:dyDescent="0.25">
      <c r="B435" s="25">
        <v>1430</v>
      </c>
      <c r="C435" s="25" t="s">
        <v>31</v>
      </c>
      <c r="D435" s="25" t="s">
        <v>66</v>
      </c>
      <c r="E435" s="25">
        <v>0</v>
      </c>
      <c r="F435" s="25" t="s">
        <v>32</v>
      </c>
      <c r="G435" s="25">
        <v>32</v>
      </c>
      <c r="H435" s="25">
        <v>430000</v>
      </c>
      <c r="I435" s="25">
        <f>_xlfn.XLOOKUP('Clients Clustering'!B435,Data!P:P,Data!D:D)</f>
        <v>920000</v>
      </c>
      <c r="K435" s="25">
        <f t="shared" si="12"/>
        <v>-0.84850926266333726</v>
      </c>
      <c r="L435" s="25">
        <f t="shared" si="13"/>
        <v>-1.3289496484830432</v>
      </c>
      <c r="P435" s="25">
        <v>1</v>
      </c>
      <c r="Q435" s="25">
        <v>2</v>
      </c>
      <c r="R435" s="25">
        <v>2</v>
      </c>
      <c r="S435" s="25">
        <v>1</v>
      </c>
      <c r="T435" s="25">
        <v>5</v>
      </c>
      <c r="U435" s="25">
        <v>2</v>
      </c>
      <c r="V435" s="25">
        <v>2</v>
      </c>
      <c r="W435" s="25">
        <v>2</v>
      </c>
      <c r="X435" s="25">
        <v>5</v>
      </c>
      <c r="Y435" s="25">
        <v>8</v>
      </c>
    </row>
    <row r="436" spans="2:25" x14ac:dyDescent="0.25">
      <c r="B436" s="25">
        <v>1431</v>
      </c>
      <c r="C436" s="25" t="s">
        <v>31</v>
      </c>
      <c r="D436" s="25" t="s">
        <v>65</v>
      </c>
      <c r="E436" s="25">
        <v>2</v>
      </c>
      <c r="F436" s="25" t="s">
        <v>33</v>
      </c>
      <c r="G436" s="25">
        <v>65</v>
      </c>
      <c r="H436" s="25">
        <v>570000</v>
      </c>
      <c r="I436" s="25">
        <f>_xlfn.XLOOKUP('Clients Clustering'!B436,Data!P:P,Data!D:D)</f>
        <v>1510000</v>
      </c>
      <c r="K436" s="25">
        <f t="shared" si="12"/>
        <v>-0.13262276042472745</v>
      </c>
      <c r="L436" s="25">
        <f t="shared" si="13"/>
        <v>-0.27363571725811514</v>
      </c>
      <c r="P436" s="25">
        <v>1</v>
      </c>
      <c r="Q436" s="25">
        <v>1</v>
      </c>
      <c r="R436" s="25">
        <v>3</v>
      </c>
      <c r="S436" s="25">
        <v>2</v>
      </c>
      <c r="T436" s="25">
        <v>4</v>
      </c>
      <c r="U436" s="25">
        <v>6</v>
      </c>
      <c r="V436" s="25">
        <v>7</v>
      </c>
      <c r="W436" s="25">
        <v>7</v>
      </c>
      <c r="X436" s="25">
        <v>4</v>
      </c>
      <c r="Y436" s="25">
        <v>6</v>
      </c>
    </row>
    <row r="437" spans="2:25" x14ac:dyDescent="0.25">
      <c r="B437" s="25">
        <v>1432</v>
      </c>
      <c r="C437" s="25" t="s">
        <v>31</v>
      </c>
      <c r="D437" s="25" t="s">
        <v>65</v>
      </c>
      <c r="E437" s="25">
        <v>2</v>
      </c>
      <c r="F437" s="25" t="s">
        <v>33</v>
      </c>
      <c r="G437" s="25">
        <v>53</v>
      </c>
      <c r="H437" s="25">
        <v>810000</v>
      </c>
      <c r="I437" s="25">
        <f>_xlfn.XLOOKUP('Clients Clustering'!B437,Data!P:P,Data!D:D)</f>
        <v>3050000</v>
      </c>
      <c r="K437" s="25">
        <f t="shared" si="12"/>
        <v>1.0946112434128894</v>
      </c>
      <c r="L437" s="25">
        <f t="shared" si="13"/>
        <v>2.4809125100069513</v>
      </c>
      <c r="P437" s="25">
        <v>1</v>
      </c>
      <c r="Q437" s="25">
        <v>2</v>
      </c>
      <c r="R437" s="25">
        <v>2</v>
      </c>
      <c r="S437" s="25">
        <v>1</v>
      </c>
      <c r="T437" s="25">
        <v>5</v>
      </c>
      <c r="U437" s="25">
        <v>2</v>
      </c>
      <c r="V437" s="25">
        <v>2</v>
      </c>
      <c r="W437" s="25">
        <v>2</v>
      </c>
      <c r="X437" s="25">
        <v>5</v>
      </c>
      <c r="Y437" s="25">
        <v>8</v>
      </c>
    </row>
    <row r="438" spans="2:25" x14ac:dyDescent="0.25">
      <c r="B438" s="25">
        <v>1433</v>
      </c>
      <c r="C438" s="25" t="s">
        <v>31</v>
      </c>
      <c r="D438" s="25" t="s">
        <v>65</v>
      </c>
      <c r="E438" s="25">
        <v>2</v>
      </c>
      <c r="F438" s="25" t="s">
        <v>33</v>
      </c>
      <c r="G438" s="25">
        <v>61</v>
      </c>
      <c r="H438" s="25">
        <v>560000</v>
      </c>
      <c r="I438" s="25">
        <f>_xlfn.XLOOKUP('Clients Clustering'!B438,Data!P:P,Data!D:D)</f>
        <v>1330000</v>
      </c>
      <c r="K438" s="25">
        <f t="shared" si="12"/>
        <v>-0.18375751058462814</v>
      </c>
      <c r="L438" s="25">
        <f t="shared" si="13"/>
        <v>-0.59559589966572024</v>
      </c>
      <c r="P438" s="25">
        <v>1</v>
      </c>
      <c r="Q438" s="25">
        <v>2</v>
      </c>
      <c r="R438" s="25">
        <v>2</v>
      </c>
      <c r="S438" s="25">
        <v>1</v>
      </c>
      <c r="T438" s="25">
        <v>5</v>
      </c>
      <c r="U438" s="25">
        <v>2</v>
      </c>
      <c r="V438" s="25">
        <v>2</v>
      </c>
      <c r="W438" s="25">
        <v>2</v>
      </c>
      <c r="X438" s="25">
        <v>5</v>
      </c>
      <c r="Y438" s="25">
        <v>5</v>
      </c>
    </row>
    <row r="439" spans="2:25" x14ac:dyDescent="0.25">
      <c r="B439" s="25">
        <v>1434</v>
      </c>
      <c r="C439" s="25" t="s">
        <v>31</v>
      </c>
      <c r="D439" s="25" t="s">
        <v>66</v>
      </c>
      <c r="E439" s="25">
        <v>0</v>
      </c>
      <c r="F439" s="25" t="s">
        <v>33</v>
      </c>
      <c r="G439" s="25">
        <v>37</v>
      </c>
      <c r="H439" s="25">
        <v>620000</v>
      </c>
      <c r="I439" s="25">
        <f>_xlfn.XLOOKUP('Clients Clustering'!B439,Data!P:P,Data!D:D)</f>
        <v>1770000</v>
      </c>
      <c r="K439" s="25">
        <f t="shared" si="12"/>
        <v>0.12305099037477606</v>
      </c>
      <c r="L439" s="25">
        <f t="shared" si="13"/>
        <v>0.1914178795528701</v>
      </c>
      <c r="P439" s="25">
        <v>1</v>
      </c>
      <c r="Q439" s="25">
        <v>2</v>
      </c>
      <c r="R439" s="25">
        <v>2</v>
      </c>
      <c r="S439" s="25">
        <v>1</v>
      </c>
      <c r="T439" s="25">
        <v>5</v>
      </c>
      <c r="U439" s="25">
        <v>2</v>
      </c>
      <c r="V439" s="25">
        <v>2</v>
      </c>
      <c r="W439" s="25">
        <v>2</v>
      </c>
      <c r="X439" s="25">
        <v>5</v>
      </c>
      <c r="Y439" s="25">
        <v>8</v>
      </c>
    </row>
    <row r="440" spans="2:25" x14ac:dyDescent="0.25">
      <c r="B440" s="25">
        <v>1435</v>
      </c>
      <c r="C440" s="25" t="s">
        <v>31</v>
      </c>
      <c r="D440" s="25" t="s">
        <v>65</v>
      </c>
      <c r="E440" s="25">
        <v>4</v>
      </c>
      <c r="F440" s="25" t="s">
        <v>32</v>
      </c>
      <c r="G440" s="25">
        <v>45</v>
      </c>
      <c r="H440" s="25">
        <v>580000</v>
      </c>
      <c r="I440" s="25">
        <f>_xlfn.XLOOKUP('Clients Clustering'!B440,Data!P:P,Data!D:D)</f>
        <v>1500000</v>
      </c>
      <c r="K440" s="25">
        <f t="shared" si="12"/>
        <v>-8.1488010264826743E-2</v>
      </c>
      <c r="L440" s="25">
        <f t="shared" si="13"/>
        <v>-0.29152239405853764</v>
      </c>
      <c r="P440" s="25">
        <v>1</v>
      </c>
      <c r="Q440" s="25">
        <v>2</v>
      </c>
      <c r="R440" s="25">
        <v>2</v>
      </c>
      <c r="S440" s="25">
        <v>1</v>
      </c>
      <c r="T440" s="25">
        <v>5</v>
      </c>
      <c r="U440" s="25">
        <v>2</v>
      </c>
      <c r="V440" s="25">
        <v>2</v>
      </c>
      <c r="W440" s="25">
        <v>2</v>
      </c>
      <c r="X440" s="25">
        <v>5</v>
      </c>
      <c r="Y440" s="25">
        <v>8</v>
      </c>
    </row>
    <row r="441" spans="2:25" x14ac:dyDescent="0.25">
      <c r="B441" s="25">
        <v>1436</v>
      </c>
      <c r="C441" s="25" t="s">
        <v>31</v>
      </c>
      <c r="D441" s="25" t="s">
        <v>65</v>
      </c>
      <c r="E441" s="25">
        <v>3</v>
      </c>
      <c r="F441" s="25" t="s">
        <v>33</v>
      </c>
      <c r="G441" s="25">
        <v>45</v>
      </c>
      <c r="H441" s="25">
        <v>510000</v>
      </c>
      <c r="I441" s="25">
        <f>_xlfn.XLOOKUP('Clients Clustering'!B441,Data!P:P,Data!D:D)</f>
        <v>1350000</v>
      </c>
      <c r="K441" s="25">
        <f t="shared" si="12"/>
        <v>-0.43943126138413163</v>
      </c>
      <c r="L441" s="25">
        <f t="shared" si="13"/>
        <v>-0.55982254606487525</v>
      </c>
      <c r="P441" s="25">
        <v>1</v>
      </c>
      <c r="Q441" s="25">
        <v>1</v>
      </c>
      <c r="R441" s="25">
        <v>3</v>
      </c>
      <c r="S441" s="25">
        <v>2</v>
      </c>
      <c r="T441" s="25">
        <v>4</v>
      </c>
      <c r="U441" s="25">
        <v>1</v>
      </c>
      <c r="V441" s="25">
        <v>1</v>
      </c>
      <c r="W441" s="25">
        <v>1</v>
      </c>
      <c r="X441" s="25">
        <v>8</v>
      </c>
      <c r="Y441" s="25">
        <v>10</v>
      </c>
    </row>
    <row r="442" spans="2:25" x14ac:dyDescent="0.25">
      <c r="B442" s="25">
        <v>1437</v>
      </c>
      <c r="C442" s="25" t="s">
        <v>31</v>
      </c>
      <c r="D442" s="25" t="s">
        <v>65</v>
      </c>
      <c r="E442" s="25">
        <v>3</v>
      </c>
      <c r="F442" s="25" t="s">
        <v>32</v>
      </c>
      <c r="G442" s="25">
        <v>61</v>
      </c>
      <c r="H442" s="25">
        <v>1090000</v>
      </c>
      <c r="I442" s="25">
        <f>_xlfn.XLOOKUP('Clients Clustering'!B442,Data!P:P,Data!D:D)</f>
        <v>2290000</v>
      </c>
      <c r="K442" s="25">
        <f t="shared" si="12"/>
        <v>2.5263842478901091</v>
      </c>
      <c r="L442" s="25">
        <f t="shared" si="13"/>
        <v>1.1215250731748405</v>
      </c>
      <c r="P442" s="25">
        <v>1</v>
      </c>
      <c r="Q442" s="25">
        <v>2</v>
      </c>
      <c r="R442" s="25">
        <v>1</v>
      </c>
      <c r="S442" s="25">
        <v>3</v>
      </c>
      <c r="T442" s="25">
        <v>1</v>
      </c>
      <c r="U442" s="25">
        <v>5</v>
      </c>
      <c r="V442" s="25">
        <v>4</v>
      </c>
      <c r="W442" s="25">
        <v>6</v>
      </c>
      <c r="X442" s="25">
        <v>7</v>
      </c>
      <c r="Y442" s="25">
        <v>9</v>
      </c>
    </row>
    <row r="443" spans="2:25" x14ac:dyDescent="0.25">
      <c r="B443" s="25">
        <v>1438</v>
      </c>
      <c r="C443" s="25" t="s">
        <v>31</v>
      </c>
      <c r="D443" s="25" t="s">
        <v>65</v>
      </c>
      <c r="E443" s="25">
        <v>2</v>
      </c>
      <c r="F443" s="25" t="s">
        <v>33</v>
      </c>
      <c r="G443" s="25">
        <v>62</v>
      </c>
      <c r="H443" s="25">
        <v>410000</v>
      </c>
      <c r="I443" s="25">
        <f>_xlfn.XLOOKUP('Clients Clustering'!B443,Data!P:P,Data!D:D)</f>
        <v>2310000</v>
      </c>
      <c r="K443" s="25">
        <f t="shared" si="12"/>
        <v>-0.95077876298313857</v>
      </c>
      <c r="L443" s="25">
        <f t="shared" si="13"/>
        <v>1.1572984267756856</v>
      </c>
      <c r="P443" s="25">
        <v>1</v>
      </c>
      <c r="Q443" s="25">
        <v>2</v>
      </c>
      <c r="R443" s="25">
        <v>2</v>
      </c>
      <c r="S443" s="25">
        <v>4</v>
      </c>
      <c r="T443" s="25">
        <v>3</v>
      </c>
      <c r="U443" s="25">
        <v>4</v>
      </c>
      <c r="V443" s="25">
        <v>5</v>
      </c>
      <c r="W443" s="25">
        <v>4</v>
      </c>
      <c r="X443" s="25">
        <v>3</v>
      </c>
      <c r="Y443" s="25">
        <v>4</v>
      </c>
    </row>
    <row r="444" spans="2:25" x14ac:dyDescent="0.25">
      <c r="B444" s="25">
        <v>1439</v>
      </c>
      <c r="C444" s="25" t="s">
        <v>31</v>
      </c>
      <c r="D444" s="25" t="s">
        <v>66</v>
      </c>
      <c r="E444" s="25">
        <v>0</v>
      </c>
      <c r="F444" s="25" t="s">
        <v>33</v>
      </c>
      <c r="G444" s="25">
        <v>37</v>
      </c>
      <c r="H444" s="25">
        <v>280000</v>
      </c>
      <c r="I444" s="25">
        <f>_xlfn.XLOOKUP('Clients Clustering'!B444,Data!P:P,Data!D:D)</f>
        <v>1030000</v>
      </c>
      <c r="K444" s="25">
        <f t="shared" si="12"/>
        <v>-1.6155305150618477</v>
      </c>
      <c r="L444" s="25">
        <f t="shared" si="13"/>
        <v>-1.1321962036783955</v>
      </c>
      <c r="P444" s="25">
        <v>1</v>
      </c>
      <c r="Q444" s="25">
        <v>2</v>
      </c>
      <c r="R444" s="25">
        <v>2</v>
      </c>
      <c r="S444" s="25">
        <v>1</v>
      </c>
      <c r="T444" s="25">
        <v>5</v>
      </c>
      <c r="U444" s="25">
        <v>2</v>
      </c>
      <c r="V444" s="25">
        <v>2</v>
      </c>
      <c r="W444" s="25">
        <v>2</v>
      </c>
      <c r="X444" s="25">
        <v>5</v>
      </c>
      <c r="Y444" s="25">
        <v>8</v>
      </c>
    </row>
    <row r="445" spans="2:25" x14ac:dyDescent="0.25">
      <c r="B445" s="25">
        <v>1440</v>
      </c>
      <c r="C445" s="25" t="s">
        <v>31</v>
      </c>
      <c r="D445" s="25" t="s">
        <v>65</v>
      </c>
      <c r="E445" s="25">
        <v>4</v>
      </c>
      <c r="F445" s="25" t="s">
        <v>32</v>
      </c>
      <c r="G445" s="25">
        <v>53</v>
      </c>
      <c r="H445" s="25">
        <v>660000</v>
      </c>
      <c r="I445" s="25">
        <f>_xlfn.XLOOKUP('Clients Clustering'!B445,Data!P:P,Data!D:D)</f>
        <v>1490000</v>
      </c>
      <c r="K445" s="25">
        <f t="shared" si="12"/>
        <v>0.32758999101437886</v>
      </c>
      <c r="L445" s="25">
        <f t="shared" si="13"/>
        <v>-0.30940907085896013</v>
      </c>
      <c r="P445" s="25">
        <v>1</v>
      </c>
      <c r="Q445" s="25">
        <v>2</v>
      </c>
      <c r="R445" s="25">
        <v>2</v>
      </c>
      <c r="S445" s="25">
        <v>1</v>
      </c>
      <c r="T445" s="25">
        <v>2</v>
      </c>
      <c r="U445" s="25">
        <v>3</v>
      </c>
      <c r="V445" s="25">
        <v>3</v>
      </c>
      <c r="W445" s="25">
        <v>3</v>
      </c>
      <c r="X445" s="25">
        <v>1</v>
      </c>
      <c r="Y445" s="25">
        <v>2</v>
      </c>
    </row>
    <row r="446" spans="2:25" x14ac:dyDescent="0.25">
      <c r="B446" s="25">
        <v>1441</v>
      </c>
      <c r="C446" s="25" t="s">
        <v>31</v>
      </c>
      <c r="D446" s="25" t="s">
        <v>65</v>
      </c>
      <c r="E446" s="25">
        <v>4</v>
      </c>
      <c r="F446" s="25" t="s">
        <v>32</v>
      </c>
      <c r="G446" s="25">
        <v>62</v>
      </c>
      <c r="H446" s="25">
        <v>670000</v>
      </c>
      <c r="I446" s="25">
        <f>_xlfn.XLOOKUP('Clients Clustering'!B446,Data!P:P,Data!D:D)</f>
        <v>760000</v>
      </c>
      <c r="K446" s="25">
        <f t="shared" si="12"/>
        <v>0.37872474117427957</v>
      </c>
      <c r="L446" s="25">
        <f t="shared" si="13"/>
        <v>-1.6151364772898034</v>
      </c>
      <c r="P446" s="25">
        <v>1</v>
      </c>
      <c r="Q446" s="25">
        <v>2</v>
      </c>
      <c r="R446" s="25">
        <v>2</v>
      </c>
      <c r="S446" s="25">
        <v>1</v>
      </c>
      <c r="T446" s="25">
        <v>2</v>
      </c>
      <c r="U446" s="25">
        <v>3</v>
      </c>
      <c r="V446" s="25">
        <v>3</v>
      </c>
      <c r="W446" s="25">
        <v>3</v>
      </c>
      <c r="X446" s="25">
        <v>1</v>
      </c>
      <c r="Y446" s="25">
        <v>2</v>
      </c>
    </row>
    <row r="447" spans="2:25" x14ac:dyDescent="0.25">
      <c r="B447" s="25">
        <v>1442</v>
      </c>
      <c r="C447" s="25" t="s">
        <v>31</v>
      </c>
      <c r="D447" s="25" t="s">
        <v>64</v>
      </c>
      <c r="E447" s="25">
        <v>0</v>
      </c>
      <c r="F447" s="25" t="s">
        <v>33</v>
      </c>
      <c r="G447" s="25">
        <v>31</v>
      </c>
      <c r="H447" s="25">
        <v>700000</v>
      </c>
      <c r="I447" s="25">
        <f>_xlfn.XLOOKUP('Clients Clustering'!B447,Data!P:P,Data!D:D)</f>
        <v>1010000</v>
      </c>
      <c r="K447" s="25">
        <f t="shared" si="12"/>
        <v>0.53212899165398164</v>
      </c>
      <c r="L447" s="25">
        <f t="shared" si="13"/>
        <v>-1.1679695572792406</v>
      </c>
      <c r="P447" s="25">
        <v>1</v>
      </c>
      <c r="Q447" s="25">
        <v>1</v>
      </c>
      <c r="R447" s="25">
        <v>3</v>
      </c>
      <c r="S447" s="25">
        <v>2</v>
      </c>
      <c r="T447" s="25">
        <v>4</v>
      </c>
      <c r="U447" s="25">
        <v>1</v>
      </c>
      <c r="V447" s="25">
        <v>1</v>
      </c>
      <c r="W447" s="25">
        <v>1</v>
      </c>
      <c r="X447" s="25">
        <v>8</v>
      </c>
      <c r="Y447" s="25">
        <v>10</v>
      </c>
    </row>
    <row r="448" spans="2:25" x14ac:dyDescent="0.25">
      <c r="B448" s="25">
        <v>1443</v>
      </c>
      <c r="C448" s="25" t="s">
        <v>31</v>
      </c>
      <c r="D448" s="25" t="s">
        <v>65</v>
      </c>
      <c r="E448" s="25">
        <v>4</v>
      </c>
      <c r="F448" s="25" t="s">
        <v>32</v>
      </c>
      <c r="G448" s="25">
        <v>56</v>
      </c>
      <c r="H448" s="25">
        <v>1040000</v>
      </c>
      <c r="I448" s="25">
        <f>_xlfn.XLOOKUP('Clients Clustering'!B448,Data!P:P,Data!D:D)</f>
        <v>2400000</v>
      </c>
      <c r="K448" s="25">
        <f t="shared" si="12"/>
        <v>2.2707104970906054</v>
      </c>
      <c r="L448" s="25">
        <f t="shared" si="13"/>
        <v>1.3182785179794883</v>
      </c>
      <c r="P448" s="25">
        <v>1</v>
      </c>
      <c r="Q448" s="25">
        <v>1</v>
      </c>
      <c r="R448" s="25">
        <v>3</v>
      </c>
      <c r="S448" s="25">
        <v>2</v>
      </c>
      <c r="T448" s="25">
        <v>4</v>
      </c>
      <c r="U448" s="25">
        <v>1</v>
      </c>
      <c r="V448" s="25">
        <v>1</v>
      </c>
      <c r="W448" s="25">
        <v>1</v>
      </c>
      <c r="X448" s="25">
        <v>8</v>
      </c>
      <c r="Y448" s="25">
        <v>10</v>
      </c>
    </row>
    <row r="449" spans="2:25" x14ac:dyDescent="0.25">
      <c r="B449" s="25">
        <v>1444</v>
      </c>
      <c r="C449" s="25" t="s">
        <v>31</v>
      </c>
      <c r="D449" s="25" t="s">
        <v>66</v>
      </c>
      <c r="E449" s="25">
        <v>0</v>
      </c>
      <c r="F449" s="25" t="s">
        <v>33</v>
      </c>
      <c r="G449" s="25">
        <v>31</v>
      </c>
      <c r="H449" s="25">
        <v>960000</v>
      </c>
      <c r="I449" s="25">
        <f>_xlfn.XLOOKUP('Clients Clustering'!B449,Data!P:P,Data!D:D)</f>
        <v>1890000</v>
      </c>
      <c r="K449" s="25">
        <f t="shared" si="12"/>
        <v>1.8616324958113999</v>
      </c>
      <c r="L449" s="25">
        <f t="shared" si="13"/>
        <v>0.40605800115794022</v>
      </c>
      <c r="P449" s="25">
        <v>1</v>
      </c>
      <c r="Q449" s="25">
        <v>2</v>
      </c>
      <c r="R449" s="25">
        <v>2</v>
      </c>
      <c r="S449" s="25">
        <v>1</v>
      </c>
      <c r="T449" s="25">
        <v>5</v>
      </c>
      <c r="U449" s="25">
        <v>2</v>
      </c>
      <c r="V449" s="25">
        <v>2</v>
      </c>
      <c r="W449" s="25">
        <v>2</v>
      </c>
      <c r="X449" s="25">
        <v>5</v>
      </c>
      <c r="Y449" s="25">
        <v>8</v>
      </c>
    </row>
    <row r="450" spans="2:25" x14ac:dyDescent="0.25">
      <c r="B450" s="25">
        <v>1445</v>
      </c>
      <c r="C450" s="25" t="s">
        <v>31</v>
      </c>
      <c r="D450" s="25" t="s">
        <v>66</v>
      </c>
      <c r="E450" s="25">
        <v>0</v>
      </c>
      <c r="F450" s="25" t="s">
        <v>32</v>
      </c>
      <c r="G450" s="25">
        <v>34</v>
      </c>
      <c r="H450" s="25">
        <v>500000</v>
      </c>
      <c r="I450" s="25">
        <f>_xlfn.XLOOKUP('Clients Clustering'!B450,Data!P:P,Data!D:D)</f>
        <v>1520000</v>
      </c>
      <c r="K450" s="25">
        <f t="shared" si="12"/>
        <v>-0.49056601154403234</v>
      </c>
      <c r="L450" s="25">
        <f t="shared" si="13"/>
        <v>-0.25574904045769264</v>
      </c>
      <c r="P450" s="25">
        <v>1</v>
      </c>
      <c r="Q450" s="25">
        <v>2</v>
      </c>
      <c r="R450" s="25">
        <v>2</v>
      </c>
      <c r="S450" s="25">
        <v>4</v>
      </c>
      <c r="T450" s="25">
        <v>3</v>
      </c>
      <c r="U450" s="25">
        <v>4</v>
      </c>
      <c r="V450" s="25">
        <v>5</v>
      </c>
      <c r="W450" s="25">
        <v>4</v>
      </c>
      <c r="X450" s="25">
        <v>3</v>
      </c>
      <c r="Y450" s="25">
        <v>4</v>
      </c>
    </row>
    <row r="451" spans="2:25" x14ac:dyDescent="0.25">
      <c r="B451" s="25">
        <v>1446</v>
      </c>
      <c r="C451" s="25" t="s">
        <v>31</v>
      </c>
      <c r="D451" s="25" t="s">
        <v>65</v>
      </c>
      <c r="E451" s="25">
        <v>3</v>
      </c>
      <c r="F451" s="25" t="s">
        <v>33</v>
      </c>
      <c r="G451" s="25">
        <v>57</v>
      </c>
      <c r="H451" s="25">
        <v>360000</v>
      </c>
      <c r="I451" s="25">
        <f>_xlfn.XLOOKUP('Clients Clustering'!B451,Data!P:P,Data!D:D)</f>
        <v>1030000</v>
      </c>
      <c r="K451" s="25">
        <f t="shared" si="12"/>
        <v>-1.2064525137826421</v>
      </c>
      <c r="L451" s="25">
        <f t="shared" si="13"/>
        <v>-1.1321962036783955</v>
      </c>
      <c r="P451" s="25">
        <v>1</v>
      </c>
      <c r="Q451" s="25">
        <v>2</v>
      </c>
      <c r="R451" s="25">
        <v>1</v>
      </c>
      <c r="S451" s="25">
        <v>3</v>
      </c>
      <c r="T451" s="25">
        <v>1</v>
      </c>
      <c r="U451" s="25">
        <v>5</v>
      </c>
      <c r="V451" s="25">
        <v>4</v>
      </c>
      <c r="W451" s="25">
        <v>6</v>
      </c>
      <c r="X451" s="25">
        <v>7</v>
      </c>
      <c r="Y451" s="25">
        <v>9</v>
      </c>
    </row>
    <row r="452" spans="2:25" x14ac:dyDescent="0.25">
      <c r="B452" s="25">
        <v>1447</v>
      </c>
      <c r="C452" s="25" t="s">
        <v>31</v>
      </c>
      <c r="D452" s="25" t="s">
        <v>65</v>
      </c>
      <c r="E452" s="25">
        <v>3</v>
      </c>
      <c r="F452" s="25" t="s">
        <v>33</v>
      </c>
      <c r="G452" s="25">
        <v>42</v>
      </c>
      <c r="H452" s="25">
        <v>410000</v>
      </c>
      <c r="I452" s="25">
        <f>_xlfn.XLOOKUP('Clients Clustering'!B452,Data!P:P,Data!D:D)</f>
        <v>1940000</v>
      </c>
      <c r="K452" s="25">
        <f t="shared" si="12"/>
        <v>-0.95077876298313857</v>
      </c>
      <c r="L452" s="25">
        <f t="shared" si="13"/>
        <v>0.49549138516005276</v>
      </c>
      <c r="P452" s="25">
        <v>1</v>
      </c>
      <c r="Q452" s="25">
        <v>1</v>
      </c>
      <c r="R452" s="25">
        <v>3</v>
      </c>
      <c r="S452" s="25">
        <v>2</v>
      </c>
      <c r="T452" s="25">
        <v>4</v>
      </c>
      <c r="U452" s="25">
        <v>1</v>
      </c>
      <c r="V452" s="25">
        <v>1</v>
      </c>
      <c r="W452" s="25">
        <v>1</v>
      </c>
      <c r="X452" s="25">
        <v>8</v>
      </c>
      <c r="Y452" s="25">
        <v>10</v>
      </c>
    </row>
    <row r="453" spans="2:25" x14ac:dyDescent="0.25">
      <c r="B453" s="25">
        <v>1448</v>
      </c>
      <c r="C453" s="25" t="s">
        <v>31</v>
      </c>
      <c r="D453" s="25" t="s">
        <v>65</v>
      </c>
      <c r="E453" s="25">
        <v>4</v>
      </c>
      <c r="F453" s="25" t="s">
        <v>32</v>
      </c>
      <c r="G453" s="25">
        <v>49</v>
      </c>
      <c r="H453" s="25">
        <v>1050000</v>
      </c>
      <c r="I453" s="25">
        <f>_xlfn.XLOOKUP('Clients Clustering'!B453,Data!P:P,Data!D:D)</f>
        <v>1930000</v>
      </c>
      <c r="K453" s="25">
        <f t="shared" si="12"/>
        <v>2.321845247250506</v>
      </c>
      <c r="L453" s="25">
        <f t="shared" si="13"/>
        <v>0.47760470835963026</v>
      </c>
      <c r="P453" s="25">
        <v>1</v>
      </c>
      <c r="Q453" s="25">
        <v>1</v>
      </c>
      <c r="R453" s="25">
        <v>3</v>
      </c>
      <c r="S453" s="25">
        <v>2</v>
      </c>
      <c r="T453" s="25">
        <v>4</v>
      </c>
      <c r="U453" s="25">
        <v>1</v>
      </c>
      <c r="V453" s="25">
        <v>1</v>
      </c>
      <c r="W453" s="25">
        <v>5</v>
      </c>
      <c r="X453" s="25">
        <v>6</v>
      </c>
      <c r="Y453" s="25">
        <v>7</v>
      </c>
    </row>
    <row r="454" spans="2:25" x14ac:dyDescent="0.25">
      <c r="B454" s="25">
        <v>1449</v>
      </c>
      <c r="C454" s="25" t="s">
        <v>31</v>
      </c>
      <c r="D454" s="25" t="s">
        <v>65</v>
      </c>
      <c r="E454" s="25">
        <v>3</v>
      </c>
      <c r="F454" s="25" t="s">
        <v>33</v>
      </c>
      <c r="G454" s="25">
        <v>58</v>
      </c>
      <c r="H454" s="25">
        <v>820000</v>
      </c>
      <c r="I454" s="25">
        <f>_xlfn.XLOOKUP('Clients Clustering'!B454,Data!P:P,Data!D:D)</f>
        <v>2100000</v>
      </c>
      <c r="K454" s="25">
        <f t="shared" ref="K454:K517" si="14">STANDARDIZE(H454,AVERAGE(H:H),_xlfn.STDEV.S(H:H))</f>
        <v>1.1457459935727901</v>
      </c>
      <c r="L454" s="25">
        <f t="shared" ref="L454:L517" si="15">STANDARDIZE(I454,AVERAGE(I:I),_xlfn.STDEV.S(I:I))</f>
        <v>0.78167821396681292</v>
      </c>
      <c r="P454" s="25">
        <v>1</v>
      </c>
      <c r="Q454" s="25">
        <v>2</v>
      </c>
      <c r="R454" s="25">
        <v>1</v>
      </c>
      <c r="S454" s="25">
        <v>3</v>
      </c>
      <c r="T454" s="25">
        <v>1</v>
      </c>
      <c r="U454" s="25">
        <v>5</v>
      </c>
      <c r="V454" s="25">
        <v>4</v>
      </c>
      <c r="W454" s="25">
        <v>6</v>
      </c>
      <c r="X454" s="25">
        <v>7</v>
      </c>
      <c r="Y454" s="25">
        <v>9</v>
      </c>
    </row>
    <row r="455" spans="2:25" x14ac:dyDescent="0.25">
      <c r="B455" s="25">
        <v>1450</v>
      </c>
      <c r="C455" s="25" t="s">
        <v>34</v>
      </c>
      <c r="D455" s="25" t="s">
        <v>65</v>
      </c>
      <c r="E455" s="25">
        <v>3</v>
      </c>
      <c r="F455" s="25" t="s">
        <v>33</v>
      </c>
      <c r="G455" s="25">
        <v>44</v>
      </c>
      <c r="H455" s="25">
        <v>420000</v>
      </c>
      <c r="I455" s="25">
        <f>_xlfn.XLOOKUP('Clients Clustering'!B455,Data!P:P,Data!D:D)</f>
        <v>1890000</v>
      </c>
      <c r="K455" s="25">
        <f t="shared" si="14"/>
        <v>-0.89964401282323792</v>
      </c>
      <c r="L455" s="25">
        <f t="shared" si="15"/>
        <v>0.40605800115794022</v>
      </c>
      <c r="P455" s="25">
        <v>1</v>
      </c>
      <c r="Q455" s="25">
        <v>2</v>
      </c>
      <c r="R455" s="25">
        <v>2</v>
      </c>
      <c r="S455" s="25">
        <v>1</v>
      </c>
      <c r="T455" s="25">
        <v>5</v>
      </c>
      <c r="U455" s="25">
        <v>2</v>
      </c>
      <c r="V455" s="25">
        <v>2</v>
      </c>
      <c r="W455" s="25">
        <v>2</v>
      </c>
      <c r="X455" s="25">
        <v>5</v>
      </c>
      <c r="Y455" s="25">
        <v>5</v>
      </c>
    </row>
    <row r="456" spans="2:25" x14ac:dyDescent="0.25">
      <c r="B456" s="25">
        <v>1451</v>
      </c>
      <c r="C456" s="25" t="s">
        <v>31</v>
      </c>
      <c r="D456" s="25" t="s">
        <v>65</v>
      </c>
      <c r="E456" s="25">
        <v>2</v>
      </c>
      <c r="F456" s="25" t="s">
        <v>33</v>
      </c>
      <c r="G456" s="25">
        <v>40</v>
      </c>
      <c r="H456" s="25">
        <v>540000</v>
      </c>
      <c r="I456" s="25">
        <f>_xlfn.XLOOKUP('Clients Clustering'!B456,Data!P:P,Data!D:D)</f>
        <v>1750000</v>
      </c>
      <c r="K456" s="25">
        <f t="shared" si="14"/>
        <v>-0.28602701090442956</v>
      </c>
      <c r="L456" s="25">
        <f t="shared" si="15"/>
        <v>0.15564452595202508</v>
      </c>
      <c r="P456" s="25">
        <v>1</v>
      </c>
      <c r="Q456" s="25">
        <v>2</v>
      </c>
      <c r="R456" s="25">
        <v>2</v>
      </c>
      <c r="S456" s="25">
        <v>1</v>
      </c>
      <c r="T456" s="25">
        <v>2</v>
      </c>
      <c r="U456" s="25">
        <v>3</v>
      </c>
      <c r="V456" s="25">
        <v>3</v>
      </c>
      <c r="W456" s="25">
        <v>3</v>
      </c>
      <c r="X456" s="25">
        <v>2</v>
      </c>
      <c r="Y456" s="25">
        <v>3</v>
      </c>
    </row>
    <row r="457" spans="2:25" x14ac:dyDescent="0.25">
      <c r="B457" s="25">
        <v>1452</v>
      </c>
      <c r="C457" s="25" t="s">
        <v>31</v>
      </c>
      <c r="D457" s="25" t="s">
        <v>66</v>
      </c>
      <c r="E457" s="25">
        <v>0</v>
      </c>
      <c r="F457" s="25" t="s">
        <v>32</v>
      </c>
      <c r="G457" s="25">
        <v>31</v>
      </c>
      <c r="H457" s="25">
        <v>900000</v>
      </c>
      <c r="I457" s="25">
        <f>_xlfn.XLOOKUP('Clients Clustering'!B457,Data!P:P,Data!D:D)</f>
        <v>1170000</v>
      </c>
      <c r="K457" s="25">
        <f t="shared" si="14"/>
        <v>1.5548239948519955</v>
      </c>
      <c r="L457" s="25">
        <f t="shared" si="15"/>
        <v>-0.8817827284724804</v>
      </c>
      <c r="P457" s="25">
        <v>1</v>
      </c>
      <c r="Q457" s="25">
        <v>2</v>
      </c>
      <c r="R457" s="25">
        <v>2</v>
      </c>
      <c r="S457" s="25">
        <v>1</v>
      </c>
      <c r="T457" s="25">
        <v>5</v>
      </c>
      <c r="U457" s="25">
        <v>2</v>
      </c>
      <c r="V457" s="25">
        <v>2</v>
      </c>
      <c r="W457" s="25">
        <v>2</v>
      </c>
      <c r="X457" s="25">
        <v>5</v>
      </c>
      <c r="Y457" s="25">
        <v>8</v>
      </c>
    </row>
    <row r="458" spans="2:25" x14ac:dyDescent="0.25">
      <c r="B458" s="25">
        <v>1453</v>
      </c>
      <c r="C458" s="25" t="s">
        <v>31</v>
      </c>
      <c r="D458" s="25" t="s">
        <v>65</v>
      </c>
      <c r="E458" s="25">
        <v>4</v>
      </c>
      <c r="F458" s="25" t="s">
        <v>32</v>
      </c>
      <c r="G458" s="25">
        <v>49</v>
      </c>
      <c r="H458" s="25">
        <v>590000</v>
      </c>
      <c r="I458" s="25">
        <f>_xlfn.XLOOKUP('Clients Clustering'!B458,Data!P:P,Data!D:D)</f>
        <v>1400000</v>
      </c>
      <c r="K458" s="25">
        <f t="shared" si="14"/>
        <v>-3.0353260104926044E-2</v>
      </c>
      <c r="L458" s="25">
        <f t="shared" si="15"/>
        <v>-0.47038916206276271</v>
      </c>
      <c r="P458" s="25">
        <v>1</v>
      </c>
      <c r="Q458" s="25">
        <v>2</v>
      </c>
      <c r="R458" s="25">
        <v>2</v>
      </c>
      <c r="S458" s="25">
        <v>1</v>
      </c>
      <c r="T458" s="25">
        <v>5</v>
      </c>
      <c r="U458" s="25">
        <v>2</v>
      </c>
      <c r="V458" s="25">
        <v>2</v>
      </c>
      <c r="W458" s="25">
        <v>2</v>
      </c>
      <c r="X458" s="25">
        <v>5</v>
      </c>
      <c r="Y458" s="25">
        <v>5</v>
      </c>
    </row>
    <row r="459" spans="2:25" x14ac:dyDescent="0.25">
      <c r="B459" s="25">
        <v>1454</v>
      </c>
      <c r="C459" s="25" t="s">
        <v>31</v>
      </c>
      <c r="D459" s="25" t="s">
        <v>66</v>
      </c>
      <c r="E459" s="25">
        <v>0</v>
      </c>
      <c r="F459" s="25" t="s">
        <v>33</v>
      </c>
      <c r="G459" s="25">
        <v>32</v>
      </c>
      <c r="H459" s="25">
        <v>570000</v>
      </c>
      <c r="I459" s="25">
        <f>_xlfn.XLOOKUP('Clients Clustering'!B459,Data!P:P,Data!D:D)</f>
        <v>1830000</v>
      </c>
      <c r="K459" s="25">
        <f t="shared" si="14"/>
        <v>-0.13262276042472745</v>
      </c>
      <c r="L459" s="25">
        <f t="shared" si="15"/>
        <v>0.29873794035540513</v>
      </c>
      <c r="P459" s="25">
        <v>1</v>
      </c>
      <c r="Q459" s="25">
        <v>2</v>
      </c>
      <c r="R459" s="25">
        <v>1</v>
      </c>
      <c r="S459" s="25">
        <v>3</v>
      </c>
      <c r="T459" s="25">
        <v>1</v>
      </c>
      <c r="U459" s="25">
        <v>5</v>
      </c>
      <c r="V459" s="25">
        <v>4</v>
      </c>
      <c r="W459" s="25">
        <v>6</v>
      </c>
      <c r="X459" s="25">
        <v>7</v>
      </c>
      <c r="Y459" s="25">
        <v>9</v>
      </c>
    </row>
    <row r="460" spans="2:25" x14ac:dyDescent="0.25">
      <c r="B460" s="25">
        <v>1455</v>
      </c>
      <c r="C460" s="25" t="s">
        <v>31</v>
      </c>
      <c r="D460" s="25" t="s">
        <v>65</v>
      </c>
      <c r="E460" s="25">
        <v>4</v>
      </c>
      <c r="F460" s="25" t="s">
        <v>33</v>
      </c>
      <c r="G460" s="25">
        <v>54</v>
      </c>
      <c r="H460" s="25">
        <v>370000</v>
      </c>
      <c r="I460" s="25">
        <f>_xlfn.XLOOKUP('Clients Clustering'!B460,Data!P:P,Data!D:D)</f>
        <v>1910000</v>
      </c>
      <c r="K460" s="25">
        <f t="shared" si="14"/>
        <v>-1.1553177636227414</v>
      </c>
      <c r="L460" s="25">
        <f t="shared" si="15"/>
        <v>0.44183135475878521</v>
      </c>
      <c r="P460" s="25">
        <v>1</v>
      </c>
      <c r="Q460" s="25">
        <v>2</v>
      </c>
      <c r="R460" s="25">
        <v>2</v>
      </c>
      <c r="S460" s="25">
        <v>1</v>
      </c>
      <c r="T460" s="25">
        <v>2</v>
      </c>
      <c r="U460" s="25">
        <v>3</v>
      </c>
      <c r="V460" s="25">
        <v>3</v>
      </c>
      <c r="W460" s="25">
        <v>3</v>
      </c>
      <c r="X460" s="25">
        <v>1</v>
      </c>
      <c r="Y460" s="25">
        <v>2</v>
      </c>
    </row>
    <row r="461" spans="2:25" x14ac:dyDescent="0.25">
      <c r="B461" s="25">
        <v>1456</v>
      </c>
      <c r="C461" s="25" t="s">
        <v>34</v>
      </c>
      <c r="D461" s="25" t="s">
        <v>65</v>
      </c>
      <c r="E461" s="25">
        <v>3</v>
      </c>
      <c r="F461" s="25" t="s">
        <v>32</v>
      </c>
      <c r="G461" s="25">
        <v>64</v>
      </c>
      <c r="H461" s="25">
        <v>750000</v>
      </c>
      <c r="I461" s="25">
        <f>_xlfn.XLOOKUP('Clients Clustering'!B461,Data!P:P,Data!D:D)</f>
        <v>760000</v>
      </c>
      <c r="K461" s="25">
        <f t="shared" si="14"/>
        <v>0.78780274245348514</v>
      </c>
      <c r="L461" s="25">
        <f t="shared" si="15"/>
        <v>-1.6151364772898034</v>
      </c>
      <c r="P461" s="25">
        <v>1</v>
      </c>
      <c r="Q461" s="25">
        <v>2</v>
      </c>
      <c r="R461" s="25">
        <v>2</v>
      </c>
      <c r="S461" s="25">
        <v>1</v>
      </c>
      <c r="T461" s="25">
        <v>5</v>
      </c>
      <c r="U461" s="25">
        <v>2</v>
      </c>
      <c r="V461" s="25">
        <v>2</v>
      </c>
      <c r="W461" s="25">
        <v>2</v>
      </c>
      <c r="X461" s="25">
        <v>5</v>
      </c>
      <c r="Y461" s="25">
        <v>8</v>
      </c>
    </row>
    <row r="462" spans="2:25" x14ac:dyDescent="0.25">
      <c r="B462" s="25">
        <v>1457</v>
      </c>
      <c r="C462" s="25" t="s">
        <v>31</v>
      </c>
      <c r="D462" s="25" t="s">
        <v>65</v>
      </c>
      <c r="E462" s="25">
        <v>2</v>
      </c>
      <c r="F462" s="25" t="s">
        <v>32</v>
      </c>
      <c r="G462" s="25">
        <v>65</v>
      </c>
      <c r="H462" s="25">
        <v>590000</v>
      </c>
      <c r="I462" s="25">
        <f>_xlfn.XLOOKUP('Clients Clustering'!B462,Data!P:P,Data!D:D)</f>
        <v>1490000</v>
      </c>
      <c r="K462" s="25">
        <f t="shared" si="14"/>
        <v>-3.0353260104926044E-2</v>
      </c>
      <c r="L462" s="25">
        <f t="shared" si="15"/>
        <v>-0.30940907085896013</v>
      </c>
      <c r="P462" s="25">
        <v>1</v>
      </c>
      <c r="Q462" s="25">
        <v>1</v>
      </c>
      <c r="R462" s="25">
        <v>3</v>
      </c>
      <c r="S462" s="25">
        <v>2</v>
      </c>
      <c r="T462" s="25">
        <v>4</v>
      </c>
      <c r="U462" s="25">
        <v>6</v>
      </c>
      <c r="V462" s="25">
        <v>7</v>
      </c>
      <c r="W462" s="25">
        <v>7</v>
      </c>
      <c r="X462" s="25">
        <v>4</v>
      </c>
      <c r="Y462" s="25">
        <v>7</v>
      </c>
    </row>
    <row r="463" spans="2:25" x14ac:dyDescent="0.25">
      <c r="B463" s="25">
        <v>1458</v>
      </c>
      <c r="C463" s="25" t="s">
        <v>31</v>
      </c>
      <c r="D463" s="25" t="s">
        <v>65</v>
      </c>
      <c r="E463" s="25">
        <v>4</v>
      </c>
      <c r="F463" s="25" t="s">
        <v>33</v>
      </c>
      <c r="G463" s="25">
        <v>44</v>
      </c>
      <c r="H463" s="25">
        <v>780000</v>
      </c>
      <c r="I463" s="25">
        <f>_xlfn.XLOOKUP('Clients Clustering'!B463,Data!P:P,Data!D:D)</f>
        <v>2600000</v>
      </c>
      <c r="K463" s="25">
        <f t="shared" si="14"/>
        <v>0.94120699293318721</v>
      </c>
      <c r="L463" s="25">
        <f t="shared" si="15"/>
        <v>1.6760120539879384</v>
      </c>
      <c r="P463" s="25">
        <v>1</v>
      </c>
      <c r="Q463" s="25">
        <v>2</v>
      </c>
      <c r="R463" s="25">
        <v>1</v>
      </c>
      <c r="S463" s="25">
        <v>3</v>
      </c>
      <c r="T463" s="25">
        <v>1</v>
      </c>
      <c r="U463" s="25">
        <v>5</v>
      </c>
      <c r="V463" s="25">
        <v>4</v>
      </c>
      <c r="W463" s="25">
        <v>6</v>
      </c>
      <c r="X463" s="25">
        <v>7</v>
      </c>
      <c r="Y463" s="25">
        <v>9</v>
      </c>
    </row>
    <row r="464" spans="2:25" x14ac:dyDescent="0.25">
      <c r="B464" s="25">
        <v>1459</v>
      </c>
      <c r="C464" s="25" t="s">
        <v>31</v>
      </c>
      <c r="D464" s="25" t="s">
        <v>65</v>
      </c>
      <c r="E464" s="25">
        <v>4</v>
      </c>
      <c r="F464" s="25" t="s">
        <v>32</v>
      </c>
      <c r="G464" s="25">
        <v>61</v>
      </c>
      <c r="H464" s="25">
        <v>400000</v>
      </c>
      <c r="I464" s="25">
        <f>_xlfn.XLOOKUP('Clients Clustering'!B464,Data!P:P,Data!D:D)</f>
        <v>2250000</v>
      </c>
      <c r="K464" s="25">
        <f t="shared" si="14"/>
        <v>-1.0019135131430392</v>
      </c>
      <c r="L464" s="25">
        <f t="shared" si="15"/>
        <v>1.0499783659731505</v>
      </c>
      <c r="P464" s="25">
        <v>1</v>
      </c>
      <c r="Q464" s="25">
        <v>2</v>
      </c>
      <c r="R464" s="25">
        <v>2</v>
      </c>
      <c r="S464" s="25">
        <v>1</v>
      </c>
      <c r="T464" s="25">
        <v>2</v>
      </c>
      <c r="U464" s="25">
        <v>3</v>
      </c>
      <c r="V464" s="25">
        <v>3</v>
      </c>
      <c r="W464" s="25">
        <v>3</v>
      </c>
      <c r="X464" s="25">
        <v>1</v>
      </c>
      <c r="Y464" s="25">
        <v>2</v>
      </c>
    </row>
    <row r="465" spans="2:25" x14ac:dyDescent="0.25">
      <c r="B465" s="25">
        <v>1460</v>
      </c>
      <c r="C465" s="25" t="s">
        <v>31</v>
      </c>
      <c r="D465" s="25" t="s">
        <v>66</v>
      </c>
      <c r="E465" s="25">
        <v>0</v>
      </c>
      <c r="F465" s="25" t="s">
        <v>32</v>
      </c>
      <c r="G465" s="25">
        <v>39</v>
      </c>
      <c r="H465" s="25">
        <v>600000</v>
      </c>
      <c r="I465" s="25">
        <f>_xlfn.XLOOKUP('Clients Clustering'!B465,Data!P:P,Data!D:D)</f>
        <v>770000</v>
      </c>
      <c r="K465" s="25">
        <f t="shared" si="14"/>
        <v>2.0781490054974653E-2</v>
      </c>
      <c r="L465" s="25">
        <f t="shared" si="15"/>
        <v>-1.5972498004893807</v>
      </c>
      <c r="P465" s="25">
        <v>1</v>
      </c>
      <c r="Q465" s="25">
        <v>2</v>
      </c>
      <c r="R465" s="25">
        <v>2</v>
      </c>
      <c r="S465" s="25">
        <v>4</v>
      </c>
      <c r="T465" s="25">
        <v>3</v>
      </c>
      <c r="U465" s="25">
        <v>4</v>
      </c>
      <c r="V465" s="25">
        <v>5</v>
      </c>
      <c r="W465" s="25">
        <v>4</v>
      </c>
      <c r="X465" s="25">
        <v>3</v>
      </c>
      <c r="Y465" s="25">
        <v>4</v>
      </c>
    </row>
    <row r="466" spans="2:25" x14ac:dyDescent="0.25">
      <c r="B466" s="25">
        <v>1461</v>
      </c>
      <c r="C466" s="25" t="s">
        <v>34</v>
      </c>
      <c r="D466" s="25" t="s">
        <v>65</v>
      </c>
      <c r="E466" s="25">
        <v>2</v>
      </c>
      <c r="F466" s="25" t="s">
        <v>32</v>
      </c>
      <c r="G466" s="25">
        <v>57</v>
      </c>
      <c r="H466" s="25">
        <v>310000</v>
      </c>
      <c r="I466" s="25">
        <f>_xlfn.XLOOKUP('Clients Clustering'!B466,Data!P:P,Data!D:D)</f>
        <v>1190000</v>
      </c>
      <c r="K466" s="25">
        <f t="shared" si="14"/>
        <v>-1.4621262645821456</v>
      </c>
      <c r="L466" s="25">
        <f t="shared" si="15"/>
        <v>-0.84600937487163541</v>
      </c>
      <c r="P466" s="25">
        <v>1</v>
      </c>
      <c r="Q466" s="25">
        <v>2</v>
      </c>
      <c r="R466" s="25">
        <v>2</v>
      </c>
      <c r="S466" s="25">
        <v>4</v>
      </c>
      <c r="T466" s="25">
        <v>2</v>
      </c>
      <c r="U466" s="25">
        <v>3</v>
      </c>
      <c r="V466" s="25">
        <v>3</v>
      </c>
      <c r="W466" s="25">
        <v>3</v>
      </c>
      <c r="X466" s="25">
        <v>1</v>
      </c>
      <c r="Y466" s="25">
        <v>2</v>
      </c>
    </row>
    <row r="467" spans="2:25" x14ac:dyDescent="0.25">
      <c r="B467" s="25">
        <v>1462</v>
      </c>
      <c r="C467" s="25" t="s">
        <v>31</v>
      </c>
      <c r="D467" s="25" t="s">
        <v>64</v>
      </c>
      <c r="E467" s="25">
        <v>0</v>
      </c>
      <c r="F467" s="25" t="s">
        <v>33</v>
      </c>
      <c r="G467" s="25">
        <v>37</v>
      </c>
      <c r="H467" s="25">
        <v>550000</v>
      </c>
      <c r="I467" s="25">
        <f>_xlfn.XLOOKUP('Clients Clustering'!B467,Data!P:P,Data!D:D)</f>
        <v>850000</v>
      </c>
      <c r="K467" s="25">
        <f t="shared" si="14"/>
        <v>-0.23489226074452885</v>
      </c>
      <c r="L467" s="25">
        <f t="shared" si="15"/>
        <v>-1.4541563860860007</v>
      </c>
      <c r="P467" s="25">
        <v>1</v>
      </c>
      <c r="Q467" s="25">
        <v>2</v>
      </c>
      <c r="R467" s="25">
        <v>1</v>
      </c>
      <c r="S467" s="25">
        <v>3</v>
      </c>
      <c r="T467" s="25">
        <v>5</v>
      </c>
      <c r="U467" s="25">
        <v>2</v>
      </c>
      <c r="V467" s="25">
        <v>4</v>
      </c>
      <c r="W467" s="25">
        <v>6</v>
      </c>
      <c r="X467" s="25">
        <v>7</v>
      </c>
      <c r="Y467" s="25">
        <v>9</v>
      </c>
    </row>
    <row r="468" spans="2:25" x14ac:dyDescent="0.25">
      <c r="B468" s="25">
        <v>1463</v>
      </c>
      <c r="C468" s="25" t="s">
        <v>31</v>
      </c>
      <c r="D468" s="25" t="s">
        <v>65</v>
      </c>
      <c r="E468" s="25">
        <v>2</v>
      </c>
      <c r="F468" s="25" t="s">
        <v>33</v>
      </c>
      <c r="G468" s="25">
        <v>53</v>
      </c>
      <c r="H468" s="25">
        <v>470000</v>
      </c>
      <c r="I468" s="25">
        <f>_xlfn.XLOOKUP('Clients Clustering'!B468,Data!P:P,Data!D:D)</f>
        <v>1900000</v>
      </c>
      <c r="K468" s="25">
        <f t="shared" si="14"/>
        <v>-0.64397026202373442</v>
      </c>
      <c r="L468" s="25">
        <f t="shared" si="15"/>
        <v>0.42394467795836271</v>
      </c>
      <c r="P468" s="25">
        <v>1</v>
      </c>
      <c r="Q468" s="25">
        <v>2</v>
      </c>
      <c r="R468" s="25">
        <v>2</v>
      </c>
      <c r="S468" s="25">
        <v>1</v>
      </c>
      <c r="T468" s="25">
        <v>5</v>
      </c>
      <c r="U468" s="25">
        <v>2</v>
      </c>
      <c r="V468" s="25">
        <v>2</v>
      </c>
      <c r="W468" s="25">
        <v>2</v>
      </c>
      <c r="X468" s="25">
        <v>5</v>
      </c>
      <c r="Y468" s="25">
        <v>5</v>
      </c>
    </row>
    <row r="469" spans="2:25" x14ac:dyDescent="0.25">
      <c r="B469" s="25">
        <v>1464</v>
      </c>
      <c r="C469" s="25" t="s">
        <v>31</v>
      </c>
      <c r="D469" s="25" t="s">
        <v>65</v>
      </c>
      <c r="E469" s="25">
        <v>4</v>
      </c>
      <c r="F469" s="25" t="s">
        <v>33</v>
      </c>
      <c r="G469" s="25">
        <v>43</v>
      </c>
      <c r="H469" s="25">
        <v>600000</v>
      </c>
      <c r="I469" s="25">
        <f>_xlfn.XLOOKUP('Clients Clustering'!B469,Data!P:P,Data!D:D)</f>
        <v>1770000</v>
      </c>
      <c r="K469" s="25">
        <f t="shared" si="14"/>
        <v>2.0781490054974653E-2</v>
      </c>
      <c r="L469" s="25">
        <f t="shared" si="15"/>
        <v>0.1914178795528701</v>
      </c>
      <c r="P469" s="25">
        <v>1</v>
      </c>
      <c r="Q469" s="25">
        <v>1</v>
      </c>
      <c r="R469" s="25">
        <v>3</v>
      </c>
      <c r="S469" s="25">
        <v>2</v>
      </c>
      <c r="T469" s="25">
        <v>4</v>
      </c>
      <c r="U469" s="25">
        <v>1</v>
      </c>
      <c r="V469" s="25">
        <v>1</v>
      </c>
      <c r="W469" s="25">
        <v>5</v>
      </c>
      <c r="X469" s="25">
        <v>6</v>
      </c>
      <c r="Y469" s="25">
        <v>7</v>
      </c>
    </row>
    <row r="470" spans="2:25" x14ac:dyDescent="0.25">
      <c r="B470" s="25">
        <v>1465</v>
      </c>
      <c r="C470" s="25" t="s">
        <v>34</v>
      </c>
      <c r="D470" s="25" t="s">
        <v>65</v>
      </c>
      <c r="E470" s="25">
        <v>2</v>
      </c>
      <c r="F470" s="25" t="s">
        <v>33</v>
      </c>
      <c r="G470" s="25">
        <v>56</v>
      </c>
      <c r="H470" s="25">
        <v>690000</v>
      </c>
      <c r="I470" s="25">
        <f>_xlfn.XLOOKUP('Clients Clustering'!B470,Data!P:P,Data!D:D)</f>
        <v>2280000</v>
      </c>
      <c r="K470" s="25">
        <f t="shared" si="14"/>
        <v>0.48099424149408093</v>
      </c>
      <c r="L470" s="25">
        <f t="shared" si="15"/>
        <v>1.1036383963744181</v>
      </c>
      <c r="P470" s="25">
        <v>1</v>
      </c>
      <c r="Q470" s="25">
        <v>2</v>
      </c>
      <c r="R470" s="25">
        <v>2</v>
      </c>
      <c r="S470" s="25">
        <v>1</v>
      </c>
      <c r="T470" s="25">
        <v>5</v>
      </c>
      <c r="U470" s="25">
        <v>2</v>
      </c>
      <c r="V470" s="25">
        <v>2</v>
      </c>
      <c r="W470" s="25">
        <v>2</v>
      </c>
      <c r="X470" s="25">
        <v>5</v>
      </c>
      <c r="Y470" s="25">
        <v>8</v>
      </c>
    </row>
    <row r="471" spans="2:25" x14ac:dyDescent="0.25">
      <c r="B471" s="25">
        <v>1466</v>
      </c>
      <c r="C471" s="25" t="s">
        <v>31</v>
      </c>
      <c r="D471" s="25" t="s">
        <v>66</v>
      </c>
      <c r="E471" s="25">
        <v>0</v>
      </c>
      <c r="F471" s="25" t="s">
        <v>33</v>
      </c>
      <c r="G471" s="25">
        <v>32</v>
      </c>
      <c r="H471" s="25">
        <v>560000</v>
      </c>
      <c r="I471" s="25">
        <f>_xlfn.XLOOKUP('Clients Clustering'!B471,Data!P:P,Data!D:D)</f>
        <v>1470000</v>
      </c>
      <c r="K471" s="25">
        <f t="shared" si="14"/>
        <v>-0.18375751058462814</v>
      </c>
      <c r="L471" s="25">
        <f t="shared" si="15"/>
        <v>-0.34518242445980518</v>
      </c>
      <c r="P471" s="25">
        <v>1</v>
      </c>
      <c r="Q471" s="25">
        <v>1</v>
      </c>
      <c r="R471" s="25">
        <v>1</v>
      </c>
      <c r="S471" s="25">
        <v>3</v>
      </c>
      <c r="T471" s="25">
        <v>1</v>
      </c>
      <c r="U471" s="25">
        <v>5</v>
      </c>
      <c r="V471" s="25">
        <v>6</v>
      </c>
      <c r="W471" s="25">
        <v>8</v>
      </c>
      <c r="X471" s="25">
        <v>9</v>
      </c>
      <c r="Y471" s="25">
        <v>1</v>
      </c>
    </row>
    <row r="472" spans="2:25" x14ac:dyDescent="0.25">
      <c r="B472" s="25">
        <v>1467</v>
      </c>
      <c r="C472" s="25" t="s">
        <v>31</v>
      </c>
      <c r="D472" s="25" t="s">
        <v>65</v>
      </c>
      <c r="E472" s="25">
        <v>3</v>
      </c>
      <c r="F472" s="25" t="s">
        <v>33</v>
      </c>
      <c r="G472" s="25">
        <v>51</v>
      </c>
      <c r="H472" s="25">
        <v>410000</v>
      </c>
      <c r="I472" s="25">
        <f>_xlfn.XLOOKUP('Clients Clustering'!B472,Data!P:P,Data!D:D)</f>
        <v>3120000</v>
      </c>
      <c r="K472" s="25">
        <f t="shared" si="14"/>
        <v>-0.95077876298313857</v>
      </c>
      <c r="L472" s="25">
        <f t="shared" si="15"/>
        <v>2.6061192476099087</v>
      </c>
      <c r="P472" s="25">
        <v>1</v>
      </c>
      <c r="Q472" s="25">
        <v>2</v>
      </c>
      <c r="R472" s="25">
        <v>1</v>
      </c>
      <c r="S472" s="25">
        <v>3</v>
      </c>
      <c r="T472" s="25">
        <v>1</v>
      </c>
      <c r="U472" s="25">
        <v>5</v>
      </c>
      <c r="V472" s="25">
        <v>4</v>
      </c>
      <c r="W472" s="25">
        <v>6</v>
      </c>
      <c r="X472" s="25">
        <v>7</v>
      </c>
      <c r="Y472" s="25">
        <v>9</v>
      </c>
    </row>
    <row r="473" spans="2:25" x14ac:dyDescent="0.25">
      <c r="B473" s="25">
        <v>1468</v>
      </c>
      <c r="C473" s="25" t="s">
        <v>31</v>
      </c>
      <c r="D473" s="25" t="s">
        <v>64</v>
      </c>
      <c r="E473" s="25">
        <v>0</v>
      </c>
      <c r="F473" s="25" t="s">
        <v>33</v>
      </c>
      <c r="G473" s="25">
        <v>37</v>
      </c>
      <c r="H473" s="25">
        <v>410000</v>
      </c>
      <c r="I473" s="25">
        <f>_xlfn.XLOOKUP('Clients Clustering'!B473,Data!P:P,Data!D:D)</f>
        <v>2010000</v>
      </c>
      <c r="K473" s="25">
        <f t="shared" si="14"/>
        <v>-0.95077876298313857</v>
      </c>
      <c r="L473" s="25">
        <f t="shared" si="15"/>
        <v>0.62069812276301028</v>
      </c>
      <c r="P473" s="25">
        <v>1</v>
      </c>
      <c r="Q473" s="25">
        <v>2</v>
      </c>
      <c r="R473" s="25">
        <v>2</v>
      </c>
      <c r="S473" s="25">
        <v>1</v>
      </c>
      <c r="T473" s="25">
        <v>5</v>
      </c>
      <c r="U473" s="25">
        <v>2</v>
      </c>
      <c r="V473" s="25">
        <v>2</v>
      </c>
      <c r="W473" s="25">
        <v>2</v>
      </c>
      <c r="X473" s="25">
        <v>5</v>
      </c>
      <c r="Y473" s="25">
        <v>5</v>
      </c>
    </row>
    <row r="474" spans="2:25" x14ac:dyDescent="0.25">
      <c r="B474" s="25">
        <v>1469</v>
      </c>
      <c r="C474" s="25" t="s">
        <v>31</v>
      </c>
      <c r="D474" s="25" t="s">
        <v>65</v>
      </c>
      <c r="E474" s="25">
        <v>3</v>
      </c>
      <c r="F474" s="25" t="s">
        <v>32</v>
      </c>
      <c r="G474" s="25">
        <v>42</v>
      </c>
      <c r="H474" s="25">
        <v>680000</v>
      </c>
      <c r="I474" s="25">
        <f>_xlfn.XLOOKUP('Clients Clustering'!B474,Data!P:P,Data!D:D)</f>
        <v>1800000</v>
      </c>
      <c r="K474" s="25">
        <f t="shared" si="14"/>
        <v>0.42985949133418022</v>
      </c>
      <c r="L474" s="25">
        <f t="shared" si="15"/>
        <v>0.24507790995413761</v>
      </c>
      <c r="P474" s="25">
        <v>1</v>
      </c>
      <c r="Q474" s="25">
        <v>2</v>
      </c>
      <c r="R474" s="25">
        <v>2</v>
      </c>
      <c r="S474" s="25">
        <v>1</v>
      </c>
      <c r="T474" s="25">
        <v>5</v>
      </c>
      <c r="U474" s="25">
        <v>2</v>
      </c>
      <c r="V474" s="25">
        <v>2</v>
      </c>
      <c r="W474" s="25">
        <v>2</v>
      </c>
      <c r="X474" s="25">
        <v>5</v>
      </c>
      <c r="Y474" s="25">
        <v>8</v>
      </c>
    </row>
    <row r="475" spans="2:25" x14ac:dyDescent="0.25">
      <c r="B475" s="25">
        <v>1470</v>
      </c>
      <c r="C475" s="25" t="s">
        <v>31</v>
      </c>
      <c r="D475" s="25" t="s">
        <v>65</v>
      </c>
      <c r="E475" s="25">
        <v>3</v>
      </c>
      <c r="F475" s="25" t="s">
        <v>33</v>
      </c>
      <c r="G475" s="25">
        <v>64</v>
      </c>
      <c r="H475" s="25">
        <v>530000</v>
      </c>
      <c r="I475" s="25">
        <f>_xlfn.XLOOKUP('Clients Clustering'!B475,Data!P:P,Data!D:D)</f>
        <v>1530000</v>
      </c>
      <c r="K475" s="25">
        <f t="shared" si="14"/>
        <v>-0.33716176106433021</v>
      </c>
      <c r="L475" s="25">
        <f t="shared" si="15"/>
        <v>-0.23786236365727012</v>
      </c>
      <c r="P475" s="25">
        <v>1</v>
      </c>
      <c r="Q475" s="25">
        <v>2</v>
      </c>
      <c r="R475" s="25">
        <v>2</v>
      </c>
      <c r="S475" s="25">
        <v>4</v>
      </c>
      <c r="T475" s="25">
        <v>3</v>
      </c>
      <c r="U475" s="25">
        <v>4</v>
      </c>
      <c r="V475" s="25">
        <v>5</v>
      </c>
      <c r="W475" s="25">
        <v>4</v>
      </c>
      <c r="X475" s="25">
        <v>3</v>
      </c>
      <c r="Y475" s="25">
        <v>4</v>
      </c>
    </row>
    <row r="476" spans="2:25" x14ac:dyDescent="0.25">
      <c r="B476" s="25">
        <v>1471</v>
      </c>
      <c r="C476" s="25" t="s">
        <v>31</v>
      </c>
      <c r="D476" s="25" t="s">
        <v>66</v>
      </c>
      <c r="E476" s="25">
        <v>0</v>
      </c>
      <c r="F476" s="25" t="s">
        <v>32</v>
      </c>
      <c r="G476" s="25">
        <v>34</v>
      </c>
      <c r="H476" s="25">
        <v>400000</v>
      </c>
      <c r="I476" s="25">
        <f>_xlfn.XLOOKUP('Clients Clustering'!B476,Data!P:P,Data!D:D)</f>
        <v>850000</v>
      </c>
      <c r="K476" s="25">
        <f t="shared" si="14"/>
        <v>-1.0019135131430392</v>
      </c>
      <c r="L476" s="25">
        <f t="shared" si="15"/>
        <v>-1.4541563860860007</v>
      </c>
      <c r="P476" s="25">
        <v>1</v>
      </c>
      <c r="Q476" s="25">
        <v>2</v>
      </c>
      <c r="R476" s="25">
        <v>1</v>
      </c>
      <c r="S476" s="25">
        <v>3</v>
      </c>
      <c r="T476" s="25">
        <v>1</v>
      </c>
      <c r="U476" s="25">
        <v>5</v>
      </c>
      <c r="V476" s="25">
        <v>4</v>
      </c>
      <c r="W476" s="25">
        <v>6</v>
      </c>
      <c r="X476" s="25">
        <v>7</v>
      </c>
      <c r="Y476" s="25">
        <v>9</v>
      </c>
    </row>
    <row r="477" spans="2:25" x14ac:dyDescent="0.25">
      <c r="B477" s="25">
        <v>1472</v>
      </c>
      <c r="C477" s="25" t="s">
        <v>31</v>
      </c>
      <c r="D477" s="25" t="s">
        <v>65</v>
      </c>
      <c r="E477" s="25">
        <v>4</v>
      </c>
      <c r="F477" s="25" t="s">
        <v>33</v>
      </c>
      <c r="G477" s="25">
        <v>58</v>
      </c>
      <c r="H477" s="25">
        <v>370000</v>
      </c>
      <c r="I477" s="25">
        <f>_xlfn.XLOOKUP('Clients Clustering'!B477,Data!P:P,Data!D:D)</f>
        <v>1850000</v>
      </c>
      <c r="K477" s="25">
        <f t="shared" si="14"/>
        <v>-1.1553177636227414</v>
      </c>
      <c r="L477" s="25">
        <f t="shared" si="15"/>
        <v>0.33451129395625018</v>
      </c>
      <c r="P477" s="25">
        <v>1</v>
      </c>
      <c r="Q477" s="25">
        <v>2</v>
      </c>
      <c r="R477" s="25">
        <v>2</v>
      </c>
      <c r="S477" s="25">
        <v>4</v>
      </c>
      <c r="T477" s="25">
        <v>3</v>
      </c>
      <c r="U477" s="25">
        <v>4</v>
      </c>
      <c r="V477" s="25">
        <v>5</v>
      </c>
      <c r="W477" s="25">
        <v>4</v>
      </c>
      <c r="X477" s="25">
        <v>3</v>
      </c>
      <c r="Y477" s="25">
        <v>4</v>
      </c>
    </row>
    <row r="478" spans="2:25" x14ac:dyDescent="0.25">
      <c r="B478" s="25">
        <v>1473</v>
      </c>
      <c r="C478" s="25" t="s">
        <v>31</v>
      </c>
      <c r="D478" s="25" t="s">
        <v>65</v>
      </c>
      <c r="E478" s="25">
        <v>4</v>
      </c>
      <c r="F478" s="25" t="s">
        <v>32</v>
      </c>
      <c r="G478" s="25">
        <v>65</v>
      </c>
      <c r="H478" s="25">
        <v>330000</v>
      </c>
      <c r="I478" s="25">
        <f>_xlfn.XLOOKUP('Clients Clustering'!B478,Data!P:P,Data!D:D)</f>
        <v>1260000</v>
      </c>
      <c r="K478" s="25">
        <f t="shared" si="14"/>
        <v>-1.3598567642623443</v>
      </c>
      <c r="L478" s="25">
        <f t="shared" si="15"/>
        <v>-0.72080263726867788</v>
      </c>
      <c r="P478" s="25">
        <v>1</v>
      </c>
      <c r="Q478" s="25">
        <v>2</v>
      </c>
      <c r="R478" s="25">
        <v>1</v>
      </c>
      <c r="S478" s="25">
        <v>3</v>
      </c>
      <c r="T478" s="25">
        <v>1</v>
      </c>
      <c r="U478" s="25">
        <v>5</v>
      </c>
      <c r="V478" s="25">
        <v>4</v>
      </c>
      <c r="W478" s="25">
        <v>6</v>
      </c>
      <c r="X478" s="25">
        <v>7</v>
      </c>
      <c r="Y478" s="25">
        <v>9</v>
      </c>
    </row>
    <row r="479" spans="2:25" x14ac:dyDescent="0.25">
      <c r="B479" s="25">
        <v>1474</v>
      </c>
      <c r="C479" s="25" t="s">
        <v>31</v>
      </c>
      <c r="D479" s="25" t="s">
        <v>65</v>
      </c>
      <c r="E479" s="25">
        <v>2</v>
      </c>
      <c r="F479" s="25" t="s">
        <v>33</v>
      </c>
      <c r="G479" s="25">
        <v>46</v>
      </c>
      <c r="H479" s="25">
        <v>410000</v>
      </c>
      <c r="I479" s="25">
        <f>_xlfn.XLOOKUP('Clients Clustering'!B479,Data!P:P,Data!D:D)</f>
        <v>2320000</v>
      </c>
      <c r="K479" s="25">
        <f t="shared" si="14"/>
        <v>-0.95077876298313857</v>
      </c>
      <c r="L479" s="25">
        <f t="shared" si="15"/>
        <v>1.1751851035761081</v>
      </c>
      <c r="P479" s="25">
        <v>1</v>
      </c>
      <c r="Q479" s="25">
        <v>2</v>
      </c>
      <c r="R479" s="25">
        <v>2</v>
      </c>
      <c r="S479" s="25">
        <v>1</v>
      </c>
      <c r="T479" s="25">
        <v>5</v>
      </c>
      <c r="U479" s="25">
        <v>2</v>
      </c>
      <c r="V479" s="25">
        <v>2</v>
      </c>
      <c r="W479" s="25">
        <v>2</v>
      </c>
      <c r="X479" s="25">
        <v>5</v>
      </c>
      <c r="Y479" s="25">
        <v>8</v>
      </c>
    </row>
    <row r="480" spans="2:25" x14ac:dyDescent="0.25">
      <c r="B480" s="25">
        <v>1475</v>
      </c>
      <c r="C480" s="25" t="s">
        <v>34</v>
      </c>
      <c r="D480" s="25" t="s">
        <v>65</v>
      </c>
      <c r="E480" s="25">
        <v>4</v>
      </c>
      <c r="F480" s="25" t="s">
        <v>33</v>
      </c>
      <c r="G480" s="25">
        <v>62</v>
      </c>
      <c r="H480" s="25">
        <v>540000</v>
      </c>
      <c r="I480" s="25">
        <f>_xlfn.XLOOKUP('Clients Clustering'!B480,Data!P:P,Data!D:D)</f>
        <v>1560000</v>
      </c>
      <c r="K480" s="25">
        <f t="shared" si="14"/>
        <v>-0.28602701090442956</v>
      </c>
      <c r="L480" s="25">
        <f t="shared" si="15"/>
        <v>-0.1842023332560026</v>
      </c>
      <c r="P480" s="25">
        <v>1</v>
      </c>
      <c r="Q480" s="25">
        <v>2</v>
      </c>
      <c r="R480" s="25">
        <v>2</v>
      </c>
      <c r="S480" s="25">
        <v>1</v>
      </c>
      <c r="T480" s="25">
        <v>5</v>
      </c>
      <c r="U480" s="25">
        <v>2</v>
      </c>
      <c r="V480" s="25">
        <v>2</v>
      </c>
      <c r="W480" s="25">
        <v>2</v>
      </c>
      <c r="X480" s="25">
        <v>5</v>
      </c>
      <c r="Y480" s="25">
        <v>8</v>
      </c>
    </row>
    <row r="481" spans="2:25" x14ac:dyDescent="0.25">
      <c r="B481" s="25">
        <v>1476</v>
      </c>
      <c r="C481" s="25" t="s">
        <v>31</v>
      </c>
      <c r="D481" s="25" t="s">
        <v>65</v>
      </c>
      <c r="E481" s="25">
        <v>2</v>
      </c>
      <c r="F481" s="25" t="s">
        <v>33</v>
      </c>
      <c r="G481" s="25">
        <v>51</v>
      </c>
      <c r="H481" s="25">
        <v>620000</v>
      </c>
      <c r="I481" s="25">
        <f>_xlfn.XLOOKUP('Clients Clustering'!B481,Data!P:P,Data!D:D)</f>
        <v>1540000</v>
      </c>
      <c r="K481" s="25">
        <f t="shared" si="14"/>
        <v>0.12305099037477606</v>
      </c>
      <c r="L481" s="25">
        <f t="shared" si="15"/>
        <v>-0.2199756868568476</v>
      </c>
      <c r="P481" s="25">
        <v>1</v>
      </c>
      <c r="Q481" s="25">
        <v>1</v>
      </c>
      <c r="R481" s="25">
        <v>3</v>
      </c>
      <c r="S481" s="25">
        <v>2</v>
      </c>
      <c r="T481" s="25">
        <v>4</v>
      </c>
      <c r="U481" s="25">
        <v>6</v>
      </c>
      <c r="V481" s="25">
        <v>7</v>
      </c>
      <c r="W481" s="25">
        <v>7</v>
      </c>
      <c r="X481" s="25">
        <v>4</v>
      </c>
      <c r="Y481" s="25">
        <v>6</v>
      </c>
    </row>
    <row r="482" spans="2:25" x14ac:dyDescent="0.25">
      <c r="B482" s="25">
        <v>1477</v>
      </c>
      <c r="C482" s="25" t="s">
        <v>31</v>
      </c>
      <c r="D482" s="25" t="s">
        <v>65</v>
      </c>
      <c r="E482" s="25">
        <v>2</v>
      </c>
      <c r="F482" s="25" t="s">
        <v>33</v>
      </c>
      <c r="G482" s="25">
        <v>52</v>
      </c>
      <c r="H482" s="25">
        <v>940000</v>
      </c>
      <c r="I482" s="25">
        <f>_xlfn.XLOOKUP('Clients Clustering'!B482,Data!P:P,Data!D:D)</f>
        <v>2810000</v>
      </c>
      <c r="K482" s="25">
        <f t="shared" si="14"/>
        <v>1.7593629954915984</v>
      </c>
      <c r="L482" s="25">
        <f t="shared" si="15"/>
        <v>2.051632266796811</v>
      </c>
      <c r="P482" s="25">
        <v>1</v>
      </c>
      <c r="Q482" s="25">
        <v>2</v>
      </c>
      <c r="R482" s="25">
        <v>2</v>
      </c>
      <c r="S482" s="25">
        <v>1</v>
      </c>
      <c r="T482" s="25">
        <v>5</v>
      </c>
      <c r="U482" s="25">
        <v>2</v>
      </c>
      <c r="V482" s="25">
        <v>2</v>
      </c>
      <c r="W482" s="25">
        <v>2</v>
      </c>
      <c r="X482" s="25">
        <v>5</v>
      </c>
      <c r="Y482" s="25">
        <v>5</v>
      </c>
    </row>
    <row r="483" spans="2:25" x14ac:dyDescent="0.25">
      <c r="B483" s="25">
        <v>1478</v>
      </c>
      <c r="C483" s="25" t="s">
        <v>34</v>
      </c>
      <c r="D483" s="25" t="s">
        <v>65</v>
      </c>
      <c r="E483" s="25">
        <v>4</v>
      </c>
      <c r="F483" s="25" t="s">
        <v>33</v>
      </c>
      <c r="G483" s="25">
        <v>52</v>
      </c>
      <c r="H483" s="25">
        <v>550000</v>
      </c>
      <c r="I483" s="25">
        <f>_xlfn.XLOOKUP('Clients Clustering'!B483,Data!P:P,Data!D:D)</f>
        <v>1780000</v>
      </c>
      <c r="K483" s="25">
        <f t="shared" si="14"/>
        <v>-0.23489226074452885</v>
      </c>
      <c r="L483" s="25">
        <f t="shared" si="15"/>
        <v>0.20930455635329259</v>
      </c>
      <c r="P483" s="25">
        <v>1</v>
      </c>
      <c r="Q483" s="25">
        <v>1</v>
      </c>
      <c r="R483" s="25">
        <v>3</v>
      </c>
      <c r="S483" s="25">
        <v>2</v>
      </c>
      <c r="T483" s="25">
        <v>4</v>
      </c>
      <c r="U483" s="25">
        <v>1</v>
      </c>
      <c r="V483" s="25">
        <v>1</v>
      </c>
      <c r="W483" s="25">
        <v>1</v>
      </c>
      <c r="X483" s="25">
        <v>8</v>
      </c>
      <c r="Y483" s="25">
        <v>10</v>
      </c>
    </row>
    <row r="484" spans="2:25" x14ac:dyDescent="0.25">
      <c r="B484" s="25">
        <v>1479</v>
      </c>
      <c r="C484" s="25" t="s">
        <v>31</v>
      </c>
      <c r="D484" s="25" t="s">
        <v>65</v>
      </c>
      <c r="E484" s="25">
        <v>2</v>
      </c>
      <c r="F484" s="25" t="s">
        <v>32</v>
      </c>
      <c r="G484" s="25">
        <v>45</v>
      </c>
      <c r="H484" s="25">
        <v>990000</v>
      </c>
      <c r="I484" s="25">
        <f>_xlfn.XLOOKUP('Clients Clustering'!B484,Data!P:P,Data!D:D)</f>
        <v>1940000</v>
      </c>
      <c r="K484" s="25">
        <f t="shared" si="14"/>
        <v>2.0150367462911021</v>
      </c>
      <c r="L484" s="25">
        <f t="shared" si="15"/>
        <v>0.49549138516005276</v>
      </c>
      <c r="P484" s="25">
        <v>1</v>
      </c>
      <c r="Q484" s="25">
        <v>2</v>
      </c>
      <c r="R484" s="25">
        <v>2</v>
      </c>
      <c r="S484" s="25">
        <v>1</v>
      </c>
      <c r="T484" s="25">
        <v>5</v>
      </c>
      <c r="U484" s="25">
        <v>2</v>
      </c>
      <c r="V484" s="25">
        <v>2</v>
      </c>
      <c r="W484" s="25">
        <v>2</v>
      </c>
      <c r="X484" s="25">
        <v>5</v>
      </c>
      <c r="Y484" s="25">
        <v>8</v>
      </c>
    </row>
    <row r="485" spans="2:25" x14ac:dyDescent="0.25">
      <c r="B485" s="25">
        <v>1480</v>
      </c>
      <c r="C485" s="25" t="s">
        <v>31</v>
      </c>
      <c r="D485" s="25" t="s">
        <v>65</v>
      </c>
      <c r="E485" s="25">
        <v>4</v>
      </c>
      <c r="F485" s="25" t="s">
        <v>33</v>
      </c>
      <c r="G485" s="25">
        <v>56</v>
      </c>
      <c r="H485" s="25">
        <v>580000</v>
      </c>
      <c r="I485" s="25">
        <f>_xlfn.XLOOKUP('Clients Clustering'!B485,Data!P:P,Data!D:D)</f>
        <v>1530000</v>
      </c>
      <c r="K485" s="25">
        <f t="shared" si="14"/>
        <v>-8.1488010264826743E-2</v>
      </c>
      <c r="L485" s="25">
        <f t="shared" si="15"/>
        <v>-0.23786236365727012</v>
      </c>
      <c r="P485" s="25">
        <v>1</v>
      </c>
      <c r="Q485" s="25">
        <v>2</v>
      </c>
      <c r="R485" s="25">
        <v>1</v>
      </c>
      <c r="S485" s="25">
        <v>3</v>
      </c>
      <c r="T485" s="25">
        <v>5</v>
      </c>
      <c r="U485" s="25">
        <v>2</v>
      </c>
      <c r="V485" s="25">
        <v>4</v>
      </c>
      <c r="W485" s="25">
        <v>6</v>
      </c>
      <c r="X485" s="25">
        <v>7</v>
      </c>
      <c r="Y485" s="25">
        <v>5</v>
      </c>
    </row>
    <row r="486" spans="2:25" x14ac:dyDescent="0.25">
      <c r="B486" s="25">
        <v>1481</v>
      </c>
      <c r="C486" s="25" t="s">
        <v>34</v>
      </c>
      <c r="D486" s="25" t="s">
        <v>65</v>
      </c>
      <c r="E486" s="25">
        <v>2</v>
      </c>
      <c r="F486" s="25" t="s">
        <v>33</v>
      </c>
      <c r="G486" s="25">
        <v>58</v>
      </c>
      <c r="H486" s="25">
        <v>550000</v>
      </c>
      <c r="I486" s="25">
        <f>_xlfn.XLOOKUP('Clients Clustering'!B486,Data!P:P,Data!D:D)</f>
        <v>2000000</v>
      </c>
      <c r="K486" s="25">
        <f t="shared" si="14"/>
        <v>-0.23489226074452885</v>
      </c>
      <c r="L486" s="25">
        <f t="shared" si="15"/>
        <v>0.60281144596258784</v>
      </c>
      <c r="P486" s="25">
        <v>1</v>
      </c>
      <c r="Q486" s="25">
        <v>2</v>
      </c>
      <c r="R486" s="25">
        <v>1</v>
      </c>
      <c r="S486" s="25">
        <v>3</v>
      </c>
      <c r="T486" s="25">
        <v>1</v>
      </c>
      <c r="U486" s="25">
        <v>5</v>
      </c>
      <c r="V486" s="25">
        <v>4</v>
      </c>
      <c r="W486" s="25">
        <v>6</v>
      </c>
      <c r="X486" s="25">
        <v>7</v>
      </c>
      <c r="Y486" s="25">
        <v>9</v>
      </c>
    </row>
    <row r="487" spans="2:25" x14ac:dyDescent="0.25">
      <c r="B487" s="25">
        <v>1482</v>
      </c>
      <c r="C487" s="25" t="s">
        <v>31</v>
      </c>
      <c r="D487" s="25" t="s">
        <v>65</v>
      </c>
      <c r="E487" s="25">
        <v>3</v>
      </c>
      <c r="F487" s="25" t="s">
        <v>32</v>
      </c>
      <c r="G487" s="25">
        <v>60</v>
      </c>
      <c r="H487" s="25">
        <v>370000</v>
      </c>
      <c r="I487" s="25">
        <f>_xlfn.XLOOKUP('Clients Clustering'!B487,Data!P:P,Data!D:D)</f>
        <v>1890000</v>
      </c>
      <c r="K487" s="25">
        <f t="shared" si="14"/>
        <v>-1.1553177636227414</v>
      </c>
      <c r="L487" s="25">
        <f t="shared" si="15"/>
        <v>0.40605800115794022</v>
      </c>
      <c r="P487" s="25">
        <v>1</v>
      </c>
      <c r="Q487" s="25">
        <v>2</v>
      </c>
      <c r="R487" s="25">
        <v>2</v>
      </c>
      <c r="S487" s="25">
        <v>1</v>
      </c>
      <c r="T487" s="25">
        <v>2</v>
      </c>
      <c r="U487" s="25">
        <v>3</v>
      </c>
      <c r="V487" s="25">
        <v>3</v>
      </c>
      <c r="W487" s="25">
        <v>3</v>
      </c>
      <c r="X487" s="25">
        <v>2</v>
      </c>
      <c r="Y487" s="25">
        <v>3</v>
      </c>
    </row>
    <row r="488" spans="2:25" x14ac:dyDescent="0.25">
      <c r="B488" s="25">
        <v>1483</v>
      </c>
      <c r="C488" s="25" t="s">
        <v>31</v>
      </c>
      <c r="D488" s="25" t="s">
        <v>66</v>
      </c>
      <c r="E488" s="25">
        <v>0</v>
      </c>
      <c r="F488" s="25" t="s">
        <v>33</v>
      </c>
      <c r="G488" s="25">
        <v>38</v>
      </c>
      <c r="H488" s="25">
        <v>930000</v>
      </c>
      <c r="I488" s="25">
        <f>_xlfn.XLOOKUP('Clients Clustering'!B488,Data!P:P,Data!D:D)</f>
        <v>890000</v>
      </c>
      <c r="K488" s="25">
        <f t="shared" si="14"/>
        <v>1.7082282453316977</v>
      </c>
      <c r="L488" s="25">
        <f t="shared" si="15"/>
        <v>-1.3826096788843107</v>
      </c>
      <c r="P488" s="25">
        <v>1</v>
      </c>
      <c r="Q488" s="25">
        <v>2</v>
      </c>
      <c r="R488" s="25">
        <v>2</v>
      </c>
      <c r="S488" s="25">
        <v>1</v>
      </c>
      <c r="T488" s="25">
        <v>2</v>
      </c>
      <c r="U488" s="25">
        <v>3</v>
      </c>
      <c r="V488" s="25">
        <v>3</v>
      </c>
      <c r="W488" s="25">
        <v>3</v>
      </c>
      <c r="X488" s="25">
        <v>2</v>
      </c>
      <c r="Y488" s="25">
        <v>3</v>
      </c>
    </row>
    <row r="489" spans="2:25" x14ac:dyDescent="0.25">
      <c r="B489" s="25">
        <v>1484</v>
      </c>
      <c r="C489" s="25" t="s">
        <v>34</v>
      </c>
      <c r="D489" s="25" t="s">
        <v>64</v>
      </c>
      <c r="E489" s="25">
        <v>0</v>
      </c>
      <c r="F489" s="25" t="s">
        <v>32</v>
      </c>
      <c r="G489" s="25">
        <v>41</v>
      </c>
      <c r="H489" s="25">
        <v>810000</v>
      </c>
      <c r="I489" s="25">
        <f>_xlfn.XLOOKUP('Clients Clustering'!B489,Data!P:P,Data!D:D)</f>
        <v>1280000</v>
      </c>
      <c r="K489" s="25">
        <f t="shared" si="14"/>
        <v>1.0946112434128894</v>
      </c>
      <c r="L489" s="25">
        <f t="shared" si="15"/>
        <v>-0.68502928366783289</v>
      </c>
      <c r="P489" s="25">
        <v>1</v>
      </c>
      <c r="Q489" s="25">
        <v>2</v>
      </c>
      <c r="R489" s="25">
        <v>2</v>
      </c>
      <c r="S489" s="25">
        <v>1</v>
      </c>
      <c r="T489" s="25">
        <v>2</v>
      </c>
      <c r="U489" s="25">
        <v>3</v>
      </c>
      <c r="V489" s="25">
        <v>3</v>
      </c>
      <c r="W489" s="25">
        <v>3</v>
      </c>
      <c r="X489" s="25">
        <v>2</v>
      </c>
      <c r="Y489" s="25">
        <v>3</v>
      </c>
    </row>
    <row r="490" spans="2:25" x14ac:dyDescent="0.25">
      <c r="B490" s="25">
        <v>1485</v>
      </c>
      <c r="C490" s="25" t="s">
        <v>31</v>
      </c>
      <c r="D490" s="25" t="s">
        <v>66</v>
      </c>
      <c r="E490" s="25">
        <v>0</v>
      </c>
      <c r="F490" s="25" t="s">
        <v>33</v>
      </c>
      <c r="G490" s="25">
        <v>38</v>
      </c>
      <c r="H490" s="25">
        <v>810000</v>
      </c>
      <c r="I490" s="25">
        <f>_xlfn.XLOOKUP('Clients Clustering'!B490,Data!P:P,Data!D:D)</f>
        <v>1290000</v>
      </c>
      <c r="K490" s="25">
        <f t="shared" si="14"/>
        <v>1.0946112434128894</v>
      </c>
      <c r="L490" s="25">
        <f t="shared" si="15"/>
        <v>-0.66714260686741034</v>
      </c>
      <c r="P490" s="25">
        <v>1</v>
      </c>
      <c r="Q490" s="25">
        <v>2</v>
      </c>
      <c r="R490" s="25">
        <v>2</v>
      </c>
      <c r="S490" s="25">
        <v>1</v>
      </c>
      <c r="T490" s="25">
        <v>5</v>
      </c>
      <c r="U490" s="25">
        <v>2</v>
      </c>
      <c r="V490" s="25">
        <v>2</v>
      </c>
      <c r="W490" s="25">
        <v>2</v>
      </c>
      <c r="X490" s="25">
        <v>5</v>
      </c>
      <c r="Y490" s="25">
        <v>8</v>
      </c>
    </row>
    <row r="491" spans="2:25" x14ac:dyDescent="0.25">
      <c r="B491" s="25">
        <v>1486</v>
      </c>
      <c r="C491" s="25" t="s">
        <v>31</v>
      </c>
      <c r="D491" s="25" t="s">
        <v>65</v>
      </c>
      <c r="E491" s="25">
        <v>3</v>
      </c>
      <c r="F491" s="25" t="s">
        <v>33</v>
      </c>
      <c r="G491" s="25">
        <v>51</v>
      </c>
      <c r="H491" s="25">
        <v>640000</v>
      </c>
      <c r="I491" s="25">
        <f>_xlfn.XLOOKUP('Clients Clustering'!B491,Data!P:P,Data!D:D)</f>
        <v>1410000</v>
      </c>
      <c r="K491" s="25">
        <f t="shared" si="14"/>
        <v>0.22532049069457744</v>
      </c>
      <c r="L491" s="25">
        <f t="shared" si="15"/>
        <v>-0.45250248526234021</v>
      </c>
      <c r="P491" s="25">
        <v>1</v>
      </c>
      <c r="Q491" s="25">
        <v>2</v>
      </c>
      <c r="R491" s="25">
        <v>2</v>
      </c>
      <c r="S491" s="25">
        <v>4</v>
      </c>
      <c r="T491" s="25">
        <v>3</v>
      </c>
      <c r="U491" s="25">
        <v>4</v>
      </c>
      <c r="V491" s="25">
        <v>5</v>
      </c>
      <c r="W491" s="25">
        <v>4</v>
      </c>
      <c r="X491" s="25">
        <v>3</v>
      </c>
      <c r="Y491" s="25">
        <v>4</v>
      </c>
    </row>
    <row r="492" spans="2:25" x14ac:dyDescent="0.25">
      <c r="B492" s="25">
        <v>1487</v>
      </c>
      <c r="C492" s="25" t="s">
        <v>31</v>
      </c>
      <c r="D492" s="25" t="s">
        <v>64</v>
      </c>
      <c r="E492" s="25">
        <v>0</v>
      </c>
      <c r="F492" s="25" t="s">
        <v>32</v>
      </c>
      <c r="G492" s="25">
        <v>33</v>
      </c>
      <c r="H492" s="25">
        <v>420000</v>
      </c>
      <c r="I492" s="25">
        <f>_xlfn.XLOOKUP('Clients Clustering'!B492,Data!P:P,Data!D:D)</f>
        <v>1240000</v>
      </c>
      <c r="K492" s="25">
        <f t="shared" si="14"/>
        <v>-0.89964401282323792</v>
      </c>
      <c r="L492" s="25">
        <f t="shared" si="15"/>
        <v>-0.75657599086952287</v>
      </c>
      <c r="P492" s="25">
        <v>1</v>
      </c>
      <c r="Q492" s="25">
        <v>2</v>
      </c>
      <c r="R492" s="25">
        <v>2</v>
      </c>
      <c r="S492" s="25">
        <v>1</v>
      </c>
      <c r="T492" s="25">
        <v>5</v>
      </c>
      <c r="U492" s="25">
        <v>2</v>
      </c>
      <c r="V492" s="25">
        <v>2</v>
      </c>
      <c r="W492" s="25">
        <v>2</v>
      </c>
      <c r="X492" s="25">
        <v>5</v>
      </c>
      <c r="Y492" s="25">
        <v>8</v>
      </c>
    </row>
    <row r="493" spans="2:25" x14ac:dyDescent="0.25">
      <c r="B493" s="25">
        <v>1488</v>
      </c>
      <c r="C493" s="25" t="s">
        <v>31</v>
      </c>
      <c r="D493" s="25" t="s">
        <v>65</v>
      </c>
      <c r="E493" s="25">
        <v>4</v>
      </c>
      <c r="F493" s="25" t="s">
        <v>33</v>
      </c>
      <c r="G493" s="25">
        <v>52</v>
      </c>
      <c r="H493" s="25">
        <v>490000</v>
      </c>
      <c r="I493" s="25">
        <f>_xlfn.XLOOKUP('Clients Clustering'!B493,Data!P:P,Data!D:D)</f>
        <v>1390000</v>
      </c>
      <c r="K493" s="25">
        <f t="shared" si="14"/>
        <v>-0.541700761703933</v>
      </c>
      <c r="L493" s="25">
        <f t="shared" si="15"/>
        <v>-0.48827583886318526</v>
      </c>
      <c r="P493" s="25">
        <v>1</v>
      </c>
      <c r="Q493" s="25">
        <v>2</v>
      </c>
      <c r="R493" s="25">
        <v>2</v>
      </c>
      <c r="S493" s="25">
        <v>1</v>
      </c>
      <c r="T493" s="25">
        <v>2</v>
      </c>
      <c r="U493" s="25">
        <v>3</v>
      </c>
      <c r="V493" s="25">
        <v>3</v>
      </c>
      <c r="W493" s="25">
        <v>3</v>
      </c>
      <c r="X493" s="25">
        <v>1</v>
      </c>
      <c r="Y493" s="25">
        <v>2</v>
      </c>
    </row>
    <row r="494" spans="2:25" x14ac:dyDescent="0.25">
      <c r="B494" s="25">
        <v>1489</v>
      </c>
      <c r="C494" s="25" t="s">
        <v>31</v>
      </c>
      <c r="D494" s="25" t="s">
        <v>66</v>
      </c>
      <c r="E494" s="25">
        <v>0</v>
      </c>
      <c r="F494" s="25" t="s">
        <v>33</v>
      </c>
      <c r="G494" s="25">
        <v>39</v>
      </c>
      <c r="H494" s="25">
        <v>660000</v>
      </c>
      <c r="I494" s="25">
        <f>_xlfn.XLOOKUP('Clients Clustering'!B494,Data!P:P,Data!D:D)</f>
        <v>1120000</v>
      </c>
      <c r="K494" s="25">
        <f t="shared" si="14"/>
        <v>0.32758999101437886</v>
      </c>
      <c r="L494" s="25">
        <f t="shared" si="15"/>
        <v>-0.97121611247459294</v>
      </c>
      <c r="P494" s="25">
        <v>1</v>
      </c>
      <c r="Q494" s="25">
        <v>1</v>
      </c>
      <c r="R494" s="25">
        <v>1</v>
      </c>
      <c r="S494" s="25">
        <v>3</v>
      </c>
      <c r="T494" s="25">
        <v>1</v>
      </c>
      <c r="U494" s="25">
        <v>5</v>
      </c>
      <c r="V494" s="25">
        <v>6</v>
      </c>
      <c r="W494" s="25">
        <v>8</v>
      </c>
      <c r="X494" s="25">
        <v>9</v>
      </c>
      <c r="Y494" s="25">
        <v>1</v>
      </c>
    </row>
    <row r="495" spans="2:25" x14ac:dyDescent="0.25">
      <c r="B495" s="25">
        <v>1490</v>
      </c>
      <c r="C495" s="25" t="s">
        <v>31</v>
      </c>
      <c r="D495" s="25" t="s">
        <v>65</v>
      </c>
      <c r="E495" s="25">
        <v>3</v>
      </c>
      <c r="F495" s="25" t="s">
        <v>32</v>
      </c>
      <c r="G495" s="25">
        <v>57</v>
      </c>
      <c r="H495" s="25">
        <v>390000</v>
      </c>
      <c r="I495" s="25">
        <f>_xlfn.XLOOKUP('Clients Clustering'!B495,Data!P:P,Data!D:D)</f>
        <v>2650000</v>
      </c>
      <c r="K495" s="25">
        <f t="shared" si="14"/>
        <v>-1.0530482633029401</v>
      </c>
      <c r="L495" s="25">
        <f t="shared" si="15"/>
        <v>1.7654454379900508</v>
      </c>
      <c r="P495" s="25">
        <v>1</v>
      </c>
      <c r="Q495" s="25">
        <v>2</v>
      </c>
      <c r="R495" s="25">
        <v>2</v>
      </c>
      <c r="S495" s="25">
        <v>4</v>
      </c>
      <c r="T495" s="25">
        <v>3</v>
      </c>
      <c r="U495" s="25">
        <v>4</v>
      </c>
      <c r="V495" s="25">
        <v>5</v>
      </c>
      <c r="W495" s="25">
        <v>4</v>
      </c>
      <c r="X495" s="25">
        <v>3</v>
      </c>
      <c r="Y495" s="25">
        <v>4</v>
      </c>
    </row>
    <row r="496" spans="2:25" x14ac:dyDescent="0.25">
      <c r="B496" s="25">
        <v>1491</v>
      </c>
      <c r="C496" s="25" t="s">
        <v>31</v>
      </c>
      <c r="D496" s="25" t="s">
        <v>66</v>
      </c>
      <c r="E496" s="25">
        <v>0</v>
      </c>
      <c r="F496" s="25" t="s">
        <v>32</v>
      </c>
      <c r="G496" s="25">
        <v>36</v>
      </c>
      <c r="H496" s="25">
        <v>270000</v>
      </c>
      <c r="I496" s="25">
        <f>_xlfn.XLOOKUP('Clients Clustering'!B496,Data!P:P,Data!D:D)</f>
        <v>1070000</v>
      </c>
      <c r="K496" s="25">
        <f t="shared" si="14"/>
        <v>-1.6666652652217484</v>
      </c>
      <c r="L496" s="25">
        <f t="shared" si="15"/>
        <v>-1.0606494964767055</v>
      </c>
      <c r="P496" s="25">
        <v>1</v>
      </c>
      <c r="Q496" s="25">
        <v>2</v>
      </c>
      <c r="R496" s="25">
        <v>2</v>
      </c>
      <c r="S496" s="25">
        <v>1</v>
      </c>
      <c r="T496" s="25">
        <v>5</v>
      </c>
      <c r="U496" s="25">
        <v>2</v>
      </c>
      <c r="V496" s="25">
        <v>2</v>
      </c>
      <c r="W496" s="25">
        <v>2</v>
      </c>
      <c r="X496" s="25">
        <v>5</v>
      </c>
      <c r="Y496" s="25">
        <v>5</v>
      </c>
    </row>
    <row r="497" spans="2:25" x14ac:dyDescent="0.25">
      <c r="B497" s="25">
        <v>1492</v>
      </c>
      <c r="C497" s="25" t="s">
        <v>31</v>
      </c>
      <c r="D497" s="25" t="s">
        <v>65</v>
      </c>
      <c r="E497" s="25">
        <v>3</v>
      </c>
      <c r="F497" s="25" t="s">
        <v>32</v>
      </c>
      <c r="G497" s="25">
        <v>49</v>
      </c>
      <c r="H497" s="25">
        <v>590000</v>
      </c>
      <c r="I497" s="25">
        <f>_xlfn.XLOOKUP('Clients Clustering'!B497,Data!P:P,Data!D:D)</f>
        <v>1830000</v>
      </c>
      <c r="K497" s="25">
        <f t="shared" si="14"/>
        <v>-3.0353260104926044E-2</v>
      </c>
      <c r="L497" s="25">
        <f t="shared" si="15"/>
        <v>0.29873794035540513</v>
      </c>
      <c r="P497" s="25">
        <v>1</v>
      </c>
      <c r="Q497" s="25">
        <v>2</v>
      </c>
      <c r="R497" s="25">
        <v>2</v>
      </c>
      <c r="S497" s="25">
        <v>1</v>
      </c>
      <c r="T497" s="25">
        <v>2</v>
      </c>
      <c r="U497" s="25">
        <v>3</v>
      </c>
      <c r="V497" s="25">
        <v>3</v>
      </c>
      <c r="W497" s="25">
        <v>3</v>
      </c>
      <c r="X497" s="25">
        <v>2</v>
      </c>
      <c r="Y497" s="25">
        <v>3</v>
      </c>
    </row>
    <row r="498" spans="2:25" x14ac:dyDescent="0.25">
      <c r="B498" s="25">
        <v>1493</v>
      </c>
      <c r="C498" s="25" t="s">
        <v>31</v>
      </c>
      <c r="D498" s="25" t="s">
        <v>65</v>
      </c>
      <c r="E498" s="25">
        <v>4</v>
      </c>
      <c r="F498" s="25" t="s">
        <v>33</v>
      </c>
      <c r="G498" s="25">
        <v>63</v>
      </c>
      <c r="H498" s="25">
        <v>740000</v>
      </c>
      <c r="I498" s="25">
        <f>_xlfn.XLOOKUP('Clients Clustering'!B498,Data!P:P,Data!D:D)</f>
        <v>1100000</v>
      </c>
      <c r="K498" s="25">
        <f t="shared" si="14"/>
        <v>0.73666799229358448</v>
      </c>
      <c r="L498" s="25">
        <f t="shared" si="15"/>
        <v>-1.0069894660754379</v>
      </c>
      <c r="P498" s="25">
        <v>1</v>
      </c>
      <c r="Q498" s="25">
        <v>2</v>
      </c>
      <c r="R498" s="25">
        <v>2</v>
      </c>
      <c r="S498" s="25">
        <v>1</v>
      </c>
      <c r="T498" s="25">
        <v>2</v>
      </c>
      <c r="U498" s="25">
        <v>3</v>
      </c>
      <c r="V498" s="25">
        <v>3</v>
      </c>
      <c r="W498" s="25">
        <v>3</v>
      </c>
      <c r="X498" s="25">
        <v>1</v>
      </c>
      <c r="Y498" s="25">
        <v>2</v>
      </c>
    </row>
    <row r="499" spans="2:25" x14ac:dyDescent="0.25">
      <c r="B499" s="25">
        <v>1494</v>
      </c>
      <c r="C499" s="25" t="s">
        <v>34</v>
      </c>
      <c r="D499" s="25" t="s">
        <v>65</v>
      </c>
      <c r="E499" s="25">
        <v>2</v>
      </c>
      <c r="F499" s="25" t="s">
        <v>33</v>
      </c>
      <c r="G499" s="25">
        <v>48</v>
      </c>
      <c r="H499" s="25">
        <v>620000</v>
      </c>
      <c r="I499" s="25">
        <f>_xlfn.XLOOKUP('Clients Clustering'!B499,Data!P:P,Data!D:D)</f>
        <v>1110000</v>
      </c>
      <c r="K499" s="25">
        <f t="shared" si="14"/>
        <v>0.12305099037477606</v>
      </c>
      <c r="L499" s="25">
        <f t="shared" si="15"/>
        <v>-0.98910278927501549</v>
      </c>
      <c r="P499" s="25">
        <v>1</v>
      </c>
      <c r="Q499" s="25">
        <v>2</v>
      </c>
      <c r="R499" s="25">
        <v>2</v>
      </c>
      <c r="S499" s="25">
        <v>1</v>
      </c>
      <c r="T499" s="25">
        <v>5</v>
      </c>
      <c r="U499" s="25">
        <v>2</v>
      </c>
      <c r="V499" s="25">
        <v>2</v>
      </c>
      <c r="W499" s="25">
        <v>2</v>
      </c>
      <c r="X499" s="25">
        <v>5</v>
      </c>
      <c r="Y499" s="25">
        <v>5</v>
      </c>
    </row>
    <row r="500" spans="2:25" x14ac:dyDescent="0.25">
      <c r="B500" s="25">
        <v>1495</v>
      </c>
      <c r="C500" s="25" t="s">
        <v>31</v>
      </c>
      <c r="D500" s="25" t="s">
        <v>65</v>
      </c>
      <c r="E500" s="25">
        <v>3</v>
      </c>
      <c r="F500" s="25" t="s">
        <v>32</v>
      </c>
      <c r="G500" s="25">
        <v>57</v>
      </c>
      <c r="H500" s="25">
        <v>680000</v>
      </c>
      <c r="I500" s="25">
        <f>_xlfn.XLOOKUP('Clients Clustering'!B500,Data!P:P,Data!D:D)</f>
        <v>1800000</v>
      </c>
      <c r="K500" s="25">
        <f t="shared" si="14"/>
        <v>0.42985949133418022</v>
      </c>
      <c r="L500" s="25">
        <f t="shared" si="15"/>
        <v>0.24507790995413761</v>
      </c>
      <c r="P500" s="25">
        <v>1</v>
      </c>
      <c r="Q500" s="25">
        <v>2</v>
      </c>
      <c r="R500" s="25">
        <v>2</v>
      </c>
      <c r="S500" s="25">
        <v>1</v>
      </c>
      <c r="T500" s="25">
        <v>2</v>
      </c>
      <c r="U500" s="25">
        <v>3</v>
      </c>
      <c r="V500" s="25">
        <v>3</v>
      </c>
      <c r="W500" s="25">
        <v>3</v>
      </c>
      <c r="X500" s="25">
        <v>2</v>
      </c>
      <c r="Y500" s="25">
        <v>3</v>
      </c>
    </row>
    <row r="501" spans="2:25" x14ac:dyDescent="0.25">
      <c r="B501" s="25">
        <v>1496</v>
      </c>
      <c r="C501" s="25" t="s">
        <v>31</v>
      </c>
      <c r="D501" s="25" t="s">
        <v>65</v>
      </c>
      <c r="E501" s="25">
        <v>2</v>
      </c>
      <c r="F501" s="25" t="s">
        <v>32</v>
      </c>
      <c r="G501" s="25">
        <v>43</v>
      </c>
      <c r="H501" s="25">
        <v>860000</v>
      </c>
      <c r="I501" s="25">
        <f>_xlfn.XLOOKUP('Clients Clustering'!B501,Data!P:P,Data!D:D)</f>
        <v>1210000</v>
      </c>
      <c r="K501" s="25">
        <f t="shared" si="14"/>
        <v>1.3502849942123929</v>
      </c>
      <c r="L501" s="25">
        <f t="shared" si="15"/>
        <v>-0.81023602127079042</v>
      </c>
      <c r="P501" s="25">
        <v>1</v>
      </c>
      <c r="Q501" s="25">
        <v>2</v>
      </c>
      <c r="R501" s="25">
        <v>2</v>
      </c>
      <c r="S501" s="25">
        <v>1</v>
      </c>
      <c r="T501" s="25">
        <v>2</v>
      </c>
      <c r="U501" s="25">
        <v>3</v>
      </c>
      <c r="V501" s="25">
        <v>3</v>
      </c>
      <c r="W501" s="25">
        <v>3</v>
      </c>
      <c r="X501" s="25">
        <v>2</v>
      </c>
      <c r="Y501" s="25">
        <v>3</v>
      </c>
    </row>
    <row r="502" spans="2:25" x14ac:dyDescent="0.25">
      <c r="B502" s="25">
        <v>1497</v>
      </c>
      <c r="C502" s="25" t="s">
        <v>31</v>
      </c>
      <c r="D502" s="25" t="s">
        <v>66</v>
      </c>
      <c r="E502" s="25">
        <v>0</v>
      </c>
      <c r="F502" s="25" t="s">
        <v>33</v>
      </c>
      <c r="G502" s="25">
        <v>33</v>
      </c>
      <c r="H502" s="25">
        <v>890000</v>
      </c>
      <c r="I502" s="25">
        <f>_xlfn.XLOOKUP('Clients Clustering'!B502,Data!P:P,Data!D:D)</f>
        <v>1260000</v>
      </c>
      <c r="K502" s="25">
        <f t="shared" si="14"/>
        <v>1.5036892446920949</v>
      </c>
      <c r="L502" s="25">
        <f t="shared" si="15"/>
        <v>-0.72080263726867788</v>
      </c>
      <c r="P502" s="25">
        <v>1</v>
      </c>
      <c r="Q502" s="25">
        <v>2</v>
      </c>
      <c r="R502" s="25">
        <v>2</v>
      </c>
      <c r="S502" s="25">
        <v>1</v>
      </c>
      <c r="T502" s="25">
        <v>5</v>
      </c>
      <c r="U502" s="25">
        <v>2</v>
      </c>
      <c r="V502" s="25">
        <v>2</v>
      </c>
      <c r="W502" s="25">
        <v>2</v>
      </c>
      <c r="X502" s="25">
        <v>5</v>
      </c>
      <c r="Y502" s="25">
        <v>8</v>
      </c>
    </row>
    <row r="503" spans="2:25" x14ac:dyDescent="0.25">
      <c r="B503" s="25">
        <v>1498</v>
      </c>
      <c r="C503" s="25" t="s">
        <v>31</v>
      </c>
      <c r="D503" s="25" t="s">
        <v>65</v>
      </c>
      <c r="E503" s="25">
        <v>2</v>
      </c>
      <c r="F503" s="25" t="s">
        <v>32</v>
      </c>
      <c r="G503" s="25">
        <v>63</v>
      </c>
      <c r="H503" s="25">
        <v>520000</v>
      </c>
      <c r="I503" s="25">
        <f>_xlfn.XLOOKUP('Clients Clustering'!B503,Data!P:P,Data!D:D)</f>
        <v>1280000</v>
      </c>
      <c r="K503" s="25">
        <f t="shared" si="14"/>
        <v>-0.38829651122423092</v>
      </c>
      <c r="L503" s="25">
        <f t="shared" si="15"/>
        <v>-0.68502928366783289</v>
      </c>
      <c r="P503" s="25">
        <v>1</v>
      </c>
      <c r="Q503" s="25">
        <v>1</v>
      </c>
      <c r="R503" s="25">
        <v>3</v>
      </c>
      <c r="S503" s="25">
        <v>2</v>
      </c>
      <c r="T503" s="25">
        <v>4</v>
      </c>
      <c r="U503" s="25">
        <v>1</v>
      </c>
      <c r="V503" s="25">
        <v>1</v>
      </c>
      <c r="W503" s="25">
        <v>5</v>
      </c>
      <c r="X503" s="25">
        <v>6</v>
      </c>
      <c r="Y503" s="25">
        <v>7</v>
      </c>
    </row>
    <row r="504" spans="2:25" x14ac:dyDescent="0.25">
      <c r="B504" s="25">
        <v>1499</v>
      </c>
      <c r="C504" s="25" t="s">
        <v>34</v>
      </c>
      <c r="D504" s="25" t="s">
        <v>65</v>
      </c>
      <c r="E504" s="25">
        <v>3</v>
      </c>
      <c r="F504" s="25" t="s">
        <v>32</v>
      </c>
      <c r="G504" s="25">
        <v>49</v>
      </c>
      <c r="H504" s="25">
        <v>820000</v>
      </c>
      <c r="I504" s="25">
        <f>_xlfn.XLOOKUP('Clients Clustering'!B504,Data!P:P,Data!D:D)</f>
        <v>2170000</v>
      </c>
      <c r="K504" s="25">
        <f t="shared" si="14"/>
        <v>1.1457459935727901</v>
      </c>
      <c r="L504" s="25">
        <f t="shared" si="15"/>
        <v>0.90688495156977045</v>
      </c>
      <c r="P504" s="25">
        <v>1</v>
      </c>
      <c r="Q504" s="25">
        <v>2</v>
      </c>
      <c r="R504" s="25">
        <v>2</v>
      </c>
      <c r="S504" s="25">
        <v>1</v>
      </c>
      <c r="T504" s="25">
        <v>2</v>
      </c>
      <c r="U504" s="25">
        <v>3</v>
      </c>
      <c r="V504" s="25">
        <v>3</v>
      </c>
      <c r="W504" s="25">
        <v>3</v>
      </c>
      <c r="X504" s="25">
        <v>2</v>
      </c>
      <c r="Y504" s="25">
        <v>3</v>
      </c>
    </row>
    <row r="505" spans="2:25" x14ac:dyDescent="0.25">
      <c r="B505" s="25">
        <v>1500</v>
      </c>
      <c r="C505" s="25" t="s">
        <v>31</v>
      </c>
      <c r="D505" s="25" t="s">
        <v>65</v>
      </c>
      <c r="E505" s="25">
        <v>4</v>
      </c>
      <c r="F505" s="25" t="s">
        <v>33</v>
      </c>
      <c r="G505" s="25">
        <v>42</v>
      </c>
      <c r="H505" s="25">
        <v>780000</v>
      </c>
      <c r="I505" s="25">
        <f>_xlfn.XLOOKUP('Clients Clustering'!B505,Data!P:P,Data!D:D)</f>
        <v>950000</v>
      </c>
      <c r="K505" s="25">
        <f t="shared" si="14"/>
        <v>0.94120699293318721</v>
      </c>
      <c r="L505" s="25">
        <f t="shared" si="15"/>
        <v>-1.2752896180817757</v>
      </c>
      <c r="P505" s="25">
        <v>1</v>
      </c>
      <c r="Q505" s="25">
        <v>2</v>
      </c>
      <c r="R505" s="25">
        <v>2</v>
      </c>
      <c r="S505" s="25">
        <v>4</v>
      </c>
      <c r="T505" s="25">
        <v>3</v>
      </c>
      <c r="U505" s="25">
        <v>4</v>
      </c>
      <c r="V505" s="25">
        <v>5</v>
      </c>
      <c r="W505" s="25">
        <v>4</v>
      </c>
      <c r="X505" s="25">
        <v>3</v>
      </c>
      <c r="Y505" s="25">
        <v>4</v>
      </c>
    </row>
    <row r="506" spans="2:25" x14ac:dyDescent="0.25">
      <c r="B506" s="25">
        <v>1501</v>
      </c>
      <c r="C506" s="25" t="s">
        <v>31</v>
      </c>
      <c r="D506" s="25" t="s">
        <v>66</v>
      </c>
      <c r="E506" s="25">
        <v>0</v>
      </c>
      <c r="F506" s="25" t="s">
        <v>32</v>
      </c>
      <c r="G506" s="25">
        <v>30</v>
      </c>
      <c r="H506" s="25">
        <v>390000</v>
      </c>
      <c r="I506" s="25">
        <f>_xlfn.XLOOKUP('Clients Clustering'!B506,Data!P:P,Data!D:D)</f>
        <v>1230000</v>
      </c>
      <c r="K506" s="25">
        <f t="shared" si="14"/>
        <v>-1.0530482633029401</v>
      </c>
      <c r="L506" s="25">
        <f t="shared" si="15"/>
        <v>-0.77446266766994543</v>
      </c>
      <c r="P506" s="25">
        <v>1</v>
      </c>
      <c r="Q506" s="25">
        <v>2</v>
      </c>
      <c r="R506" s="25">
        <v>2</v>
      </c>
      <c r="S506" s="25">
        <v>1</v>
      </c>
      <c r="T506" s="25">
        <v>5</v>
      </c>
      <c r="U506" s="25">
        <v>2</v>
      </c>
      <c r="V506" s="25">
        <v>2</v>
      </c>
      <c r="W506" s="25">
        <v>2</v>
      </c>
      <c r="X506" s="25">
        <v>5</v>
      </c>
      <c r="Y506" s="25">
        <v>8</v>
      </c>
    </row>
    <row r="507" spans="2:25" x14ac:dyDescent="0.25">
      <c r="B507" s="25">
        <v>1502</v>
      </c>
      <c r="C507" s="25" t="s">
        <v>31</v>
      </c>
      <c r="D507" s="25" t="s">
        <v>66</v>
      </c>
      <c r="E507" s="25">
        <v>0</v>
      </c>
      <c r="F507" s="25" t="s">
        <v>33</v>
      </c>
      <c r="G507" s="25">
        <v>30</v>
      </c>
      <c r="H507" s="25">
        <v>510000</v>
      </c>
      <c r="I507" s="25">
        <f>_xlfn.XLOOKUP('Clients Clustering'!B507,Data!P:P,Data!D:D)</f>
        <v>1470000</v>
      </c>
      <c r="K507" s="25">
        <f t="shared" si="14"/>
        <v>-0.43943126138413163</v>
      </c>
      <c r="L507" s="25">
        <f t="shared" si="15"/>
        <v>-0.34518242445980518</v>
      </c>
      <c r="P507" s="25">
        <v>1</v>
      </c>
      <c r="Q507" s="25">
        <v>1</v>
      </c>
      <c r="R507" s="25">
        <v>3</v>
      </c>
      <c r="S507" s="25">
        <v>2</v>
      </c>
      <c r="T507" s="25">
        <v>4</v>
      </c>
      <c r="U507" s="25">
        <v>6</v>
      </c>
      <c r="V507" s="25">
        <v>7</v>
      </c>
      <c r="W507" s="25">
        <v>7</v>
      </c>
      <c r="X507" s="25">
        <v>4</v>
      </c>
      <c r="Y507" s="25">
        <v>6</v>
      </c>
    </row>
    <row r="508" spans="2:25" x14ac:dyDescent="0.25">
      <c r="B508" s="25">
        <v>1503</v>
      </c>
      <c r="C508" s="25" t="s">
        <v>31</v>
      </c>
      <c r="D508" s="25" t="s">
        <v>65</v>
      </c>
      <c r="E508" s="25">
        <v>2</v>
      </c>
      <c r="F508" s="25" t="s">
        <v>33</v>
      </c>
      <c r="G508" s="25">
        <v>64</v>
      </c>
      <c r="H508" s="25">
        <v>800000</v>
      </c>
      <c r="I508" s="25">
        <f>_xlfn.XLOOKUP('Clients Clustering'!B508,Data!P:P,Data!D:D)</f>
        <v>3010000</v>
      </c>
      <c r="K508" s="25">
        <f t="shared" si="14"/>
        <v>1.0434764932529885</v>
      </c>
      <c r="L508" s="25">
        <f t="shared" si="15"/>
        <v>2.4093658028052611</v>
      </c>
      <c r="P508" s="25">
        <v>1</v>
      </c>
      <c r="Q508" s="25">
        <v>2</v>
      </c>
      <c r="R508" s="25">
        <v>2</v>
      </c>
      <c r="S508" s="25">
        <v>1</v>
      </c>
      <c r="T508" s="25">
        <v>5</v>
      </c>
      <c r="U508" s="25">
        <v>2</v>
      </c>
      <c r="V508" s="25">
        <v>2</v>
      </c>
      <c r="W508" s="25">
        <v>2</v>
      </c>
      <c r="X508" s="25">
        <v>5</v>
      </c>
      <c r="Y508" s="25">
        <v>8</v>
      </c>
    </row>
    <row r="509" spans="2:25" x14ac:dyDescent="0.25">
      <c r="B509" s="25">
        <v>1504</v>
      </c>
      <c r="C509" s="25" t="s">
        <v>31</v>
      </c>
      <c r="D509" s="25" t="s">
        <v>66</v>
      </c>
      <c r="E509" s="25">
        <v>0</v>
      </c>
      <c r="F509" s="25" t="s">
        <v>32</v>
      </c>
      <c r="G509" s="25">
        <v>35</v>
      </c>
      <c r="H509" s="25">
        <v>580000</v>
      </c>
      <c r="I509" s="25">
        <f>_xlfn.XLOOKUP('Clients Clustering'!B509,Data!P:P,Data!D:D)</f>
        <v>1400000</v>
      </c>
      <c r="K509" s="25">
        <f t="shared" si="14"/>
        <v>-8.1488010264826743E-2</v>
      </c>
      <c r="L509" s="25">
        <f t="shared" si="15"/>
        <v>-0.47038916206276271</v>
      </c>
      <c r="P509" s="25">
        <v>1</v>
      </c>
      <c r="Q509" s="25">
        <v>2</v>
      </c>
      <c r="R509" s="25">
        <v>2</v>
      </c>
      <c r="S509" s="25">
        <v>1</v>
      </c>
      <c r="T509" s="25">
        <v>5</v>
      </c>
      <c r="U509" s="25">
        <v>2</v>
      </c>
      <c r="V509" s="25">
        <v>2</v>
      </c>
      <c r="W509" s="25">
        <v>2</v>
      </c>
      <c r="X509" s="25">
        <v>5</v>
      </c>
      <c r="Y509" s="25">
        <v>8</v>
      </c>
    </row>
    <row r="510" spans="2:25" x14ac:dyDescent="0.25">
      <c r="B510" s="25">
        <v>1505</v>
      </c>
      <c r="C510" s="25" t="s">
        <v>34</v>
      </c>
      <c r="D510" s="25" t="s">
        <v>64</v>
      </c>
      <c r="E510" s="25">
        <v>0</v>
      </c>
      <c r="F510" s="25" t="s">
        <v>33</v>
      </c>
      <c r="G510" s="25">
        <v>41</v>
      </c>
      <c r="H510" s="25">
        <v>520000</v>
      </c>
      <c r="I510" s="25">
        <f>_xlfn.XLOOKUP('Clients Clustering'!B510,Data!P:P,Data!D:D)</f>
        <v>1480000</v>
      </c>
      <c r="K510" s="25">
        <f t="shared" si="14"/>
        <v>-0.38829651122423092</v>
      </c>
      <c r="L510" s="25">
        <f t="shared" si="15"/>
        <v>-0.32729574765938269</v>
      </c>
      <c r="P510" s="25">
        <v>1</v>
      </c>
      <c r="Q510" s="25">
        <v>2</v>
      </c>
      <c r="R510" s="25">
        <v>2</v>
      </c>
      <c r="S510" s="25">
        <v>1</v>
      </c>
      <c r="T510" s="25">
        <v>5</v>
      </c>
      <c r="U510" s="25">
        <v>2</v>
      </c>
      <c r="V510" s="25">
        <v>2</v>
      </c>
      <c r="W510" s="25">
        <v>2</v>
      </c>
      <c r="X510" s="25">
        <v>5</v>
      </c>
      <c r="Y510" s="25">
        <v>5</v>
      </c>
    </row>
    <row r="511" spans="2:25" x14ac:dyDescent="0.25">
      <c r="B511" s="25">
        <v>1506</v>
      </c>
      <c r="C511" s="25" t="s">
        <v>31</v>
      </c>
      <c r="D511" s="25" t="s">
        <v>65</v>
      </c>
      <c r="E511" s="25">
        <v>2</v>
      </c>
      <c r="F511" s="25" t="s">
        <v>32</v>
      </c>
      <c r="G511" s="25">
        <v>61</v>
      </c>
      <c r="H511" s="25">
        <v>590000</v>
      </c>
      <c r="I511" s="25">
        <f>_xlfn.XLOOKUP('Clients Clustering'!B511,Data!P:P,Data!D:D)</f>
        <v>1690000</v>
      </c>
      <c r="K511" s="25">
        <f t="shared" si="14"/>
        <v>-3.0353260104926044E-2</v>
      </c>
      <c r="L511" s="25">
        <f t="shared" si="15"/>
        <v>4.8324465149490022E-2</v>
      </c>
      <c r="P511" s="25">
        <v>1</v>
      </c>
      <c r="Q511" s="25">
        <v>1</v>
      </c>
      <c r="R511" s="25">
        <v>3</v>
      </c>
      <c r="S511" s="25">
        <v>2</v>
      </c>
      <c r="T511" s="25">
        <v>4</v>
      </c>
      <c r="U511" s="25">
        <v>1</v>
      </c>
      <c r="V511" s="25">
        <v>1</v>
      </c>
      <c r="W511" s="25">
        <v>5</v>
      </c>
      <c r="X511" s="25">
        <v>6</v>
      </c>
      <c r="Y511" s="25">
        <v>7</v>
      </c>
    </row>
    <row r="512" spans="2:25" x14ac:dyDescent="0.25">
      <c r="B512" s="25">
        <v>1507</v>
      </c>
      <c r="C512" s="25" t="s">
        <v>31</v>
      </c>
      <c r="D512" s="25" t="s">
        <v>65</v>
      </c>
      <c r="E512" s="25">
        <v>3</v>
      </c>
      <c r="F512" s="25" t="s">
        <v>33</v>
      </c>
      <c r="G512" s="25">
        <v>41</v>
      </c>
      <c r="H512" s="25">
        <v>840000</v>
      </c>
      <c r="I512" s="25">
        <f>_xlfn.XLOOKUP('Clients Clustering'!B512,Data!P:P,Data!D:D)</f>
        <v>2110000</v>
      </c>
      <c r="K512" s="25">
        <f t="shared" si="14"/>
        <v>1.2480154938925914</v>
      </c>
      <c r="L512" s="25">
        <f t="shared" si="15"/>
        <v>0.79956489076723536</v>
      </c>
      <c r="P512" s="25">
        <v>1</v>
      </c>
      <c r="Q512" s="25">
        <v>1</v>
      </c>
      <c r="R512" s="25">
        <v>3</v>
      </c>
      <c r="S512" s="25">
        <v>2</v>
      </c>
      <c r="T512" s="25">
        <v>4</v>
      </c>
      <c r="U512" s="25">
        <v>1</v>
      </c>
      <c r="V512" s="25">
        <v>1</v>
      </c>
      <c r="W512" s="25">
        <v>1</v>
      </c>
      <c r="X512" s="25">
        <v>8</v>
      </c>
      <c r="Y512" s="25">
        <v>10</v>
      </c>
    </row>
    <row r="513" spans="2:25" x14ac:dyDescent="0.25">
      <c r="B513" s="25">
        <v>1508</v>
      </c>
      <c r="C513" s="25" t="s">
        <v>31</v>
      </c>
      <c r="D513" s="25" t="s">
        <v>65</v>
      </c>
      <c r="E513" s="25">
        <v>2</v>
      </c>
      <c r="F513" s="25" t="s">
        <v>33</v>
      </c>
      <c r="G513" s="25">
        <v>44</v>
      </c>
      <c r="H513" s="25">
        <v>1080000</v>
      </c>
      <c r="I513" s="25">
        <f>_xlfn.XLOOKUP('Clients Clustering'!B513,Data!P:P,Data!D:D)</f>
        <v>2180000</v>
      </c>
      <c r="K513" s="25">
        <f t="shared" si="14"/>
        <v>2.4752494977302084</v>
      </c>
      <c r="L513" s="25">
        <f t="shared" si="15"/>
        <v>0.924771628370193</v>
      </c>
      <c r="P513" s="25">
        <v>1</v>
      </c>
      <c r="Q513" s="25">
        <v>2</v>
      </c>
      <c r="R513" s="25">
        <v>2</v>
      </c>
      <c r="S513" s="25">
        <v>1</v>
      </c>
      <c r="T513" s="25">
        <v>5</v>
      </c>
      <c r="U513" s="25">
        <v>2</v>
      </c>
      <c r="V513" s="25">
        <v>2</v>
      </c>
      <c r="W513" s="25">
        <v>2</v>
      </c>
      <c r="X513" s="25">
        <v>5</v>
      </c>
      <c r="Y513" s="25">
        <v>5</v>
      </c>
    </row>
    <row r="514" spans="2:25" x14ac:dyDescent="0.25">
      <c r="B514" s="25">
        <v>1509</v>
      </c>
      <c r="C514" s="25" t="s">
        <v>34</v>
      </c>
      <c r="D514" s="25" t="s">
        <v>65</v>
      </c>
      <c r="E514" s="25">
        <v>2</v>
      </c>
      <c r="F514" s="25" t="s">
        <v>33</v>
      </c>
      <c r="G514" s="25">
        <v>64</v>
      </c>
      <c r="H514" s="25">
        <v>560000</v>
      </c>
      <c r="I514" s="25">
        <f>_xlfn.XLOOKUP('Clients Clustering'!B514,Data!P:P,Data!D:D)</f>
        <v>1820000</v>
      </c>
      <c r="K514" s="25">
        <f t="shared" si="14"/>
        <v>-0.18375751058462814</v>
      </c>
      <c r="L514" s="25">
        <f t="shared" si="15"/>
        <v>0.28085126355498263</v>
      </c>
      <c r="P514" s="25">
        <v>1</v>
      </c>
      <c r="Q514" s="25">
        <v>2</v>
      </c>
      <c r="R514" s="25">
        <v>2</v>
      </c>
      <c r="S514" s="25">
        <v>4</v>
      </c>
      <c r="T514" s="25">
        <v>3</v>
      </c>
      <c r="U514" s="25">
        <v>4</v>
      </c>
      <c r="V514" s="25">
        <v>5</v>
      </c>
      <c r="W514" s="25">
        <v>4</v>
      </c>
      <c r="X514" s="25">
        <v>3</v>
      </c>
      <c r="Y514" s="25">
        <v>4</v>
      </c>
    </row>
    <row r="515" spans="2:25" x14ac:dyDescent="0.25">
      <c r="B515" s="25">
        <v>1510</v>
      </c>
      <c r="C515" s="25" t="s">
        <v>31</v>
      </c>
      <c r="D515" s="25" t="s">
        <v>66</v>
      </c>
      <c r="E515" s="25">
        <v>0</v>
      </c>
      <c r="F515" s="25" t="s">
        <v>32</v>
      </c>
      <c r="G515" s="25">
        <v>30</v>
      </c>
      <c r="H515" s="25">
        <v>340000</v>
      </c>
      <c r="I515" s="25">
        <f>_xlfn.XLOOKUP('Clients Clustering'!B515,Data!P:P,Data!D:D)</f>
        <v>730000</v>
      </c>
      <c r="K515" s="25">
        <f t="shared" si="14"/>
        <v>-1.3087220141024436</v>
      </c>
      <c r="L515" s="25">
        <f t="shared" si="15"/>
        <v>-1.6687965076910709</v>
      </c>
      <c r="P515" s="25">
        <v>1</v>
      </c>
      <c r="Q515" s="25">
        <v>2</v>
      </c>
      <c r="R515" s="25">
        <v>2</v>
      </c>
      <c r="S515" s="25">
        <v>1</v>
      </c>
      <c r="T515" s="25">
        <v>5</v>
      </c>
      <c r="U515" s="25">
        <v>2</v>
      </c>
      <c r="V515" s="25">
        <v>2</v>
      </c>
      <c r="W515" s="25">
        <v>2</v>
      </c>
      <c r="X515" s="25">
        <v>5</v>
      </c>
      <c r="Y515" s="25">
        <v>5</v>
      </c>
    </row>
    <row r="516" spans="2:25" x14ac:dyDescent="0.25">
      <c r="B516" s="25">
        <v>1511</v>
      </c>
      <c r="C516" s="25" t="s">
        <v>34</v>
      </c>
      <c r="D516" s="25" t="s">
        <v>65</v>
      </c>
      <c r="E516" s="25">
        <v>3</v>
      </c>
      <c r="F516" s="25" t="s">
        <v>33</v>
      </c>
      <c r="G516" s="25">
        <v>60</v>
      </c>
      <c r="H516" s="25">
        <v>600000</v>
      </c>
      <c r="I516" s="25">
        <f>_xlfn.XLOOKUP('Clients Clustering'!B516,Data!P:P,Data!D:D)</f>
        <v>1670000</v>
      </c>
      <c r="K516" s="25">
        <f t="shared" si="14"/>
        <v>2.0781490054974653E-2</v>
      </c>
      <c r="L516" s="25">
        <f t="shared" si="15"/>
        <v>1.2551111548645005E-2</v>
      </c>
      <c r="P516" s="25">
        <v>1</v>
      </c>
      <c r="Q516" s="25">
        <v>2</v>
      </c>
      <c r="R516" s="25">
        <v>2</v>
      </c>
      <c r="S516" s="25">
        <v>1</v>
      </c>
      <c r="T516" s="25">
        <v>5</v>
      </c>
      <c r="U516" s="25">
        <v>2</v>
      </c>
      <c r="V516" s="25">
        <v>2</v>
      </c>
      <c r="W516" s="25">
        <v>2</v>
      </c>
      <c r="X516" s="25">
        <v>5</v>
      </c>
      <c r="Y516" s="25">
        <v>8</v>
      </c>
    </row>
    <row r="517" spans="2:25" x14ac:dyDescent="0.25">
      <c r="B517" s="25">
        <v>1512</v>
      </c>
      <c r="C517" s="25" t="s">
        <v>31</v>
      </c>
      <c r="D517" s="25" t="s">
        <v>66</v>
      </c>
      <c r="E517" s="25">
        <v>0</v>
      </c>
      <c r="F517" s="25" t="s">
        <v>33</v>
      </c>
      <c r="G517" s="25">
        <v>34</v>
      </c>
      <c r="H517" s="25">
        <v>640000</v>
      </c>
      <c r="I517" s="25">
        <f>_xlfn.XLOOKUP('Clients Clustering'!B517,Data!P:P,Data!D:D)</f>
        <v>1520000</v>
      </c>
      <c r="K517" s="25">
        <f t="shared" si="14"/>
        <v>0.22532049069457744</v>
      </c>
      <c r="L517" s="25">
        <f t="shared" si="15"/>
        <v>-0.25574904045769264</v>
      </c>
      <c r="P517" s="25">
        <v>1</v>
      </c>
      <c r="Q517" s="25">
        <v>2</v>
      </c>
      <c r="R517" s="25">
        <v>2</v>
      </c>
      <c r="S517" s="25">
        <v>1</v>
      </c>
      <c r="T517" s="25">
        <v>5</v>
      </c>
      <c r="U517" s="25">
        <v>2</v>
      </c>
      <c r="V517" s="25">
        <v>2</v>
      </c>
      <c r="W517" s="25">
        <v>2</v>
      </c>
      <c r="X517" s="25">
        <v>1</v>
      </c>
      <c r="Y517" s="25">
        <v>8</v>
      </c>
    </row>
    <row r="518" spans="2:25" x14ac:dyDescent="0.25">
      <c r="B518" s="25">
        <v>1513</v>
      </c>
      <c r="C518" s="25" t="s">
        <v>31</v>
      </c>
      <c r="D518" s="25" t="s">
        <v>65</v>
      </c>
      <c r="E518" s="25">
        <v>3</v>
      </c>
      <c r="F518" s="25" t="s">
        <v>33</v>
      </c>
      <c r="G518" s="25">
        <v>42</v>
      </c>
      <c r="H518" s="25">
        <v>580000</v>
      </c>
      <c r="I518" s="25">
        <f>_xlfn.XLOOKUP('Clients Clustering'!B518,Data!P:P,Data!D:D)</f>
        <v>1210000</v>
      </c>
      <c r="K518" s="25">
        <f t="shared" ref="K518:K581" si="16">STANDARDIZE(H518,AVERAGE(H:H),_xlfn.STDEV.S(H:H))</f>
        <v>-8.1488010264826743E-2</v>
      </c>
      <c r="L518" s="25">
        <f t="shared" ref="L518:L581" si="17">STANDARDIZE(I518,AVERAGE(I:I),_xlfn.STDEV.S(I:I))</f>
        <v>-0.81023602127079042</v>
      </c>
      <c r="P518" s="25">
        <v>1</v>
      </c>
      <c r="Q518" s="25">
        <v>2</v>
      </c>
      <c r="R518" s="25">
        <v>2</v>
      </c>
      <c r="S518" s="25">
        <v>4</v>
      </c>
      <c r="T518" s="25">
        <v>3</v>
      </c>
      <c r="U518" s="25">
        <v>4</v>
      </c>
      <c r="V518" s="25">
        <v>5</v>
      </c>
      <c r="W518" s="25">
        <v>4</v>
      </c>
      <c r="X518" s="25">
        <v>3</v>
      </c>
      <c r="Y518" s="25">
        <v>4</v>
      </c>
    </row>
    <row r="519" spans="2:25" x14ac:dyDescent="0.25">
      <c r="B519" s="25">
        <v>1514</v>
      </c>
      <c r="C519" s="25" t="s">
        <v>31</v>
      </c>
      <c r="D519" s="25" t="s">
        <v>66</v>
      </c>
      <c r="E519" s="25">
        <v>0</v>
      </c>
      <c r="F519" s="25" t="s">
        <v>33</v>
      </c>
      <c r="G519" s="25">
        <v>38</v>
      </c>
      <c r="H519" s="25">
        <v>340000</v>
      </c>
      <c r="I519" s="25">
        <f>_xlfn.XLOOKUP('Clients Clustering'!B519,Data!P:P,Data!D:D)</f>
        <v>1140000</v>
      </c>
      <c r="K519" s="25">
        <f t="shared" si="16"/>
        <v>-1.3087220141024436</v>
      </c>
      <c r="L519" s="25">
        <f t="shared" si="17"/>
        <v>-0.93544275887374795</v>
      </c>
      <c r="P519" s="25">
        <v>1</v>
      </c>
      <c r="Q519" s="25">
        <v>2</v>
      </c>
      <c r="R519" s="25">
        <v>1</v>
      </c>
      <c r="S519" s="25">
        <v>3</v>
      </c>
      <c r="T519" s="25">
        <v>1</v>
      </c>
      <c r="U519" s="25">
        <v>5</v>
      </c>
      <c r="V519" s="25">
        <v>4</v>
      </c>
      <c r="W519" s="25">
        <v>6</v>
      </c>
      <c r="X519" s="25">
        <v>7</v>
      </c>
      <c r="Y519" s="25">
        <v>9</v>
      </c>
    </row>
    <row r="520" spans="2:25" x14ac:dyDescent="0.25">
      <c r="B520" s="25">
        <v>1515</v>
      </c>
      <c r="C520" s="25" t="s">
        <v>34</v>
      </c>
      <c r="D520" s="25" t="s">
        <v>65</v>
      </c>
      <c r="E520" s="25">
        <v>2</v>
      </c>
      <c r="F520" s="25" t="s">
        <v>33</v>
      </c>
      <c r="G520" s="25">
        <v>60</v>
      </c>
      <c r="H520" s="25">
        <v>500000</v>
      </c>
      <c r="I520" s="25">
        <f>_xlfn.XLOOKUP('Clients Clustering'!B520,Data!P:P,Data!D:D)</f>
        <v>2090000</v>
      </c>
      <c r="K520" s="25">
        <f t="shared" si="16"/>
        <v>-0.49056601154403234</v>
      </c>
      <c r="L520" s="25">
        <f t="shared" si="17"/>
        <v>0.76379153716639037</v>
      </c>
      <c r="P520" s="25">
        <v>1</v>
      </c>
      <c r="Q520" s="25">
        <v>2</v>
      </c>
      <c r="R520" s="25">
        <v>2</v>
      </c>
      <c r="S520" s="25">
        <v>4</v>
      </c>
      <c r="T520" s="25">
        <v>3</v>
      </c>
      <c r="U520" s="25">
        <v>4</v>
      </c>
      <c r="V520" s="25">
        <v>5</v>
      </c>
      <c r="W520" s="25">
        <v>4</v>
      </c>
      <c r="X520" s="25">
        <v>3</v>
      </c>
      <c r="Y520" s="25">
        <v>4</v>
      </c>
    </row>
    <row r="521" spans="2:25" x14ac:dyDescent="0.25">
      <c r="B521" s="25">
        <v>1516</v>
      </c>
      <c r="C521" s="25" t="s">
        <v>31</v>
      </c>
      <c r="D521" s="25" t="s">
        <v>66</v>
      </c>
      <c r="E521" s="25">
        <v>0</v>
      </c>
      <c r="F521" s="25" t="s">
        <v>33</v>
      </c>
      <c r="G521" s="25">
        <v>31</v>
      </c>
      <c r="H521" s="25">
        <v>270000</v>
      </c>
      <c r="I521" s="25">
        <f>_xlfn.XLOOKUP('Clients Clustering'!B521,Data!P:P,Data!D:D)</f>
        <v>730000</v>
      </c>
      <c r="K521" s="25">
        <f t="shared" si="16"/>
        <v>-1.6666652652217484</v>
      </c>
      <c r="L521" s="25">
        <f t="shared" si="17"/>
        <v>-1.6687965076910709</v>
      </c>
      <c r="P521" s="25">
        <v>1</v>
      </c>
      <c r="Q521" s="25">
        <v>2</v>
      </c>
      <c r="R521" s="25">
        <v>2</v>
      </c>
      <c r="S521" s="25">
        <v>4</v>
      </c>
      <c r="T521" s="25">
        <v>3</v>
      </c>
      <c r="U521" s="25">
        <v>4</v>
      </c>
      <c r="V521" s="25">
        <v>5</v>
      </c>
      <c r="W521" s="25">
        <v>4</v>
      </c>
      <c r="X521" s="25">
        <v>3</v>
      </c>
      <c r="Y521" s="25">
        <v>4</v>
      </c>
    </row>
    <row r="522" spans="2:25" x14ac:dyDescent="0.25">
      <c r="B522" s="25">
        <v>1517</v>
      </c>
      <c r="C522" s="25" t="s">
        <v>34</v>
      </c>
      <c r="D522" s="25" t="s">
        <v>65</v>
      </c>
      <c r="E522" s="25">
        <v>2</v>
      </c>
      <c r="F522" s="25" t="s">
        <v>33</v>
      </c>
      <c r="G522" s="25">
        <v>48</v>
      </c>
      <c r="H522" s="25">
        <v>390000</v>
      </c>
      <c r="I522" s="25">
        <f>_xlfn.XLOOKUP('Clients Clustering'!B522,Data!P:P,Data!D:D)</f>
        <v>1130000</v>
      </c>
      <c r="K522" s="25">
        <f t="shared" si="16"/>
        <v>-1.0530482633029401</v>
      </c>
      <c r="L522" s="25">
        <f t="shared" si="17"/>
        <v>-0.9533294356741705</v>
      </c>
      <c r="P522" s="25">
        <v>1</v>
      </c>
      <c r="Q522" s="25">
        <v>2</v>
      </c>
      <c r="R522" s="25">
        <v>2</v>
      </c>
      <c r="S522" s="25">
        <v>4</v>
      </c>
      <c r="T522" s="25">
        <v>3</v>
      </c>
      <c r="U522" s="25">
        <v>4</v>
      </c>
      <c r="V522" s="25">
        <v>5</v>
      </c>
      <c r="W522" s="25">
        <v>4</v>
      </c>
      <c r="X522" s="25">
        <v>3</v>
      </c>
      <c r="Y522" s="25">
        <v>4</v>
      </c>
    </row>
    <row r="523" spans="2:25" x14ac:dyDescent="0.25">
      <c r="B523" s="25">
        <v>1518</v>
      </c>
      <c r="C523" s="25" t="s">
        <v>34</v>
      </c>
      <c r="D523" s="25" t="s">
        <v>65</v>
      </c>
      <c r="E523" s="25">
        <v>3</v>
      </c>
      <c r="F523" s="25" t="s">
        <v>33</v>
      </c>
      <c r="G523" s="25">
        <v>57</v>
      </c>
      <c r="H523" s="25">
        <v>430000</v>
      </c>
      <c r="I523" s="25">
        <f>_xlfn.XLOOKUP('Clients Clustering'!B523,Data!P:P,Data!D:D)</f>
        <v>1070000</v>
      </c>
      <c r="K523" s="25">
        <f t="shared" si="16"/>
        <v>-0.84850926266333726</v>
      </c>
      <c r="L523" s="25">
        <f t="shared" si="17"/>
        <v>-1.0606494964767055</v>
      </c>
      <c r="P523" s="25">
        <v>1</v>
      </c>
      <c r="Q523" s="25">
        <v>2</v>
      </c>
      <c r="R523" s="25">
        <v>2</v>
      </c>
      <c r="S523" s="25">
        <v>1</v>
      </c>
      <c r="T523" s="25">
        <v>5</v>
      </c>
      <c r="U523" s="25">
        <v>2</v>
      </c>
      <c r="V523" s="25">
        <v>2</v>
      </c>
      <c r="W523" s="25">
        <v>2</v>
      </c>
      <c r="X523" s="25">
        <v>5</v>
      </c>
      <c r="Y523" s="25">
        <v>8</v>
      </c>
    </row>
    <row r="524" spans="2:25" x14ac:dyDescent="0.25">
      <c r="B524" s="25">
        <v>1519</v>
      </c>
      <c r="C524" s="25" t="s">
        <v>31</v>
      </c>
      <c r="D524" s="25" t="s">
        <v>65</v>
      </c>
      <c r="E524" s="25">
        <v>3</v>
      </c>
      <c r="F524" s="25" t="s">
        <v>33</v>
      </c>
      <c r="G524" s="25">
        <v>61</v>
      </c>
      <c r="H524" s="25">
        <v>570000</v>
      </c>
      <c r="I524" s="25">
        <f>_xlfn.XLOOKUP('Clients Clustering'!B524,Data!P:P,Data!D:D)</f>
        <v>1430000</v>
      </c>
      <c r="K524" s="25">
        <f t="shared" si="16"/>
        <v>-0.13262276042472745</v>
      </c>
      <c r="L524" s="25">
        <f t="shared" si="17"/>
        <v>-0.41672913166149522</v>
      </c>
      <c r="P524" s="25">
        <v>1</v>
      </c>
      <c r="Q524" s="25">
        <v>1</v>
      </c>
      <c r="R524" s="25">
        <v>3</v>
      </c>
      <c r="S524" s="25">
        <v>2</v>
      </c>
      <c r="T524" s="25">
        <v>4</v>
      </c>
      <c r="U524" s="25">
        <v>1</v>
      </c>
      <c r="V524" s="25">
        <v>1</v>
      </c>
      <c r="W524" s="25">
        <v>1</v>
      </c>
      <c r="X524" s="25">
        <v>8</v>
      </c>
      <c r="Y524" s="25">
        <v>10</v>
      </c>
    </row>
    <row r="525" spans="2:25" x14ac:dyDescent="0.25">
      <c r="B525" s="25">
        <v>1520</v>
      </c>
      <c r="C525" s="25" t="s">
        <v>31</v>
      </c>
      <c r="D525" s="25" t="s">
        <v>65</v>
      </c>
      <c r="E525" s="25">
        <v>3</v>
      </c>
      <c r="F525" s="25" t="s">
        <v>32</v>
      </c>
      <c r="G525" s="25">
        <v>61</v>
      </c>
      <c r="H525" s="25">
        <v>940000</v>
      </c>
      <c r="I525" s="25">
        <f>_xlfn.XLOOKUP('Clients Clustering'!B525,Data!P:P,Data!D:D)</f>
        <v>2100000</v>
      </c>
      <c r="K525" s="25">
        <f t="shared" si="16"/>
        <v>1.7593629954915984</v>
      </c>
      <c r="L525" s="25">
        <f t="shared" si="17"/>
        <v>0.78167821396681292</v>
      </c>
      <c r="P525" s="25">
        <v>1</v>
      </c>
      <c r="Q525" s="25">
        <v>2</v>
      </c>
      <c r="R525" s="25">
        <v>2</v>
      </c>
      <c r="S525" s="25">
        <v>1</v>
      </c>
      <c r="T525" s="25">
        <v>2</v>
      </c>
      <c r="U525" s="25">
        <v>3</v>
      </c>
      <c r="V525" s="25">
        <v>3</v>
      </c>
      <c r="W525" s="25">
        <v>3</v>
      </c>
      <c r="X525" s="25">
        <v>2</v>
      </c>
      <c r="Y525" s="25">
        <v>3</v>
      </c>
    </row>
    <row r="526" spans="2:25" x14ac:dyDescent="0.25">
      <c r="B526" s="25">
        <v>1521</v>
      </c>
      <c r="C526" s="25" t="s">
        <v>31</v>
      </c>
      <c r="D526" s="25" t="s">
        <v>65</v>
      </c>
      <c r="E526" s="25">
        <v>2</v>
      </c>
      <c r="F526" s="25" t="s">
        <v>32</v>
      </c>
      <c r="G526" s="25">
        <v>45</v>
      </c>
      <c r="H526" s="25">
        <v>830000</v>
      </c>
      <c r="I526" s="25">
        <f>_xlfn.XLOOKUP('Clients Clustering'!B526,Data!P:P,Data!D:D)</f>
        <v>1260000</v>
      </c>
      <c r="K526" s="25">
        <f t="shared" si="16"/>
        <v>1.1968807437326907</v>
      </c>
      <c r="L526" s="25">
        <f t="shared" si="17"/>
        <v>-0.72080263726867788</v>
      </c>
      <c r="P526" s="25">
        <v>1</v>
      </c>
      <c r="Q526" s="25">
        <v>2</v>
      </c>
      <c r="R526" s="25">
        <v>2</v>
      </c>
      <c r="S526" s="25">
        <v>1</v>
      </c>
      <c r="T526" s="25">
        <v>5</v>
      </c>
      <c r="U526" s="25">
        <v>2</v>
      </c>
      <c r="V526" s="25">
        <v>2</v>
      </c>
      <c r="W526" s="25">
        <v>2</v>
      </c>
      <c r="X526" s="25">
        <v>5</v>
      </c>
      <c r="Y526" s="25">
        <v>8</v>
      </c>
    </row>
    <row r="527" spans="2:25" x14ac:dyDescent="0.25">
      <c r="B527" s="25">
        <v>1522</v>
      </c>
      <c r="C527" s="25" t="s">
        <v>31</v>
      </c>
      <c r="D527" s="25" t="s">
        <v>65</v>
      </c>
      <c r="E527" s="25">
        <v>4</v>
      </c>
      <c r="F527" s="25" t="s">
        <v>32</v>
      </c>
      <c r="G527" s="25">
        <v>64</v>
      </c>
      <c r="H527" s="25">
        <v>590000</v>
      </c>
      <c r="I527" s="25">
        <f>_xlfn.XLOOKUP('Clients Clustering'!B527,Data!P:P,Data!D:D)</f>
        <v>1470000</v>
      </c>
      <c r="K527" s="25">
        <f t="shared" si="16"/>
        <v>-3.0353260104926044E-2</v>
      </c>
      <c r="L527" s="25">
        <f t="shared" si="17"/>
        <v>-0.34518242445980518</v>
      </c>
      <c r="P527" s="25">
        <v>1</v>
      </c>
      <c r="Q527" s="25">
        <v>2</v>
      </c>
      <c r="R527" s="25">
        <v>2</v>
      </c>
      <c r="S527" s="25">
        <v>1</v>
      </c>
      <c r="T527" s="25">
        <v>5</v>
      </c>
      <c r="U527" s="25">
        <v>2</v>
      </c>
      <c r="V527" s="25">
        <v>2</v>
      </c>
      <c r="W527" s="25">
        <v>2</v>
      </c>
      <c r="X527" s="25">
        <v>5</v>
      </c>
      <c r="Y527" s="25">
        <v>8</v>
      </c>
    </row>
    <row r="528" spans="2:25" x14ac:dyDescent="0.25">
      <c r="B528" s="25">
        <v>1523</v>
      </c>
      <c r="C528" s="25" t="s">
        <v>31</v>
      </c>
      <c r="D528" s="25" t="s">
        <v>65</v>
      </c>
      <c r="E528" s="25">
        <v>4</v>
      </c>
      <c r="F528" s="25" t="s">
        <v>32</v>
      </c>
      <c r="G528" s="25">
        <v>51</v>
      </c>
      <c r="H528" s="25">
        <v>540000</v>
      </c>
      <c r="I528" s="25">
        <f>_xlfn.XLOOKUP('Clients Clustering'!B528,Data!P:P,Data!D:D)</f>
        <v>1610000</v>
      </c>
      <c r="K528" s="25">
        <f t="shared" si="16"/>
        <v>-0.28602701090442956</v>
      </c>
      <c r="L528" s="25">
        <f t="shared" si="17"/>
        <v>-9.4768949253890053E-2</v>
      </c>
      <c r="P528" s="25">
        <v>1</v>
      </c>
      <c r="Q528" s="25">
        <v>2</v>
      </c>
      <c r="R528" s="25">
        <v>2</v>
      </c>
      <c r="S528" s="25">
        <v>1</v>
      </c>
      <c r="T528" s="25">
        <v>5</v>
      </c>
      <c r="U528" s="25">
        <v>2</v>
      </c>
      <c r="V528" s="25">
        <v>2</v>
      </c>
      <c r="W528" s="25">
        <v>2</v>
      </c>
      <c r="X528" s="25">
        <v>5</v>
      </c>
      <c r="Y528" s="25">
        <v>8</v>
      </c>
    </row>
    <row r="529" spans="2:25" x14ac:dyDescent="0.25">
      <c r="B529" s="25">
        <v>1524</v>
      </c>
      <c r="C529" s="25" t="s">
        <v>34</v>
      </c>
      <c r="D529" s="25" t="s">
        <v>65</v>
      </c>
      <c r="E529" s="25">
        <v>4</v>
      </c>
      <c r="F529" s="25" t="s">
        <v>33</v>
      </c>
      <c r="G529" s="25">
        <v>42</v>
      </c>
      <c r="H529" s="25">
        <v>570000</v>
      </c>
      <c r="I529" s="25">
        <f>_xlfn.XLOOKUP('Clients Clustering'!B529,Data!P:P,Data!D:D)</f>
        <v>1530000</v>
      </c>
      <c r="K529" s="25">
        <f t="shared" si="16"/>
        <v>-0.13262276042472745</v>
      </c>
      <c r="L529" s="25">
        <f t="shared" si="17"/>
        <v>-0.23786236365727012</v>
      </c>
      <c r="P529" s="25">
        <v>1</v>
      </c>
      <c r="Q529" s="25">
        <v>2</v>
      </c>
      <c r="R529" s="25">
        <v>2</v>
      </c>
      <c r="S529" s="25">
        <v>1</v>
      </c>
      <c r="T529" s="25">
        <v>5</v>
      </c>
      <c r="U529" s="25">
        <v>2</v>
      </c>
      <c r="V529" s="25">
        <v>2</v>
      </c>
      <c r="W529" s="25">
        <v>2</v>
      </c>
      <c r="X529" s="25">
        <v>5</v>
      </c>
      <c r="Y529" s="25">
        <v>5</v>
      </c>
    </row>
    <row r="530" spans="2:25" x14ac:dyDescent="0.25">
      <c r="B530" s="25">
        <v>1525</v>
      </c>
      <c r="C530" s="25" t="s">
        <v>34</v>
      </c>
      <c r="D530" s="25" t="s">
        <v>65</v>
      </c>
      <c r="E530" s="25">
        <v>2</v>
      </c>
      <c r="F530" s="25" t="s">
        <v>33</v>
      </c>
      <c r="G530" s="25">
        <v>56</v>
      </c>
      <c r="H530" s="25">
        <v>540000</v>
      </c>
      <c r="I530" s="25">
        <f>_xlfn.XLOOKUP('Clients Clustering'!B530,Data!P:P,Data!D:D)</f>
        <v>1770000</v>
      </c>
      <c r="K530" s="25">
        <f t="shared" si="16"/>
        <v>-0.28602701090442956</v>
      </c>
      <c r="L530" s="25">
        <f t="shared" si="17"/>
        <v>0.1914178795528701</v>
      </c>
      <c r="P530" s="25">
        <v>1</v>
      </c>
      <c r="Q530" s="25">
        <v>2</v>
      </c>
      <c r="R530" s="25">
        <v>2</v>
      </c>
      <c r="S530" s="25">
        <v>4</v>
      </c>
      <c r="T530" s="25">
        <v>3</v>
      </c>
      <c r="U530" s="25">
        <v>4</v>
      </c>
      <c r="V530" s="25">
        <v>5</v>
      </c>
      <c r="W530" s="25">
        <v>4</v>
      </c>
      <c r="X530" s="25">
        <v>3</v>
      </c>
      <c r="Y530" s="25">
        <v>4</v>
      </c>
    </row>
    <row r="531" spans="2:25" x14ac:dyDescent="0.25">
      <c r="B531" s="25">
        <v>1526</v>
      </c>
      <c r="C531" s="25" t="s">
        <v>31</v>
      </c>
      <c r="D531" s="25" t="s">
        <v>65</v>
      </c>
      <c r="E531" s="25">
        <v>3</v>
      </c>
      <c r="F531" s="25" t="s">
        <v>33</v>
      </c>
      <c r="G531" s="25">
        <v>47</v>
      </c>
      <c r="H531" s="25">
        <v>350000</v>
      </c>
      <c r="I531" s="25">
        <f>_xlfn.XLOOKUP('Clients Clustering'!B531,Data!P:P,Data!D:D)</f>
        <v>820000</v>
      </c>
      <c r="K531" s="25">
        <f t="shared" si="16"/>
        <v>-1.2575872639425427</v>
      </c>
      <c r="L531" s="25">
        <f t="shared" si="17"/>
        <v>-1.5078164164872683</v>
      </c>
      <c r="P531" s="25">
        <v>1</v>
      </c>
      <c r="Q531" s="25">
        <v>2</v>
      </c>
      <c r="R531" s="25">
        <v>2</v>
      </c>
      <c r="S531" s="25">
        <v>1</v>
      </c>
      <c r="T531" s="25">
        <v>2</v>
      </c>
      <c r="U531" s="25">
        <v>3</v>
      </c>
      <c r="V531" s="25">
        <v>3</v>
      </c>
      <c r="W531" s="25">
        <v>3</v>
      </c>
      <c r="X531" s="25">
        <v>1</v>
      </c>
      <c r="Y531" s="25">
        <v>2</v>
      </c>
    </row>
    <row r="532" spans="2:25" x14ac:dyDescent="0.25">
      <c r="B532" s="25">
        <v>1527</v>
      </c>
      <c r="C532" s="25" t="s">
        <v>34</v>
      </c>
      <c r="D532" s="25" t="s">
        <v>65</v>
      </c>
      <c r="E532" s="25">
        <v>3</v>
      </c>
      <c r="F532" s="25" t="s">
        <v>32</v>
      </c>
      <c r="G532" s="25">
        <v>64</v>
      </c>
      <c r="H532" s="25">
        <v>600000</v>
      </c>
      <c r="I532" s="25">
        <f>_xlfn.XLOOKUP('Clients Clustering'!B532,Data!P:P,Data!D:D)</f>
        <v>1070000</v>
      </c>
      <c r="K532" s="25">
        <f t="shared" si="16"/>
        <v>2.0781490054974653E-2</v>
      </c>
      <c r="L532" s="25">
        <f t="shared" si="17"/>
        <v>-1.0606494964767055</v>
      </c>
      <c r="P532" s="25">
        <v>1</v>
      </c>
      <c r="Q532" s="25">
        <v>2</v>
      </c>
      <c r="R532" s="25">
        <v>2</v>
      </c>
      <c r="S532" s="25">
        <v>1</v>
      </c>
      <c r="T532" s="25">
        <v>2</v>
      </c>
      <c r="U532" s="25">
        <v>3</v>
      </c>
      <c r="V532" s="25">
        <v>3</v>
      </c>
      <c r="W532" s="25">
        <v>3</v>
      </c>
      <c r="X532" s="25">
        <v>2</v>
      </c>
      <c r="Y532" s="25">
        <v>3</v>
      </c>
    </row>
    <row r="533" spans="2:25" x14ac:dyDescent="0.25">
      <c r="B533" s="25">
        <v>1528</v>
      </c>
      <c r="C533" s="25" t="s">
        <v>31</v>
      </c>
      <c r="D533" s="25" t="s">
        <v>66</v>
      </c>
      <c r="E533" s="25">
        <v>0</v>
      </c>
      <c r="F533" s="25" t="s">
        <v>33</v>
      </c>
      <c r="G533" s="25">
        <v>30</v>
      </c>
      <c r="H533" s="25">
        <v>750000</v>
      </c>
      <c r="I533" s="25">
        <f>_xlfn.XLOOKUP('Clients Clustering'!B533,Data!P:P,Data!D:D)</f>
        <v>1020000</v>
      </c>
      <c r="K533" s="25">
        <f t="shared" si="16"/>
        <v>0.78780274245348514</v>
      </c>
      <c r="L533" s="25">
        <f t="shared" si="17"/>
        <v>-1.1500828804788181</v>
      </c>
      <c r="P533" s="25">
        <v>1</v>
      </c>
      <c r="Q533" s="25">
        <v>2</v>
      </c>
      <c r="R533" s="25">
        <v>2</v>
      </c>
      <c r="S533" s="25">
        <v>4</v>
      </c>
      <c r="T533" s="25">
        <v>3</v>
      </c>
      <c r="U533" s="25">
        <v>4</v>
      </c>
      <c r="V533" s="25">
        <v>5</v>
      </c>
      <c r="W533" s="25">
        <v>4</v>
      </c>
      <c r="X533" s="25">
        <v>3</v>
      </c>
      <c r="Y533" s="25">
        <v>8</v>
      </c>
    </row>
    <row r="534" spans="2:25" x14ac:dyDescent="0.25">
      <c r="B534" s="25">
        <v>1529</v>
      </c>
      <c r="C534" s="25" t="s">
        <v>31</v>
      </c>
      <c r="D534" s="25" t="s">
        <v>65</v>
      </c>
      <c r="E534" s="25">
        <v>3</v>
      </c>
      <c r="F534" s="25" t="s">
        <v>32</v>
      </c>
      <c r="G534" s="25">
        <v>50</v>
      </c>
      <c r="H534" s="25">
        <v>470000</v>
      </c>
      <c r="I534" s="25">
        <f>_xlfn.XLOOKUP('Clients Clustering'!B534,Data!P:P,Data!D:D)</f>
        <v>1240000</v>
      </c>
      <c r="K534" s="25">
        <f t="shared" si="16"/>
        <v>-0.64397026202373442</v>
      </c>
      <c r="L534" s="25">
        <f t="shared" si="17"/>
        <v>-0.75657599086952287</v>
      </c>
      <c r="P534" s="25">
        <v>1</v>
      </c>
      <c r="Q534" s="25">
        <v>2</v>
      </c>
      <c r="R534" s="25">
        <v>2</v>
      </c>
      <c r="S534" s="25">
        <v>1</v>
      </c>
      <c r="T534" s="25">
        <v>5</v>
      </c>
      <c r="U534" s="25">
        <v>2</v>
      </c>
      <c r="V534" s="25">
        <v>2</v>
      </c>
      <c r="W534" s="25">
        <v>2</v>
      </c>
      <c r="X534" s="25">
        <v>5</v>
      </c>
      <c r="Y534" s="25">
        <v>5</v>
      </c>
    </row>
    <row r="535" spans="2:25" x14ac:dyDescent="0.25">
      <c r="B535" s="25">
        <v>1530</v>
      </c>
      <c r="C535" s="25" t="s">
        <v>31</v>
      </c>
      <c r="D535" s="25" t="s">
        <v>65</v>
      </c>
      <c r="E535" s="25">
        <v>3</v>
      </c>
      <c r="F535" s="25" t="s">
        <v>32</v>
      </c>
      <c r="G535" s="25">
        <v>41</v>
      </c>
      <c r="H535" s="25">
        <v>630000</v>
      </c>
      <c r="I535" s="25">
        <f>_xlfn.XLOOKUP('Clients Clustering'!B535,Data!P:P,Data!D:D)</f>
        <v>1600000</v>
      </c>
      <c r="K535" s="25">
        <f t="shared" si="16"/>
        <v>0.17418574053467675</v>
      </c>
      <c r="L535" s="25">
        <f t="shared" si="17"/>
        <v>-0.11265562605431255</v>
      </c>
      <c r="P535" s="25">
        <v>1</v>
      </c>
      <c r="Q535" s="25">
        <v>2</v>
      </c>
      <c r="R535" s="25">
        <v>1</v>
      </c>
      <c r="S535" s="25">
        <v>3</v>
      </c>
      <c r="T535" s="25">
        <v>1</v>
      </c>
      <c r="U535" s="25">
        <v>5</v>
      </c>
      <c r="V535" s="25">
        <v>4</v>
      </c>
      <c r="W535" s="25">
        <v>6</v>
      </c>
      <c r="X535" s="25">
        <v>7</v>
      </c>
      <c r="Y535" s="25">
        <v>9</v>
      </c>
    </row>
    <row r="536" spans="2:25" x14ac:dyDescent="0.25">
      <c r="B536" s="25">
        <v>1531</v>
      </c>
      <c r="C536" s="25" t="s">
        <v>31</v>
      </c>
      <c r="D536" s="25" t="s">
        <v>65</v>
      </c>
      <c r="E536" s="25">
        <v>4</v>
      </c>
      <c r="F536" s="25" t="s">
        <v>33</v>
      </c>
      <c r="G536" s="25">
        <v>65</v>
      </c>
      <c r="H536" s="25">
        <v>400000</v>
      </c>
      <c r="I536" s="25">
        <f>_xlfn.XLOOKUP('Clients Clustering'!B536,Data!P:P,Data!D:D)</f>
        <v>1960000</v>
      </c>
      <c r="K536" s="25">
        <f t="shared" si="16"/>
        <v>-1.0019135131430392</v>
      </c>
      <c r="L536" s="25">
        <f t="shared" si="17"/>
        <v>0.53126473876089775</v>
      </c>
      <c r="P536" s="25">
        <v>1</v>
      </c>
      <c r="Q536" s="25">
        <v>2</v>
      </c>
      <c r="R536" s="25">
        <v>2</v>
      </c>
      <c r="S536" s="25">
        <v>4</v>
      </c>
      <c r="T536" s="25">
        <v>3</v>
      </c>
      <c r="U536" s="25">
        <v>4</v>
      </c>
      <c r="V536" s="25">
        <v>5</v>
      </c>
      <c r="W536" s="25">
        <v>4</v>
      </c>
      <c r="X536" s="25">
        <v>3</v>
      </c>
      <c r="Y536" s="25">
        <v>4</v>
      </c>
    </row>
    <row r="537" spans="2:25" x14ac:dyDescent="0.25">
      <c r="B537" s="25">
        <v>1532</v>
      </c>
      <c r="C537" s="25" t="s">
        <v>31</v>
      </c>
      <c r="D537" s="25" t="s">
        <v>65</v>
      </c>
      <c r="E537" s="25">
        <v>3</v>
      </c>
      <c r="F537" s="25" t="s">
        <v>33</v>
      </c>
      <c r="G537" s="25">
        <v>60</v>
      </c>
      <c r="H537" s="25">
        <v>320000</v>
      </c>
      <c r="I537" s="25">
        <f>_xlfn.XLOOKUP('Clients Clustering'!B537,Data!P:P,Data!D:D)</f>
        <v>870000</v>
      </c>
      <c r="K537" s="25">
        <f t="shared" si="16"/>
        <v>-1.4109915144222449</v>
      </c>
      <c r="L537" s="25">
        <f t="shared" si="17"/>
        <v>-1.4183830324851556</v>
      </c>
      <c r="P537" s="25">
        <v>1</v>
      </c>
      <c r="Q537" s="25">
        <v>2</v>
      </c>
      <c r="R537" s="25">
        <v>2</v>
      </c>
      <c r="S537" s="25">
        <v>1</v>
      </c>
      <c r="T537" s="25">
        <v>5</v>
      </c>
      <c r="U537" s="25">
        <v>2</v>
      </c>
      <c r="V537" s="25">
        <v>2</v>
      </c>
      <c r="W537" s="25">
        <v>2</v>
      </c>
      <c r="X537" s="25">
        <v>5</v>
      </c>
      <c r="Y537" s="25">
        <v>8</v>
      </c>
    </row>
    <row r="538" spans="2:25" x14ac:dyDescent="0.25">
      <c r="B538" s="25">
        <v>1533</v>
      </c>
      <c r="C538" s="25" t="s">
        <v>31</v>
      </c>
      <c r="D538" s="25" t="s">
        <v>64</v>
      </c>
      <c r="E538" s="25">
        <v>0</v>
      </c>
      <c r="F538" s="25" t="s">
        <v>33</v>
      </c>
      <c r="G538" s="25">
        <v>37</v>
      </c>
      <c r="H538" s="25">
        <v>540000</v>
      </c>
      <c r="I538" s="25">
        <f>_xlfn.XLOOKUP('Clients Clustering'!B538,Data!P:P,Data!D:D)</f>
        <v>1480000</v>
      </c>
      <c r="K538" s="25">
        <f t="shared" si="16"/>
        <v>-0.28602701090442956</v>
      </c>
      <c r="L538" s="25">
        <f t="shared" si="17"/>
        <v>-0.32729574765938269</v>
      </c>
      <c r="P538" s="25">
        <v>1</v>
      </c>
      <c r="Q538" s="25">
        <v>2</v>
      </c>
      <c r="R538" s="25">
        <v>2</v>
      </c>
      <c r="S538" s="25">
        <v>4</v>
      </c>
      <c r="T538" s="25">
        <v>3</v>
      </c>
      <c r="U538" s="25">
        <v>4</v>
      </c>
      <c r="V538" s="25">
        <v>5</v>
      </c>
      <c r="W538" s="25">
        <v>4</v>
      </c>
      <c r="X538" s="25">
        <v>3</v>
      </c>
      <c r="Y538" s="25">
        <v>4</v>
      </c>
    </row>
    <row r="539" spans="2:25" x14ac:dyDescent="0.25">
      <c r="B539" s="25">
        <v>1534</v>
      </c>
      <c r="C539" s="25" t="s">
        <v>31</v>
      </c>
      <c r="D539" s="25" t="s">
        <v>65</v>
      </c>
      <c r="E539" s="25">
        <v>3</v>
      </c>
      <c r="F539" s="25" t="s">
        <v>32</v>
      </c>
      <c r="G539" s="25">
        <v>42</v>
      </c>
      <c r="H539" s="25">
        <v>290000</v>
      </c>
      <c r="I539" s="25">
        <f>_xlfn.XLOOKUP('Clients Clustering'!B539,Data!P:P,Data!D:D)</f>
        <v>710000</v>
      </c>
      <c r="K539" s="25">
        <f t="shared" si="16"/>
        <v>-1.5643957649019471</v>
      </c>
      <c r="L539" s="25">
        <f t="shared" si="17"/>
        <v>-1.7045698612919158</v>
      </c>
      <c r="P539" s="25">
        <v>1</v>
      </c>
      <c r="Q539" s="25">
        <v>2</v>
      </c>
      <c r="R539" s="25">
        <v>1</v>
      </c>
      <c r="S539" s="25">
        <v>3</v>
      </c>
      <c r="T539" s="25">
        <v>1</v>
      </c>
      <c r="U539" s="25">
        <v>5</v>
      </c>
      <c r="V539" s="25">
        <v>4</v>
      </c>
      <c r="W539" s="25">
        <v>6</v>
      </c>
      <c r="X539" s="25">
        <v>7</v>
      </c>
      <c r="Y539" s="25">
        <v>9</v>
      </c>
    </row>
    <row r="540" spans="2:25" x14ac:dyDescent="0.25">
      <c r="B540" s="25">
        <v>1535</v>
      </c>
      <c r="C540" s="25" t="s">
        <v>31</v>
      </c>
      <c r="D540" s="25" t="s">
        <v>64</v>
      </c>
      <c r="E540" s="25">
        <v>0</v>
      </c>
      <c r="F540" s="25" t="s">
        <v>32</v>
      </c>
      <c r="G540" s="25">
        <v>44</v>
      </c>
      <c r="H540" s="25">
        <v>330000</v>
      </c>
      <c r="I540" s="25">
        <f>_xlfn.XLOOKUP('Clients Clustering'!B540,Data!P:P,Data!D:D)</f>
        <v>2080000</v>
      </c>
      <c r="K540" s="25">
        <f t="shared" si="16"/>
        <v>-1.3598567642623443</v>
      </c>
      <c r="L540" s="25">
        <f t="shared" si="17"/>
        <v>0.74590486036596781</v>
      </c>
      <c r="P540" s="25">
        <v>1</v>
      </c>
      <c r="Q540" s="25">
        <v>2</v>
      </c>
      <c r="R540" s="25">
        <v>1</v>
      </c>
      <c r="S540" s="25">
        <v>3</v>
      </c>
      <c r="T540" s="25">
        <v>1</v>
      </c>
      <c r="U540" s="25">
        <v>5</v>
      </c>
      <c r="V540" s="25">
        <v>4</v>
      </c>
      <c r="W540" s="25">
        <v>6</v>
      </c>
      <c r="X540" s="25">
        <v>7</v>
      </c>
      <c r="Y540" s="25">
        <v>9</v>
      </c>
    </row>
    <row r="541" spans="2:25" x14ac:dyDescent="0.25">
      <c r="B541" s="25">
        <v>1536</v>
      </c>
      <c r="C541" s="25" t="s">
        <v>34</v>
      </c>
      <c r="D541" s="25" t="s">
        <v>65</v>
      </c>
      <c r="E541" s="25">
        <v>4</v>
      </c>
      <c r="F541" s="25" t="s">
        <v>33</v>
      </c>
      <c r="G541" s="25">
        <v>54</v>
      </c>
      <c r="H541" s="25">
        <v>420000</v>
      </c>
      <c r="I541" s="25">
        <f>_xlfn.XLOOKUP('Clients Clustering'!B541,Data!P:P,Data!D:D)</f>
        <v>2330000</v>
      </c>
      <c r="K541" s="25">
        <f t="shared" si="16"/>
        <v>-0.89964401282323792</v>
      </c>
      <c r="L541" s="25">
        <f t="shared" si="17"/>
        <v>1.1930717803765305</v>
      </c>
      <c r="P541" s="25">
        <v>1</v>
      </c>
      <c r="Q541" s="25">
        <v>2</v>
      </c>
      <c r="R541" s="25">
        <v>2</v>
      </c>
      <c r="S541" s="25">
        <v>1</v>
      </c>
      <c r="T541" s="25">
        <v>5</v>
      </c>
      <c r="U541" s="25">
        <v>2</v>
      </c>
      <c r="V541" s="25">
        <v>2</v>
      </c>
      <c r="W541" s="25">
        <v>2</v>
      </c>
      <c r="X541" s="25">
        <v>5</v>
      </c>
      <c r="Y541" s="25">
        <v>5</v>
      </c>
    </row>
    <row r="542" spans="2:25" x14ac:dyDescent="0.25">
      <c r="B542" s="25">
        <v>1537</v>
      </c>
      <c r="C542" s="25" t="s">
        <v>31</v>
      </c>
      <c r="D542" s="25" t="s">
        <v>65</v>
      </c>
      <c r="E542" s="25">
        <v>4</v>
      </c>
      <c r="F542" s="25" t="s">
        <v>32</v>
      </c>
      <c r="G542" s="25">
        <v>51</v>
      </c>
      <c r="H542" s="25">
        <v>620000</v>
      </c>
      <c r="I542" s="25">
        <f>_xlfn.XLOOKUP('Clients Clustering'!B542,Data!P:P,Data!D:D)</f>
        <v>1730000</v>
      </c>
      <c r="K542" s="25">
        <f t="shared" si="16"/>
        <v>0.12305099037477606</v>
      </c>
      <c r="L542" s="25">
        <f t="shared" si="17"/>
        <v>0.11987117235118006</v>
      </c>
      <c r="P542" s="25">
        <v>1</v>
      </c>
      <c r="Q542" s="25">
        <v>2</v>
      </c>
      <c r="R542" s="25">
        <v>2</v>
      </c>
      <c r="S542" s="25">
        <v>1</v>
      </c>
      <c r="T542" s="25">
        <v>2</v>
      </c>
      <c r="U542" s="25">
        <v>3</v>
      </c>
      <c r="V542" s="25">
        <v>3</v>
      </c>
      <c r="W542" s="25">
        <v>3</v>
      </c>
      <c r="X542" s="25">
        <v>2</v>
      </c>
      <c r="Y542" s="25">
        <v>3</v>
      </c>
    </row>
    <row r="543" spans="2:25" x14ac:dyDescent="0.25">
      <c r="B543" s="25">
        <v>1538</v>
      </c>
      <c r="C543" s="25" t="s">
        <v>31</v>
      </c>
      <c r="D543" s="25" t="s">
        <v>65</v>
      </c>
      <c r="E543" s="25">
        <v>3</v>
      </c>
      <c r="F543" s="25" t="s">
        <v>33</v>
      </c>
      <c r="G543" s="25">
        <v>51</v>
      </c>
      <c r="H543" s="25">
        <v>780000</v>
      </c>
      <c r="I543" s="25">
        <f>_xlfn.XLOOKUP('Clients Clustering'!B543,Data!P:P,Data!D:D)</f>
        <v>1210000</v>
      </c>
      <c r="K543" s="25">
        <f t="shared" si="16"/>
        <v>0.94120699293318721</v>
      </c>
      <c r="L543" s="25">
        <f t="shared" si="17"/>
        <v>-0.81023602127079042</v>
      </c>
      <c r="P543" s="25">
        <v>1</v>
      </c>
      <c r="Q543" s="25">
        <v>2</v>
      </c>
      <c r="R543" s="25">
        <v>1</v>
      </c>
      <c r="S543" s="25">
        <v>3</v>
      </c>
      <c r="T543" s="25">
        <v>1</v>
      </c>
      <c r="U543" s="25">
        <v>5</v>
      </c>
      <c r="V543" s="25">
        <v>4</v>
      </c>
      <c r="W543" s="25">
        <v>6</v>
      </c>
      <c r="X543" s="25">
        <v>7</v>
      </c>
      <c r="Y543" s="25">
        <v>9</v>
      </c>
    </row>
    <row r="544" spans="2:25" x14ac:dyDescent="0.25">
      <c r="B544" s="25">
        <v>1539</v>
      </c>
      <c r="C544" s="25" t="s">
        <v>34</v>
      </c>
      <c r="D544" s="25" t="s">
        <v>65</v>
      </c>
      <c r="E544" s="25">
        <v>2</v>
      </c>
      <c r="F544" s="25" t="s">
        <v>32</v>
      </c>
      <c r="G544" s="25">
        <v>47</v>
      </c>
      <c r="H544" s="25">
        <v>460000</v>
      </c>
      <c r="I544" s="25">
        <f>_xlfn.XLOOKUP('Clients Clustering'!B544,Data!P:P,Data!D:D)</f>
        <v>2360000</v>
      </c>
      <c r="K544" s="25">
        <f t="shared" si="16"/>
        <v>-0.69510501218363507</v>
      </c>
      <c r="L544" s="25">
        <f t="shared" si="17"/>
        <v>1.246731810777798</v>
      </c>
      <c r="P544" s="25">
        <v>1</v>
      </c>
      <c r="Q544" s="25">
        <v>1</v>
      </c>
      <c r="R544" s="25">
        <v>3</v>
      </c>
      <c r="S544" s="25">
        <v>2</v>
      </c>
      <c r="T544" s="25">
        <v>4</v>
      </c>
      <c r="U544" s="25">
        <v>1</v>
      </c>
      <c r="V544" s="25">
        <v>1</v>
      </c>
      <c r="W544" s="25">
        <v>1</v>
      </c>
      <c r="X544" s="25">
        <v>8</v>
      </c>
      <c r="Y544" s="25">
        <v>10</v>
      </c>
    </row>
    <row r="545" spans="2:25" x14ac:dyDescent="0.25">
      <c r="B545" s="25">
        <v>1540</v>
      </c>
      <c r="C545" s="25" t="s">
        <v>31</v>
      </c>
      <c r="D545" s="25" t="s">
        <v>65</v>
      </c>
      <c r="E545" s="25">
        <v>3</v>
      </c>
      <c r="F545" s="25" t="s">
        <v>33</v>
      </c>
      <c r="G545" s="25">
        <v>62</v>
      </c>
      <c r="H545" s="25">
        <v>1020000</v>
      </c>
      <c r="I545" s="25">
        <f>_xlfn.XLOOKUP('Clients Clustering'!B545,Data!P:P,Data!D:D)</f>
        <v>2090000</v>
      </c>
      <c r="K545" s="25">
        <f t="shared" si="16"/>
        <v>2.168440996770804</v>
      </c>
      <c r="L545" s="25">
        <f t="shared" si="17"/>
        <v>0.76379153716639037</v>
      </c>
      <c r="P545" s="25">
        <v>1</v>
      </c>
      <c r="Q545" s="25">
        <v>2</v>
      </c>
      <c r="R545" s="25">
        <v>2</v>
      </c>
      <c r="S545" s="25">
        <v>4</v>
      </c>
      <c r="T545" s="25">
        <v>3</v>
      </c>
      <c r="U545" s="25">
        <v>4</v>
      </c>
      <c r="V545" s="25">
        <v>5</v>
      </c>
      <c r="W545" s="25">
        <v>4</v>
      </c>
      <c r="X545" s="25">
        <v>3</v>
      </c>
      <c r="Y545" s="25">
        <v>4</v>
      </c>
    </row>
    <row r="546" spans="2:25" x14ac:dyDescent="0.25">
      <c r="B546" s="25">
        <v>1541</v>
      </c>
      <c r="C546" s="25" t="s">
        <v>31</v>
      </c>
      <c r="D546" s="25" t="s">
        <v>65</v>
      </c>
      <c r="E546" s="25">
        <v>2</v>
      </c>
      <c r="F546" s="25" t="s">
        <v>33</v>
      </c>
      <c r="G546" s="25">
        <v>45</v>
      </c>
      <c r="H546" s="25">
        <v>420000</v>
      </c>
      <c r="I546" s="25">
        <f>_xlfn.XLOOKUP('Clients Clustering'!B546,Data!P:P,Data!D:D)</f>
        <v>1300000</v>
      </c>
      <c r="K546" s="25">
        <f t="shared" si="16"/>
        <v>-0.89964401282323792</v>
      </c>
      <c r="L546" s="25">
        <f t="shared" si="17"/>
        <v>-0.64925593006698779</v>
      </c>
      <c r="P546" s="25">
        <v>1</v>
      </c>
      <c r="Q546" s="25">
        <v>2</v>
      </c>
      <c r="R546" s="25">
        <v>2</v>
      </c>
      <c r="S546" s="25">
        <v>1</v>
      </c>
      <c r="T546" s="25">
        <v>5</v>
      </c>
      <c r="U546" s="25">
        <v>2</v>
      </c>
      <c r="V546" s="25">
        <v>2</v>
      </c>
      <c r="W546" s="25">
        <v>2</v>
      </c>
      <c r="X546" s="25">
        <v>5</v>
      </c>
      <c r="Y546" s="25">
        <v>5</v>
      </c>
    </row>
    <row r="547" spans="2:25" x14ac:dyDescent="0.25">
      <c r="B547" s="25">
        <v>1542</v>
      </c>
      <c r="C547" s="25" t="s">
        <v>34</v>
      </c>
      <c r="D547" s="25" t="s">
        <v>65</v>
      </c>
      <c r="E547" s="25">
        <v>2</v>
      </c>
      <c r="F547" s="25" t="s">
        <v>32</v>
      </c>
      <c r="G547" s="25">
        <v>65</v>
      </c>
      <c r="H547" s="25">
        <v>560000</v>
      </c>
      <c r="I547" s="25">
        <f>_xlfn.XLOOKUP('Clients Clustering'!B547,Data!P:P,Data!D:D)</f>
        <v>1670000</v>
      </c>
      <c r="K547" s="25">
        <f t="shared" si="16"/>
        <v>-0.18375751058462814</v>
      </c>
      <c r="L547" s="25">
        <f t="shared" si="17"/>
        <v>1.2551111548645005E-2</v>
      </c>
      <c r="P547" s="25">
        <v>1</v>
      </c>
      <c r="Q547" s="25">
        <v>2</v>
      </c>
      <c r="R547" s="25">
        <v>2</v>
      </c>
      <c r="S547" s="25">
        <v>1</v>
      </c>
      <c r="T547" s="25">
        <v>5</v>
      </c>
      <c r="U547" s="25">
        <v>2</v>
      </c>
      <c r="V547" s="25">
        <v>2</v>
      </c>
      <c r="W547" s="25">
        <v>2</v>
      </c>
      <c r="X547" s="25">
        <v>5</v>
      </c>
      <c r="Y547" s="25">
        <v>5</v>
      </c>
    </row>
    <row r="548" spans="2:25" x14ac:dyDescent="0.25">
      <c r="B548" s="25">
        <v>1543</v>
      </c>
      <c r="C548" s="25" t="s">
        <v>34</v>
      </c>
      <c r="D548" s="25" t="s">
        <v>65</v>
      </c>
      <c r="E548" s="25">
        <v>2</v>
      </c>
      <c r="F548" s="25" t="s">
        <v>33</v>
      </c>
      <c r="G548" s="25">
        <v>41</v>
      </c>
      <c r="H548" s="25">
        <v>580000</v>
      </c>
      <c r="I548" s="25">
        <f>_xlfn.XLOOKUP('Clients Clustering'!B548,Data!P:P,Data!D:D)</f>
        <v>1740000</v>
      </c>
      <c r="K548" s="25">
        <f t="shared" si="16"/>
        <v>-8.1488010264826743E-2</v>
      </c>
      <c r="L548" s="25">
        <f t="shared" si="17"/>
        <v>0.13775784915160258</v>
      </c>
      <c r="P548" s="25">
        <v>1</v>
      </c>
      <c r="Q548" s="25">
        <v>2</v>
      </c>
      <c r="R548" s="25">
        <v>2</v>
      </c>
      <c r="S548" s="25">
        <v>1</v>
      </c>
      <c r="T548" s="25">
        <v>5</v>
      </c>
      <c r="U548" s="25">
        <v>2</v>
      </c>
      <c r="V548" s="25">
        <v>2</v>
      </c>
      <c r="W548" s="25">
        <v>2</v>
      </c>
      <c r="X548" s="25">
        <v>5</v>
      </c>
      <c r="Y548" s="25">
        <v>8</v>
      </c>
    </row>
    <row r="549" spans="2:25" x14ac:dyDescent="0.25">
      <c r="B549" s="25">
        <v>1544</v>
      </c>
      <c r="C549" s="25" t="s">
        <v>34</v>
      </c>
      <c r="D549" s="25" t="s">
        <v>65</v>
      </c>
      <c r="E549" s="25">
        <v>4</v>
      </c>
      <c r="F549" s="25" t="s">
        <v>33</v>
      </c>
      <c r="G549" s="25">
        <v>47</v>
      </c>
      <c r="H549" s="25">
        <v>670000</v>
      </c>
      <c r="I549" s="25">
        <f>_xlfn.XLOOKUP('Clients Clustering'!B549,Data!P:P,Data!D:D)</f>
        <v>1550000</v>
      </c>
      <c r="K549" s="25">
        <f t="shared" si="16"/>
        <v>0.37872474117427957</v>
      </c>
      <c r="L549" s="25">
        <f t="shared" si="17"/>
        <v>-0.2020890100564251</v>
      </c>
      <c r="P549" s="25">
        <v>1</v>
      </c>
      <c r="Q549" s="25">
        <v>2</v>
      </c>
      <c r="R549" s="25">
        <v>2</v>
      </c>
      <c r="S549" s="25">
        <v>4</v>
      </c>
      <c r="T549" s="25">
        <v>3</v>
      </c>
      <c r="U549" s="25">
        <v>4</v>
      </c>
      <c r="V549" s="25">
        <v>5</v>
      </c>
      <c r="W549" s="25">
        <v>4</v>
      </c>
      <c r="X549" s="25">
        <v>3</v>
      </c>
      <c r="Y549" s="25">
        <v>4</v>
      </c>
    </row>
    <row r="550" spans="2:25" x14ac:dyDescent="0.25">
      <c r="B550" s="25">
        <v>1545</v>
      </c>
      <c r="C550" s="25" t="s">
        <v>31</v>
      </c>
      <c r="D550" s="25" t="s">
        <v>65</v>
      </c>
      <c r="E550" s="25">
        <v>3</v>
      </c>
      <c r="F550" s="25" t="s">
        <v>33</v>
      </c>
      <c r="G550" s="25">
        <v>61</v>
      </c>
      <c r="H550" s="25">
        <v>280000</v>
      </c>
      <c r="I550" s="25">
        <f>_xlfn.XLOOKUP('Clients Clustering'!B550,Data!P:P,Data!D:D)</f>
        <v>1180000</v>
      </c>
      <c r="K550" s="25">
        <f t="shared" si="16"/>
        <v>-1.6155305150618477</v>
      </c>
      <c r="L550" s="25">
        <f t="shared" si="17"/>
        <v>-0.86389605167205796</v>
      </c>
      <c r="P550" s="25">
        <v>1</v>
      </c>
      <c r="Q550" s="25">
        <v>2</v>
      </c>
      <c r="R550" s="25">
        <v>2</v>
      </c>
      <c r="S550" s="25">
        <v>4</v>
      </c>
      <c r="T550" s="25">
        <v>3</v>
      </c>
      <c r="U550" s="25">
        <v>4</v>
      </c>
      <c r="V550" s="25">
        <v>5</v>
      </c>
      <c r="W550" s="25">
        <v>4</v>
      </c>
      <c r="X550" s="25">
        <v>3</v>
      </c>
      <c r="Y550" s="25">
        <v>4</v>
      </c>
    </row>
    <row r="551" spans="2:25" x14ac:dyDescent="0.25">
      <c r="B551" s="25">
        <v>1546</v>
      </c>
      <c r="C551" s="25" t="s">
        <v>31</v>
      </c>
      <c r="D551" s="25" t="s">
        <v>65</v>
      </c>
      <c r="E551" s="25">
        <v>2</v>
      </c>
      <c r="F551" s="25" t="s">
        <v>32</v>
      </c>
      <c r="G551" s="25">
        <v>42</v>
      </c>
      <c r="H551" s="25">
        <v>280000</v>
      </c>
      <c r="I551" s="25">
        <f>_xlfn.XLOOKUP('Clients Clustering'!B551,Data!P:P,Data!D:D)</f>
        <v>1070000</v>
      </c>
      <c r="K551" s="25">
        <f t="shared" si="16"/>
        <v>-1.6155305150618477</v>
      </c>
      <c r="L551" s="25">
        <f t="shared" si="17"/>
        <v>-1.0606494964767055</v>
      </c>
      <c r="P551" s="25">
        <v>1</v>
      </c>
      <c r="Q551" s="25">
        <v>2</v>
      </c>
      <c r="R551" s="25">
        <v>2</v>
      </c>
      <c r="S551" s="25">
        <v>1</v>
      </c>
      <c r="T551" s="25">
        <v>5</v>
      </c>
      <c r="U551" s="25">
        <v>2</v>
      </c>
      <c r="V551" s="25">
        <v>2</v>
      </c>
      <c r="W551" s="25">
        <v>2</v>
      </c>
      <c r="X551" s="25">
        <v>5</v>
      </c>
      <c r="Y551" s="25">
        <v>5</v>
      </c>
    </row>
    <row r="552" spans="2:25" x14ac:dyDescent="0.25">
      <c r="B552" s="25">
        <v>1547</v>
      </c>
      <c r="C552" s="25" t="s">
        <v>34</v>
      </c>
      <c r="D552" s="25" t="s">
        <v>65</v>
      </c>
      <c r="E552" s="25">
        <v>2</v>
      </c>
      <c r="F552" s="25" t="s">
        <v>32</v>
      </c>
      <c r="G552" s="25">
        <v>49</v>
      </c>
      <c r="H552" s="25">
        <v>550000</v>
      </c>
      <c r="I552" s="25">
        <f>_xlfn.XLOOKUP('Clients Clustering'!B552,Data!P:P,Data!D:D)</f>
        <v>1800000</v>
      </c>
      <c r="K552" s="25">
        <f t="shared" si="16"/>
        <v>-0.23489226074452885</v>
      </c>
      <c r="L552" s="25">
        <f t="shared" si="17"/>
        <v>0.24507790995413761</v>
      </c>
      <c r="P552" s="25">
        <v>1</v>
      </c>
      <c r="Q552" s="25">
        <v>1</v>
      </c>
      <c r="R552" s="25">
        <v>3</v>
      </c>
      <c r="S552" s="25">
        <v>2</v>
      </c>
      <c r="T552" s="25">
        <v>4</v>
      </c>
      <c r="U552" s="25">
        <v>1</v>
      </c>
      <c r="V552" s="25">
        <v>1</v>
      </c>
      <c r="W552" s="25">
        <v>1</v>
      </c>
      <c r="X552" s="25">
        <v>8</v>
      </c>
      <c r="Y552" s="25">
        <v>10</v>
      </c>
    </row>
    <row r="553" spans="2:25" x14ac:dyDescent="0.25">
      <c r="B553" s="25">
        <v>1548</v>
      </c>
      <c r="C553" s="25" t="s">
        <v>31</v>
      </c>
      <c r="D553" s="25" t="s">
        <v>65</v>
      </c>
      <c r="E553" s="25">
        <v>4</v>
      </c>
      <c r="F553" s="25" t="s">
        <v>33</v>
      </c>
      <c r="G553" s="25">
        <v>43</v>
      </c>
      <c r="H553" s="25">
        <v>1090000</v>
      </c>
      <c r="I553" s="25">
        <f>_xlfn.XLOOKUP('Clients Clustering'!B553,Data!P:P,Data!D:D)</f>
        <v>1890000</v>
      </c>
      <c r="K553" s="25">
        <f t="shared" si="16"/>
        <v>2.5263842478901091</v>
      </c>
      <c r="L553" s="25">
        <f t="shared" si="17"/>
        <v>0.40605800115794022</v>
      </c>
      <c r="P553" s="25">
        <v>1</v>
      </c>
      <c r="Q553" s="25">
        <v>2</v>
      </c>
      <c r="R553" s="25">
        <v>2</v>
      </c>
      <c r="S553" s="25">
        <v>1</v>
      </c>
      <c r="T553" s="25">
        <v>5</v>
      </c>
      <c r="U553" s="25">
        <v>2</v>
      </c>
      <c r="V553" s="25">
        <v>2</v>
      </c>
      <c r="W553" s="25">
        <v>2</v>
      </c>
      <c r="X553" s="25">
        <v>5</v>
      </c>
      <c r="Y553" s="25">
        <v>5</v>
      </c>
    </row>
    <row r="554" spans="2:25" x14ac:dyDescent="0.25">
      <c r="B554" s="25">
        <v>1549</v>
      </c>
      <c r="C554" s="25" t="s">
        <v>31</v>
      </c>
      <c r="D554" s="25" t="s">
        <v>66</v>
      </c>
      <c r="E554" s="25">
        <v>0</v>
      </c>
      <c r="F554" s="25" t="s">
        <v>33</v>
      </c>
      <c r="G554" s="25">
        <v>31</v>
      </c>
      <c r="H554" s="25">
        <v>550000</v>
      </c>
      <c r="I554" s="25">
        <f>_xlfn.XLOOKUP('Clients Clustering'!B554,Data!P:P,Data!D:D)</f>
        <v>1690000</v>
      </c>
      <c r="K554" s="25">
        <f t="shared" si="16"/>
        <v>-0.23489226074452885</v>
      </c>
      <c r="L554" s="25">
        <f t="shared" si="17"/>
        <v>4.8324465149490022E-2</v>
      </c>
      <c r="P554" s="25">
        <v>1</v>
      </c>
      <c r="Q554" s="25">
        <v>2</v>
      </c>
      <c r="R554" s="25">
        <v>2</v>
      </c>
      <c r="S554" s="25">
        <v>1</v>
      </c>
      <c r="T554" s="25">
        <v>5</v>
      </c>
      <c r="U554" s="25">
        <v>2</v>
      </c>
      <c r="V554" s="25">
        <v>2</v>
      </c>
      <c r="W554" s="25">
        <v>2</v>
      </c>
      <c r="X554" s="25">
        <v>5</v>
      </c>
      <c r="Y554" s="25">
        <v>8</v>
      </c>
    </row>
    <row r="555" spans="2:25" x14ac:dyDescent="0.25">
      <c r="B555" s="25">
        <v>1550</v>
      </c>
      <c r="C555" s="25" t="s">
        <v>34</v>
      </c>
      <c r="D555" s="25" t="s">
        <v>65</v>
      </c>
      <c r="E555" s="25">
        <v>2</v>
      </c>
      <c r="F555" s="25" t="s">
        <v>33</v>
      </c>
      <c r="G555" s="25">
        <v>54</v>
      </c>
      <c r="H555" s="25">
        <v>620000</v>
      </c>
      <c r="I555" s="25">
        <f>_xlfn.XLOOKUP('Clients Clustering'!B555,Data!P:P,Data!D:D)</f>
        <v>1510000</v>
      </c>
      <c r="K555" s="25">
        <f t="shared" si="16"/>
        <v>0.12305099037477606</v>
      </c>
      <c r="L555" s="25">
        <f t="shared" si="17"/>
        <v>-0.27363571725811514</v>
      </c>
      <c r="P555" s="25">
        <v>1</v>
      </c>
      <c r="Q555" s="25">
        <v>1</v>
      </c>
      <c r="R555" s="25">
        <v>3</v>
      </c>
      <c r="S555" s="25">
        <v>2</v>
      </c>
      <c r="T555" s="25">
        <v>4</v>
      </c>
      <c r="U555" s="25">
        <v>6</v>
      </c>
      <c r="V555" s="25">
        <v>7</v>
      </c>
      <c r="W555" s="25">
        <v>7</v>
      </c>
      <c r="X555" s="25">
        <v>4</v>
      </c>
      <c r="Y555" s="25">
        <v>6</v>
      </c>
    </row>
    <row r="556" spans="2:25" x14ac:dyDescent="0.25">
      <c r="B556" s="25">
        <v>1551</v>
      </c>
      <c r="C556" s="25" t="s">
        <v>31</v>
      </c>
      <c r="D556" s="25" t="s">
        <v>65</v>
      </c>
      <c r="E556" s="25">
        <v>2</v>
      </c>
      <c r="F556" s="25" t="s">
        <v>32</v>
      </c>
      <c r="G556" s="25">
        <v>53</v>
      </c>
      <c r="H556" s="25">
        <v>900000</v>
      </c>
      <c r="I556" s="25">
        <f>_xlfn.XLOOKUP('Clients Clustering'!B556,Data!P:P,Data!D:D)</f>
        <v>3450000</v>
      </c>
      <c r="K556" s="25">
        <f t="shared" si="16"/>
        <v>1.5548239948519955</v>
      </c>
      <c r="L556" s="25">
        <f t="shared" si="17"/>
        <v>3.1963795820238516</v>
      </c>
      <c r="P556" s="25">
        <v>1</v>
      </c>
      <c r="Q556" s="25">
        <v>2</v>
      </c>
      <c r="R556" s="25">
        <v>2</v>
      </c>
      <c r="S556" s="25">
        <v>4</v>
      </c>
      <c r="T556" s="25">
        <v>3</v>
      </c>
      <c r="U556" s="25">
        <v>4</v>
      </c>
      <c r="V556" s="25">
        <v>5</v>
      </c>
      <c r="W556" s="25">
        <v>4</v>
      </c>
      <c r="X556" s="25">
        <v>3</v>
      </c>
      <c r="Y556" s="25">
        <v>4</v>
      </c>
    </row>
    <row r="557" spans="2:25" x14ac:dyDescent="0.25">
      <c r="B557" s="25">
        <v>1552</v>
      </c>
      <c r="C557" s="25" t="s">
        <v>31</v>
      </c>
      <c r="D557" s="25" t="s">
        <v>66</v>
      </c>
      <c r="E557" s="25">
        <v>0</v>
      </c>
      <c r="F557" s="25" t="s">
        <v>33</v>
      </c>
      <c r="G557" s="25">
        <v>35</v>
      </c>
      <c r="H557" s="25">
        <v>280000</v>
      </c>
      <c r="I557" s="25">
        <f>_xlfn.XLOOKUP('Clients Clustering'!B557,Data!P:P,Data!D:D)</f>
        <v>950000</v>
      </c>
      <c r="K557" s="25">
        <f t="shared" si="16"/>
        <v>-1.6155305150618477</v>
      </c>
      <c r="L557" s="25">
        <f t="shared" si="17"/>
        <v>-1.2752896180817757</v>
      </c>
      <c r="P557" s="25">
        <v>1</v>
      </c>
      <c r="Q557" s="25">
        <v>2</v>
      </c>
      <c r="R557" s="25">
        <v>2</v>
      </c>
      <c r="S557" s="25">
        <v>1</v>
      </c>
      <c r="T557" s="25">
        <v>5</v>
      </c>
      <c r="U557" s="25">
        <v>2</v>
      </c>
      <c r="V557" s="25">
        <v>2</v>
      </c>
      <c r="W557" s="25">
        <v>2</v>
      </c>
      <c r="X557" s="25">
        <v>5</v>
      </c>
      <c r="Y557" s="25">
        <v>5</v>
      </c>
    </row>
    <row r="558" spans="2:25" x14ac:dyDescent="0.25">
      <c r="B558" s="25">
        <v>1553</v>
      </c>
      <c r="C558" s="25" t="s">
        <v>34</v>
      </c>
      <c r="D558" s="25" t="s">
        <v>65</v>
      </c>
      <c r="E558" s="25">
        <v>2</v>
      </c>
      <c r="F558" s="25" t="s">
        <v>32</v>
      </c>
      <c r="G558" s="25">
        <v>48</v>
      </c>
      <c r="H558" s="25">
        <v>510000</v>
      </c>
      <c r="I558" s="25">
        <f>_xlfn.XLOOKUP('Clients Clustering'!B558,Data!P:P,Data!D:D)</f>
        <v>1650000</v>
      </c>
      <c r="K558" s="25">
        <f t="shared" si="16"/>
        <v>-0.43943126138413163</v>
      </c>
      <c r="L558" s="25">
        <f t="shared" si="17"/>
        <v>-2.3222242052200012E-2</v>
      </c>
      <c r="P558" s="25">
        <v>1</v>
      </c>
      <c r="Q558" s="25">
        <v>1</v>
      </c>
      <c r="R558" s="25">
        <v>3</v>
      </c>
      <c r="S558" s="25">
        <v>2</v>
      </c>
      <c r="T558" s="25">
        <v>4</v>
      </c>
      <c r="U558" s="25">
        <v>1</v>
      </c>
      <c r="V558" s="25">
        <v>1</v>
      </c>
      <c r="W558" s="25">
        <v>5</v>
      </c>
      <c r="X558" s="25">
        <v>6</v>
      </c>
      <c r="Y558" s="25">
        <v>7</v>
      </c>
    </row>
    <row r="559" spans="2:25" x14ac:dyDescent="0.25">
      <c r="B559" s="25">
        <v>1554</v>
      </c>
      <c r="C559" s="25" t="s">
        <v>31</v>
      </c>
      <c r="D559" s="25" t="s">
        <v>65</v>
      </c>
      <c r="E559" s="25">
        <v>4</v>
      </c>
      <c r="F559" s="25" t="s">
        <v>33</v>
      </c>
      <c r="G559" s="25">
        <v>55</v>
      </c>
      <c r="H559" s="25">
        <v>830000</v>
      </c>
      <c r="I559" s="25">
        <f>_xlfn.XLOOKUP('Clients Clustering'!B559,Data!P:P,Data!D:D)</f>
        <v>1870000</v>
      </c>
      <c r="K559" s="25">
        <f t="shared" si="16"/>
        <v>1.1968807437326907</v>
      </c>
      <c r="L559" s="25">
        <f t="shared" si="17"/>
        <v>0.37028464755709517</v>
      </c>
      <c r="P559" s="25">
        <v>1</v>
      </c>
      <c r="Q559" s="25">
        <v>2</v>
      </c>
      <c r="R559" s="25">
        <v>2</v>
      </c>
      <c r="S559" s="25">
        <v>1</v>
      </c>
      <c r="T559" s="25">
        <v>5</v>
      </c>
      <c r="U559" s="25">
        <v>2</v>
      </c>
      <c r="V559" s="25">
        <v>2</v>
      </c>
      <c r="W559" s="25">
        <v>2</v>
      </c>
      <c r="X559" s="25">
        <v>5</v>
      </c>
      <c r="Y559" s="25">
        <v>5</v>
      </c>
    </row>
    <row r="560" spans="2:25" x14ac:dyDescent="0.25">
      <c r="B560" s="25">
        <v>1555</v>
      </c>
      <c r="C560" s="25" t="s">
        <v>31</v>
      </c>
      <c r="D560" s="25" t="s">
        <v>66</v>
      </c>
      <c r="E560" s="25">
        <v>0</v>
      </c>
      <c r="F560" s="25" t="s">
        <v>33</v>
      </c>
      <c r="G560" s="25">
        <v>35</v>
      </c>
      <c r="H560" s="25">
        <v>600000</v>
      </c>
      <c r="I560" s="25">
        <f>_xlfn.XLOOKUP('Clients Clustering'!B560,Data!P:P,Data!D:D)</f>
        <v>1810000</v>
      </c>
      <c r="K560" s="25">
        <f t="shared" si="16"/>
        <v>2.0781490054974653E-2</v>
      </c>
      <c r="L560" s="25">
        <f t="shared" si="17"/>
        <v>0.26296458675456014</v>
      </c>
      <c r="P560" s="25">
        <v>1</v>
      </c>
      <c r="Q560" s="25">
        <v>2</v>
      </c>
      <c r="R560" s="25">
        <v>1</v>
      </c>
      <c r="S560" s="25">
        <v>3</v>
      </c>
      <c r="T560" s="25">
        <v>1</v>
      </c>
      <c r="U560" s="25">
        <v>5</v>
      </c>
      <c r="V560" s="25">
        <v>4</v>
      </c>
      <c r="W560" s="25">
        <v>6</v>
      </c>
      <c r="X560" s="25">
        <v>7</v>
      </c>
      <c r="Y560" s="25">
        <v>9</v>
      </c>
    </row>
    <row r="561" spans="2:25" x14ac:dyDescent="0.25">
      <c r="B561" s="25">
        <v>1556</v>
      </c>
      <c r="C561" s="25" t="s">
        <v>31</v>
      </c>
      <c r="D561" s="25" t="s">
        <v>65</v>
      </c>
      <c r="E561" s="25">
        <v>2</v>
      </c>
      <c r="F561" s="25" t="s">
        <v>33</v>
      </c>
      <c r="G561" s="25">
        <v>60</v>
      </c>
      <c r="H561" s="25">
        <v>440000</v>
      </c>
      <c r="I561" s="25">
        <f>_xlfn.XLOOKUP('Clients Clustering'!B561,Data!P:P,Data!D:D)</f>
        <v>2010000</v>
      </c>
      <c r="K561" s="25">
        <f t="shared" si="16"/>
        <v>-0.79737451250343649</v>
      </c>
      <c r="L561" s="25">
        <f t="shared" si="17"/>
        <v>0.62069812276301028</v>
      </c>
      <c r="P561" s="25">
        <v>1</v>
      </c>
      <c r="Q561" s="25">
        <v>2</v>
      </c>
      <c r="R561" s="25">
        <v>2</v>
      </c>
      <c r="S561" s="25">
        <v>1</v>
      </c>
      <c r="T561" s="25">
        <v>5</v>
      </c>
      <c r="U561" s="25">
        <v>2</v>
      </c>
      <c r="V561" s="25">
        <v>2</v>
      </c>
      <c r="W561" s="25">
        <v>2</v>
      </c>
      <c r="X561" s="25">
        <v>5</v>
      </c>
      <c r="Y561" s="25">
        <v>5</v>
      </c>
    </row>
    <row r="562" spans="2:25" x14ac:dyDescent="0.25">
      <c r="B562" s="25">
        <v>1557</v>
      </c>
      <c r="C562" s="25" t="s">
        <v>34</v>
      </c>
      <c r="D562" s="25" t="s">
        <v>65</v>
      </c>
      <c r="E562" s="25">
        <v>3</v>
      </c>
      <c r="F562" s="25" t="s">
        <v>33</v>
      </c>
      <c r="G562" s="25">
        <v>54</v>
      </c>
      <c r="H562" s="25">
        <v>560000</v>
      </c>
      <c r="I562" s="25">
        <f>_xlfn.XLOOKUP('Clients Clustering'!B562,Data!P:P,Data!D:D)</f>
        <v>1640000</v>
      </c>
      <c r="K562" s="25">
        <f t="shared" si="16"/>
        <v>-0.18375751058462814</v>
      </c>
      <c r="L562" s="25">
        <f t="shared" si="17"/>
        <v>-4.1108918852622522E-2</v>
      </c>
      <c r="P562" s="25">
        <v>1</v>
      </c>
      <c r="Q562" s="25">
        <v>2</v>
      </c>
      <c r="R562" s="25">
        <v>2</v>
      </c>
      <c r="S562" s="25">
        <v>4</v>
      </c>
      <c r="T562" s="25">
        <v>3</v>
      </c>
      <c r="U562" s="25">
        <v>4</v>
      </c>
      <c r="V562" s="25">
        <v>5</v>
      </c>
      <c r="W562" s="25">
        <v>4</v>
      </c>
      <c r="X562" s="25">
        <v>3</v>
      </c>
      <c r="Y562" s="25">
        <v>4</v>
      </c>
    </row>
    <row r="563" spans="2:25" x14ac:dyDescent="0.25">
      <c r="B563" s="25">
        <v>1558</v>
      </c>
      <c r="C563" s="25" t="s">
        <v>31</v>
      </c>
      <c r="D563" s="25" t="s">
        <v>66</v>
      </c>
      <c r="E563" s="25">
        <v>0</v>
      </c>
      <c r="F563" s="25" t="s">
        <v>33</v>
      </c>
      <c r="G563" s="25">
        <v>36</v>
      </c>
      <c r="H563" s="25">
        <v>290000</v>
      </c>
      <c r="I563" s="25">
        <f>_xlfn.XLOOKUP('Clients Clustering'!B563,Data!P:P,Data!D:D)</f>
        <v>1200000</v>
      </c>
      <c r="K563" s="25">
        <f t="shared" si="16"/>
        <v>-1.5643957649019471</v>
      </c>
      <c r="L563" s="25">
        <f t="shared" si="17"/>
        <v>-0.82812269807121286</v>
      </c>
      <c r="P563" s="25">
        <v>1</v>
      </c>
      <c r="Q563" s="25">
        <v>2</v>
      </c>
      <c r="R563" s="25">
        <v>2</v>
      </c>
      <c r="S563" s="25">
        <v>1</v>
      </c>
      <c r="T563" s="25">
        <v>5</v>
      </c>
      <c r="U563" s="25">
        <v>2</v>
      </c>
      <c r="V563" s="25">
        <v>2</v>
      </c>
      <c r="W563" s="25">
        <v>2</v>
      </c>
      <c r="X563" s="25">
        <v>5</v>
      </c>
      <c r="Y563" s="25">
        <v>8</v>
      </c>
    </row>
    <row r="564" spans="2:25" x14ac:dyDescent="0.25">
      <c r="B564" s="25">
        <v>1559</v>
      </c>
      <c r="C564" s="25" t="s">
        <v>31</v>
      </c>
      <c r="D564" s="25" t="s">
        <v>65</v>
      </c>
      <c r="E564" s="25">
        <v>2</v>
      </c>
      <c r="F564" s="25" t="s">
        <v>32</v>
      </c>
      <c r="G564" s="25">
        <v>52</v>
      </c>
      <c r="H564" s="25">
        <v>600000</v>
      </c>
      <c r="I564" s="25">
        <f>_xlfn.XLOOKUP('Clients Clustering'!B564,Data!P:P,Data!D:D)</f>
        <v>1490000</v>
      </c>
      <c r="K564" s="25">
        <f t="shared" si="16"/>
        <v>2.0781490054974653E-2</v>
      </c>
      <c r="L564" s="25">
        <f t="shared" si="17"/>
        <v>-0.30940907085896013</v>
      </c>
      <c r="P564" s="25">
        <v>1</v>
      </c>
      <c r="Q564" s="25">
        <v>2</v>
      </c>
      <c r="R564" s="25">
        <v>2</v>
      </c>
      <c r="S564" s="25">
        <v>4</v>
      </c>
      <c r="T564" s="25">
        <v>3</v>
      </c>
      <c r="U564" s="25">
        <v>4</v>
      </c>
      <c r="V564" s="25">
        <v>5</v>
      </c>
      <c r="W564" s="25">
        <v>4</v>
      </c>
      <c r="X564" s="25">
        <v>3</v>
      </c>
      <c r="Y564" s="25">
        <v>4</v>
      </c>
    </row>
    <row r="565" spans="2:25" x14ac:dyDescent="0.25">
      <c r="B565" s="25">
        <v>1560</v>
      </c>
      <c r="C565" s="25" t="s">
        <v>31</v>
      </c>
      <c r="D565" s="25" t="s">
        <v>65</v>
      </c>
      <c r="E565" s="25">
        <v>4</v>
      </c>
      <c r="F565" s="25" t="s">
        <v>33</v>
      </c>
      <c r="G565" s="25">
        <v>46</v>
      </c>
      <c r="H565" s="25">
        <v>360000</v>
      </c>
      <c r="I565" s="25">
        <f>_xlfn.XLOOKUP('Clients Clustering'!B565,Data!P:P,Data!D:D)</f>
        <v>1210000</v>
      </c>
      <c r="K565" s="25">
        <f t="shared" si="16"/>
        <v>-1.2064525137826421</v>
      </c>
      <c r="L565" s="25">
        <f t="shared" si="17"/>
        <v>-0.81023602127079042</v>
      </c>
      <c r="P565" s="25">
        <v>1</v>
      </c>
      <c r="Q565" s="25">
        <v>2</v>
      </c>
      <c r="R565" s="25">
        <v>2</v>
      </c>
      <c r="S565" s="25">
        <v>1</v>
      </c>
      <c r="T565" s="25">
        <v>2</v>
      </c>
      <c r="U565" s="25">
        <v>3</v>
      </c>
      <c r="V565" s="25">
        <v>3</v>
      </c>
      <c r="W565" s="25">
        <v>3</v>
      </c>
      <c r="X565" s="25">
        <v>2</v>
      </c>
      <c r="Y565" s="25">
        <v>3</v>
      </c>
    </row>
    <row r="566" spans="2:25" x14ac:dyDescent="0.25">
      <c r="B566" s="25">
        <v>1561</v>
      </c>
      <c r="C566" s="25" t="s">
        <v>34</v>
      </c>
      <c r="D566" s="25" t="s">
        <v>65</v>
      </c>
      <c r="E566" s="25">
        <v>3</v>
      </c>
      <c r="F566" s="25" t="s">
        <v>33</v>
      </c>
      <c r="G566" s="25">
        <v>59</v>
      </c>
      <c r="H566" s="25">
        <v>740000</v>
      </c>
      <c r="I566" s="25">
        <f>_xlfn.XLOOKUP('Clients Clustering'!B566,Data!P:P,Data!D:D)</f>
        <v>1250000</v>
      </c>
      <c r="K566" s="25">
        <f t="shared" si="16"/>
        <v>0.73666799229358448</v>
      </c>
      <c r="L566" s="25">
        <f t="shared" si="17"/>
        <v>-0.73868931406910032</v>
      </c>
      <c r="P566" s="25">
        <v>1</v>
      </c>
      <c r="Q566" s="25">
        <v>2</v>
      </c>
      <c r="R566" s="25">
        <v>2</v>
      </c>
      <c r="S566" s="25">
        <v>1</v>
      </c>
      <c r="T566" s="25">
        <v>5</v>
      </c>
      <c r="U566" s="25">
        <v>2</v>
      </c>
      <c r="V566" s="25">
        <v>2</v>
      </c>
      <c r="W566" s="25">
        <v>2</v>
      </c>
      <c r="X566" s="25">
        <v>5</v>
      </c>
      <c r="Y566" s="25">
        <v>8</v>
      </c>
    </row>
    <row r="567" spans="2:25" x14ac:dyDescent="0.25">
      <c r="B567" s="25">
        <v>1562</v>
      </c>
      <c r="C567" s="25" t="s">
        <v>31</v>
      </c>
      <c r="D567" s="25" t="s">
        <v>65</v>
      </c>
      <c r="E567" s="25">
        <v>4</v>
      </c>
      <c r="F567" s="25" t="s">
        <v>33</v>
      </c>
      <c r="G567" s="25">
        <v>41</v>
      </c>
      <c r="H567" s="25">
        <v>550000</v>
      </c>
      <c r="I567" s="25">
        <f>_xlfn.XLOOKUP('Clients Clustering'!B567,Data!P:P,Data!D:D)</f>
        <v>1350000</v>
      </c>
      <c r="K567" s="25">
        <f t="shared" si="16"/>
        <v>-0.23489226074452885</v>
      </c>
      <c r="L567" s="25">
        <f t="shared" si="17"/>
        <v>-0.55982254606487525</v>
      </c>
      <c r="P567" s="25">
        <v>1</v>
      </c>
      <c r="Q567" s="25">
        <v>2</v>
      </c>
      <c r="R567" s="25">
        <v>1</v>
      </c>
      <c r="S567" s="25">
        <v>3</v>
      </c>
      <c r="T567" s="25">
        <v>1</v>
      </c>
      <c r="U567" s="25">
        <v>5</v>
      </c>
      <c r="V567" s="25">
        <v>4</v>
      </c>
      <c r="W567" s="25">
        <v>6</v>
      </c>
      <c r="X567" s="25">
        <v>7</v>
      </c>
      <c r="Y567" s="25">
        <v>9</v>
      </c>
    </row>
    <row r="568" spans="2:25" x14ac:dyDescent="0.25">
      <c r="B568" s="25">
        <v>1563</v>
      </c>
      <c r="C568" s="25" t="s">
        <v>31</v>
      </c>
      <c r="D568" s="25" t="s">
        <v>65</v>
      </c>
      <c r="E568" s="25">
        <v>2</v>
      </c>
      <c r="F568" s="25" t="s">
        <v>33</v>
      </c>
      <c r="G568" s="25">
        <v>45</v>
      </c>
      <c r="H568" s="25">
        <v>360000</v>
      </c>
      <c r="I568" s="25">
        <f>_xlfn.XLOOKUP('Clients Clustering'!B568,Data!P:P,Data!D:D)</f>
        <v>2090000</v>
      </c>
      <c r="K568" s="25">
        <f t="shared" si="16"/>
        <v>-1.2064525137826421</v>
      </c>
      <c r="L568" s="25">
        <f t="shared" si="17"/>
        <v>0.76379153716639037</v>
      </c>
      <c r="P568" s="25">
        <v>1</v>
      </c>
      <c r="Q568" s="25">
        <v>2</v>
      </c>
      <c r="R568" s="25">
        <v>2</v>
      </c>
      <c r="S568" s="25">
        <v>1</v>
      </c>
      <c r="T568" s="25">
        <v>5</v>
      </c>
      <c r="U568" s="25">
        <v>2</v>
      </c>
      <c r="V568" s="25">
        <v>2</v>
      </c>
      <c r="W568" s="25">
        <v>2</v>
      </c>
      <c r="X568" s="25">
        <v>5</v>
      </c>
      <c r="Y568" s="25">
        <v>5</v>
      </c>
    </row>
    <row r="569" spans="2:25" x14ac:dyDescent="0.25">
      <c r="B569" s="25">
        <v>1564</v>
      </c>
      <c r="C569" s="25" t="s">
        <v>31</v>
      </c>
      <c r="D569" s="25" t="s">
        <v>65</v>
      </c>
      <c r="E569" s="25">
        <v>2</v>
      </c>
      <c r="F569" s="25" t="s">
        <v>33</v>
      </c>
      <c r="G569" s="25">
        <v>53</v>
      </c>
      <c r="H569" s="25">
        <v>570000</v>
      </c>
      <c r="I569" s="25">
        <f>_xlfn.XLOOKUP('Clients Clustering'!B569,Data!P:P,Data!D:D)</f>
        <v>1800000</v>
      </c>
      <c r="K569" s="25">
        <f t="shared" si="16"/>
        <v>-0.13262276042472745</v>
      </c>
      <c r="L569" s="25">
        <f t="shared" si="17"/>
        <v>0.24507790995413761</v>
      </c>
      <c r="P569" s="25">
        <v>1</v>
      </c>
      <c r="Q569" s="25">
        <v>1</v>
      </c>
      <c r="R569" s="25">
        <v>3</v>
      </c>
      <c r="S569" s="25">
        <v>2</v>
      </c>
      <c r="T569" s="25">
        <v>4</v>
      </c>
      <c r="U569" s="25">
        <v>6</v>
      </c>
      <c r="V569" s="25">
        <v>7</v>
      </c>
      <c r="W569" s="25">
        <v>7</v>
      </c>
      <c r="X569" s="25">
        <v>4</v>
      </c>
      <c r="Y569" s="25">
        <v>6</v>
      </c>
    </row>
    <row r="570" spans="2:25" x14ac:dyDescent="0.25">
      <c r="B570" s="25">
        <v>1565</v>
      </c>
      <c r="C570" s="25" t="s">
        <v>34</v>
      </c>
      <c r="D570" s="25" t="s">
        <v>65</v>
      </c>
      <c r="E570" s="25">
        <v>4</v>
      </c>
      <c r="F570" s="25" t="s">
        <v>32</v>
      </c>
      <c r="G570" s="25">
        <v>48</v>
      </c>
      <c r="H570" s="25">
        <v>930000</v>
      </c>
      <c r="I570" s="25">
        <f>_xlfn.XLOOKUP('Clients Clustering'!B570,Data!P:P,Data!D:D)</f>
        <v>3050000</v>
      </c>
      <c r="K570" s="25">
        <f t="shared" si="16"/>
        <v>1.7082282453316977</v>
      </c>
      <c r="L570" s="25">
        <f t="shared" si="17"/>
        <v>2.4809125100069513</v>
      </c>
      <c r="P570" s="25">
        <v>1</v>
      </c>
      <c r="Q570" s="25">
        <v>2</v>
      </c>
      <c r="R570" s="25">
        <v>2</v>
      </c>
      <c r="S570" s="25">
        <v>1</v>
      </c>
      <c r="T570" s="25">
        <v>2</v>
      </c>
      <c r="U570" s="25">
        <v>3</v>
      </c>
      <c r="V570" s="25">
        <v>3</v>
      </c>
      <c r="W570" s="25">
        <v>3</v>
      </c>
      <c r="X570" s="25">
        <v>1</v>
      </c>
      <c r="Y570" s="25">
        <v>2</v>
      </c>
    </row>
    <row r="571" spans="2:25" x14ac:dyDescent="0.25">
      <c r="B571" s="25">
        <v>1566</v>
      </c>
      <c r="C571" s="25" t="s">
        <v>31</v>
      </c>
      <c r="D571" s="25" t="s">
        <v>65</v>
      </c>
      <c r="E571" s="25">
        <v>4</v>
      </c>
      <c r="F571" s="25" t="s">
        <v>33</v>
      </c>
      <c r="G571" s="25">
        <v>57</v>
      </c>
      <c r="H571" s="25">
        <v>670000</v>
      </c>
      <c r="I571" s="25">
        <f>_xlfn.XLOOKUP('Clients Clustering'!B571,Data!P:P,Data!D:D)</f>
        <v>1040000</v>
      </c>
      <c r="K571" s="25">
        <f t="shared" si="16"/>
        <v>0.37872474117427957</v>
      </c>
      <c r="L571" s="25">
        <f t="shared" si="17"/>
        <v>-1.114309526877973</v>
      </c>
      <c r="P571" s="25">
        <v>1</v>
      </c>
      <c r="Q571" s="25">
        <v>2</v>
      </c>
      <c r="R571" s="25">
        <v>2</v>
      </c>
      <c r="S571" s="25">
        <v>1</v>
      </c>
      <c r="T571" s="25">
        <v>5</v>
      </c>
      <c r="U571" s="25">
        <v>2</v>
      </c>
      <c r="V571" s="25">
        <v>2</v>
      </c>
      <c r="W571" s="25">
        <v>2</v>
      </c>
      <c r="X571" s="25">
        <v>5</v>
      </c>
      <c r="Y571" s="25">
        <v>8</v>
      </c>
    </row>
    <row r="572" spans="2:25" x14ac:dyDescent="0.25">
      <c r="B572" s="25">
        <v>1567</v>
      </c>
      <c r="C572" s="25" t="s">
        <v>31</v>
      </c>
      <c r="D572" s="25" t="s">
        <v>65</v>
      </c>
      <c r="E572" s="25">
        <v>2</v>
      </c>
      <c r="F572" s="25" t="s">
        <v>32</v>
      </c>
      <c r="G572" s="25">
        <v>48</v>
      </c>
      <c r="H572" s="25">
        <v>630000</v>
      </c>
      <c r="I572" s="25">
        <f>_xlfn.XLOOKUP('Clients Clustering'!B572,Data!P:P,Data!D:D)</f>
        <v>1580000</v>
      </c>
      <c r="K572" s="25">
        <f t="shared" si="16"/>
        <v>0.17418574053467675</v>
      </c>
      <c r="L572" s="25">
        <f t="shared" si="17"/>
        <v>-0.14842897965515758</v>
      </c>
      <c r="P572" s="25">
        <v>1</v>
      </c>
      <c r="Q572" s="25">
        <v>2</v>
      </c>
      <c r="R572" s="25">
        <v>2</v>
      </c>
      <c r="S572" s="25">
        <v>1</v>
      </c>
      <c r="T572" s="25">
        <v>5</v>
      </c>
      <c r="U572" s="25">
        <v>2</v>
      </c>
      <c r="V572" s="25">
        <v>2</v>
      </c>
      <c r="W572" s="25">
        <v>2</v>
      </c>
      <c r="X572" s="25">
        <v>5</v>
      </c>
      <c r="Y572" s="25">
        <v>5</v>
      </c>
    </row>
    <row r="573" spans="2:25" x14ac:dyDescent="0.25">
      <c r="B573" s="25">
        <v>1568</v>
      </c>
      <c r="C573" s="25" t="s">
        <v>31</v>
      </c>
      <c r="D573" s="25" t="s">
        <v>65</v>
      </c>
      <c r="E573" s="25">
        <v>3</v>
      </c>
      <c r="F573" s="25" t="s">
        <v>33</v>
      </c>
      <c r="G573" s="25">
        <v>47</v>
      </c>
      <c r="H573" s="25">
        <v>620000</v>
      </c>
      <c r="I573" s="25">
        <f>_xlfn.XLOOKUP('Clients Clustering'!B573,Data!P:P,Data!D:D)</f>
        <v>1610000</v>
      </c>
      <c r="K573" s="25">
        <f t="shared" si="16"/>
        <v>0.12305099037477606</v>
      </c>
      <c r="L573" s="25">
        <f t="shared" si="17"/>
        <v>-9.4768949253890053E-2</v>
      </c>
      <c r="P573" s="25">
        <v>1</v>
      </c>
      <c r="Q573" s="25">
        <v>2</v>
      </c>
      <c r="R573" s="25">
        <v>2</v>
      </c>
      <c r="S573" s="25">
        <v>1</v>
      </c>
      <c r="T573" s="25">
        <v>5</v>
      </c>
      <c r="U573" s="25">
        <v>2</v>
      </c>
      <c r="V573" s="25">
        <v>2</v>
      </c>
      <c r="W573" s="25">
        <v>2</v>
      </c>
      <c r="X573" s="25">
        <v>5</v>
      </c>
      <c r="Y573" s="25">
        <v>5</v>
      </c>
    </row>
    <row r="574" spans="2:25" x14ac:dyDescent="0.25">
      <c r="B574" s="25">
        <v>1569</v>
      </c>
      <c r="C574" s="25" t="s">
        <v>34</v>
      </c>
      <c r="D574" s="25" t="s">
        <v>65</v>
      </c>
      <c r="E574" s="25">
        <v>4</v>
      </c>
      <c r="F574" s="25" t="s">
        <v>32</v>
      </c>
      <c r="G574" s="25">
        <v>65</v>
      </c>
      <c r="H574" s="25">
        <v>500000</v>
      </c>
      <c r="I574" s="25">
        <f>_xlfn.XLOOKUP('Clients Clustering'!B574,Data!P:P,Data!D:D)</f>
        <v>1790000</v>
      </c>
      <c r="K574" s="25">
        <f t="shared" si="16"/>
        <v>-0.49056601154403234</v>
      </c>
      <c r="L574" s="25">
        <f t="shared" si="17"/>
        <v>0.22719123315371512</v>
      </c>
      <c r="P574" s="25">
        <v>1</v>
      </c>
      <c r="Q574" s="25">
        <v>2</v>
      </c>
      <c r="R574" s="25">
        <v>2</v>
      </c>
      <c r="S574" s="25">
        <v>1</v>
      </c>
      <c r="T574" s="25">
        <v>2</v>
      </c>
      <c r="U574" s="25">
        <v>3</v>
      </c>
      <c r="V574" s="25">
        <v>3</v>
      </c>
      <c r="W574" s="25">
        <v>3</v>
      </c>
      <c r="X574" s="25">
        <v>1</v>
      </c>
      <c r="Y574" s="25">
        <v>2</v>
      </c>
    </row>
    <row r="575" spans="2:25" x14ac:dyDescent="0.25">
      <c r="B575" s="25">
        <v>1570</v>
      </c>
      <c r="C575" s="25" t="s">
        <v>31</v>
      </c>
      <c r="D575" s="25" t="s">
        <v>65</v>
      </c>
      <c r="E575" s="25">
        <v>4</v>
      </c>
      <c r="F575" s="25" t="s">
        <v>32</v>
      </c>
      <c r="G575" s="25">
        <v>47</v>
      </c>
      <c r="H575" s="25">
        <v>610000</v>
      </c>
      <c r="I575" s="25">
        <f>_xlfn.XLOOKUP('Clients Clustering'!B575,Data!P:P,Data!D:D)</f>
        <v>1150000</v>
      </c>
      <c r="K575" s="25">
        <f t="shared" si="16"/>
        <v>7.1916240214875346E-2</v>
      </c>
      <c r="L575" s="25">
        <f t="shared" si="17"/>
        <v>-0.9175560820733254</v>
      </c>
      <c r="P575" s="25">
        <v>1</v>
      </c>
      <c r="Q575" s="25">
        <v>2</v>
      </c>
      <c r="R575" s="25">
        <v>1</v>
      </c>
      <c r="S575" s="25">
        <v>3</v>
      </c>
      <c r="T575" s="25">
        <v>1</v>
      </c>
      <c r="U575" s="25">
        <v>5</v>
      </c>
      <c r="V575" s="25">
        <v>4</v>
      </c>
      <c r="W575" s="25">
        <v>6</v>
      </c>
      <c r="X575" s="25">
        <v>7</v>
      </c>
      <c r="Y575" s="25">
        <v>9</v>
      </c>
    </row>
    <row r="576" spans="2:25" x14ac:dyDescent="0.25">
      <c r="B576" s="25">
        <v>1571</v>
      </c>
      <c r="C576" s="25" t="s">
        <v>31</v>
      </c>
      <c r="D576" s="25" t="s">
        <v>65</v>
      </c>
      <c r="E576" s="25">
        <v>2</v>
      </c>
      <c r="F576" s="25" t="s">
        <v>33</v>
      </c>
      <c r="G576" s="25">
        <v>62</v>
      </c>
      <c r="H576" s="25">
        <v>350000</v>
      </c>
      <c r="I576" s="25">
        <f>_xlfn.XLOOKUP('Clients Clustering'!B576,Data!P:P,Data!D:D)</f>
        <v>2290000</v>
      </c>
      <c r="K576" s="25">
        <f t="shared" si="16"/>
        <v>-1.2575872639425427</v>
      </c>
      <c r="L576" s="25">
        <f t="shared" si="17"/>
        <v>1.1215250731748405</v>
      </c>
      <c r="P576" s="25">
        <v>1</v>
      </c>
      <c r="Q576" s="25">
        <v>2</v>
      </c>
      <c r="R576" s="25">
        <v>2</v>
      </c>
      <c r="S576" s="25">
        <v>1</v>
      </c>
      <c r="T576" s="25">
        <v>5</v>
      </c>
      <c r="U576" s="25">
        <v>2</v>
      </c>
      <c r="V576" s="25">
        <v>2</v>
      </c>
      <c r="W576" s="25">
        <v>2</v>
      </c>
      <c r="X576" s="25">
        <v>5</v>
      </c>
      <c r="Y576" s="25">
        <v>5</v>
      </c>
    </row>
    <row r="577" spans="2:25" x14ac:dyDescent="0.25">
      <c r="B577" s="25">
        <v>1572</v>
      </c>
      <c r="C577" s="25" t="s">
        <v>31</v>
      </c>
      <c r="D577" s="25" t="s">
        <v>66</v>
      </c>
      <c r="E577" s="25">
        <v>0</v>
      </c>
      <c r="F577" s="25" t="s">
        <v>32</v>
      </c>
      <c r="G577" s="25">
        <v>31</v>
      </c>
      <c r="H577" s="25">
        <v>610000</v>
      </c>
      <c r="I577" s="25">
        <f>_xlfn.XLOOKUP('Clients Clustering'!B577,Data!P:P,Data!D:D)</f>
        <v>1620000</v>
      </c>
      <c r="K577" s="25">
        <f t="shared" si="16"/>
        <v>7.1916240214875346E-2</v>
      </c>
      <c r="L577" s="25">
        <f t="shared" si="17"/>
        <v>-7.6882272453467543E-2</v>
      </c>
      <c r="P577" s="25">
        <v>1</v>
      </c>
      <c r="Q577" s="25">
        <v>2</v>
      </c>
      <c r="R577" s="25">
        <v>2</v>
      </c>
      <c r="S577" s="25">
        <v>1</v>
      </c>
      <c r="T577" s="25">
        <v>5</v>
      </c>
      <c r="U577" s="25">
        <v>2</v>
      </c>
      <c r="V577" s="25">
        <v>2</v>
      </c>
      <c r="W577" s="25">
        <v>2</v>
      </c>
      <c r="X577" s="25">
        <v>5</v>
      </c>
      <c r="Y577" s="25">
        <v>5</v>
      </c>
    </row>
    <row r="578" spans="2:25" x14ac:dyDescent="0.25">
      <c r="B578" s="25">
        <v>1573</v>
      </c>
      <c r="C578" s="25" t="s">
        <v>31</v>
      </c>
      <c r="D578" s="25" t="s">
        <v>65</v>
      </c>
      <c r="E578" s="25">
        <v>2</v>
      </c>
      <c r="F578" s="25" t="s">
        <v>32</v>
      </c>
      <c r="G578" s="25">
        <v>65</v>
      </c>
      <c r="H578" s="25">
        <v>650000</v>
      </c>
      <c r="I578" s="25">
        <f>_xlfn.XLOOKUP('Clients Clustering'!B578,Data!P:P,Data!D:D)</f>
        <v>1640000</v>
      </c>
      <c r="K578" s="25">
        <f t="shared" si="16"/>
        <v>0.27645524085447815</v>
      </c>
      <c r="L578" s="25">
        <f t="shared" si="17"/>
        <v>-4.1108918852622522E-2</v>
      </c>
      <c r="P578" s="25">
        <v>1</v>
      </c>
      <c r="Q578" s="25">
        <v>2</v>
      </c>
      <c r="R578" s="25">
        <v>2</v>
      </c>
      <c r="S578" s="25">
        <v>1</v>
      </c>
      <c r="T578" s="25">
        <v>5</v>
      </c>
      <c r="U578" s="25">
        <v>2</v>
      </c>
      <c r="V578" s="25">
        <v>2</v>
      </c>
      <c r="W578" s="25">
        <v>2</v>
      </c>
      <c r="X578" s="25">
        <v>5</v>
      </c>
      <c r="Y578" s="25">
        <v>8</v>
      </c>
    </row>
    <row r="579" spans="2:25" x14ac:dyDescent="0.25">
      <c r="B579" s="25">
        <v>1574</v>
      </c>
      <c r="C579" s="25" t="s">
        <v>34</v>
      </c>
      <c r="D579" s="25" t="s">
        <v>65</v>
      </c>
      <c r="E579" s="25">
        <v>3</v>
      </c>
      <c r="F579" s="25" t="s">
        <v>33</v>
      </c>
      <c r="G579" s="25">
        <v>60</v>
      </c>
      <c r="H579" s="25">
        <v>500000</v>
      </c>
      <c r="I579" s="25">
        <f>_xlfn.XLOOKUP('Clients Clustering'!B579,Data!P:P,Data!D:D)</f>
        <v>1530000</v>
      </c>
      <c r="K579" s="25">
        <f t="shared" si="16"/>
        <v>-0.49056601154403234</v>
      </c>
      <c r="L579" s="25">
        <f t="shared" si="17"/>
        <v>-0.23786236365727012</v>
      </c>
      <c r="P579" s="25">
        <v>1</v>
      </c>
      <c r="Q579" s="25">
        <v>2</v>
      </c>
      <c r="R579" s="25">
        <v>2</v>
      </c>
      <c r="S579" s="25">
        <v>1</v>
      </c>
      <c r="T579" s="25">
        <v>2</v>
      </c>
      <c r="U579" s="25">
        <v>3</v>
      </c>
      <c r="V579" s="25">
        <v>3</v>
      </c>
      <c r="W579" s="25">
        <v>3</v>
      </c>
      <c r="X579" s="25">
        <v>1</v>
      </c>
      <c r="Y579" s="25">
        <v>2</v>
      </c>
    </row>
    <row r="580" spans="2:25" x14ac:dyDescent="0.25">
      <c r="B580" s="25">
        <v>1575</v>
      </c>
      <c r="C580" s="25" t="s">
        <v>31</v>
      </c>
      <c r="D580" s="25" t="s">
        <v>66</v>
      </c>
      <c r="E580" s="25">
        <v>0</v>
      </c>
      <c r="F580" s="25" t="s">
        <v>32</v>
      </c>
      <c r="G580" s="25">
        <v>36</v>
      </c>
      <c r="H580" s="25">
        <v>640000</v>
      </c>
      <c r="I580" s="25">
        <f>_xlfn.XLOOKUP('Clients Clustering'!B580,Data!P:P,Data!D:D)</f>
        <v>1180000</v>
      </c>
      <c r="K580" s="25">
        <f t="shared" si="16"/>
        <v>0.22532049069457744</v>
      </c>
      <c r="L580" s="25">
        <f t="shared" si="17"/>
        <v>-0.86389605167205796</v>
      </c>
      <c r="P580" s="25">
        <v>1</v>
      </c>
      <c r="Q580" s="25">
        <v>2</v>
      </c>
      <c r="R580" s="25">
        <v>2</v>
      </c>
      <c r="S580" s="25">
        <v>1</v>
      </c>
      <c r="T580" s="25">
        <v>5</v>
      </c>
      <c r="U580" s="25">
        <v>2</v>
      </c>
      <c r="V580" s="25">
        <v>2</v>
      </c>
      <c r="W580" s="25">
        <v>2</v>
      </c>
      <c r="X580" s="25">
        <v>5</v>
      </c>
      <c r="Y580" s="25">
        <v>5</v>
      </c>
    </row>
    <row r="581" spans="2:25" x14ac:dyDescent="0.25">
      <c r="B581" s="25">
        <v>1576</v>
      </c>
      <c r="C581" s="25" t="s">
        <v>34</v>
      </c>
      <c r="D581" s="25" t="s">
        <v>65</v>
      </c>
      <c r="E581" s="25">
        <v>3</v>
      </c>
      <c r="F581" s="25" t="s">
        <v>32</v>
      </c>
      <c r="G581" s="25">
        <v>49</v>
      </c>
      <c r="H581" s="25">
        <v>550000</v>
      </c>
      <c r="I581" s="25">
        <f>_xlfn.XLOOKUP('Clients Clustering'!B581,Data!P:P,Data!D:D)</f>
        <v>1820000</v>
      </c>
      <c r="K581" s="25">
        <f t="shared" si="16"/>
        <v>-0.23489226074452885</v>
      </c>
      <c r="L581" s="25">
        <f t="shared" si="17"/>
        <v>0.28085126355498263</v>
      </c>
      <c r="P581" s="25">
        <v>1</v>
      </c>
      <c r="Q581" s="25">
        <v>2</v>
      </c>
      <c r="R581" s="25">
        <v>2</v>
      </c>
      <c r="S581" s="25">
        <v>1</v>
      </c>
      <c r="T581" s="25">
        <v>2</v>
      </c>
      <c r="U581" s="25">
        <v>3</v>
      </c>
      <c r="V581" s="25">
        <v>3</v>
      </c>
      <c r="W581" s="25">
        <v>3</v>
      </c>
      <c r="X581" s="25">
        <v>2</v>
      </c>
      <c r="Y581" s="25">
        <v>3</v>
      </c>
    </row>
    <row r="582" spans="2:25" x14ac:dyDescent="0.25">
      <c r="B582" s="25">
        <v>1577</v>
      </c>
      <c r="C582" s="25" t="s">
        <v>31</v>
      </c>
      <c r="D582" s="25" t="s">
        <v>65</v>
      </c>
      <c r="E582" s="25">
        <v>2</v>
      </c>
      <c r="F582" s="25" t="s">
        <v>32</v>
      </c>
      <c r="G582" s="25">
        <v>61</v>
      </c>
      <c r="H582" s="25">
        <v>840000</v>
      </c>
      <c r="I582" s="25">
        <f>_xlfn.XLOOKUP('Clients Clustering'!B582,Data!P:P,Data!D:D)</f>
        <v>1120000</v>
      </c>
      <c r="K582" s="25">
        <f t="shared" ref="K582:K645" si="18">STANDARDIZE(H582,AVERAGE(H:H),_xlfn.STDEV.S(H:H))</f>
        <v>1.2480154938925914</v>
      </c>
      <c r="L582" s="25">
        <f t="shared" ref="L582:L645" si="19">STANDARDIZE(I582,AVERAGE(I:I),_xlfn.STDEV.S(I:I))</f>
        <v>-0.97121611247459294</v>
      </c>
      <c r="P582" s="25">
        <v>1</v>
      </c>
      <c r="Q582" s="25">
        <v>1</v>
      </c>
      <c r="R582" s="25">
        <v>3</v>
      </c>
      <c r="S582" s="25">
        <v>2</v>
      </c>
      <c r="T582" s="25">
        <v>4</v>
      </c>
      <c r="U582" s="25">
        <v>1</v>
      </c>
      <c r="V582" s="25">
        <v>1</v>
      </c>
      <c r="W582" s="25">
        <v>5</v>
      </c>
      <c r="X582" s="25">
        <v>6</v>
      </c>
      <c r="Y582" s="25">
        <v>7</v>
      </c>
    </row>
    <row r="583" spans="2:25" x14ac:dyDescent="0.25">
      <c r="B583" s="25">
        <v>1578</v>
      </c>
      <c r="C583" s="25" t="s">
        <v>31</v>
      </c>
      <c r="D583" s="25" t="s">
        <v>66</v>
      </c>
      <c r="E583" s="25">
        <v>0</v>
      </c>
      <c r="F583" s="25" t="s">
        <v>33</v>
      </c>
      <c r="G583" s="25">
        <v>31</v>
      </c>
      <c r="H583" s="25">
        <v>770000</v>
      </c>
      <c r="I583" s="25">
        <f>_xlfn.XLOOKUP('Clients Clustering'!B583,Data!P:P,Data!D:D)</f>
        <v>1960000</v>
      </c>
      <c r="K583" s="25">
        <f t="shared" si="18"/>
        <v>0.89007224277328656</v>
      </c>
      <c r="L583" s="25">
        <f t="shared" si="19"/>
        <v>0.53126473876089775</v>
      </c>
      <c r="P583" s="25">
        <v>1</v>
      </c>
      <c r="Q583" s="25">
        <v>2</v>
      </c>
      <c r="R583" s="25">
        <v>2</v>
      </c>
      <c r="S583" s="25">
        <v>1</v>
      </c>
      <c r="T583" s="25">
        <v>2</v>
      </c>
      <c r="U583" s="25">
        <v>3</v>
      </c>
      <c r="V583" s="25">
        <v>3</v>
      </c>
      <c r="W583" s="25">
        <v>3</v>
      </c>
      <c r="X583" s="25">
        <v>1</v>
      </c>
      <c r="Y583" s="25">
        <v>2</v>
      </c>
    </row>
    <row r="584" spans="2:25" x14ac:dyDescent="0.25">
      <c r="B584" s="25">
        <v>1579</v>
      </c>
      <c r="C584" s="25" t="s">
        <v>31</v>
      </c>
      <c r="D584" s="25" t="s">
        <v>66</v>
      </c>
      <c r="E584" s="25">
        <v>0</v>
      </c>
      <c r="F584" s="25" t="s">
        <v>32</v>
      </c>
      <c r="G584" s="25">
        <v>36</v>
      </c>
      <c r="H584" s="25">
        <v>710000</v>
      </c>
      <c r="I584" s="25">
        <f>_xlfn.XLOOKUP('Clients Clustering'!B584,Data!P:P,Data!D:D)</f>
        <v>880000</v>
      </c>
      <c r="K584" s="25">
        <f t="shared" si="18"/>
        <v>0.5832637418138823</v>
      </c>
      <c r="L584" s="25">
        <f t="shared" si="19"/>
        <v>-1.4004963556847332</v>
      </c>
      <c r="P584" s="25">
        <v>1</v>
      </c>
      <c r="Q584" s="25">
        <v>2</v>
      </c>
      <c r="R584" s="25">
        <v>2</v>
      </c>
      <c r="S584" s="25">
        <v>1</v>
      </c>
      <c r="T584" s="25">
        <v>2</v>
      </c>
      <c r="U584" s="25">
        <v>3</v>
      </c>
      <c r="V584" s="25">
        <v>3</v>
      </c>
      <c r="W584" s="25">
        <v>3</v>
      </c>
      <c r="X584" s="25">
        <v>2</v>
      </c>
      <c r="Y584" s="25">
        <v>3</v>
      </c>
    </row>
    <row r="585" spans="2:25" x14ac:dyDescent="0.25">
      <c r="B585" s="25">
        <v>1580</v>
      </c>
      <c r="C585" s="25" t="s">
        <v>34</v>
      </c>
      <c r="D585" s="25" t="s">
        <v>65</v>
      </c>
      <c r="E585" s="25">
        <v>4</v>
      </c>
      <c r="F585" s="25" t="s">
        <v>33</v>
      </c>
      <c r="G585" s="25">
        <v>60</v>
      </c>
      <c r="H585" s="25">
        <v>760000</v>
      </c>
      <c r="I585" s="25">
        <f>_xlfn.XLOOKUP('Clients Clustering'!B585,Data!P:P,Data!D:D)</f>
        <v>1100000</v>
      </c>
      <c r="K585" s="25">
        <f t="shared" si="18"/>
        <v>0.83893749261338579</v>
      </c>
      <c r="L585" s="25">
        <f t="shared" si="19"/>
        <v>-1.0069894660754379</v>
      </c>
      <c r="P585" s="25">
        <v>1</v>
      </c>
      <c r="Q585" s="25">
        <v>2</v>
      </c>
      <c r="R585" s="25">
        <v>1</v>
      </c>
      <c r="S585" s="25">
        <v>3</v>
      </c>
      <c r="T585" s="25">
        <v>1</v>
      </c>
      <c r="U585" s="25">
        <v>5</v>
      </c>
      <c r="V585" s="25">
        <v>4</v>
      </c>
      <c r="W585" s="25">
        <v>6</v>
      </c>
      <c r="X585" s="25">
        <v>7</v>
      </c>
      <c r="Y585" s="25">
        <v>9</v>
      </c>
    </row>
    <row r="586" spans="2:25" x14ac:dyDescent="0.25">
      <c r="B586" s="25">
        <v>1581</v>
      </c>
      <c r="C586" s="25" t="s">
        <v>34</v>
      </c>
      <c r="D586" s="25" t="s">
        <v>65</v>
      </c>
      <c r="E586" s="25">
        <v>2</v>
      </c>
      <c r="F586" s="25" t="s">
        <v>33</v>
      </c>
      <c r="G586" s="25">
        <v>48</v>
      </c>
      <c r="H586" s="25">
        <v>420000</v>
      </c>
      <c r="I586" s="25">
        <f>_xlfn.XLOOKUP('Clients Clustering'!B586,Data!P:P,Data!D:D)</f>
        <v>2060000</v>
      </c>
      <c r="K586" s="25">
        <f t="shared" si="18"/>
        <v>-0.89964401282323792</v>
      </c>
      <c r="L586" s="25">
        <f t="shared" si="19"/>
        <v>0.71013150676512282</v>
      </c>
      <c r="P586" s="25">
        <v>1</v>
      </c>
      <c r="Q586" s="25">
        <v>2</v>
      </c>
      <c r="R586" s="25">
        <v>2</v>
      </c>
      <c r="S586" s="25">
        <v>1</v>
      </c>
      <c r="T586" s="25">
        <v>2</v>
      </c>
      <c r="U586" s="25">
        <v>3</v>
      </c>
      <c r="V586" s="25">
        <v>3</v>
      </c>
      <c r="W586" s="25">
        <v>3</v>
      </c>
      <c r="X586" s="25">
        <v>1</v>
      </c>
      <c r="Y586" s="25">
        <v>2</v>
      </c>
    </row>
    <row r="587" spans="2:25" x14ac:dyDescent="0.25">
      <c r="B587" s="25">
        <v>1582</v>
      </c>
      <c r="C587" s="25" t="s">
        <v>31</v>
      </c>
      <c r="D587" s="25" t="s">
        <v>66</v>
      </c>
      <c r="E587" s="25">
        <v>0</v>
      </c>
      <c r="F587" s="25" t="s">
        <v>33</v>
      </c>
      <c r="G587" s="25">
        <v>31</v>
      </c>
      <c r="H587" s="25">
        <v>670000</v>
      </c>
      <c r="I587" s="25">
        <f>_xlfn.XLOOKUP('Clients Clustering'!B587,Data!P:P,Data!D:D)</f>
        <v>1250000</v>
      </c>
      <c r="K587" s="25">
        <f t="shared" si="18"/>
        <v>0.37872474117427957</v>
      </c>
      <c r="L587" s="25">
        <f t="shared" si="19"/>
        <v>-0.73868931406910032</v>
      </c>
      <c r="P587" s="25">
        <v>1</v>
      </c>
      <c r="Q587" s="25">
        <v>1</v>
      </c>
      <c r="R587" s="25">
        <v>3</v>
      </c>
      <c r="S587" s="25">
        <v>2</v>
      </c>
      <c r="T587" s="25">
        <v>4</v>
      </c>
      <c r="U587" s="25">
        <v>1</v>
      </c>
      <c r="V587" s="25">
        <v>1</v>
      </c>
      <c r="W587" s="25">
        <v>5</v>
      </c>
      <c r="X587" s="25">
        <v>6</v>
      </c>
      <c r="Y587" s="25">
        <v>7</v>
      </c>
    </row>
    <row r="588" spans="2:25" x14ac:dyDescent="0.25">
      <c r="B588" s="25">
        <v>1583</v>
      </c>
      <c r="C588" s="25" t="s">
        <v>31</v>
      </c>
      <c r="D588" s="25" t="s">
        <v>65</v>
      </c>
      <c r="E588" s="25">
        <v>4</v>
      </c>
      <c r="F588" s="25" t="s">
        <v>33</v>
      </c>
      <c r="G588" s="25">
        <v>43</v>
      </c>
      <c r="H588" s="25">
        <v>790000</v>
      </c>
      <c r="I588" s="25">
        <f>_xlfn.XLOOKUP('Clients Clustering'!B588,Data!P:P,Data!D:D)</f>
        <v>2320000</v>
      </c>
      <c r="K588" s="25">
        <f t="shared" si="18"/>
        <v>0.99234174309308798</v>
      </c>
      <c r="L588" s="25">
        <f t="shared" si="19"/>
        <v>1.1751851035761081</v>
      </c>
      <c r="P588" s="25">
        <v>1</v>
      </c>
      <c r="Q588" s="25">
        <v>2</v>
      </c>
      <c r="R588" s="25">
        <v>2</v>
      </c>
      <c r="S588" s="25">
        <v>1</v>
      </c>
      <c r="T588" s="25">
        <v>5</v>
      </c>
      <c r="U588" s="25">
        <v>2</v>
      </c>
      <c r="V588" s="25">
        <v>2</v>
      </c>
      <c r="W588" s="25">
        <v>2</v>
      </c>
      <c r="X588" s="25">
        <v>5</v>
      </c>
      <c r="Y588" s="25">
        <v>8</v>
      </c>
    </row>
    <row r="589" spans="2:25" x14ac:dyDescent="0.25">
      <c r="B589" s="25">
        <v>1584</v>
      </c>
      <c r="C589" s="25" t="s">
        <v>34</v>
      </c>
      <c r="D589" s="25" t="s">
        <v>65</v>
      </c>
      <c r="E589" s="25">
        <v>3</v>
      </c>
      <c r="F589" s="25" t="s">
        <v>33</v>
      </c>
      <c r="G589" s="25">
        <v>42</v>
      </c>
      <c r="H589" s="25">
        <v>570000</v>
      </c>
      <c r="I589" s="25">
        <f>_xlfn.XLOOKUP('Clients Clustering'!B589,Data!P:P,Data!D:D)</f>
        <v>1340000</v>
      </c>
      <c r="K589" s="25">
        <f t="shared" si="18"/>
        <v>-0.13262276042472745</v>
      </c>
      <c r="L589" s="25">
        <f t="shared" si="19"/>
        <v>-0.5777092228652978</v>
      </c>
      <c r="P589" s="25">
        <v>1</v>
      </c>
      <c r="Q589" s="25">
        <v>2</v>
      </c>
      <c r="R589" s="25">
        <v>2</v>
      </c>
      <c r="S589" s="25">
        <v>1</v>
      </c>
      <c r="T589" s="25">
        <v>5</v>
      </c>
      <c r="U589" s="25">
        <v>2</v>
      </c>
      <c r="V589" s="25">
        <v>2</v>
      </c>
      <c r="W589" s="25">
        <v>2</v>
      </c>
      <c r="X589" s="25">
        <v>5</v>
      </c>
      <c r="Y589" s="25">
        <v>5</v>
      </c>
    </row>
    <row r="590" spans="2:25" x14ac:dyDescent="0.25">
      <c r="B590" s="25">
        <v>1585</v>
      </c>
      <c r="C590" s="25" t="s">
        <v>31</v>
      </c>
      <c r="D590" s="25" t="s">
        <v>65</v>
      </c>
      <c r="E590" s="25">
        <v>2</v>
      </c>
      <c r="F590" s="25" t="s">
        <v>33</v>
      </c>
      <c r="G590" s="25">
        <v>65</v>
      </c>
      <c r="H590" s="25">
        <v>610000</v>
      </c>
      <c r="I590" s="25">
        <f>_xlfn.XLOOKUP('Clients Clustering'!B590,Data!P:P,Data!D:D)</f>
        <v>1700000</v>
      </c>
      <c r="K590" s="25">
        <f t="shared" si="18"/>
        <v>7.1916240214875346E-2</v>
      </c>
      <c r="L590" s="25">
        <f t="shared" si="19"/>
        <v>6.6211141949912525E-2</v>
      </c>
      <c r="P590" s="25">
        <v>1</v>
      </c>
      <c r="Q590" s="25">
        <v>2</v>
      </c>
      <c r="R590" s="25">
        <v>2</v>
      </c>
      <c r="S590" s="25">
        <v>1</v>
      </c>
      <c r="T590" s="25">
        <v>5</v>
      </c>
      <c r="U590" s="25">
        <v>2</v>
      </c>
      <c r="V590" s="25">
        <v>2</v>
      </c>
      <c r="W590" s="25">
        <v>2</v>
      </c>
      <c r="X590" s="25">
        <v>5</v>
      </c>
      <c r="Y590" s="25">
        <v>8</v>
      </c>
    </row>
    <row r="591" spans="2:25" x14ac:dyDescent="0.25">
      <c r="B591" s="25">
        <v>1586</v>
      </c>
      <c r="C591" s="25" t="s">
        <v>31</v>
      </c>
      <c r="D591" s="25" t="s">
        <v>66</v>
      </c>
      <c r="E591" s="25">
        <v>0</v>
      </c>
      <c r="F591" s="25" t="s">
        <v>33</v>
      </c>
      <c r="G591" s="25">
        <v>36</v>
      </c>
      <c r="H591" s="25">
        <v>560000</v>
      </c>
      <c r="I591" s="25">
        <f>_xlfn.XLOOKUP('Clients Clustering'!B591,Data!P:P,Data!D:D)</f>
        <v>1530000</v>
      </c>
      <c r="K591" s="25">
        <f t="shared" si="18"/>
        <v>-0.18375751058462814</v>
      </c>
      <c r="L591" s="25">
        <f t="shared" si="19"/>
        <v>-0.23786236365727012</v>
      </c>
      <c r="P591" s="25">
        <v>1</v>
      </c>
      <c r="Q591" s="25">
        <v>1</v>
      </c>
      <c r="R591" s="25">
        <v>3</v>
      </c>
      <c r="S591" s="25">
        <v>2</v>
      </c>
      <c r="T591" s="25">
        <v>4</v>
      </c>
      <c r="U591" s="25">
        <v>1</v>
      </c>
      <c r="V591" s="25">
        <v>1</v>
      </c>
      <c r="W591" s="25">
        <v>5</v>
      </c>
      <c r="X591" s="25">
        <v>6</v>
      </c>
      <c r="Y591" s="25">
        <v>7</v>
      </c>
    </row>
    <row r="592" spans="2:25" x14ac:dyDescent="0.25">
      <c r="B592" s="25">
        <v>1587</v>
      </c>
      <c r="C592" s="25" t="s">
        <v>34</v>
      </c>
      <c r="D592" s="25" t="s">
        <v>64</v>
      </c>
      <c r="E592" s="25">
        <v>0</v>
      </c>
      <c r="F592" s="25" t="s">
        <v>33</v>
      </c>
      <c r="G592" s="25">
        <v>41</v>
      </c>
      <c r="H592" s="25">
        <v>770000</v>
      </c>
      <c r="I592" s="25">
        <f>_xlfn.XLOOKUP('Clients Clustering'!B592,Data!P:P,Data!D:D)</f>
        <v>1980000</v>
      </c>
      <c r="K592" s="25">
        <f t="shared" si="18"/>
        <v>0.89007224277328656</v>
      </c>
      <c r="L592" s="25">
        <f t="shared" si="19"/>
        <v>0.56703809236174274</v>
      </c>
      <c r="P592" s="25">
        <v>1</v>
      </c>
      <c r="Q592" s="25">
        <v>1</v>
      </c>
      <c r="R592" s="25">
        <v>3</v>
      </c>
      <c r="S592" s="25">
        <v>2</v>
      </c>
      <c r="T592" s="25">
        <v>4</v>
      </c>
      <c r="U592" s="25">
        <v>1</v>
      </c>
      <c r="V592" s="25">
        <v>1</v>
      </c>
      <c r="W592" s="25">
        <v>5</v>
      </c>
      <c r="X592" s="25">
        <v>6</v>
      </c>
      <c r="Y592" s="25">
        <v>7</v>
      </c>
    </row>
    <row r="593" spans="2:25" x14ac:dyDescent="0.25">
      <c r="B593" s="25">
        <v>1588</v>
      </c>
      <c r="C593" s="25" t="s">
        <v>31</v>
      </c>
      <c r="D593" s="25" t="s">
        <v>65</v>
      </c>
      <c r="E593" s="25">
        <v>4</v>
      </c>
      <c r="F593" s="25" t="s">
        <v>33</v>
      </c>
      <c r="G593" s="25">
        <v>54</v>
      </c>
      <c r="H593" s="25">
        <v>790000</v>
      </c>
      <c r="I593" s="25">
        <f>_xlfn.XLOOKUP('Clients Clustering'!B593,Data!P:P,Data!D:D)</f>
        <v>2130000</v>
      </c>
      <c r="K593" s="25">
        <f t="shared" si="18"/>
        <v>0.99234174309308798</v>
      </c>
      <c r="L593" s="25">
        <f t="shared" si="19"/>
        <v>0.83533824436808046</v>
      </c>
      <c r="P593" s="25">
        <v>1</v>
      </c>
      <c r="Q593" s="25">
        <v>2</v>
      </c>
      <c r="R593" s="25">
        <v>2</v>
      </c>
      <c r="S593" s="25">
        <v>1</v>
      </c>
      <c r="T593" s="25">
        <v>5</v>
      </c>
      <c r="U593" s="25">
        <v>2</v>
      </c>
      <c r="V593" s="25">
        <v>2</v>
      </c>
      <c r="W593" s="25">
        <v>2</v>
      </c>
      <c r="X593" s="25">
        <v>5</v>
      </c>
      <c r="Y593" s="25">
        <v>8</v>
      </c>
    </row>
    <row r="594" spans="2:25" x14ac:dyDescent="0.25">
      <c r="B594" s="25">
        <v>1589</v>
      </c>
      <c r="C594" s="25" t="s">
        <v>31</v>
      </c>
      <c r="D594" s="25" t="s">
        <v>65</v>
      </c>
      <c r="E594" s="25">
        <v>3</v>
      </c>
      <c r="F594" s="25" t="s">
        <v>33</v>
      </c>
      <c r="G594" s="25">
        <v>47</v>
      </c>
      <c r="H594" s="25">
        <v>530000</v>
      </c>
      <c r="I594" s="25">
        <f>_xlfn.XLOOKUP('Clients Clustering'!B594,Data!P:P,Data!D:D)</f>
        <v>1540000</v>
      </c>
      <c r="K594" s="25">
        <f t="shared" si="18"/>
        <v>-0.33716176106433021</v>
      </c>
      <c r="L594" s="25">
        <f t="shared" si="19"/>
        <v>-0.2199756868568476</v>
      </c>
      <c r="P594" s="25">
        <v>1</v>
      </c>
      <c r="Q594" s="25">
        <v>2</v>
      </c>
      <c r="R594" s="25">
        <v>2</v>
      </c>
      <c r="S594" s="25">
        <v>4</v>
      </c>
      <c r="T594" s="25">
        <v>3</v>
      </c>
      <c r="U594" s="25">
        <v>4</v>
      </c>
      <c r="V594" s="25">
        <v>5</v>
      </c>
      <c r="W594" s="25">
        <v>4</v>
      </c>
      <c r="X594" s="25">
        <v>3</v>
      </c>
      <c r="Y594" s="25">
        <v>4</v>
      </c>
    </row>
    <row r="595" spans="2:25" x14ac:dyDescent="0.25">
      <c r="B595" s="25">
        <v>1590</v>
      </c>
      <c r="C595" s="25" t="s">
        <v>31</v>
      </c>
      <c r="D595" s="25" t="s">
        <v>66</v>
      </c>
      <c r="E595" s="25">
        <v>0</v>
      </c>
      <c r="F595" s="25" t="s">
        <v>33</v>
      </c>
      <c r="G595" s="25">
        <v>36</v>
      </c>
      <c r="H595" s="25">
        <v>330000</v>
      </c>
      <c r="I595" s="25">
        <f>_xlfn.XLOOKUP('Clients Clustering'!B595,Data!P:P,Data!D:D)</f>
        <v>1070000</v>
      </c>
      <c r="K595" s="25">
        <f t="shared" si="18"/>
        <v>-1.3598567642623443</v>
      </c>
      <c r="L595" s="25">
        <f t="shared" si="19"/>
        <v>-1.0606494964767055</v>
      </c>
      <c r="P595" s="25">
        <v>1</v>
      </c>
      <c r="Q595" s="25">
        <v>2</v>
      </c>
      <c r="R595" s="25">
        <v>1</v>
      </c>
      <c r="S595" s="25">
        <v>3</v>
      </c>
      <c r="T595" s="25">
        <v>1</v>
      </c>
      <c r="U595" s="25">
        <v>5</v>
      </c>
      <c r="V595" s="25">
        <v>4</v>
      </c>
      <c r="W595" s="25">
        <v>6</v>
      </c>
      <c r="X595" s="25">
        <v>7</v>
      </c>
      <c r="Y595" s="25">
        <v>9</v>
      </c>
    </row>
    <row r="596" spans="2:25" x14ac:dyDescent="0.25">
      <c r="B596" s="25">
        <v>1591</v>
      </c>
      <c r="C596" s="25" t="s">
        <v>31</v>
      </c>
      <c r="D596" s="25" t="s">
        <v>65</v>
      </c>
      <c r="E596" s="25">
        <v>3</v>
      </c>
      <c r="F596" s="25" t="s">
        <v>32</v>
      </c>
      <c r="G596" s="25">
        <v>59</v>
      </c>
      <c r="H596" s="25">
        <v>380000</v>
      </c>
      <c r="I596" s="25">
        <f>_xlfn.XLOOKUP('Clients Clustering'!B596,Data!P:P,Data!D:D)</f>
        <v>2110000</v>
      </c>
      <c r="K596" s="25">
        <f t="shared" si="18"/>
        <v>-1.1041830134628408</v>
      </c>
      <c r="L596" s="25">
        <f t="shared" si="19"/>
        <v>0.79956489076723536</v>
      </c>
      <c r="P596" s="25">
        <v>1</v>
      </c>
      <c r="Q596" s="25">
        <v>1</v>
      </c>
      <c r="R596" s="25">
        <v>3</v>
      </c>
      <c r="S596" s="25">
        <v>2</v>
      </c>
      <c r="T596" s="25">
        <v>4</v>
      </c>
      <c r="U596" s="25">
        <v>1</v>
      </c>
      <c r="V596" s="25">
        <v>1</v>
      </c>
      <c r="W596" s="25">
        <v>1</v>
      </c>
      <c r="X596" s="25">
        <v>8</v>
      </c>
      <c r="Y596" s="25">
        <v>10</v>
      </c>
    </row>
    <row r="597" spans="2:25" x14ac:dyDescent="0.25">
      <c r="B597" s="25">
        <v>1592</v>
      </c>
      <c r="C597" s="25" t="s">
        <v>31</v>
      </c>
      <c r="D597" s="25" t="s">
        <v>65</v>
      </c>
      <c r="E597" s="25">
        <v>2</v>
      </c>
      <c r="F597" s="25" t="s">
        <v>32</v>
      </c>
      <c r="G597" s="25">
        <v>59</v>
      </c>
      <c r="H597" s="25">
        <v>1000000</v>
      </c>
      <c r="I597" s="25">
        <f>_xlfn.XLOOKUP('Clients Clustering'!B597,Data!P:P,Data!D:D)</f>
        <v>2020000</v>
      </c>
      <c r="K597" s="25">
        <f t="shared" si="18"/>
        <v>2.0661714964510027</v>
      </c>
      <c r="L597" s="25">
        <f t="shared" si="19"/>
        <v>0.63858479956343284</v>
      </c>
      <c r="P597" s="25">
        <v>1</v>
      </c>
      <c r="Q597" s="25">
        <v>2</v>
      </c>
      <c r="R597" s="25">
        <v>2</v>
      </c>
      <c r="S597" s="25">
        <v>1</v>
      </c>
      <c r="T597" s="25">
        <v>5</v>
      </c>
      <c r="U597" s="25">
        <v>2</v>
      </c>
      <c r="V597" s="25">
        <v>2</v>
      </c>
      <c r="W597" s="25">
        <v>2</v>
      </c>
      <c r="X597" s="25">
        <v>5</v>
      </c>
      <c r="Y597" s="25">
        <v>5</v>
      </c>
    </row>
    <row r="598" spans="2:25" x14ac:dyDescent="0.25">
      <c r="B598" s="25">
        <v>1593</v>
      </c>
      <c r="C598" s="25" t="s">
        <v>31</v>
      </c>
      <c r="D598" s="25" t="s">
        <v>65</v>
      </c>
      <c r="E598" s="25">
        <v>4</v>
      </c>
      <c r="F598" s="25" t="s">
        <v>33</v>
      </c>
      <c r="G598" s="25">
        <v>41</v>
      </c>
      <c r="H598" s="25">
        <v>500000</v>
      </c>
      <c r="I598" s="25">
        <f>_xlfn.XLOOKUP('Clients Clustering'!B598,Data!P:P,Data!D:D)</f>
        <v>1670000</v>
      </c>
      <c r="K598" s="25">
        <f t="shared" si="18"/>
        <v>-0.49056601154403234</v>
      </c>
      <c r="L598" s="25">
        <f t="shared" si="19"/>
        <v>1.2551111548645005E-2</v>
      </c>
      <c r="P598" s="25">
        <v>1</v>
      </c>
      <c r="Q598" s="25">
        <v>2</v>
      </c>
      <c r="R598" s="25">
        <v>2</v>
      </c>
      <c r="S598" s="25">
        <v>1</v>
      </c>
      <c r="T598" s="25">
        <v>5</v>
      </c>
      <c r="U598" s="25">
        <v>2</v>
      </c>
      <c r="V598" s="25">
        <v>2</v>
      </c>
      <c r="W598" s="25">
        <v>2</v>
      </c>
      <c r="X598" s="25">
        <v>5</v>
      </c>
      <c r="Y598" s="25">
        <v>8</v>
      </c>
    </row>
    <row r="599" spans="2:25" x14ac:dyDescent="0.25">
      <c r="B599" s="25">
        <v>1594</v>
      </c>
      <c r="C599" s="25" t="s">
        <v>31</v>
      </c>
      <c r="D599" s="25" t="s">
        <v>65</v>
      </c>
      <c r="E599" s="25">
        <v>2</v>
      </c>
      <c r="F599" s="25" t="s">
        <v>33</v>
      </c>
      <c r="G599" s="25">
        <v>60</v>
      </c>
      <c r="H599" s="25">
        <v>590000</v>
      </c>
      <c r="I599" s="25">
        <f>_xlfn.XLOOKUP('Clients Clustering'!B599,Data!P:P,Data!D:D)</f>
        <v>1580000</v>
      </c>
      <c r="K599" s="25">
        <f t="shared" si="18"/>
        <v>-3.0353260104926044E-2</v>
      </c>
      <c r="L599" s="25">
        <f t="shared" si="19"/>
        <v>-0.14842897965515758</v>
      </c>
      <c r="P599" s="25">
        <v>1</v>
      </c>
      <c r="Q599" s="25">
        <v>2</v>
      </c>
      <c r="R599" s="25">
        <v>2</v>
      </c>
      <c r="S599" s="25">
        <v>1</v>
      </c>
      <c r="T599" s="25">
        <v>2</v>
      </c>
      <c r="U599" s="25">
        <v>3</v>
      </c>
      <c r="V599" s="25">
        <v>3</v>
      </c>
      <c r="W599" s="25">
        <v>3</v>
      </c>
      <c r="X599" s="25">
        <v>1</v>
      </c>
      <c r="Y599" s="25">
        <v>2</v>
      </c>
    </row>
    <row r="600" spans="2:25" x14ac:dyDescent="0.25">
      <c r="B600" s="25">
        <v>1595</v>
      </c>
      <c r="C600" s="25" t="s">
        <v>31</v>
      </c>
      <c r="D600" s="25" t="s">
        <v>65</v>
      </c>
      <c r="E600" s="25">
        <v>2</v>
      </c>
      <c r="F600" s="25" t="s">
        <v>33</v>
      </c>
      <c r="G600" s="25">
        <v>44</v>
      </c>
      <c r="H600" s="25">
        <v>650000</v>
      </c>
      <c r="I600" s="25">
        <f>_xlfn.XLOOKUP('Clients Clustering'!B600,Data!P:P,Data!D:D)</f>
        <v>1280000</v>
      </c>
      <c r="K600" s="25">
        <f t="shared" si="18"/>
        <v>0.27645524085447815</v>
      </c>
      <c r="L600" s="25">
        <f t="shared" si="19"/>
        <v>-0.68502928366783289</v>
      </c>
      <c r="P600" s="25">
        <v>1</v>
      </c>
      <c r="Q600" s="25">
        <v>2</v>
      </c>
      <c r="R600" s="25">
        <v>2</v>
      </c>
      <c r="S600" s="25">
        <v>1</v>
      </c>
      <c r="T600" s="25">
        <v>2</v>
      </c>
      <c r="U600" s="25">
        <v>3</v>
      </c>
      <c r="V600" s="25">
        <v>3</v>
      </c>
      <c r="W600" s="25">
        <v>3</v>
      </c>
      <c r="X600" s="25">
        <v>1</v>
      </c>
      <c r="Y600" s="25">
        <v>2</v>
      </c>
    </row>
    <row r="601" spans="2:25" x14ac:dyDescent="0.25">
      <c r="B601" s="25">
        <v>1596</v>
      </c>
      <c r="C601" s="25" t="s">
        <v>31</v>
      </c>
      <c r="D601" s="25" t="s">
        <v>66</v>
      </c>
      <c r="E601" s="25">
        <v>0</v>
      </c>
      <c r="F601" s="25" t="s">
        <v>33</v>
      </c>
      <c r="G601" s="25">
        <v>30</v>
      </c>
      <c r="H601" s="25">
        <v>600000</v>
      </c>
      <c r="I601" s="25">
        <f>_xlfn.XLOOKUP('Clients Clustering'!B601,Data!P:P,Data!D:D)</f>
        <v>1050000</v>
      </c>
      <c r="K601" s="25">
        <f t="shared" si="18"/>
        <v>2.0781490054974653E-2</v>
      </c>
      <c r="L601" s="25">
        <f t="shared" si="19"/>
        <v>-1.0964228500775506</v>
      </c>
      <c r="P601" s="25">
        <v>1</v>
      </c>
      <c r="Q601" s="25">
        <v>2</v>
      </c>
      <c r="R601" s="25">
        <v>2</v>
      </c>
      <c r="S601" s="25">
        <v>1</v>
      </c>
      <c r="T601" s="25">
        <v>5</v>
      </c>
      <c r="U601" s="25">
        <v>2</v>
      </c>
      <c r="V601" s="25">
        <v>2</v>
      </c>
      <c r="W601" s="25">
        <v>2</v>
      </c>
      <c r="X601" s="25">
        <v>1</v>
      </c>
      <c r="Y601" s="25">
        <v>8</v>
      </c>
    </row>
    <row r="602" spans="2:25" x14ac:dyDescent="0.25">
      <c r="B602" s="25">
        <v>1597</v>
      </c>
      <c r="C602" s="25" t="s">
        <v>31</v>
      </c>
      <c r="D602" s="25" t="s">
        <v>65</v>
      </c>
      <c r="E602" s="25">
        <v>2</v>
      </c>
      <c r="F602" s="25" t="s">
        <v>33</v>
      </c>
      <c r="G602" s="25">
        <v>41</v>
      </c>
      <c r="H602" s="25">
        <v>590000</v>
      </c>
      <c r="I602" s="25">
        <f>_xlfn.XLOOKUP('Clients Clustering'!B602,Data!P:P,Data!D:D)</f>
        <v>1220000</v>
      </c>
      <c r="K602" s="25">
        <f t="shared" si="18"/>
        <v>-3.0353260104926044E-2</v>
      </c>
      <c r="L602" s="25">
        <f t="shared" si="19"/>
        <v>-0.79234934447036787</v>
      </c>
      <c r="P602" s="25">
        <v>1</v>
      </c>
      <c r="Q602" s="25">
        <v>2</v>
      </c>
      <c r="R602" s="25">
        <v>2</v>
      </c>
      <c r="S602" s="25">
        <v>1</v>
      </c>
      <c r="T602" s="25">
        <v>5</v>
      </c>
      <c r="U602" s="25">
        <v>2</v>
      </c>
      <c r="V602" s="25">
        <v>2</v>
      </c>
      <c r="W602" s="25">
        <v>2</v>
      </c>
      <c r="X602" s="25">
        <v>5</v>
      </c>
      <c r="Y602" s="25">
        <v>8</v>
      </c>
    </row>
    <row r="603" spans="2:25" x14ac:dyDescent="0.25">
      <c r="B603" s="25">
        <v>1598</v>
      </c>
      <c r="C603" s="25" t="s">
        <v>34</v>
      </c>
      <c r="D603" s="25" t="s">
        <v>65</v>
      </c>
      <c r="E603" s="25">
        <v>2</v>
      </c>
      <c r="F603" s="25" t="s">
        <v>33</v>
      </c>
      <c r="G603" s="25">
        <v>46</v>
      </c>
      <c r="H603" s="25">
        <v>610000</v>
      </c>
      <c r="I603" s="25">
        <f>_xlfn.XLOOKUP('Clients Clustering'!B603,Data!P:P,Data!D:D)</f>
        <v>1390000</v>
      </c>
      <c r="K603" s="25">
        <f t="shared" si="18"/>
        <v>7.1916240214875346E-2</v>
      </c>
      <c r="L603" s="25">
        <f t="shared" si="19"/>
        <v>-0.48827583886318526</v>
      </c>
      <c r="P603" s="25">
        <v>1</v>
      </c>
      <c r="Q603" s="25">
        <v>2</v>
      </c>
      <c r="R603" s="25">
        <v>2</v>
      </c>
      <c r="S603" s="25">
        <v>4</v>
      </c>
      <c r="T603" s="25">
        <v>3</v>
      </c>
      <c r="U603" s="25">
        <v>4</v>
      </c>
      <c r="V603" s="25">
        <v>5</v>
      </c>
      <c r="W603" s="25">
        <v>4</v>
      </c>
      <c r="X603" s="25">
        <v>3</v>
      </c>
      <c r="Y603" s="25">
        <v>4</v>
      </c>
    </row>
    <row r="604" spans="2:25" x14ac:dyDescent="0.25">
      <c r="B604" s="25">
        <v>1599</v>
      </c>
      <c r="C604" s="25" t="s">
        <v>31</v>
      </c>
      <c r="D604" s="25" t="s">
        <v>65</v>
      </c>
      <c r="E604" s="25">
        <v>4</v>
      </c>
      <c r="F604" s="25" t="s">
        <v>33</v>
      </c>
      <c r="G604" s="25">
        <v>52</v>
      </c>
      <c r="H604" s="25">
        <v>290000</v>
      </c>
      <c r="I604" s="25">
        <f>_xlfn.XLOOKUP('Clients Clustering'!B604,Data!P:P,Data!D:D)</f>
        <v>1130000</v>
      </c>
      <c r="K604" s="25">
        <f t="shared" si="18"/>
        <v>-1.5643957649019471</v>
      </c>
      <c r="L604" s="25">
        <f t="shared" si="19"/>
        <v>-0.9533294356741705</v>
      </c>
      <c r="P604" s="25">
        <v>1</v>
      </c>
      <c r="Q604" s="25">
        <v>2</v>
      </c>
      <c r="R604" s="25">
        <v>2</v>
      </c>
      <c r="S604" s="25">
        <v>1</v>
      </c>
      <c r="T604" s="25">
        <v>5</v>
      </c>
      <c r="U604" s="25">
        <v>2</v>
      </c>
      <c r="V604" s="25">
        <v>2</v>
      </c>
      <c r="W604" s="25">
        <v>2</v>
      </c>
      <c r="X604" s="25">
        <v>5</v>
      </c>
      <c r="Y604" s="25">
        <v>8</v>
      </c>
    </row>
    <row r="605" spans="2:25" x14ac:dyDescent="0.25">
      <c r="B605" s="25">
        <v>1600</v>
      </c>
      <c r="C605" s="25" t="s">
        <v>31</v>
      </c>
      <c r="D605" s="25" t="s">
        <v>65</v>
      </c>
      <c r="E605" s="25">
        <v>4</v>
      </c>
      <c r="F605" s="25" t="s">
        <v>33</v>
      </c>
      <c r="G605" s="25">
        <v>62</v>
      </c>
      <c r="H605" s="25">
        <v>570000</v>
      </c>
      <c r="I605" s="25">
        <f>_xlfn.XLOOKUP('Clients Clustering'!B605,Data!P:P,Data!D:D)</f>
        <v>1500000</v>
      </c>
      <c r="K605" s="25">
        <f t="shared" si="18"/>
        <v>-0.13262276042472745</v>
      </c>
      <c r="L605" s="25">
        <f t="shared" si="19"/>
        <v>-0.29152239405853764</v>
      </c>
      <c r="P605" s="25">
        <v>1</v>
      </c>
      <c r="Q605" s="25">
        <v>1</v>
      </c>
      <c r="R605" s="25">
        <v>3</v>
      </c>
      <c r="S605" s="25">
        <v>2</v>
      </c>
      <c r="T605" s="25">
        <v>4</v>
      </c>
      <c r="U605" s="25">
        <v>6</v>
      </c>
      <c r="V605" s="25">
        <v>7</v>
      </c>
      <c r="W605" s="25">
        <v>5</v>
      </c>
      <c r="X605" s="25">
        <v>6</v>
      </c>
      <c r="Y605" s="25">
        <v>7</v>
      </c>
    </row>
    <row r="606" spans="2:25" x14ac:dyDescent="0.25">
      <c r="B606" s="25">
        <v>1601</v>
      </c>
      <c r="C606" s="25" t="s">
        <v>31</v>
      </c>
      <c r="D606" s="25" t="s">
        <v>65</v>
      </c>
      <c r="E606" s="25">
        <v>3</v>
      </c>
      <c r="F606" s="25" t="s">
        <v>32</v>
      </c>
      <c r="G606" s="25">
        <v>64</v>
      </c>
      <c r="H606" s="25">
        <v>710000</v>
      </c>
      <c r="I606" s="25">
        <f>_xlfn.XLOOKUP('Clients Clustering'!B606,Data!P:P,Data!D:D)</f>
        <v>2540000</v>
      </c>
      <c r="K606" s="25">
        <f t="shared" si="18"/>
        <v>0.5832637418138823</v>
      </c>
      <c r="L606" s="25">
        <f t="shared" si="19"/>
        <v>1.5686919931854033</v>
      </c>
      <c r="P606" s="25">
        <v>1</v>
      </c>
      <c r="Q606" s="25">
        <v>2</v>
      </c>
      <c r="R606" s="25">
        <v>2</v>
      </c>
      <c r="S606" s="25">
        <v>1</v>
      </c>
      <c r="T606" s="25">
        <v>2</v>
      </c>
      <c r="U606" s="25">
        <v>3</v>
      </c>
      <c r="V606" s="25">
        <v>3</v>
      </c>
      <c r="W606" s="25">
        <v>3</v>
      </c>
      <c r="X606" s="25">
        <v>2</v>
      </c>
      <c r="Y606" s="25">
        <v>3</v>
      </c>
    </row>
    <row r="607" spans="2:25" x14ac:dyDescent="0.25">
      <c r="B607" s="25">
        <v>1602</v>
      </c>
      <c r="C607" s="25" t="s">
        <v>34</v>
      </c>
      <c r="D607" s="25" t="s">
        <v>65</v>
      </c>
      <c r="E607" s="25">
        <v>2</v>
      </c>
      <c r="F607" s="25" t="s">
        <v>32</v>
      </c>
      <c r="G607" s="25">
        <v>55</v>
      </c>
      <c r="H607" s="25">
        <v>760000</v>
      </c>
      <c r="I607" s="25">
        <f>_xlfn.XLOOKUP('Clients Clustering'!B607,Data!P:P,Data!D:D)</f>
        <v>1080000</v>
      </c>
      <c r="K607" s="25">
        <f t="shared" si="18"/>
        <v>0.83893749261338579</v>
      </c>
      <c r="L607" s="25">
        <f t="shared" si="19"/>
        <v>-1.042762819676283</v>
      </c>
      <c r="P607" s="25">
        <v>1</v>
      </c>
      <c r="Q607" s="25">
        <v>1</v>
      </c>
      <c r="R607" s="25">
        <v>3</v>
      </c>
      <c r="S607" s="25">
        <v>2</v>
      </c>
      <c r="T607" s="25">
        <v>4</v>
      </c>
      <c r="U607" s="25">
        <v>6</v>
      </c>
      <c r="V607" s="25">
        <v>7</v>
      </c>
      <c r="W607" s="25">
        <v>1</v>
      </c>
      <c r="X607" s="25">
        <v>8</v>
      </c>
      <c r="Y607" s="25">
        <v>10</v>
      </c>
    </row>
    <row r="608" spans="2:25" x14ac:dyDescent="0.25">
      <c r="B608" s="25">
        <v>1603</v>
      </c>
      <c r="C608" s="25" t="s">
        <v>31</v>
      </c>
      <c r="D608" s="25" t="s">
        <v>65</v>
      </c>
      <c r="E608" s="25">
        <v>3</v>
      </c>
      <c r="F608" s="25" t="s">
        <v>33</v>
      </c>
      <c r="G608" s="25">
        <v>46</v>
      </c>
      <c r="H608" s="25">
        <v>1010000</v>
      </c>
      <c r="I608" s="25">
        <f>_xlfn.XLOOKUP('Clients Clustering'!B608,Data!P:P,Data!D:D)</f>
        <v>2550000</v>
      </c>
      <c r="K608" s="25">
        <f t="shared" si="18"/>
        <v>2.1173062466109034</v>
      </c>
      <c r="L608" s="25">
        <f t="shared" si="19"/>
        <v>1.5865786699858258</v>
      </c>
      <c r="P608" s="25">
        <v>1</v>
      </c>
      <c r="Q608" s="25">
        <v>2</v>
      </c>
      <c r="R608" s="25">
        <v>2</v>
      </c>
      <c r="S608" s="25">
        <v>4</v>
      </c>
      <c r="T608" s="25">
        <v>3</v>
      </c>
      <c r="U608" s="25">
        <v>4</v>
      </c>
      <c r="V608" s="25">
        <v>5</v>
      </c>
      <c r="W608" s="25">
        <v>4</v>
      </c>
      <c r="X608" s="25">
        <v>3</v>
      </c>
      <c r="Y608" s="25">
        <v>4</v>
      </c>
    </row>
    <row r="609" spans="2:25" x14ac:dyDescent="0.25">
      <c r="B609" s="25">
        <v>1604</v>
      </c>
      <c r="C609" s="25" t="s">
        <v>31</v>
      </c>
      <c r="D609" s="25" t="s">
        <v>65</v>
      </c>
      <c r="E609" s="25">
        <v>2</v>
      </c>
      <c r="F609" s="25" t="s">
        <v>33</v>
      </c>
      <c r="G609" s="25">
        <v>53</v>
      </c>
      <c r="H609" s="25">
        <v>270000</v>
      </c>
      <c r="I609" s="25">
        <f>_xlfn.XLOOKUP('Clients Clustering'!B609,Data!P:P,Data!D:D)</f>
        <v>1080000</v>
      </c>
      <c r="K609" s="25">
        <f t="shared" si="18"/>
        <v>-1.6666652652217484</v>
      </c>
      <c r="L609" s="25">
        <f t="shared" si="19"/>
        <v>-1.042762819676283</v>
      </c>
      <c r="P609" s="25">
        <v>1</v>
      </c>
      <c r="Q609" s="25">
        <v>1</v>
      </c>
      <c r="R609" s="25">
        <v>3</v>
      </c>
      <c r="S609" s="25">
        <v>2</v>
      </c>
      <c r="T609" s="25">
        <v>4</v>
      </c>
      <c r="U609" s="25">
        <v>6</v>
      </c>
      <c r="V609" s="25">
        <v>7</v>
      </c>
      <c r="W609" s="25">
        <v>5</v>
      </c>
      <c r="X609" s="25">
        <v>6</v>
      </c>
      <c r="Y609" s="25">
        <v>7</v>
      </c>
    </row>
    <row r="610" spans="2:25" x14ac:dyDescent="0.25">
      <c r="B610" s="25">
        <v>1605</v>
      </c>
      <c r="C610" s="25" t="s">
        <v>31</v>
      </c>
      <c r="D610" s="25" t="s">
        <v>65</v>
      </c>
      <c r="E610" s="25">
        <v>4</v>
      </c>
      <c r="F610" s="25" t="s">
        <v>33</v>
      </c>
      <c r="G610" s="25">
        <v>50</v>
      </c>
      <c r="H610" s="25">
        <v>740000</v>
      </c>
      <c r="I610" s="25">
        <f>_xlfn.XLOOKUP('Clients Clustering'!B610,Data!P:P,Data!D:D)</f>
        <v>2380000</v>
      </c>
      <c r="K610" s="25">
        <f t="shared" si="18"/>
        <v>0.73666799229358448</v>
      </c>
      <c r="L610" s="25">
        <f t="shared" si="19"/>
        <v>1.2825051643786431</v>
      </c>
      <c r="P610" s="25">
        <v>1</v>
      </c>
      <c r="Q610" s="25">
        <v>2</v>
      </c>
      <c r="R610" s="25">
        <v>2</v>
      </c>
      <c r="S610" s="25">
        <v>4</v>
      </c>
      <c r="T610" s="25">
        <v>3</v>
      </c>
      <c r="U610" s="25">
        <v>4</v>
      </c>
      <c r="V610" s="25">
        <v>5</v>
      </c>
      <c r="W610" s="25">
        <v>4</v>
      </c>
      <c r="X610" s="25">
        <v>3</v>
      </c>
      <c r="Y610" s="25">
        <v>4</v>
      </c>
    </row>
    <row r="611" spans="2:25" x14ac:dyDescent="0.25">
      <c r="B611" s="25">
        <v>1606</v>
      </c>
      <c r="C611" s="25" t="s">
        <v>31</v>
      </c>
      <c r="D611" s="25" t="s">
        <v>66</v>
      </c>
      <c r="E611" s="25">
        <v>0</v>
      </c>
      <c r="F611" s="25" t="s">
        <v>33</v>
      </c>
      <c r="G611" s="25">
        <v>39</v>
      </c>
      <c r="H611" s="25">
        <v>410000</v>
      </c>
      <c r="I611" s="25">
        <f>_xlfn.XLOOKUP('Clients Clustering'!B611,Data!P:P,Data!D:D)</f>
        <v>740000</v>
      </c>
      <c r="K611" s="25">
        <f t="shared" si="18"/>
        <v>-0.95077876298313857</v>
      </c>
      <c r="L611" s="25">
        <f t="shared" si="19"/>
        <v>-1.6509098308906482</v>
      </c>
      <c r="P611" s="25">
        <v>1</v>
      </c>
      <c r="Q611" s="25">
        <v>2</v>
      </c>
      <c r="R611" s="25">
        <v>1</v>
      </c>
      <c r="S611" s="25">
        <v>3</v>
      </c>
      <c r="T611" s="25">
        <v>1</v>
      </c>
      <c r="U611" s="25">
        <v>5</v>
      </c>
      <c r="V611" s="25">
        <v>4</v>
      </c>
      <c r="W611" s="25">
        <v>6</v>
      </c>
      <c r="X611" s="25">
        <v>7</v>
      </c>
      <c r="Y611" s="25">
        <v>9</v>
      </c>
    </row>
    <row r="612" spans="2:25" x14ac:dyDescent="0.25">
      <c r="B612" s="25">
        <v>1607</v>
      </c>
      <c r="C612" s="25" t="s">
        <v>34</v>
      </c>
      <c r="D612" s="25" t="s">
        <v>65</v>
      </c>
      <c r="E612" s="25">
        <v>4</v>
      </c>
      <c r="F612" s="25" t="s">
        <v>33</v>
      </c>
      <c r="G612" s="25">
        <v>63</v>
      </c>
      <c r="H612" s="25">
        <v>480000</v>
      </c>
      <c r="I612" s="25">
        <f>_xlfn.XLOOKUP('Clients Clustering'!B612,Data!P:P,Data!D:D)</f>
        <v>2340000</v>
      </c>
      <c r="K612" s="25">
        <f t="shared" si="18"/>
        <v>-0.59283551186383376</v>
      </c>
      <c r="L612" s="25">
        <f t="shared" si="19"/>
        <v>1.2109584571769532</v>
      </c>
      <c r="P612" s="25">
        <v>1</v>
      </c>
      <c r="Q612" s="25">
        <v>2</v>
      </c>
      <c r="R612" s="25">
        <v>2</v>
      </c>
      <c r="S612" s="25">
        <v>1</v>
      </c>
      <c r="T612" s="25">
        <v>5</v>
      </c>
      <c r="U612" s="25">
        <v>2</v>
      </c>
      <c r="V612" s="25">
        <v>2</v>
      </c>
      <c r="W612" s="25">
        <v>2</v>
      </c>
      <c r="X612" s="25">
        <v>5</v>
      </c>
      <c r="Y612" s="25">
        <v>5</v>
      </c>
    </row>
    <row r="613" spans="2:25" x14ac:dyDescent="0.25">
      <c r="B613" s="25">
        <v>1608</v>
      </c>
      <c r="C613" s="25" t="s">
        <v>31</v>
      </c>
      <c r="D613" s="25" t="s">
        <v>65</v>
      </c>
      <c r="E613" s="25">
        <v>3</v>
      </c>
      <c r="F613" s="25" t="s">
        <v>32</v>
      </c>
      <c r="G613" s="25">
        <v>63</v>
      </c>
      <c r="H613" s="25">
        <v>510000</v>
      </c>
      <c r="I613" s="25">
        <f>_xlfn.XLOOKUP('Clients Clustering'!B613,Data!P:P,Data!D:D)</f>
        <v>1770000</v>
      </c>
      <c r="K613" s="25">
        <f t="shared" si="18"/>
        <v>-0.43943126138413163</v>
      </c>
      <c r="L613" s="25">
        <f t="shared" si="19"/>
        <v>0.1914178795528701</v>
      </c>
      <c r="P613" s="25">
        <v>1</v>
      </c>
      <c r="Q613" s="25">
        <v>2</v>
      </c>
      <c r="R613" s="25">
        <v>1</v>
      </c>
      <c r="S613" s="25">
        <v>3</v>
      </c>
      <c r="T613" s="25">
        <v>1</v>
      </c>
      <c r="U613" s="25">
        <v>5</v>
      </c>
      <c r="V613" s="25">
        <v>4</v>
      </c>
      <c r="W613" s="25">
        <v>6</v>
      </c>
      <c r="X613" s="25">
        <v>7</v>
      </c>
      <c r="Y613" s="25">
        <v>9</v>
      </c>
    </row>
    <row r="614" spans="2:25" x14ac:dyDescent="0.25">
      <c r="B614" s="25">
        <v>1609</v>
      </c>
      <c r="C614" s="25" t="s">
        <v>34</v>
      </c>
      <c r="D614" s="25" t="s">
        <v>65</v>
      </c>
      <c r="E614" s="25">
        <v>2</v>
      </c>
      <c r="F614" s="25" t="s">
        <v>33</v>
      </c>
      <c r="G614" s="25">
        <v>58</v>
      </c>
      <c r="H614" s="25">
        <v>380000</v>
      </c>
      <c r="I614" s="25">
        <f>_xlfn.XLOOKUP('Clients Clustering'!B614,Data!P:P,Data!D:D)</f>
        <v>2270000</v>
      </c>
      <c r="K614" s="25">
        <f t="shared" si="18"/>
        <v>-1.1041830134628408</v>
      </c>
      <c r="L614" s="25">
        <f t="shared" si="19"/>
        <v>1.0857517195739956</v>
      </c>
      <c r="P614" s="25">
        <v>1</v>
      </c>
      <c r="Q614" s="25">
        <v>2</v>
      </c>
      <c r="R614" s="25">
        <v>1</v>
      </c>
      <c r="S614" s="25">
        <v>3</v>
      </c>
      <c r="T614" s="25">
        <v>1</v>
      </c>
      <c r="U614" s="25">
        <v>5</v>
      </c>
      <c r="V614" s="25">
        <v>4</v>
      </c>
      <c r="W614" s="25">
        <v>6</v>
      </c>
      <c r="X614" s="25">
        <v>7</v>
      </c>
      <c r="Y614" s="25">
        <v>9</v>
      </c>
    </row>
    <row r="615" spans="2:25" x14ac:dyDescent="0.25">
      <c r="B615" s="25">
        <v>1610</v>
      </c>
      <c r="C615" s="25" t="s">
        <v>31</v>
      </c>
      <c r="D615" s="25" t="s">
        <v>66</v>
      </c>
      <c r="E615" s="25">
        <v>0</v>
      </c>
      <c r="F615" s="25" t="s">
        <v>32</v>
      </c>
      <c r="G615" s="25">
        <v>35</v>
      </c>
      <c r="H615" s="25">
        <v>340000</v>
      </c>
      <c r="I615" s="25">
        <f>_xlfn.XLOOKUP('Clients Clustering'!B615,Data!P:P,Data!D:D)</f>
        <v>1890000</v>
      </c>
      <c r="K615" s="25">
        <f t="shared" si="18"/>
        <v>-1.3087220141024436</v>
      </c>
      <c r="L615" s="25">
        <f t="shared" si="19"/>
        <v>0.40605800115794022</v>
      </c>
      <c r="P615" s="25">
        <v>1</v>
      </c>
      <c r="Q615" s="25">
        <v>1</v>
      </c>
      <c r="R615" s="25">
        <v>3</v>
      </c>
      <c r="S615" s="25">
        <v>2</v>
      </c>
      <c r="T615" s="25">
        <v>4</v>
      </c>
      <c r="U615" s="25">
        <v>1</v>
      </c>
      <c r="V615" s="25">
        <v>1</v>
      </c>
      <c r="W615" s="25">
        <v>5</v>
      </c>
      <c r="X615" s="25">
        <v>6</v>
      </c>
      <c r="Y615" s="25">
        <v>7</v>
      </c>
    </row>
    <row r="616" spans="2:25" x14ac:dyDescent="0.25">
      <c r="B616" s="25">
        <v>1611</v>
      </c>
      <c r="C616" s="25" t="s">
        <v>31</v>
      </c>
      <c r="D616" s="25" t="s">
        <v>65</v>
      </c>
      <c r="E616" s="25">
        <v>3</v>
      </c>
      <c r="F616" s="25" t="s">
        <v>32</v>
      </c>
      <c r="G616" s="25">
        <v>53</v>
      </c>
      <c r="H616" s="25">
        <v>850000</v>
      </c>
      <c r="I616" s="25">
        <f>_xlfn.XLOOKUP('Clients Clustering'!B616,Data!P:P,Data!D:D)</f>
        <v>1900000</v>
      </c>
      <c r="K616" s="25">
        <f t="shared" si="18"/>
        <v>1.299150244052492</v>
      </c>
      <c r="L616" s="25">
        <f t="shared" si="19"/>
        <v>0.42394467795836271</v>
      </c>
      <c r="P616" s="25">
        <v>1</v>
      </c>
      <c r="Q616" s="25">
        <v>1</v>
      </c>
      <c r="R616" s="25">
        <v>3</v>
      </c>
      <c r="S616" s="25">
        <v>2</v>
      </c>
      <c r="T616" s="25">
        <v>4</v>
      </c>
      <c r="U616" s="25">
        <v>1</v>
      </c>
      <c r="V616" s="25">
        <v>1</v>
      </c>
      <c r="W616" s="25">
        <v>5</v>
      </c>
      <c r="X616" s="25">
        <v>6</v>
      </c>
      <c r="Y616" s="25">
        <v>7</v>
      </c>
    </row>
    <row r="617" spans="2:25" x14ac:dyDescent="0.25">
      <c r="B617" s="25">
        <v>1612</v>
      </c>
      <c r="C617" s="25" t="s">
        <v>31</v>
      </c>
      <c r="D617" s="25" t="s">
        <v>65</v>
      </c>
      <c r="E617" s="25">
        <v>4</v>
      </c>
      <c r="F617" s="25" t="s">
        <v>33</v>
      </c>
      <c r="G617" s="25">
        <v>47</v>
      </c>
      <c r="H617" s="25">
        <v>800000</v>
      </c>
      <c r="I617" s="25">
        <f>_xlfn.XLOOKUP('Clients Clustering'!B617,Data!P:P,Data!D:D)</f>
        <v>2190000</v>
      </c>
      <c r="K617" s="25">
        <f t="shared" si="18"/>
        <v>1.0434764932529885</v>
      </c>
      <c r="L617" s="25">
        <f t="shared" si="19"/>
        <v>0.94265830517061544</v>
      </c>
      <c r="P617" s="25">
        <v>1</v>
      </c>
      <c r="Q617" s="25">
        <v>2</v>
      </c>
      <c r="R617" s="25">
        <v>2</v>
      </c>
      <c r="S617" s="25">
        <v>1</v>
      </c>
      <c r="T617" s="25">
        <v>5</v>
      </c>
      <c r="U617" s="25">
        <v>2</v>
      </c>
      <c r="V617" s="25">
        <v>2</v>
      </c>
      <c r="W617" s="25">
        <v>2</v>
      </c>
      <c r="X617" s="25">
        <v>5</v>
      </c>
      <c r="Y617" s="25">
        <v>5</v>
      </c>
    </row>
    <row r="618" spans="2:25" x14ac:dyDescent="0.25">
      <c r="B618" s="25">
        <v>1613</v>
      </c>
      <c r="C618" s="25" t="s">
        <v>31</v>
      </c>
      <c r="D618" s="25" t="s">
        <v>64</v>
      </c>
      <c r="E618" s="25">
        <v>0</v>
      </c>
      <c r="F618" s="25" t="s">
        <v>32</v>
      </c>
      <c r="G618" s="25">
        <v>42</v>
      </c>
      <c r="H618" s="25">
        <v>540000</v>
      </c>
      <c r="I618" s="25">
        <f>_xlfn.XLOOKUP('Clients Clustering'!B618,Data!P:P,Data!D:D)</f>
        <v>1820000</v>
      </c>
      <c r="K618" s="25">
        <f t="shared" si="18"/>
        <v>-0.28602701090442956</v>
      </c>
      <c r="L618" s="25">
        <f t="shared" si="19"/>
        <v>0.28085126355498263</v>
      </c>
      <c r="P618" s="25">
        <v>1</v>
      </c>
      <c r="Q618" s="25">
        <v>1</v>
      </c>
      <c r="R618" s="25">
        <v>3</v>
      </c>
      <c r="S618" s="25">
        <v>2</v>
      </c>
      <c r="T618" s="25">
        <v>4</v>
      </c>
      <c r="U618" s="25">
        <v>1</v>
      </c>
      <c r="V618" s="25">
        <v>1</v>
      </c>
      <c r="W618" s="25">
        <v>1</v>
      </c>
      <c r="X618" s="25">
        <v>8</v>
      </c>
      <c r="Y618" s="25">
        <v>10</v>
      </c>
    </row>
    <row r="619" spans="2:25" x14ac:dyDescent="0.25">
      <c r="B619" s="25">
        <v>1614</v>
      </c>
      <c r="C619" s="25" t="s">
        <v>34</v>
      </c>
      <c r="D619" s="25" t="s">
        <v>65</v>
      </c>
      <c r="E619" s="25">
        <v>2</v>
      </c>
      <c r="F619" s="25" t="s">
        <v>32</v>
      </c>
      <c r="G619" s="25">
        <v>48</v>
      </c>
      <c r="H619" s="25">
        <v>1080000</v>
      </c>
      <c r="I619" s="25">
        <f>_xlfn.XLOOKUP('Clients Clustering'!B619,Data!P:P,Data!D:D)</f>
        <v>1910000</v>
      </c>
      <c r="K619" s="25">
        <f t="shared" si="18"/>
        <v>2.4752494977302084</v>
      </c>
      <c r="L619" s="25">
        <f t="shared" si="19"/>
        <v>0.44183135475878521</v>
      </c>
      <c r="P619" s="25">
        <v>1</v>
      </c>
      <c r="Q619" s="25">
        <v>2</v>
      </c>
      <c r="R619" s="25">
        <v>1</v>
      </c>
      <c r="S619" s="25">
        <v>3</v>
      </c>
      <c r="T619" s="25">
        <v>1</v>
      </c>
      <c r="U619" s="25">
        <v>5</v>
      </c>
      <c r="V619" s="25">
        <v>4</v>
      </c>
      <c r="W619" s="25">
        <v>6</v>
      </c>
      <c r="X619" s="25">
        <v>7</v>
      </c>
      <c r="Y619" s="25">
        <v>9</v>
      </c>
    </row>
    <row r="620" spans="2:25" x14ac:dyDescent="0.25">
      <c r="B620" s="25">
        <v>1615</v>
      </c>
      <c r="C620" s="25" t="s">
        <v>31</v>
      </c>
      <c r="D620" s="25" t="s">
        <v>65</v>
      </c>
      <c r="E620" s="25">
        <v>4</v>
      </c>
      <c r="F620" s="25" t="s">
        <v>33</v>
      </c>
      <c r="G620" s="25">
        <v>49</v>
      </c>
      <c r="H620" s="25">
        <v>400000</v>
      </c>
      <c r="I620" s="25">
        <f>_xlfn.XLOOKUP('Clients Clustering'!B620,Data!P:P,Data!D:D)</f>
        <v>1960000</v>
      </c>
      <c r="K620" s="25">
        <f t="shared" si="18"/>
        <v>-1.0019135131430392</v>
      </c>
      <c r="L620" s="25">
        <f t="shared" si="19"/>
        <v>0.53126473876089775</v>
      </c>
      <c r="P620" s="25">
        <v>1</v>
      </c>
      <c r="Q620" s="25">
        <v>2</v>
      </c>
      <c r="R620" s="25">
        <v>2</v>
      </c>
      <c r="S620" s="25">
        <v>1</v>
      </c>
      <c r="T620" s="25">
        <v>5</v>
      </c>
      <c r="U620" s="25">
        <v>2</v>
      </c>
      <c r="V620" s="25">
        <v>2</v>
      </c>
      <c r="W620" s="25">
        <v>2</v>
      </c>
      <c r="X620" s="25">
        <v>5</v>
      </c>
      <c r="Y620" s="25">
        <v>5</v>
      </c>
    </row>
    <row r="621" spans="2:25" x14ac:dyDescent="0.25">
      <c r="B621" s="25">
        <v>1616</v>
      </c>
      <c r="C621" s="25" t="s">
        <v>31</v>
      </c>
      <c r="D621" s="25" t="s">
        <v>65</v>
      </c>
      <c r="E621" s="25">
        <v>2</v>
      </c>
      <c r="F621" s="25" t="s">
        <v>33</v>
      </c>
      <c r="G621" s="25">
        <v>40</v>
      </c>
      <c r="H621" s="25">
        <v>670000</v>
      </c>
      <c r="I621" s="25">
        <f>_xlfn.XLOOKUP('Clients Clustering'!B621,Data!P:P,Data!D:D)</f>
        <v>1840000</v>
      </c>
      <c r="K621" s="25">
        <f t="shared" si="18"/>
        <v>0.37872474117427957</v>
      </c>
      <c r="L621" s="25">
        <f t="shared" si="19"/>
        <v>0.31662461715582768</v>
      </c>
      <c r="P621" s="25">
        <v>1</v>
      </c>
      <c r="Q621" s="25">
        <v>2</v>
      </c>
      <c r="R621" s="25">
        <v>2</v>
      </c>
      <c r="S621" s="25">
        <v>1</v>
      </c>
      <c r="T621" s="25">
        <v>5</v>
      </c>
      <c r="U621" s="25">
        <v>2</v>
      </c>
      <c r="V621" s="25">
        <v>2</v>
      </c>
      <c r="W621" s="25">
        <v>2</v>
      </c>
      <c r="X621" s="25">
        <v>5</v>
      </c>
      <c r="Y621" s="25">
        <v>5</v>
      </c>
    </row>
    <row r="622" spans="2:25" x14ac:dyDescent="0.25">
      <c r="B622" s="25">
        <v>1617</v>
      </c>
      <c r="C622" s="25" t="s">
        <v>31</v>
      </c>
      <c r="D622" s="25" t="s">
        <v>66</v>
      </c>
      <c r="E622" s="25">
        <v>0</v>
      </c>
      <c r="F622" s="25" t="s">
        <v>33</v>
      </c>
      <c r="G622" s="25">
        <v>33</v>
      </c>
      <c r="H622" s="25">
        <v>620000</v>
      </c>
      <c r="I622" s="25">
        <f>_xlfn.XLOOKUP('Clients Clustering'!B622,Data!P:P,Data!D:D)</f>
        <v>1730000</v>
      </c>
      <c r="K622" s="25">
        <f t="shared" si="18"/>
        <v>0.12305099037477606</v>
      </c>
      <c r="L622" s="25">
        <f t="shared" si="19"/>
        <v>0.11987117235118006</v>
      </c>
      <c r="P622" s="25">
        <v>1</v>
      </c>
      <c r="Q622" s="25">
        <v>2</v>
      </c>
      <c r="R622" s="25">
        <v>2</v>
      </c>
      <c r="S622" s="25">
        <v>1</v>
      </c>
      <c r="T622" s="25">
        <v>5</v>
      </c>
      <c r="U622" s="25">
        <v>2</v>
      </c>
      <c r="V622" s="25">
        <v>2</v>
      </c>
      <c r="W622" s="25">
        <v>2</v>
      </c>
      <c r="X622" s="25">
        <v>5</v>
      </c>
      <c r="Y622" s="25">
        <v>5</v>
      </c>
    </row>
    <row r="623" spans="2:25" x14ac:dyDescent="0.25">
      <c r="B623" s="25">
        <v>1618</v>
      </c>
      <c r="C623" s="25" t="s">
        <v>31</v>
      </c>
      <c r="D623" s="25" t="s">
        <v>65</v>
      </c>
      <c r="E623" s="25">
        <v>4</v>
      </c>
      <c r="F623" s="25" t="s">
        <v>32</v>
      </c>
      <c r="G623" s="25">
        <v>60</v>
      </c>
      <c r="H623" s="25">
        <v>530000</v>
      </c>
      <c r="I623" s="25">
        <f>_xlfn.XLOOKUP('Clients Clustering'!B623,Data!P:P,Data!D:D)</f>
        <v>1750000</v>
      </c>
      <c r="K623" s="25">
        <f t="shared" si="18"/>
        <v>-0.33716176106433021</v>
      </c>
      <c r="L623" s="25">
        <f t="shared" si="19"/>
        <v>0.15564452595202508</v>
      </c>
      <c r="P623" s="25">
        <v>1</v>
      </c>
      <c r="Q623" s="25">
        <v>2</v>
      </c>
      <c r="R623" s="25">
        <v>2</v>
      </c>
      <c r="S623" s="25">
        <v>1</v>
      </c>
      <c r="T623" s="25">
        <v>5</v>
      </c>
      <c r="U623" s="25">
        <v>2</v>
      </c>
      <c r="V623" s="25">
        <v>2</v>
      </c>
      <c r="W623" s="25">
        <v>2</v>
      </c>
      <c r="X623" s="25">
        <v>5</v>
      </c>
      <c r="Y623" s="25">
        <v>8</v>
      </c>
    </row>
    <row r="624" spans="2:25" x14ac:dyDescent="0.25">
      <c r="B624" s="25">
        <v>1619</v>
      </c>
      <c r="C624" s="25" t="s">
        <v>31</v>
      </c>
      <c r="D624" s="25" t="s">
        <v>66</v>
      </c>
      <c r="E624" s="25">
        <v>0</v>
      </c>
      <c r="F624" s="25" t="s">
        <v>33</v>
      </c>
      <c r="G624" s="25">
        <v>34</v>
      </c>
      <c r="H624" s="25">
        <v>560000</v>
      </c>
      <c r="I624" s="25">
        <f>_xlfn.XLOOKUP('Clients Clustering'!B624,Data!P:P,Data!D:D)</f>
        <v>1430000</v>
      </c>
      <c r="K624" s="25">
        <f t="shared" si="18"/>
        <v>-0.18375751058462814</v>
      </c>
      <c r="L624" s="25">
        <f t="shared" si="19"/>
        <v>-0.41672913166149522</v>
      </c>
      <c r="P624" s="25">
        <v>1</v>
      </c>
      <c r="Q624" s="25">
        <v>2</v>
      </c>
      <c r="R624" s="25">
        <v>2</v>
      </c>
      <c r="S624" s="25">
        <v>1</v>
      </c>
      <c r="T624" s="25">
        <v>5</v>
      </c>
      <c r="U624" s="25">
        <v>2</v>
      </c>
      <c r="V624" s="25">
        <v>2</v>
      </c>
      <c r="W624" s="25">
        <v>2</v>
      </c>
      <c r="X624" s="25">
        <v>5</v>
      </c>
      <c r="Y624" s="25">
        <v>5</v>
      </c>
    </row>
    <row r="625" spans="2:25" x14ac:dyDescent="0.25">
      <c r="B625" s="25">
        <v>1620</v>
      </c>
      <c r="C625" s="25" t="s">
        <v>31</v>
      </c>
      <c r="D625" s="25" t="s">
        <v>66</v>
      </c>
      <c r="E625" s="25">
        <v>0</v>
      </c>
      <c r="F625" s="25" t="s">
        <v>33</v>
      </c>
      <c r="G625" s="25">
        <v>37</v>
      </c>
      <c r="H625" s="25">
        <v>630000</v>
      </c>
      <c r="I625" s="25">
        <f>_xlfn.XLOOKUP('Clients Clustering'!B625,Data!P:P,Data!D:D)</f>
        <v>1790000</v>
      </c>
      <c r="K625" s="25">
        <f t="shared" si="18"/>
        <v>0.17418574053467675</v>
      </c>
      <c r="L625" s="25">
        <f t="shared" si="19"/>
        <v>0.22719123315371512</v>
      </c>
      <c r="P625" s="25">
        <v>1</v>
      </c>
      <c r="Q625" s="25">
        <v>2</v>
      </c>
      <c r="R625" s="25">
        <v>2</v>
      </c>
      <c r="S625" s="25">
        <v>1</v>
      </c>
      <c r="T625" s="25">
        <v>5</v>
      </c>
      <c r="U625" s="25">
        <v>2</v>
      </c>
      <c r="V625" s="25">
        <v>2</v>
      </c>
      <c r="W625" s="25">
        <v>2</v>
      </c>
      <c r="X625" s="25">
        <v>5</v>
      </c>
      <c r="Y625" s="25">
        <v>8</v>
      </c>
    </row>
    <row r="626" spans="2:25" x14ac:dyDescent="0.25">
      <c r="B626" s="25">
        <v>1621</v>
      </c>
      <c r="C626" s="25" t="s">
        <v>34</v>
      </c>
      <c r="D626" s="25" t="s">
        <v>65</v>
      </c>
      <c r="E626" s="25">
        <v>4</v>
      </c>
      <c r="F626" s="25" t="s">
        <v>33</v>
      </c>
      <c r="G626" s="25">
        <v>52</v>
      </c>
      <c r="H626" s="25">
        <v>630000</v>
      </c>
      <c r="I626" s="25">
        <f>_xlfn.XLOOKUP('Clients Clustering'!B626,Data!P:P,Data!D:D)</f>
        <v>1430000</v>
      </c>
      <c r="K626" s="25">
        <f t="shared" si="18"/>
        <v>0.17418574053467675</v>
      </c>
      <c r="L626" s="25">
        <f t="shared" si="19"/>
        <v>-0.41672913166149522</v>
      </c>
      <c r="P626" s="25">
        <v>1</v>
      </c>
      <c r="Q626" s="25">
        <v>1</v>
      </c>
      <c r="R626" s="25">
        <v>3</v>
      </c>
      <c r="S626" s="25">
        <v>2</v>
      </c>
      <c r="T626" s="25">
        <v>4</v>
      </c>
      <c r="U626" s="25">
        <v>6</v>
      </c>
      <c r="V626" s="25">
        <v>7</v>
      </c>
      <c r="W626" s="25">
        <v>7</v>
      </c>
      <c r="X626" s="25">
        <v>4</v>
      </c>
      <c r="Y626" s="25">
        <v>7</v>
      </c>
    </row>
    <row r="627" spans="2:25" x14ac:dyDescent="0.25">
      <c r="B627" s="25">
        <v>1622</v>
      </c>
      <c r="C627" s="25" t="s">
        <v>31</v>
      </c>
      <c r="D627" s="25" t="s">
        <v>65</v>
      </c>
      <c r="E627" s="25">
        <v>3</v>
      </c>
      <c r="F627" s="25" t="s">
        <v>33</v>
      </c>
      <c r="G627" s="25">
        <v>60</v>
      </c>
      <c r="H627" s="25">
        <v>880000</v>
      </c>
      <c r="I627" s="25">
        <f>_xlfn.XLOOKUP('Clients Clustering'!B627,Data!P:P,Data!D:D)</f>
        <v>2520000</v>
      </c>
      <c r="K627" s="25">
        <f t="shared" si="18"/>
        <v>1.4525544945321942</v>
      </c>
      <c r="L627" s="25">
        <f t="shared" si="19"/>
        <v>1.5329186395845582</v>
      </c>
      <c r="P627" s="25">
        <v>1</v>
      </c>
      <c r="Q627" s="25">
        <v>2</v>
      </c>
      <c r="R627" s="25">
        <v>1</v>
      </c>
      <c r="S627" s="25">
        <v>3</v>
      </c>
      <c r="T627" s="25">
        <v>1</v>
      </c>
      <c r="U627" s="25">
        <v>5</v>
      </c>
      <c r="V627" s="25">
        <v>4</v>
      </c>
      <c r="W627" s="25">
        <v>6</v>
      </c>
      <c r="X627" s="25">
        <v>7</v>
      </c>
      <c r="Y627" s="25">
        <v>9</v>
      </c>
    </row>
    <row r="628" spans="2:25" x14ac:dyDescent="0.25">
      <c r="B628" s="25">
        <v>1623</v>
      </c>
      <c r="C628" s="25" t="s">
        <v>31</v>
      </c>
      <c r="D628" s="25" t="s">
        <v>65</v>
      </c>
      <c r="E628" s="25">
        <v>3</v>
      </c>
      <c r="F628" s="25" t="s">
        <v>32</v>
      </c>
      <c r="G628" s="25">
        <v>52</v>
      </c>
      <c r="H628" s="25">
        <v>410000</v>
      </c>
      <c r="I628" s="25">
        <f>_xlfn.XLOOKUP('Clients Clustering'!B628,Data!P:P,Data!D:D)</f>
        <v>2190000</v>
      </c>
      <c r="K628" s="25">
        <f t="shared" si="18"/>
        <v>-0.95077876298313857</v>
      </c>
      <c r="L628" s="25">
        <f t="shared" si="19"/>
        <v>0.94265830517061544</v>
      </c>
      <c r="P628" s="25">
        <v>1</v>
      </c>
      <c r="Q628" s="25">
        <v>2</v>
      </c>
      <c r="R628" s="25">
        <v>2</v>
      </c>
      <c r="S628" s="25">
        <v>4</v>
      </c>
      <c r="T628" s="25">
        <v>3</v>
      </c>
      <c r="U628" s="25">
        <v>4</v>
      </c>
      <c r="V628" s="25">
        <v>5</v>
      </c>
      <c r="W628" s="25">
        <v>4</v>
      </c>
      <c r="X628" s="25">
        <v>3</v>
      </c>
      <c r="Y628" s="25">
        <v>4</v>
      </c>
    </row>
    <row r="629" spans="2:25" x14ac:dyDescent="0.25">
      <c r="B629" s="25">
        <v>1624</v>
      </c>
      <c r="C629" s="25" t="s">
        <v>31</v>
      </c>
      <c r="D629" s="25" t="s">
        <v>66</v>
      </c>
      <c r="E629" s="25">
        <v>0</v>
      </c>
      <c r="F629" s="25" t="s">
        <v>33</v>
      </c>
      <c r="G629" s="25">
        <v>36</v>
      </c>
      <c r="H629" s="25">
        <v>330000</v>
      </c>
      <c r="I629" s="25">
        <f>_xlfn.XLOOKUP('Clients Clustering'!B629,Data!P:P,Data!D:D)</f>
        <v>1240000</v>
      </c>
      <c r="K629" s="25">
        <f t="shared" si="18"/>
        <v>-1.3598567642623443</v>
      </c>
      <c r="L629" s="25">
        <f t="shared" si="19"/>
        <v>-0.75657599086952287</v>
      </c>
      <c r="P629" s="25">
        <v>1</v>
      </c>
      <c r="Q629" s="25">
        <v>2</v>
      </c>
      <c r="R629" s="25">
        <v>2</v>
      </c>
      <c r="S629" s="25">
        <v>4</v>
      </c>
      <c r="T629" s="25">
        <v>3</v>
      </c>
      <c r="U629" s="25">
        <v>4</v>
      </c>
      <c r="V629" s="25">
        <v>5</v>
      </c>
      <c r="W629" s="25">
        <v>4</v>
      </c>
      <c r="X629" s="25">
        <v>3</v>
      </c>
      <c r="Y629" s="25">
        <v>4</v>
      </c>
    </row>
    <row r="630" spans="2:25" x14ac:dyDescent="0.25">
      <c r="B630" s="25">
        <v>1625</v>
      </c>
      <c r="C630" s="25" t="s">
        <v>31</v>
      </c>
      <c r="D630" s="25" t="s">
        <v>66</v>
      </c>
      <c r="E630" s="25">
        <v>0</v>
      </c>
      <c r="F630" s="25" t="s">
        <v>33</v>
      </c>
      <c r="G630" s="25">
        <v>35</v>
      </c>
      <c r="H630" s="25">
        <v>370000</v>
      </c>
      <c r="I630" s="25">
        <f>_xlfn.XLOOKUP('Clients Clustering'!B630,Data!P:P,Data!D:D)</f>
        <v>930000</v>
      </c>
      <c r="K630" s="25">
        <f t="shared" si="18"/>
        <v>-1.1553177636227414</v>
      </c>
      <c r="L630" s="25">
        <f t="shared" si="19"/>
        <v>-1.3110629716826205</v>
      </c>
      <c r="P630" s="25">
        <v>1</v>
      </c>
      <c r="Q630" s="25">
        <v>2</v>
      </c>
      <c r="R630" s="25">
        <v>2</v>
      </c>
      <c r="S630" s="25">
        <v>4</v>
      </c>
      <c r="T630" s="25">
        <v>3</v>
      </c>
      <c r="U630" s="25">
        <v>4</v>
      </c>
      <c r="V630" s="25">
        <v>5</v>
      </c>
      <c r="W630" s="25">
        <v>4</v>
      </c>
      <c r="X630" s="25">
        <v>3</v>
      </c>
      <c r="Y630" s="25">
        <v>4</v>
      </c>
    </row>
    <row r="631" spans="2:25" x14ac:dyDescent="0.25">
      <c r="B631" s="25">
        <v>1626</v>
      </c>
      <c r="C631" s="25" t="s">
        <v>31</v>
      </c>
      <c r="D631" s="25" t="s">
        <v>65</v>
      </c>
      <c r="E631" s="25">
        <v>4</v>
      </c>
      <c r="F631" s="25" t="s">
        <v>33</v>
      </c>
      <c r="G631" s="25">
        <v>50</v>
      </c>
      <c r="H631" s="25">
        <v>360000</v>
      </c>
      <c r="I631" s="25">
        <f>_xlfn.XLOOKUP('Clients Clustering'!B631,Data!P:P,Data!D:D)</f>
        <v>1280000</v>
      </c>
      <c r="K631" s="25">
        <f t="shared" si="18"/>
        <v>-1.2064525137826421</v>
      </c>
      <c r="L631" s="25">
        <f t="shared" si="19"/>
        <v>-0.68502928366783289</v>
      </c>
      <c r="P631" s="25">
        <v>1</v>
      </c>
      <c r="Q631" s="25">
        <v>2</v>
      </c>
      <c r="R631" s="25">
        <v>1</v>
      </c>
      <c r="S631" s="25">
        <v>3</v>
      </c>
      <c r="T631" s="25">
        <v>1</v>
      </c>
      <c r="U631" s="25">
        <v>5</v>
      </c>
      <c r="V631" s="25">
        <v>4</v>
      </c>
      <c r="W631" s="25">
        <v>6</v>
      </c>
      <c r="X631" s="25">
        <v>7</v>
      </c>
      <c r="Y631" s="25">
        <v>9</v>
      </c>
    </row>
    <row r="632" spans="2:25" x14ac:dyDescent="0.25">
      <c r="B632" s="25">
        <v>1627</v>
      </c>
      <c r="C632" s="25" t="s">
        <v>31</v>
      </c>
      <c r="D632" s="25" t="s">
        <v>66</v>
      </c>
      <c r="E632" s="25">
        <v>0</v>
      </c>
      <c r="F632" s="25" t="s">
        <v>33</v>
      </c>
      <c r="G632" s="25">
        <v>38</v>
      </c>
      <c r="H632" s="25">
        <v>360000</v>
      </c>
      <c r="I632" s="25">
        <f>_xlfn.XLOOKUP('Clients Clustering'!B632,Data!P:P,Data!D:D)</f>
        <v>1870000</v>
      </c>
      <c r="K632" s="25">
        <f t="shared" si="18"/>
        <v>-1.2064525137826421</v>
      </c>
      <c r="L632" s="25">
        <f t="shared" si="19"/>
        <v>0.37028464755709517</v>
      </c>
      <c r="P632" s="25">
        <v>1</v>
      </c>
      <c r="Q632" s="25">
        <v>1</v>
      </c>
      <c r="R632" s="25">
        <v>3</v>
      </c>
      <c r="S632" s="25">
        <v>2</v>
      </c>
      <c r="T632" s="25">
        <v>4</v>
      </c>
      <c r="U632" s="25">
        <v>1</v>
      </c>
      <c r="V632" s="25">
        <v>1</v>
      </c>
      <c r="W632" s="25">
        <v>5</v>
      </c>
      <c r="X632" s="25">
        <v>6</v>
      </c>
      <c r="Y632" s="25">
        <v>7</v>
      </c>
    </row>
    <row r="633" spans="2:25" x14ac:dyDescent="0.25">
      <c r="B633" s="25">
        <v>1628</v>
      </c>
      <c r="C633" s="25" t="s">
        <v>34</v>
      </c>
      <c r="D633" s="25" t="s">
        <v>65</v>
      </c>
      <c r="E633" s="25">
        <v>3</v>
      </c>
      <c r="F633" s="25" t="s">
        <v>33</v>
      </c>
      <c r="G633" s="25">
        <v>41</v>
      </c>
      <c r="H633" s="25">
        <v>780000</v>
      </c>
      <c r="I633" s="25">
        <f>_xlfn.XLOOKUP('Clients Clustering'!B633,Data!P:P,Data!D:D)</f>
        <v>2320000</v>
      </c>
      <c r="K633" s="25">
        <f t="shared" si="18"/>
        <v>0.94120699293318721</v>
      </c>
      <c r="L633" s="25">
        <f t="shared" si="19"/>
        <v>1.1751851035761081</v>
      </c>
      <c r="P633" s="25">
        <v>1</v>
      </c>
      <c r="Q633" s="25">
        <v>1</v>
      </c>
      <c r="R633" s="25">
        <v>3</v>
      </c>
      <c r="S633" s="25">
        <v>2</v>
      </c>
      <c r="T633" s="25">
        <v>4</v>
      </c>
      <c r="U633" s="25">
        <v>1</v>
      </c>
      <c r="V633" s="25">
        <v>1</v>
      </c>
      <c r="W633" s="25">
        <v>1</v>
      </c>
      <c r="X633" s="25">
        <v>8</v>
      </c>
      <c r="Y633" s="25">
        <v>10</v>
      </c>
    </row>
    <row r="634" spans="2:25" x14ac:dyDescent="0.25">
      <c r="B634" s="25">
        <v>1629</v>
      </c>
      <c r="C634" s="25" t="s">
        <v>31</v>
      </c>
      <c r="D634" s="25" t="s">
        <v>65</v>
      </c>
      <c r="E634" s="25">
        <v>2</v>
      </c>
      <c r="F634" s="25" t="s">
        <v>33</v>
      </c>
      <c r="G634" s="25">
        <v>49</v>
      </c>
      <c r="H634" s="25">
        <v>940000</v>
      </c>
      <c r="I634" s="25">
        <f>_xlfn.XLOOKUP('Clients Clustering'!B634,Data!P:P,Data!D:D)</f>
        <v>1910000</v>
      </c>
      <c r="K634" s="25">
        <f t="shared" si="18"/>
        <v>1.7593629954915984</v>
      </c>
      <c r="L634" s="25">
        <f t="shared" si="19"/>
        <v>0.44183135475878521</v>
      </c>
      <c r="P634" s="25">
        <v>1</v>
      </c>
      <c r="Q634" s="25">
        <v>2</v>
      </c>
      <c r="R634" s="25">
        <v>2</v>
      </c>
      <c r="S634" s="25">
        <v>1</v>
      </c>
      <c r="T634" s="25">
        <v>5</v>
      </c>
      <c r="U634" s="25">
        <v>2</v>
      </c>
      <c r="V634" s="25">
        <v>2</v>
      </c>
      <c r="W634" s="25">
        <v>2</v>
      </c>
      <c r="X634" s="25">
        <v>5</v>
      </c>
      <c r="Y634" s="25">
        <v>5</v>
      </c>
    </row>
    <row r="635" spans="2:25" x14ac:dyDescent="0.25">
      <c r="B635" s="25">
        <v>1630</v>
      </c>
      <c r="C635" s="25" t="s">
        <v>31</v>
      </c>
      <c r="D635" s="25" t="s">
        <v>65</v>
      </c>
      <c r="E635" s="25">
        <v>3</v>
      </c>
      <c r="F635" s="25" t="s">
        <v>33</v>
      </c>
      <c r="G635" s="25">
        <v>41</v>
      </c>
      <c r="H635" s="25">
        <v>620000</v>
      </c>
      <c r="I635" s="25">
        <f>_xlfn.XLOOKUP('Clients Clustering'!B635,Data!P:P,Data!D:D)</f>
        <v>1660000</v>
      </c>
      <c r="K635" s="25">
        <f t="shared" si="18"/>
        <v>0.12305099037477606</v>
      </c>
      <c r="L635" s="25">
        <f t="shared" si="19"/>
        <v>-5.3355652517775038E-3</v>
      </c>
      <c r="P635" s="25">
        <v>1</v>
      </c>
      <c r="Q635" s="25">
        <v>2</v>
      </c>
      <c r="R635" s="25">
        <v>2</v>
      </c>
      <c r="S635" s="25">
        <v>4</v>
      </c>
      <c r="T635" s="25">
        <v>3</v>
      </c>
      <c r="U635" s="25">
        <v>4</v>
      </c>
      <c r="V635" s="25">
        <v>5</v>
      </c>
      <c r="W635" s="25">
        <v>4</v>
      </c>
      <c r="X635" s="25">
        <v>3</v>
      </c>
      <c r="Y635" s="25">
        <v>4</v>
      </c>
    </row>
    <row r="636" spans="2:25" x14ac:dyDescent="0.25">
      <c r="B636" s="25">
        <v>1631</v>
      </c>
      <c r="C636" s="25" t="s">
        <v>31</v>
      </c>
      <c r="D636" s="25" t="s">
        <v>66</v>
      </c>
      <c r="E636" s="25">
        <v>0</v>
      </c>
      <c r="F636" s="25" t="s">
        <v>32</v>
      </c>
      <c r="G636" s="25">
        <v>37</v>
      </c>
      <c r="H636" s="25">
        <v>330000</v>
      </c>
      <c r="I636" s="25">
        <f>_xlfn.XLOOKUP('Clients Clustering'!B636,Data!P:P,Data!D:D)</f>
        <v>1170000</v>
      </c>
      <c r="K636" s="25">
        <f t="shared" si="18"/>
        <v>-1.3598567642623443</v>
      </c>
      <c r="L636" s="25">
        <f t="shared" si="19"/>
        <v>-0.8817827284724804</v>
      </c>
      <c r="P636" s="25">
        <v>1</v>
      </c>
      <c r="Q636" s="25">
        <v>2</v>
      </c>
      <c r="R636" s="25">
        <v>1</v>
      </c>
      <c r="S636" s="25">
        <v>3</v>
      </c>
      <c r="T636" s="25">
        <v>1</v>
      </c>
      <c r="U636" s="25">
        <v>5</v>
      </c>
      <c r="V636" s="25">
        <v>6</v>
      </c>
      <c r="W636" s="25">
        <v>8</v>
      </c>
      <c r="X636" s="25">
        <v>9</v>
      </c>
      <c r="Y636" s="25">
        <v>1</v>
      </c>
    </row>
    <row r="637" spans="2:25" x14ac:dyDescent="0.25">
      <c r="B637" s="25">
        <v>1632</v>
      </c>
      <c r="C637" s="25" t="s">
        <v>31</v>
      </c>
      <c r="D637" s="25" t="s">
        <v>65</v>
      </c>
      <c r="E637" s="25">
        <v>3</v>
      </c>
      <c r="F637" s="25" t="s">
        <v>33</v>
      </c>
      <c r="G637" s="25">
        <v>59</v>
      </c>
      <c r="H637" s="25">
        <v>410000</v>
      </c>
      <c r="I637" s="25">
        <f>_xlfn.XLOOKUP('Clients Clustering'!B637,Data!P:P,Data!D:D)</f>
        <v>2520000</v>
      </c>
      <c r="K637" s="25">
        <f t="shared" si="18"/>
        <v>-0.95077876298313857</v>
      </c>
      <c r="L637" s="25">
        <f t="shared" si="19"/>
        <v>1.5329186395845582</v>
      </c>
      <c r="P637" s="25">
        <v>1</v>
      </c>
      <c r="Q637" s="25">
        <v>2</v>
      </c>
      <c r="R637" s="25">
        <v>2</v>
      </c>
      <c r="S637" s="25">
        <v>1</v>
      </c>
      <c r="T637" s="25">
        <v>5</v>
      </c>
      <c r="U637" s="25">
        <v>2</v>
      </c>
      <c r="V637" s="25">
        <v>2</v>
      </c>
      <c r="W637" s="25">
        <v>2</v>
      </c>
      <c r="X637" s="25">
        <v>5</v>
      </c>
      <c r="Y637" s="25">
        <v>5</v>
      </c>
    </row>
    <row r="638" spans="2:25" x14ac:dyDescent="0.25">
      <c r="B638" s="25">
        <v>1633</v>
      </c>
      <c r="C638" s="25" t="s">
        <v>31</v>
      </c>
      <c r="D638" s="25" t="s">
        <v>66</v>
      </c>
      <c r="E638" s="25">
        <v>0</v>
      </c>
      <c r="F638" s="25" t="s">
        <v>33</v>
      </c>
      <c r="G638" s="25">
        <v>34</v>
      </c>
      <c r="H638" s="25">
        <v>540000</v>
      </c>
      <c r="I638" s="25">
        <f>_xlfn.XLOOKUP('Clients Clustering'!B638,Data!P:P,Data!D:D)</f>
        <v>1630000</v>
      </c>
      <c r="K638" s="25">
        <f t="shared" si="18"/>
        <v>-0.28602701090442956</v>
      </c>
      <c r="L638" s="25">
        <f t="shared" si="19"/>
        <v>-5.8995595653045033E-2</v>
      </c>
      <c r="P638" s="25">
        <v>1</v>
      </c>
      <c r="Q638" s="25">
        <v>2</v>
      </c>
      <c r="R638" s="25">
        <v>1</v>
      </c>
      <c r="S638" s="25">
        <v>3</v>
      </c>
      <c r="T638" s="25">
        <v>1</v>
      </c>
      <c r="U638" s="25">
        <v>5</v>
      </c>
      <c r="V638" s="25">
        <v>4</v>
      </c>
      <c r="W638" s="25">
        <v>6</v>
      </c>
      <c r="X638" s="25">
        <v>7</v>
      </c>
      <c r="Y638" s="25">
        <v>9</v>
      </c>
    </row>
    <row r="639" spans="2:25" x14ac:dyDescent="0.25">
      <c r="B639" s="25">
        <v>1634</v>
      </c>
      <c r="C639" s="25" t="s">
        <v>31</v>
      </c>
      <c r="D639" s="25" t="s">
        <v>65</v>
      </c>
      <c r="E639" s="25">
        <v>3</v>
      </c>
      <c r="F639" s="25" t="s">
        <v>32</v>
      </c>
      <c r="G639" s="25">
        <v>50</v>
      </c>
      <c r="H639" s="25">
        <v>360000</v>
      </c>
      <c r="I639" s="25">
        <f>_xlfn.XLOOKUP('Clients Clustering'!B639,Data!P:P,Data!D:D)</f>
        <v>2100000</v>
      </c>
      <c r="K639" s="25">
        <f t="shared" si="18"/>
        <v>-1.2064525137826421</v>
      </c>
      <c r="L639" s="25">
        <f t="shared" si="19"/>
        <v>0.78167821396681292</v>
      </c>
      <c r="P639" s="25">
        <v>1</v>
      </c>
      <c r="Q639" s="25">
        <v>1</v>
      </c>
      <c r="R639" s="25">
        <v>1</v>
      </c>
      <c r="S639" s="25">
        <v>3</v>
      </c>
      <c r="T639" s="25">
        <v>1</v>
      </c>
      <c r="U639" s="25">
        <v>5</v>
      </c>
      <c r="V639" s="25">
        <v>6</v>
      </c>
      <c r="W639" s="25">
        <v>8</v>
      </c>
      <c r="X639" s="25">
        <v>9</v>
      </c>
      <c r="Y639" s="25">
        <v>1</v>
      </c>
    </row>
    <row r="640" spans="2:25" x14ac:dyDescent="0.25">
      <c r="B640" s="25">
        <v>1635</v>
      </c>
      <c r="C640" s="25" t="s">
        <v>31</v>
      </c>
      <c r="D640" s="25" t="s">
        <v>65</v>
      </c>
      <c r="E640" s="25">
        <v>4</v>
      </c>
      <c r="F640" s="25" t="s">
        <v>32</v>
      </c>
      <c r="G640" s="25">
        <v>57</v>
      </c>
      <c r="H640" s="25">
        <v>550000</v>
      </c>
      <c r="I640" s="25">
        <f>_xlfn.XLOOKUP('Clients Clustering'!B640,Data!P:P,Data!D:D)</f>
        <v>3080000</v>
      </c>
      <c r="K640" s="25">
        <f t="shared" si="18"/>
        <v>-0.23489226074452885</v>
      </c>
      <c r="L640" s="25">
        <f t="shared" si="19"/>
        <v>2.5345725404082189</v>
      </c>
      <c r="P640" s="25">
        <v>1</v>
      </c>
      <c r="Q640" s="25">
        <v>2</v>
      </c>
      <c r="R640" s="25">
        <v>2</v>
      </c>
      <c r="S640" s="25">
        <v>1</v>
      </c>
      <c r="T640" s="25">
        <v>2</v>
      </c>
      <c r="U640" s="25">
        <v>3</v>
      </c>
      <c r="V640" s="25">
        <v>3</v>
      </c>
      <c r="W640" s="25">
        <v>3</v>
      </c>
      <c r="X640" s="25">
        <v>2</v>
      </c>
      <c r="Y640" s="25">
        <v>3</v>
      </c>
    </row>
    <row r="641" spans="2:25" x14ac:dyDescent="0.25">
      <c r="B641" s="25">
        <v>1636</v>
      </c>
      <c r="C641" s="25" t="s">
        <v>31</v>
      </c>
      <c r="D641" s="25" t="s">
        <v>66</v>
      </c>
      <c r="E641" s="25">
        <v>0</v>
      </c>
      <c r="F641" s="25" t="s">
        <v>32</v>
      </c>
      <c r="G641" s="25">
        <v>31</v>
      </c>
      <c r="H641" s="25">
        <v>780000</v>
      </c>
      <c r="I641" s="25">
        <f>_xlfn.XLOOKUP('Clients Clustering'!B641,Data!P:P,Data!D:D)</f>
        <v>970000</v>
      </c>
      <c r="K641" s="25">
        <f t="shared" si="18"/>
        <v>0.94120699293318721</v>
      </c>
      <c r="L641" s="25">
        <f t="shared" si="19"/>
        <v>-1.2395162644809306</v>
      </c>
      <c r="P641" s="25">
        <v>1</v>
      </c>
      <c r="Q641" s="25">
        <v>1</v>
      </c>
      <c r="R641" s="25">
        <v>3</v>
      </c>
      <c r="S641" s="25">
        <v>2</v>
      </c>
      <c r="T641" s="25">
        <v>4</v>
      </c>
      <c r="U641" s="25">
        <v>1</v>
      </c>
      <c r="V641" s="25">
        <v>1</v>
      </c>
      <c r="W641" s="25">
        <v>5</v>
      </c>
      <c r="X641" s="25">
        <v>6</v>
      </c>
      <c r="Y641" s="25">
        <v>7</v>
      </c>
    </row>
    <row r="642" spans="2:25" x14ac:dyDescent="0.25">
      <c r="B642" s="25">
        <v>1637</v>
      </c>
      <c r="C642" s="25" t="s">
        <v>31</v>
      </c>
      <c r="D642" s="25" t="s">
        <v>65</v>
      </c>
      <c r="E642" s="25">
        <v>4</v>
      </c>
      <c r="F642" s="25" t="s">
        <v>32</v>
      </c>
      <c r="G642" s="25">
        <v>51</v>
      </c>
      <c r="H642" s="25">
        <v>860000</v>
      </c>
      <c r="I642" s="25">
        <f>_xlfn.XLOOKUP('Clients Clustering'!B642,Data!P:P,Data!D:D)</f>
        <v>2090000</v>
      </c>
      <c r="K642" s="25">
        <f t="shared" si="18"/>
        <v>1.3502849942123929</v>
      </c>
      <c r="L642" s="25">
        <f t="shared" si="19"/>
        <v>0.76379153716639037</v>
      </c>
      <c r="P642" s="25">
        <v>1</v>
      </c>
      <c r="Q642" s="25">
        <v>2</v>
      </c>
      <c r="R642" s="25">
        <v>2</v>
      </c>
      <c r="S642" s="25">
        <v>1</v>
      </c>
      <c r="T642" s="25">
        <v>2</v>
      </c>
      <c r="U642" s="25">
        <v>3</v>
      </c>
      <c r="V642" s="25">
        <v>3</v>
      </c>
      <c r="W642" s="25">
        <v>3</v>
      </c>
      <c r="X642" s="25">
        <v>2</v>
      </c>
      <c r="Y642" s="25">
        <v>3</v>
      </c>
    </row>
    <row r="643" spans="2:25" x14ac:dyDescent="0.25">
      <c r="B643" s="25">
        <v>1638</v>
      </c>
      <c r="C643" s="25" t="s">
        <v>31</v>
      </c>
      <c r="D643" s="25" t="s">
        <v>65</v>
      </c>
      <c r="E643" s="25">
        <v>3</v>
      </c>
      <c r="F643" s="25" t="s">
        <v>32</v>
      </c>
      <c r="G643" s="25">
        <v>64</v>
      </c>
      <c r="H643" s="25">
        <v>910000</v>
      </c>
      <c r="I643" s="25">
        <f>_xlfn.XLOOKUP('Clients Clustering'!B643,Data!P:P,Data!D:D)</f>
        <v>1180000</v>
      </c>
      <c r="K643" s="25">
        <f t="shared" si="18"/>
        <v>1.6059587450118964</v>
      </c>
      <c r="L643" s="25">
        <f t="shared" si="19"/>
        <v>-0.86389605167205796</v>
      </c>
      <c r="P643" s="25">
        <v>1</v>
      </c>
      <c r="Q643" s="25">
        <v>2</v>
      </c>
      <c r="R643" s="25">
        <v>1</v>
      </c>
      <c r="S643" s="25">
        <v>3</v>
      </c>
      <c r="T643" s="25">
        <v>1</v>
      </c>
      <c r="U643" s="25">
        <v>5</v>
      </c>
      <c r="V643" s="25">
        <v>4</v>
      </c>
      <c r="W643" s="25">
        <v>6</v>
      </c>
      <c r="X643" s="25">
        <v>7</v>
      </c>
      <c r="Y643" s="25">
        <v>9</v>
      </c>
    </row>
    <row r="644" spans="2:25" x14ac:dyDescent="0.25">
      <c r="B644" s="25">
        <v>1639</v>
      </c>
      <c r="C644" s="25" t="s">
        <v>31</v>
      </c>
      <c r="D644" s="25" t="s">
        <v>65</v>
      </c>
      <c r="E644" s="25">
        <v>3</v>
      </c>
      <c r="F644" s="25" t="s">
        <v>33</v>
      </c>
      <c r="G644" s="25">
        <v>58</v>
      </c>
      <c r="H644" s="25">
        <v>400000</v>
      </c>
      <c r="I644" s="25">
        <f>_xlfn.XLOOKUP('Clients Clustering'!B644,Data!P:P,Data!D:D)</f>
        <v>1980000</v>
      </c>
      <c r="K644" s="25">
        <f t="shared" si="18"/>
        <v>-1.0019135131430392</v>
      </c>
      <c r="L644" s="25">
        <f t="shared" si="19"/>
        <v>0.56703809236174274</v>
      </c>
      <c r="P644" s="25">
        <v>1</v>
      </c>
      <c r="Q644" s="25">
        <v>1</v>
      </c>
      <c r="R644" s="25">
        <v>1</v>
      </c>
      <c r="S644" s="25">
        <v>3</v>
      </c>
      <c r="T644" s="25">
        <v>1</v>
      </c>
      <c r="U644" s="25">
        <v>5</v>
      </c>
      <c r="V644" s="25">
        <v>6</v>
      </c>
      <c r="W644" s="25">
        <v>8</v>
      </c>
      <c r="X644" s="25">
        <v>9</v>
      </c>
      <c r="Y644" s="25">
        <v>1</v>
      </c>
    </row>
    <row r="645" spans="2:25" x14ac:dyDescent="0.25">
      <c r="B645" s="25">
        <v>1640</v>
      </c>
      <c r="C645" s="25" t="s">
        <v>31</v>
      </c>
      <c r="D645" s="25" t="s">
        <v>65</v>
      </c>
      <c r="E645" s="25">
        <v>4</v>
      </c>
      <c r="F645" s="25" t="s">
        <v>32</v>
      </c>
      <c r="G645" s="25">
        <v>60</v>
      </c>
      <c r="H645" s="25">
        <v>410000</v>
      </c>
      <c r="I645" s="25">
        <f>_xlfn.XLOOKUP('Clients Clustering'!B645,Data!P:P,Data!D:D)</f>
        <v>2800000</v>
      </c>
      <c r="K645" s="25">
        <f t="shared" si="18"/>
        <v>-0.95077876298313857</v>
      </c>
      <c r="L645" s="25">
        <f t="shared" si="19"/>
        <v>2.0337455899963883</v>
      </c>
      <c r="P645" s="25">
        <v>1</v>
      </c>
      <c r="Q645" s="25">
        <v>2</v>
      </c>
      <c r="R645" s="25">
        <v>1</v>
      </c>
      <c r="S645" s="25">
        <v>3</v>
      </c>
      <c r="T645" s="25">
        <v>1</v>
      </c>
      <c r="U645" s="25">
        <v>5</v>
      </c>
      <c r="V645" s="25">
        <v>4</v>
      </c>
      <c r="W645" s="25">
        <v>6</v>
      </c>
      <c r="X645" s="25">
        <v>7</v>
      </c>
      <c r="Y645" s="25">
        <v>9</v>
      </c>
    </row>
    <row r="646" spans="2:25" x14ac:dyDescent="0.25">
      <c r="B646" s="25">
        <v>1641</v>
      </c>
      <c r="C646" s="25" t="s">
        <v>34</v>
      </c>
      <c r="D646" s="25" t="s">
        <v>65</v>
      </c>
      <c r="E646" s="25">
        <v>2</v>
      </c>
      <c r="F646" s="25" t="s">
        <v>32</v>
      </c>
      <c r="G646" s="25">
        <v>42</v>
      </c>
      <c r="H646" s="25">
        <v>500000</v>
      </c>
      <c r="I646" s="25">
        <f>_xlfn.XLOOKUP('Clients Clustering'!B646,Data!P:P,Data!D:D)</f>
        <v>2260000</v>
      </c>
      <c r="K646" s="25">
        <f t="shared" ref="K646:K709" si="20">STANDARDIZE(H646,AVERAGE(H:H),_xlfn.STDEV.S(H:H))</f>
        <v>-0.49056601154403234</v>
      </c>
      <c r="L646" s="25">
        <f t="shared" ref="L646:L709" si="21">STANDARDIZE(I646,AVERAGE(I:I),_xlfn.STDEV.S(I:I))</f>
        <v>1.067865042773573</v>
      </c>
      <c r="P646" s="25">
        <v>1</v>
      </c>
      <c r="Q646" s="25">
        <v>1</v>
      </c>
      <c r="R646" s="25">
        <v>3</v>
      </c>
      <c r="S646" s="25">
        <v>2</v>
      </c>
      <c r="T646" s="25">
        <v>4</v>
      </c>
      <c r="U646" s="25">
        <v>6</v>
      </c>
      <c r="V646" s="25">
        <v>7</v>
      </c>
      <c r="W646" s="25">
        <v>7</v>
      </c>
      <c r="X646" s="25">
        <v>4</v>
      </c>
      <c r="Y646" s="25">
        <v>6</v>
      </c>
    </row>
    <row r="647" spans="2:25" x14ac:dyDescent="0.25">
      <c r="B647" s="25">
        <v>1642</v>
      </c>
      <c r="C647" s="25" t="s">
        <v>34</v>
      </c>
      <c r="D647" s="25" t="s">
        <v>65</v>
      </c>
      <c r="E647" s="25">
        <v>4</v>
      </c>
      <c r="F647" s="25" t="s">
        <v>33</v>
      </c>
      <c r="G647" s="25">
        <v>56</v>
      </c>
      <c r="H647" s="25">
        <v>1110000</v>
      </c>
      <c r="I647" s="25">
        <f>_xlfn.XLOOKUP('Clients Clustering'!B647,Data!P:P,Data!D:D)</f>
        <v>3190000</v>
      </c>
      <c r="K647" s="25">
        <f t="shared" si="20"/>
        <v>2.6286537482099104</v>
      </c>
      <c r="L647" s="25">
        <f t="shared" si="21"/>
        <v>2.7313259852128664</v>
      </c>
      <c r="P647" s="25">
        <v>1</v>
      </c>
      <c r="Q647" s="25">
        <v>2</v>
      </c>
      <c r="R647" s="25">
        <v>2</v>
      </c>
      <c r="S647" s="25">
        <v>4</v>
      </c>
      <c r="T647" s="25">
        <v>3</v>
      </c>
      <c r="U647" s="25">
        <v>4</v>
      </c>
      <c r="V647" s="25">
        <v>5</v>
      </c>
      <c r="W647" s="25">
        <v>4</v>
      </c>
      <c r="X647" s="25">
        <v>3</v>
      </c>
      <c r="Y647" s="25">
        <v>4</v>
      </c>
    </row>
    <row r="648" spans="2:25" x14ac:dyDescent="0.25">
      <c r="B648" s="25">
        <v>1643</v>
      </c>
      <c r="C648" s="25" t="s">
        <v>31</v>
      </c>
      <c r="D648" s="25" t="s">
        <v>66</v>
      </c>
      <c r="E648" s="25">
        <v>0</v>
      </c>
      <c r="F648" s="25" t="s">
        <v>33</v>
      </c>
      <c r="G648" s="25">
        <v>37</v>
      </c>
      <c r="H648" s="25">
        <v>360000</v>
      </c>
      <c r="I648" s="25">
        <f>_xlfn.XLOOKUP('Clients Clustering'!B648,Data!P:P,Data!D:D)</f>
        <v>910000</v>
      </c>
      <c r="K648" s="25">
        <f t="shared" si="20"/>
        <v>-1.2064525137826421</v>
      </c>
      <c r="L648" s="25">
        <f t="shared" si="21"/>
        <v>-1.3468363252834656</v>
      </c>
      <c r="P648" s="25">
        <v>1</v>
      </c>
      <c r="Q648" s="25">
        <v>2</v>
      </c>
      <c r="R648" s="25">
        <v>2</v>
      </c>
      <c r="S648" s="25">
        <v>1</v>
      </c>
      <c r="T648" s="25">
        <v>2</v>
      </c>
      <c r="U648" s="25">
        <v>3</v>
      </c>
      <c r="V648" s="25">
        <v>3</v>
      </c>
      <c r="W648" s="25">
        <v>3</v>
      </c>
      <c r="X648" s="25">
        <v>1</v>
      </c>
      <c r="Y648" s="25">
        <v>2</v>
      </c>
    </row>
    <row r="649" spans="2:25" x14ac:dyDescent="0.25">
      <c r="B649" s="25">
        <v>1644</v>
      </c>
      <c r="C649" s="25" t="s">
        <v>31</v>
      </c>
      <c r="D649" s="25" t="s">
        <v>65</v>
      </c>
      <c r="E649" s="25">
        <v>2</v>
      </c>
      <c r="F649" s="25" t="s">
        <v>32</v>
      </c>
      <c r="G649" s="25">
        <v>64</v>
      </c>
      <c r="H649" s="25">
        <v>680000</v>
      </c>
      <c r="I649" s="25">
        <f>_xlfn.XLOOKUP('Clients Clustering'!B649,Data!P:P,Data!D:D)</f>
        <v>1150000</v>
      </c>
      <c r="K649" s="25">
        <f t="shared" si="20"/>
        <v>0.42985949133418022</v>
      </c>
      <c r="L649" s="25">
        <f t="shared" si="21"/>
        <v>-0.9175560820733254</v>
      </c>
      <c r="P649" s="25">
        <v>1</v>
      </c>
      <c r="Q649" s="25">
        <v>1</v>
      </c>
      <c r="R649" s="25">
        <v>3</v>
      </c>
      <c r="S649" s="25">
        <v>2</v>
      </c>
      <c r="T649" s="25">
        <v>4</v>
      </c>
      <c r="U649" s="25">
        <v>1</v>
      </c>
      <c r="V649" s="25">
        <v>1</v>
      </c>
      <c r="W649" s="25">
        <v>1</v>
      </c>
      <c r="X649" s="25">
        <v>8</v>
      </c>
      <c r="Y649" s="25">
        <v>10</v>
      </c>
    </row>
    <row r="650" spans="2:25" x14ac:dyDescent="0.25">
      <c r="B650" s="25">
        <v>1645</v>
      </c>
      <c r="C650" s="25" t="s">
        <v>34</v>
      </c>
      <c r="D650" s="25" t="s">
        <v>65</v>
      </c>
      <c r="E650" s="25">
        <v>3</v>
      </c>
      <c r="F650" s="25" t="s">
        <v>32</v>
      </c>
      <c r="G650" s="25">
        <v>59</v>
      </c>
      <c r="H650" s="25">
        <v>1020000</v>
      </c>
      <c r="I650" s="25">
        <f>_xlfn.XLOOKUP('Clients Clustering'!B650,Data!P:P,Data!D:D)</f>
        <v>2310000</v>
      </c>
      <c r="K650" s="25">
        <f t="shared" si="20"/>
        <v>2.168440996770804</v>
      </c>
      <c r="L650" s="25">
        <f t="shared" si="21"/>
        <v>1.1572984267756856</v>
      </c>
      <c r="P650" s="25">
        <v>1</v>
      </c>
      <c r="Q650" s="25">
        <v>2</v>
      </c>
      <c r="R650" s="25">
        <v>2</v>
      </c>
      <c r="S650" s="25">
        <v>1</v>
      </c>
      <c r="T650" s="25">
        <v>2</v>
      </c>
      <c r="U650" s="25">
        <v>3</v>
      </c>
      <c r="V650" s="25">
        <v>3</v>
      </c>
      <c r="W650" s="25">
        <v>3</v>
      </c>
      <c r="X650" s="25">
        <v>1</v>
      </c>
      <c r="Y650" s="25">
        <v>2</v>
      </c>
    </row>
    <row r="651" spans="2:25" x14ac:dyDescent="0.25">
      <c r="B651" s="25">
        <v>1646</v>
      </c>
      <c r="C651" s="25" t="s">
        <v>34</v>
      </c>
      <c r="D651" s="25" t="s">
        <v>65</v>
      </c>
      <c r="E651" s="25">
        <v>3</v>
      </c>
      <c r="F651" s="25" t="s">
        <v>33</v>
      </c>
      <c r="G651" s="25">
        <v>46</v>
      </c>
      <c r="H651" s="25">
        <v>630000</v>
      </c>
      <c r="I651" s="25">
        <f>_xlfn.XLOOKUP('Clients Clustering'!B651,Data!P:P,Data!D:D)</f>
        <v>980000</v>
      </c>
      <c r="K651" s="25">
        <f t="shared" si="20"/>
        <v>0.17418574053467675</v>
      </c>
      <c r="L651" s="25">
        <f t="shared" si="21"/>
        <v>-1.2216295876805081</v>
      </c>
      <c r="P651" s="25">
        <v>1</v>
      </c>
      <c r="Q651" s="25">
        <v>2</v>
      </c>
      <c r="R651" s="25">
        <v>1</v>
      </c>
      <c r="S651" s="25">
        <v>3</v>
      </c>
      <c r="T651" s="25">
        <v>1</v>
      </c>
      <c r="U651" s="25">
        <v>5</v>
      </c>
      <c r="V651" s="25">
        <v>4</v>
      </c>
      <c r="W651" s="25">
        <v>6</v>
      </c>
      <c r="X651" s="25">
        <v>7</v>
      </c>
      <c r="Y651" s="25">
        <v>9</v>
      </c>
    </row>
    <row r="652" spans="2:25" x14ac:dyDescent="0.25">
      <c r="B652" s="25">
        <v>1647</v>
      </c>
      <c r="C652" s="25" t="s">
        <v>31</v>
      </c>
      <c r="D652" s="25" t="s">
        <v>65</v>
      </c>
      <c r="E652" s="25">
        <v>4</v>
      </c>
      <c r="F652" s="25" t="s">
        <v>33</v>
      </c>
      <c r="G652" s="25">
        <v>51</v>
      </c>
      <c r="H652" s="25">
        <v>330000</v>
      </c>
      <c r="I652" s="25">
        <f>_xlfn.XLOOKUP('Clients Clustering'!B652,Data!P:P,Data!D:D)</f>
        <v>2390000</v>
      </c>
      <c r="K652" s="25">
        <f t="shared" si="20"/>
        <v>-1.3598567642623443</v>
      </c>
      <c r="L652" s="25">
        <f t="shared" si="21"/>
        <v>1.3003918411790656</v>
      </c>
      <c r="P652" s="25">
        <v>1</v>
      </c>
      <c r="Q652" s="25">
        <v>2</v>
      </c>
      <c r="R652" s="25">
        <v>2</v>
      </c>
      <c r="S652" s="25">
        <v>1</v>
      </c>
      <c r="T652" s="25">
        <v>5</v>
      </c>
      <c r="U652" s="25">
        <v>2</v>
      </c>
      <c r="V652" s="25">
        <v>2</v>
      </c>
      <c r="W652" s="25">
        <v>2</v>
      </c>
      <c r="X652" s="25">
        <v>5</v>
      </c>
      <c r="Y652" s="25">
        <v>8</v>
      </c>
    </row>
    <row r="653" spans="2:25" x14ac:dyDescent="0.25">
      <c r="B653" s="25">
        <v>1648</v>
      </c>
      <c r="C653" s="25" t="s">
        <v>31</v>
      </c>
      <c r="D653" s="25" t="s">
        <v>65</v>
      </c>
      <c r="E653" s="25">
        <v>4</v>
      </c>
      <c r="F653" s="25" t="s">
        <v>32</v>
      </c>
      <c r="G653" s="25">
        <v>63</v>
      </c>
      <c r="H653" s="25">
        <v>650000</v>
      </c>
      <c r="I653" s="25">
        <f>_xlfn.XLOOKUP('Clients Clustering'!B653,Data!P:P,Data!D:D)</f>
        <v>1550000</v>
      </c>
      <c r="K653" s="25">
        <f t="shared" si="20"/>
        <v>0.27645524085447815</v>
      </c>
      <c r="L653" s="25">
        <f t="shared" si="21"/>
        <v>-0.2020890100564251</v>
      </c>
      <c r="P653" s="25">
        <v>1</v>
      </c>
      <c r="Q653" s="25">
        <v>2</v>
      </c>
      <c r="R653" s="25">
        <v>2</v>
      </c>
      <c r="S653" s="25">
        <v>1</v>
      </c>
      <c r="T653" s="25">
        <v>5</v>
      </c>
      <c r="U653" s="25">
        <v>2</v>
      </c>
      <c r="V653" s="25">
        <v>2</v>
      </c>
      <c r="W653" s="25">
        <v>2</v>
      </c>
      <c r="X653" s="25">
        <v>5</v>
      </c>
      <c r="Y653" s="25">
        <v>8</v>
      </c>
    </row>
    <row r="654" spans="2:25" x14ac:dyDescent="0.25">
      <c r="B654" s="25">
        <v>1649</v>
      </c>
      <c r="C654" s="25" t="s">
        <v>31</v>
      </c>
      <c r="D654" s="25" t="s">
        <v>65</v>
      </c>
      <c r="E654" s="25">
        <v>2</v>
      </c>
      <c r="F654" s="25" t="s">
        <v>33</v>
      </c>
      <c r="G654" s="25">
        <v>61</v>
      </c>
      <c r="H654" s="25">
        <v>560000</v>
      </c>
      <c r="I654" s="25">
        <f>_xlfn.XLOOKUP('Clients Clustering'!B654,Data!P:P,Data!D:D)</f>
        <v>1500000</v>
      </c>
      <c r="K654" s="25">
        <f t="shared" si="20"/>
        <v>-0.18375751058462814</v>
      </c>
      <c r="L654" s="25">
        <f t="shared" si="21"/>
        <v>-0.29152239405853764</v>
      </c>
      <c r="P654" s="25">
        <v>1</v>
      </c>
      <c r="Q654" s="25">
        <v>2</v>
      </c>
      <c r="R654" s="25">
        <v>2</v>
      </c>
      <c r="S654" s="25">
        <v>4</v>
      </c>
      <c r="T654" s="25">
        <v>3</v>
      </c>
      <c r="U654" s="25">
        <v>4</v>
      </c>
      <c r="V654" s="25">
        <v>5</v>
      </c>
      <c r="W654" s="25">
        <v>4</v>
      </c>
      <c r="X654" s="25">
        <v>3</v>
      </c>
      <c r="Y654" s="25">
        <v>4</v>
      </c>
    </row>
    <row r="655" spans="2:25" x14ac:dyDescent="0.25">
      <c r="B655" s="25">
        <v>1650</v>
      </c>
      <c r="C655" s="25" t="s">
        <v>31</v>
      </c>
      <c r="D655" s="25" t="s">
        <v>66</v>
      </c>
      <c r="E655" s="25">
        <v>0</v>
      </c>
      <c r="F655" s="25" t="s">
        <v>32</v>
      </c>
      <c r="G655" s="25">
        <v>33</v>
      </c>
      <c r="H655" s="25">
        <v>410000</v>
      </c>
      <c r="I655" s="25">
        <f>_xlfn.XLOOKUP('Clients Clustering'!B655,Data!P:P,Data!D:D)</f>
        <v>870000</v>
      </c>
      <c r="K655" s="25">
        <f t="shared" si="20"/>
        <v>-0.95077876298313857</v>
      </c>
      <c r="L655" s="25">
        <f t="shared" si="21"/>
        <v>-1.4183830324851556</v>
      </c>
      <c r="P655" s="25">
        <v>1</v>
      </c>
      <c r="Q655" s="25">
        <v>1</v>
      </c>
      <c r="R655" s="25">
        <v>1</v>
      </c>
      <c r="S655" s="25">
        <v>3</v>
      </c>
      <c r="T655" s="25">
        <v>1</v>
      </c>
      <c r="U655" s="25">
        <v>5</v>
      </c>
      <c r="V655" s="25">
        <v>6</v>
      </c>
      <c r="W655" s="25">
        <v>8</v>
      </c>
      <c r="X655" s="25">
        <v>9</v>
      </c>
      <c r="Y655" s="25">
        <v>1</v>
      </c>
    </row>
    <row r="656" spans="2:25" x14ac:dyDescent="0.25">
      <c r="B656" s="25">
        <v>1651</v>
      </c>
      <c r="C656" s="25" t="s">
        <v>31</v>
      </c>
      <c r="D656" s="25" t="s">
        <v>65</v>
      </c>
      <c r="E656" s="25">
        <v>2</v>
      </c>
      <c r="F656" s="25" t="s">
        <v>33</v>
      </c>
      <c r="G656" s="25">
        <v>53</v>
      </c>
      <c r="H656" s="25">
        <v>450000</v>
      </c>
      <c r="I656" s="25">
        <f>_xlfn.XLOOKUP('Clients Clustering'!B656,Data!P:P,Data!D:D)</f>
        <v>2810000</v>
      </c>
      <c r="K656" s="25">
        <f t="shared" si="20"/>
        <v>-0.74623976234353584</v>
      </c>
      <c r="L656" s="25">
        <f t="shared" si="21"/>
        <v>2.051632266796811</v>
      </c>
      <c r="P656" s="25">
        <v>1</v>
      </c>
      <c r="Q656" s="25">
        <v>2</v>
      </c>
      <c r="R656" s="25">
        <v>2</v>
      </c>
      <c r="S656" s="25">
        <v>1</v>
      </c>
      <c r="T656" s="25">
        <v>2</v>
      </c>
      <c r="U656" s="25">
        <v>3</v>
      </c>
      <c r="V656" s="25">
        <v>3</v>
      </c>
      <c r="W656" s="25">
        <v>3</v>
      </c>
      <c r="X656" s="25">
        <v>2</v>
      </c>
      <c r="Y656" s="25">
        <v>3</v>
      </c>
    </row>
    <row r="657" spans="2:25" x14ac:dyDescent="0.25">
      <c r="B657" s="25">
        <v>1652</v>
      </c>
      <c r="C657" s="25" t="s">
        <v>31</v>
      </c>
      <c r="D657" s="25" t="s">
        <v>66</v>
      </c>
      <c r="E657" s="25">
        <v>0</v>
      </c>
      <c r="F657" s="25" t="s">
        <v>33</v>
      </c>
      <c r="G657" s="25">
        <v>36</v>
      </c>
      <c r="H657" s="25">
        <v>830000</v>
      </c>
      <c r="I657" s="25">
        <f>_xlfn.XLOOKUP('Clients Clustering'!B657,Data!P:P,Data!D:D)</f>
        <v>890000</v>
      </c>
      <c r="K657" s="25">
        <f t="shared" si="20"/>
        <v>1.1968807437326907</v>
      </c>
      <c r="L657" s="25">
        <f t="shared" si="21"/>
        <v>-1.3826096788843107</v>
      </c>
      <c r="P657" s="25">
        <v>1</v>
      </c>
      <c r="Q657" s="25">
        <v>2</v>
      </c>
      <c r="R657" s="25">
        <v>2</v>
      </c>
      <c r="S657" s="25">
        <v>1</v>
      </c>
      <c r="T657" s="25">
        <v>5</v>
      </c>
      <c r="U657" s="25">
        <v>2</v>
      </c>
      <c r="V657" s="25">
        <v>2</v>
      </c>
      <c r="W657" s="25">
        <v>2</v>
      </c>
      <c r="X657" s="25">
        <v>5</v>
      </c>
      <c r="Y657" s="25">
        <v>8</v>
      </c>
    </row>
    <row r="658" spans="2:25" x14ac:dyDescent="0.25">
      <c r="B658" s="25">
        <v>1653</v>
      </c>
      <c r="C658" s="25" t="s">
        <v>31</v>
      </c>
      <c r="D658" s="25" t="s">
        <v>65</v>
      </c>
      <c r="E658" s="25">
        <v>2</v>
      </c>
      <c r="F658" s="25" t="s">
        <v>33</v>
      </c>
      <c r="G658" s="25">
        <v>58</v>
      </c>
      <c r="H658" s="25">
        <v>560000</v>
      </c>
      <c r="I658" s="25">
        <f>_xlfn.XLOOKUP('Clients Clustering'!B658,Data!P:P,Data!D:D)</f>
        <v>1520000</v>
      </c>
      <c r="K658" s="25">
        <f t="shared" si="20"/>
        <v>-0.18375751058462814</v>
      </c>
      <c r="L658" s="25">
        <f t="shared" si="21"/>
        <v>-0.25574904045769264</v>
      </c>
      <c r="P658" s="25">
        <v>1</v>
      </c>
      <c r="Q658" s="25">
        <v>2</v>
      </c>
      <c r="R658" s="25">
        <v>1</v>
      </c>
      <c r="S658" s="25">
        <v>3</v>
      </c>
      <c r="T658" s="25">
        <v>1</v>
      </c>
      <c r="U658" s="25">
        <v>5</v>
      </c>
      <c r="V658" s="25">
        <v>4</v>
      </c>
      <c r="W658" s="25">
        <v>6</v>
      </c>
      <c r="X658" s="25">
        <v>7</v>
      </c>
      <c r="Y658" s="25">
        <v>9</v>
      </c>
    </row>
    <row r="659" spans="2:25" x14ac:dyDescent="0.25">
      <c r="B659" s="25">
        <v>1654</v>
      </c>
      <c r="C659" s="25" t="s">
        <v>31</v>
      </c>
      <c r="D659" s="25" t="s">
        <v>65</v>
      </c>
      <c r="E659" s="25">
        <v>2</v>
      </c>
      <c r="F659" s="25" t="s">
        <v>33</v>
      </c>
      <c r="G659" s="25">
        <v>41</v>
      </c>
      <c r="H659" s="25">
        <v>490000</v>
      </c>
      <c r="I659" s="25">
        <f>_xlfn.XLOOKUP('Clients Clustering'!B659,Data!P:P,Data!D:D)</f>
        <v>1980000</v>
      </c>
      <c r="K659" s="25">
        <f t="shared" si="20"/>
        <v>-0.541700761703933</v>
      </c>
      <c r="L659" s="25">
        <f t="shared" si="21"/>
        <v>0.56703809236174274</v>
      </c>
      <c r="P659" s="25">
        <v>1</v>
      </c>
      <c r="Q659" s="25">
        <v>2</v>
      </c>
      <c r="R659" s="25">
        <v>2</v>
      </c>
      <c r="S659" s="25">
        <v>1</v>
      </c>
      <c r="T659" s="25">
        <v>5</v>
      </c>
      <c r="U659" s="25">
        <v>2</v>
      </c>
      <c r="V659" s="25">
        <v>2</v>
      </c>
      <c r="W659" s="25">
        <v>2</v>
      </c>
      <c r="X659" s="25">
        <v>5</v>
      </c>
      <c r="Y659" s="25">
        <v>8</v>
      </c>
    </row>
    <row r="660" spans="2:25" x14ac:dyDescent="0.25">
      <c r="B660" s="25">
        <v>1655</v>
      </c>
      <c r="C660" s="25" t="s">
        <v>31</v>
      </c>
      <c r="D660" s="25" t="s">
        <v>66</v>
      </c>
      <c r="E660" s="25">
        <v>0</v>
      </c>
      <c r="F660" s="25" t="s">
        <v>33</v>
      </c>
      <c r="G660" s="25">
        <v>38</v>
      </c>
      <c r="H660" s="25">
        <v>640000</v>
      </c>
      <c r="I660" s="25">
        <f>_xlfn.XLOOKUP('Clients Clustering'!B660,Data!P:P,Data!D:D)</f>
        <v>1380000</v>
      </c>
      <c r="K660" s="25">
        <f t="shared" si="20"/>
        <v>0.22532049069457744</v>
      </c>
      <c r="L660" s="25">
        <f t="shared" si="21"/>
        <v>-0.5061625156636077</v>
      </c>
      <c r="P660" s="25">
        <v>1</v>
      </c>
      <c r="Q660" s="25">
        <v>2</v>
      </c>
      <c r="R660" s="25">
        <v>1</v>
      </c>
      <c r="S660" s="25">
        <v>3</v>
      </c>
      <c r="T660" s="25">
        <v>1</v>
      </c>
      <c r="U660" s="25">
        <v>5</v>
      </c>
      <c r="V660" s="25">
        <v>4</v>
      </c>
      <c r="W660" s="25">
        <v>6</v>
      </c>
      <c r="X660" s="25">
        <v>7</v>
      </c>
      <c r="Y660" s="25">
        <v>9</v>
      </c>
    </row>
    <row r="661" spans="2:25" x14ac:dyDescent="0.25">
      <c r="B661" s="25">
        <v>1656</v>
      </c>
      <c r="C661" s="25" t="s">
        <v>31</v>
      </c>
      <c r="D661" s="25" t="s">
        <v>65</v>
      </c>
      <c r="E661" s="25">
        <v>2</v>
      </c>
      <c r="F661" s="25" t="s">
        <v>33</v>
      </c>
      <c r="G661" s="25">
        <v>65</v>
      </c>
      <c r="H661" s="25">
        <v>520000</v>
      </c>
      <c r="I661" s="25">
        <f>_xlfn.XLOOKUP('Clients Clustering'!B661,Data!P:P,Data!D:D)</f>
        <v>2060000</v>
      </c>
      <c r="K661" s="25">
        <f t="shared" si="20"/>
        <v>-0.38829651122423092</v>
      </c>
      <c r="L661" s="25">
        <f t="shared" si="21"/>
        <v>0.71013150676512282</v>
      </c>
      <c r="P661" s="25">
        <v>1</v>
      </c>
      <c r="Q661" s="25">
        <v>1</v>
      </c>
      <c r="R661" s="25">
        <v>3</v>
      </c>
      <c r="S661" s="25">
        <v>2</v>
      </c>
      <c r="T661" s="25">
        <v>4</v>
      </c>
      <c r="U661" s="25">
        <v>6</v>
      </c>
      <c r="V661" s="25">
        <v>7</v>
      </c>
      <c r="W661" s="25">
        <v>7</v>
      </c>
      <c r="X661" s="25">
        <v>4</v>
      </c>
      <c r="Y661" s="25">
        <v>6</v>
      </c>
    </row>
    <row r="662" spans="2:25" x14ac:dyDescent="0.25">
      <c r="B662" s="25">
        <v>1657</v>
      </c>
      <c r="C662" s="25" t="s">
        <v>34</v>
      </c>
      <c r="D662" s="25" t="s">
        <v>65</v>
      </c>
      <c r="E662" s="25">
        <v>2</v>
      </c>
      <c r="F662" s="25" t="s">
        <v>33</v>
      </c>
      <c r="G662" s="25">
        <v>52</v>
      </c>
      <c r="H662" s="25">
        <v>890000</v>
      </c>
      <c r="I662" s="25">
        <f>_xlfn.XLOOKUP('Clients Clustering'!B662,Data!P:P,Data!D:D)</f>
        <v>2560000</v>
      </c>
      <c r="K662" s="25">
        <f t="shared" si="20"/>
        <v>1.5036892446920949</v>
      </c>
      <c r="L662" s="25">
        <f t="shared" si="21"/>
        <v>1.6044653467862482</v>
      </c>
      <c r="P662" s="25">
        <v>1</v>
      </c>
      <c r="Q662" s="25">
        <v>2</v>
      </c>
      <c r="R662" s="25">
        <v>2</v>
      </c>
      <c r="S662" s="25">
        <v>1</v>
      </c>
      <c r="T662" s="25">
        <v>5</v>
      </c>
      <c r="U662" s="25">
        <v>2</v>
      </c>
      <c r="V662" s="25">
        <v>2</v>
      </c>
      <c r="W662" s="25">
        <v>2</v>
      </c>
      <c r="X662" s="25">
        <v>5</v>
      </c>
      <c r="Y662" s="25">
        <v>8</v>
      </c>
    </row>
    <row r="663" spans="2:25" x14ac:dyDescent="0.25">
      <c r="B663" s="25">
        <v>1658</v>
      </c>
      <c r="C663" s="25" t="s">
        <v>31</v>
      </c>
      <c r="D663" s="25" t="s">
        <v>64</v>
      </c>
      <c r="E663" s="25">
        <v>0</v>
      </c>
      <c r="F663" s="25" t="s">
        <v>33</v>
      </c>
      <c r="G663" s="25">
        <v>38</v>
      </c>
      <c r="H663" s="25">
        <v>640000</v>
      </c>
      <c r="I663" s="25">
        <f>_xlfn.XLOOKUP('Clients Clustering'!B663,Data!P:P,Data!D:D)</f>
        <v>1360000</v>
      </c>
      <c r="K663" s="25">
        <f t="shared" si="20"/>
        <v>0.22532049069457744</v>
      </c>
      <c r="L663" s="25">
        <f t="shared" si="21"/>
        <v>-0.54193586926445281</v>
      </c>
      <c r="P663" s="25">
        <v>1</v>
      </c>
      <c r="Q663" s="25">
        <v>1</v>
      </c>
      <c r="R663" s="25">
        <v>1</v>
      </c>
      <c r="S663" s="25">
        <v>3</v>
      </c>
      <c r="T663" s="25">
        <v>1</v>
      </c>
      <c r="U663" s="25">
        <v>5</v>
      </c>
      <c r="V663" s="25">
        <v>6</v>
      </c>
      <c r="W663" s="25">
        <v>8</v>
      </c>
      <c r="X663" s="25">
        <v>9</v>
      </c>
      <c r="Y663" s="25">
        <v>1</v>
      </c>
    </row>
    <row r="664" spans="2:25" x14ac:dyDescent="0.25">
      <c r="B664" s="25">
        <v>1659</v>
      </c>
      <c r="C664" s="25" t="s">
        <v>31</v>
      </c>
      <c r="D664" s="25" t="s">
        <v>65</v>
      </c>
      <c r="E664" s="25">
        <v>3</v>
      </c>
      <c r="F664" s="25" t="s">
        <v>33</v>
      </c>
      <c r="G664" s="25">
        <v>40</v>
      </c>
      <c r="H664" s="25">
        <v>460000</v>
      </c>
      <c r="I664" s="25">
        <f>_xlfn.XLOOKUP('Clients Clustering'!B664,Data!P:P,Data!D:D)</f>
        <v>2640000</v>
      </c>
      <c r="K664" s="25">
        <f t="shared" si="20"/>
        <v>-0.69510501218363507</v>
      </c>
      <c r="L664" s="25">
        <f t="shared" si="21"/>
        <v>1.7475587611896284</v>
      </c>
      <c r="P664" s="25">
        <v>1</v>
      </c>
      <c r="Q664" s="25">
        <v>2</v>
      </c>
      <c r="R664" s="25">
        <v>2</v>
      </c>
      <c r="S664" s="25">
        <v>1</v>
      </c>
      <c r="T664" s="25">
        <v>2</v>
      </c>
      <c r="U664" s="25">
        <v>3</v>
      </c>
      <c r="V664" s="25">
        <v>3</v>
      </c>
      <c r="W664" s="25">
        <v>3</v>
      </c>
      <c r="X664" s="25">
        <v>2</v>
      </c>
      <c r="Y664" s="25">
        <v>3</v>
      </c>
    </row>
    <row r="665" spans="2:25" x14ac:dyDescent="0.25">
      <c r="B665" s="25">
        <v>1660</v>
      </c>
      <c r="C665" s="25" t="s">
        <v>34</v>
      </c>
      <c r="D665" s="25" t="s">
        <v>65</v>
      </c>
      <c r="E665" s="25">
        <v>2</v>
      </c>
      <c r="F665" s="25" t="s">
        <v>32</v>
      </c>
      <c r="G665" s="25">
        <v>42</v>
      </c>
      <c r="H665" s="25">
        <v>770000</v>
      </c>
      <c r="I665" s="25">
        <f>_xlfn.XLOOKUP('Clients Clustering'!B665,Data!P:P,Data!D:D)</f>
        <v>1210000</v>
      </c>
      <c r="K665" s="25">
        <f t="shared" si="20"/>
        <v>0.89007224277328656</v>
      </c>
      <c r="L665" s="25">
        <f t="shared" si="21"/>
        <v>-0.81023602127079042</v>
      </c>
      <c r="P665" s="25">
        <v>1</v>
      </c>
      <c r="Q665" s="25">
        <v>1</v>
      </c>
      <c r="R665" s="25">
        <v>3</v>
      </c>
      <c r="S665" s="25">
        <v>2</v>
      </c>
      <c r="T665" s="25">
        <v>4</v>
      </c>
      <c r="U665" s="25">
        <v>1</v>
      </c>
      <c r="V665" s="25">
        <v>1</v>
      </c>
      <c r="W665" s="25">
        <v>1</v>
      </c>
      <c r="X665" s="25">
        <v>8</v>
      </c>
      <c r="Y665" s="25">
        <v>10</v>
      </c>
    </row>
    <row r="666" spans="2:25" x14ac:dyDescent="0.25">
      <c r="B666" s="25">
        <v>1661</v>
      </c>
      <c r="C666" s="25" t="s">
        <v>34</v>
      </c>
      <c r="D666" s="25" t="s">
        <v>65</v>
      </c>
      <c r="E666" s="25">
        <v>3</v>
      </c>
      <c r="F666" s="25" t="s">
        <v>32</v>
      </c>
      <c r="G666" s="25">
        <v>62</v>
      </c>
      <c r="H666" s="25">
        <v>970000</v>
      </c>
      <c r="I666" s="25">
        <f>_xlfn.XLOOKUP('Clients Clustering'!B666,Data!P:P,Data!D:D)</f>
        <v>2210000</v>
      </c>
      <c r="K666" s="25">
        <f t="shared" si="20"/>
        <v>1.9127672459713005</v>
      </c>
      <c r="L666" s="25">
        <f t="shared" si="21"/>
        <v>0.97843165877146043</v>
      </c>
      <c r="P666" s="25">
        <v>1</v>
      </c>
      <c r="Q666" s="25">
        <v>2</v>
      </c>
      <c r="R666" s="25">
        <v>2</v>
      </c>
      <c r="S666" s="25">
        <v>1</v>
      </c>
      <c r="T666" s="25">
        <v>2</v>
      </c>
      <c r="U666" s="25">
        <v>3</v>
      </c>
      <c r="V666" s="25">
        <v>3</v>
      </c>
      <c r="W666" s="25">
        <v>3</v>
      </c>
      <c r="X666" s="25">
        <v>1</v>
      </c>
      <c r="Y666" s="25">
        <v>2</v>
      </c>
    </row>
    <row r="667" spans="2:25" x14ac:dyDescent="0.25">
      <c r="B667" s="25">
        <v>1662</v>
      </c>
      <c r="C667" s="25" t="s">
        <v>31</v>
      </c>
      <c r="D667" s="25" t="s">
        <v>65</v>
      </c>
      <c r="E667" s="25">
        <v>2</v>
      </c>
      <c r="F667" s="25" t="s">
        <v>33</v>
      </c>
      <c r="G667" s="25">
        <v>54</v>
      </c>
      <c r="H667" s="25">
        <v>650000</v>
      </c>
      <c r="I667" s="25">
        <f>_xlfn.XLOOKUP('Clients Clustering'!B667,Data!P:P,Data!D:D)</f>
        <v>1150000</v>
      </c>
      <c r="K667" s="25">
        <f t="shared" si="20"/>
        <v>0.27645524085447815</v>
      </c>
      <c r="L667" s="25">
        <f t="shared" si="21"/>
        <v>-0.9175560820733254</v>
      </c>
      <c r="P667" s="25">
        <v>1</v>
      </c>
      <c r="Q667" s="25">
        <v>1</v>
      </c>
      <c r="R667" s="25">
        <v>1</v>
      </c>
      <c r="S667" s="25">
        <v>3</v>
      </c>
      <c r="T667" s="25">
        <v>1</v>
      </c>
      <c r="U667" s="25">
        <v>5</v>
      </c>
      <c r="V667" s="25">
        <v>4</v>
      </c>
      <c r="W667" s="25">
        <v>6</v>
      </c>
      <c r="X667" s="25">
        <v>7</v>
      </c>
      <c r="Y667" s="25">
        <v>9</v>
      </c>
    </row>
    <row r="668" spans="2:25" x14ac:dyDescent="0.25">
      <c r="B668" s="25">
        <v>1663</v>
      </c>
      <c r="C668" s="25" t="s">
        <v>31</v>
      </c>
      <c r="D668" s="25" t="s">
        <v>65</v>
      </c>
      <c r="E668" s="25">
        <v>3</v>
      </c>
      <c r="F668" s="25" t="s">
        <v>33</v>
      </c>
      <c r="G668" s="25">
        <v>58</v>
      </c>
      <c r="H668" s="25">
        <v>480000</v>
      </c>
      <c r="I668" s="25">
        <f>_xlfn.XLOOKUP('Clients Clustering'!B668,Data!P:P,Data!D:D)</f>
        <v>2390000</v>
      </c>
      <c r="K668" s="25">
        <f t="shared" si="20"/>
        <v>-0.59283551186383376</v>
      </c>
      <c r="L668" s="25">
        <f t="shared" si="21"/>
        <v>1.3003918411790656</v>
      </c>
      <c r="P668" s="25">
        <v>1</v>
      </c>
      <c r="Q668" s="25">
        <v>2</v>
      </c>
      <c r="R668" s="25">
        <v>2</v>
      </c>
      <c r="S668" s="25">
        <v>1</v>
      </c>
      <c r="T668" s="25">
        <v>2</v>
      </c>
      <c r="U668" s="25">
        <v>3</v>
      </c>
      <c r="V668" s="25">
        <v>3</v>
      </c>
      <c r="W668" s="25">
        <v>3</v>
      </c>
      <c r="X668" s="25">
        <v>1</v>
      </c>
      <c r="Y668" s="25">
        <v>2</v>
      </c>
    </row>
    <row r="669" spans="2:25" x14ac:dyDescent="0.25">
      <c r="B669" s="25">
        <v>1664</v>
      </c>
      <c r="C669" s="25" t="s">
        <v>31</v>
      </c>
      <c r="D669" s="25" t="s">
        <v>66</v>
      </c>
      <c r="E669" s="25">
        <v>0</v>
      </c>
      <c r="F669" s="25" t="s">
        <v>33</v>
      </c>
      <c r="G669" s="25">
        <v>30</v>
      </c>
      <c r="H669" s="25">
        <v>660000</v>
      </c>
      <c r="I669" s="25">
        <f>_xlfn.XLOOKUP('Clients Clustering'!B669,Data!P:P,Data!D:D)</f>
        <v>1000000</v>
      </c>
      <c r="K669" s="25">
        <f t="shared" si="20"/>
        <v>0.32758999101437886</v>
      </c>
      <c r="L669" s="25">
        <f t="shared" si="21"/>
        <v>-1.185856234079663</v>
      </c>
      <c r="P669" s="25">
        <v>1</v>
      </c>
      <c r="Q669" s="25">
        <v>2</v>
      </c>
      <c r="R669" s="25">
        <v>1</v>
      </c>
      <c r="S669" s="25">
        <v>3</v>
      </c>
      <c r="T669" s="25">
        <v>1</v>
      </c>
      <c r="U669" s="25">
        <v>5</v>
      </c>
      <c r="V669" s="25">
        <v>4</v>
      </c>
      <c r="W669" s="25">
        <v>6</v>
      </c>
      <c r="X669" s="25">
        <v>7</v>
      </c>
      <c r="Y669" s="25">
        <v>9</v>
      </c>
    </row>
    <row r="670" spans="2:25" x14ac:dyDescent="0.25">
      <c r="B670" s="25">
        <v>1665</v>
      </c>
      <c r="C670" s="25" t="s">
        <v>31</v>
      </c>
      <c r="D670" s="25" t="s">
        <v>65</v>
      </c>
      <c r="E670" s="25">
        <v>4</v>
      </c>
      <c r="F670" s="25" t="s">
        <v>33</v>
      </c>
      <c r="G670" s="25">
        <v>55</v>
      </c>
      <c r="H670" s="25">
        <v>470000</v>
      </c>
      <c r="I670" s="25">
        <f>_xlfn.XLOOKUP('Clients Clustering'!B670,Data!P:P,Data!D:D)</f>
        <v>1960000</v>
      </c>
      <c r="K670" s="25">
        <f t="shared" si="20"/>
        <v>-0.64397026202373442</v>
      </c>
      <c r="L670" s="25">
        <f t="shared" si="21"/>
        <v>0.53126473876089775</v>
      </c>
      <c r="P670" s="25">
        <v>1</v>
      </c>
      <c r="Q670" s="25">
        <v>2</v>
      </c>
      <c r="R670" s="25">
        <v>2</v>
      </c>
      <c r="S670" s="25">
        <v>4</v>
      </c>
      <c r="T670" s="25">
        <v>3</v>
      </c>
      <c r="U670" s="25">
        <v>4</v>
      </c>
      <c r="V670" s="25">
        <v>5</v>
      </c>
      <c r="W670" s="25">
        <v>4</v>
      </c>
      <c r="X670" s="25">
        <v>3</v>
      </c>
      <c r="Y670" s="25">
        <v>4</v>
      </c>
    </row>
    <row r="671" spans="2:25" x14ac:dyDescent="0.25">
      <c r="B671" s="25">
        <v>1666</v>
      </c>
      <c r="C671" s="25" t="s">
        <v>31</v>
      </c>
      <c r="D671" s="25" t="s">
        <v>64</v>
      </c>
      <c r="E671" s="25">
        <v>0</v>
      </c>
      <c r="F671" s="25" t="s">
        <v>33</v>
      </c>
      <c r="G671" s="25">
        <v>30</v>
      </c>
      <c r="H671" s="25">
        <v>410000</v>
      </c>
      <c r="I671" s="25">
        <f>_xlfn.XLOOKUP('Clients Clustering'!B671,Data!P:P,Data!D:D)</f>
        <v>1130000</v>
      </c>
      <c r="K671" s="25">
        <f t="shared" si="20"/>
        <v>-0.95077876298313857</v>
      </c>
      <c r="L671" s="25">
        <f t="shared" si="21"/>
        <v>-0.9533294356741705</v>
      </c>
      <c r="P671" s="25">
        <v>1</v>
      </c>
      <c r="Q671" s="25">
        <v>2</v>
      </c>
      <c r="R671" s="25">
        <v>2</v>
      </c>
      <c r="S671" s="25">
        <v>1</v>
      </c>
      <c r="T671" s="25">
        <v>5</v>
      </c>
      <c r="U671" s="25">
        <v>2</v>
      </c>
      <c r="V671" s="25">
        <v>2</v>
      </c>
      <c r="W671" s="25">
        <v>2</v>
      </c>
      <c r="X671" s="25">
        <v>5</v>
      </c>
      <c r="Y671" s="25">
        <v>8</v>
      </c>
    </row>
    <row r="672" spans="2:25" x14ac:dyDescent="0.25">
      <c r="B672" s="25">
        <v>1667</v>
      </c>
      <c r="C672" s="25" t="s">
        <v>34</v>
      </c>
      <c r="D672" s="25" t="s">
        <v>65</v>
      </c>
      <c r="E672" s="25">
        <v>3</v>
      </c>
      <c r="F672" s="25" t="s">
        <v>32</v>
      </c>
      <c r="G672" s="25">
        <v>54</v>
      </c>
      <c r="H672" s="25">
        <v>620000</v>
      </c>
      <c r="I672" s="25">
        <f>_xlfn.XLOOKUP('Clients Clustering'!B672,Data!P:P,Data!D:D)</f>
        <v>1560000</v>
      </c>
      <c r="K672" s="25">
        <f t="shared" si="20"/>
        <v>0.12305099037477606</v>
      </c>
      <c r="L672" s="25">
        <f t="shared" si="21"/>
        <v>-0.1842023332560026</v>
      </c>
      <c r="P672" s="25">
        <v>1</v>
      </c>
      <c r="Q672" s="25">
        <v>2</v>
      </c>
      <c r="R672" s="25">
        <v>2</v>
      </c>
      <c r="S672" s="25">
        <v>4</v>
      </c>
      <c r="T672" s="25">
        <v>3</v>
      </c>
      <c r="U672" s="25">
        <v>4</v>
      </c>
      <c r="V672" s="25">
        <v>5</v>
      </c>
      <c r="W672" s="25">
        <v>4</v>
      </c>
      <c r="X672" s="25">
        <v>3</v>
      </c>
      <c r="Y672" s="25">
        <v>4</v>
      </c>
    </row>
    <row r="673" spans="2:25" x14ac:dyDescent="0.25">
      <c r="B673" s="25">
        <v>1668</v>
      </c>
      <c r="C673" s="25" t="s">
        <v>31</v>
      </c>
      <c r="D673" s="25" t="s">
        <v>66</v>
      </c>
      <c r="E673" s="25">
        <v>0</v>
      </c>
      <c r="F673" s="25" t="s">
        <v>33</v>
      </c>
      <c r="G673" s="25">
        <v>37</v>
      </c>
      <c r="H673" s="25">
        <v>290000</v>
      </c>
      <c r="I673" s="25">
        <f>_xlfn.XLOOKUP('Clients Clustering'!B673,Data!P:P,Data!D:D)</f>
        <v>1300000</v>
      </c>
      <c r="K673" s="25">
        <f t="shared" si="20"/>
        <v>-1.5643957649019471</v>
      </c>
      <c r="L673" s="25">
        <f t="shared" si="21"/>
        <v>-0.64925593006698779</v>
      </c>
      <c r="P673" s="25">
        <v>1</v>
      </c>
      <c r="Q673" s="25">
        <v>1</v>
      </c>
      <c r="R673" s="25">
        <v>3</v>
      </c>
      <c r="S673" s="25">
        <v>2</v>
      </c>
      <c r="T673" s="25">
        <v>4</v>
      </c>
      <c r="U673" s="25">
        <v>1</v>
      </c>
      <c r="V673" s="25">
        <v>1</v>
      </c>
      <c r="W673" s="25">
        <v>1</v>
      </c>
      <c r="X673" s="25">
        <v>8</v>
      </c>
      <c r="Y673" s="25">
        <v>10</v>
      </c>
    </row>
    <row r="674" spans="2:25" x14ac:dyDescent="0.25">
      <c r="B674" s="25">
        <v>1669</v>
      </c>
      <c r="C674" s="25" t="s">
        <v>34</v>
      </c>
      <c r="D674" s="25" t="s">
        <v>65</v>
      </c>
      <c r="E674" s="25">
        <v>2</v>
      </c>
      <c r="F674" s="25" t="s">
        <v>33</v>
      </c>
      <c r="G674" s="25">
        <v>56</v>
      </c>
      <c r="H674" s="25">
        <v>970000</v>
      </c>
      <c r="I674" s="25">
        <f>_xlfn.XLOOKUP('Clients Clustering'!B674,Data!P:P,Data!D:D)</f>
        <v>2420000</v>
      </c>
      <c r="K674" s="25">
        <f t="shared" si="20"/>
        <v>1.9127672459713005</v>
      </c>
      <c r="L674" s="25">
        <f t="shared" si="21"/>
        <v>1.3540518715803331</v>
      </c>
      <c r="P674" s="25">
        <v>1</v>
      </c>
      <c r="Q674" s="25">
        <v>2</v>
      </c>
      <c r="R674" s="25">
        <v>2</v>
      </c>
      <c r="S674" s="25">
        <v>4</v>
      </c>
      <c r="T674" s="25">
        <v>3</v>
      </c>
      <c r="U674" s="25">
        <v>4</v>
      </c>
      <c r="V674" s="25">
        <v>5</v>
      </c>
      <c r="W674" s="25">
        <v>4</v>
      </c>
      <c r="X674" s="25">
        <v>3</v>
      </c>
      <c r="Y674" s="25">
        <v>4</v>
      </c>
    </row>
    <row r="675" spans="2:25" x14ac:dyDescent="0.25">
      <c r="B675" s="25">
        <v>1670</v>
      </c>
      <c r="C675" s="25" t="s">
        <v>34</v>
      </c>
      <c r="D675" s="25" t="s">
        <v>65</v>
      </c>
      <c r="E675" s="25">
        <v>2</v>
      </c>
      <c r="F675" s="25" t="s">
        <v>33</v>
      </c>
      <c r="G675" s="25">
        <v>53</v>
      </c>
      <c r="H675" s="25">
        <v>300000</v>
      </c>
      <c r="I675" s="25">
        <f>_xlfn.XLOOKUP('Clients Clustering'!B675,Data!P:P,Data!D:D)</f>
        <v>1340000</v>
      </c>
      <c r="K675" s="25">
        <f t="shared" si="20"/>
        <v>-1.5132610147420462</v>
      </c>
      <c r="L675" s="25">
        <f t="shared" si="21"/>
        <v>-0.5777092228652978</v>
      </c>
      <c r="P675" s="25">
        <v>1</v>
      </c>
      <c r="Q675" s="25">
        <v>1</v>
      </c>
      <c r="R675" s="25">
        <v>3</v>
      </c>
      <c r="S675" s="25">
        <v>1</v>
      </c>
      <c r="T675" s="25">
        <v>2</v>
      </c>
      <c r="U675" s="25">
        <v>3</v>
      </c>
      <c r="V675" s="25">
        <v>3</v>
      </c>
      <c r="W675" s="25">
        <v>3</v>
      </c>
      <c r="X675" s="25">
        <v>2</v>
      </c>
      <c r="Y675" s="25">
        <v>3</v>
      </c>
    </row>
    <row r="676" spans="2:25" x14ac:dyDescent="0.25">
      <c r="B676" s="25">
        <v>1671</v>
      </c>
      <c r="C676" s="25" t="s">
        <v>31</v>
      </c>
      <c r="D676" s="25" t="s">
        <v>66</v>
      </c>
      <c r="E676" s="25">
        <v>0</v>
      </c>
      <c r="F676" s="25" t="s">
        <v>32</v>
      </c>
      <c r="G676" s="25">
        <v>30</v>
      </c>
      <c r="H676" s="25">
        <v>930000</v>
      </c>
      <c r="I676" s="25">
        <f>_xlfn.XLOOKUP('Clients Clustering'!B676,Data!P:P,Data!D:D)</f>
        <v>1340000</v>
      </c>
      <c r="K676" s="25">
        <f t="shared" si="20"/>
        <v>1.7082282453316977</v>
      </c>
      <c r="L676" s="25">
        <f t="shared" si="21"/>
        <v>-0.5777092228652978</v>
      </c>
      <c r="P676" s="25">
        <v>1</v>
      </c>
      <c r="Q676" s="25">
        <v>2</v>
      </c>
      <c r="R676" s="25">
        <v>2</v>
      </c>
      <c r="S676" s="25">
        <v>1</v>
      </c>
      <c r="T676" s="25">
        <v>2</v>
      </c>
      <c r="U676" s="25">
        <v>3</v>
      </c>
      <c r="V676" s="25">
        <v>3</v>
      </c>
      <c r="W676" s="25">
        <v>3</v>
      </c>
      <c r="X676" s="25">
        <v>2</v>
      </c>
      <c r="Y676" s="25">
        <v>3</v>
      </c>
    </row>
    <row r="677" spans="2:25" x14ac:dyDescent="0.25">
      <c r="B677" s="25">
        <v>1672</v>
      </c>
      <c r="C677" s="25" t="s">
        <v>31</v>
      </c>
      <c r="D677" s="25" t="s">
        <v>65</v>
      </c>
      <c r="E677" s="25">
        <v>4</v>
      </c>
      <c r="F677" s="25" t="s">
        <v>32</v>
      </c>
      <c r="G677" s="25">
        <v>63</v>
      </c>
      <c r="H677" s="25">
        <v>820000</v>
      </c>
      <c r="I677" s="25">
        <f>_xlfn.XLOOKUP('Clients Clustering'!B677,Data!P:P,Data!D:D)</f>
        <v>980000</v>
      </c>
      <c r="K677" s="25">
        <f t="shared" si="20"/>
        <v>1.1457459935727901</v>
      </c>
      <c r="L677" s="25">
        <f t="shared" si="21"/>
        <v>-1.2216295876805081</v>
      </c>
      <c r="P677" s="25">
        <v>1</v>
      </c>
      <c r="Q677" s="25">
        <v>1</v>
      </c>
      <c r="R677" s="25">
        <v>3</v>
      </c>
      <c r="S677" s="25">
        <v>2</v>
      </c>
      <c r="T677" s="25">
        <v>4</v>
      </c>
      <c r="U677" s="25">
        <v>6</v>
      </c>
      <c r="V677" s="25">
        <v>7</v>
      </c>
      <c r="W677" s="25">
        <v>7</v>
      </c>
      <c r="X677" s="25">
        <v>4</v>
      </c>
      <c r="Y677" s="25">
        <v>6</v>
      </c>
    </row>
    <row r="678" spans="2:25" x14ac:dyDescent="0.25">
      <c r="B678" s="25">
        <v>1673</v>
      </c>
      <c r="C678" s="25" t="s">
        <v>31</v>
      </c>
      <c r="D678" s="25" t="s">
        <v>65</v>
      </c>
      <c r="E678" s="25">
        <v>2</v>
      </c>
      <c r="F678" s="25" t="s">
        <v>33</v>
      </c>
      <c r="G678" s="25">
        <v>47</v>
      </c>
      <c r="H678" s="25">
        <v>1000000</v>
      </c>
      <c r="I678" s="25">
        <f>_xlfn.XLOOKUP('Clients Clustering'!B678,Data!P:P,Data!D:D)</f>
        <v>2970000</v>
      </c>
      <c r="K678" s="25">
        <f t="shared" si="20"/>
        <v>2.0661714964510027</v>
      </c>
      <c r="L678" s="25">
        <f t="shared" si="21"/>
        <v>2.3378190956035709</v>
      </c>
      <c r="P678" s="25">
        <v>1</v>
      </c>
      <c r="Q678" s="25">
        <v>2</v>
      </c>
      <c r="R678" s="25">
        <v>2</v>
      </c>
      <c r="S678" s="25">
        <v>1</v>
      </c>
      <c r="T678" s="25">
        <v>5</v>
      </c>
      <c r="U678" s="25">
        <v>2</v>
      </c>
      <c r="V678" s="25">
        <v>2</v>
      </c>
      <c r="W678" s="25">
        <v>2</v>
      </c>
      <c r="X678" s="25">
        <v>5</v>
      </c>
      <c r="Y678" s="25">
        <v>5</v>
      </c>
    </row>
    <row r="679" spans="2:25" x14ac:dyDescent="0.25">
      <c r="B679" s="25">
        <v>1674</v>
      </c>
      <c r="C679" s="25" t="s">
        <v>31</v>
      </c>
      <c r="D679" s="25" t="s">
        <v>65</v>
      </c>
      <c r="E679" s="25">
        <v>3</v>
      </c>
      <c r="F679" s="25" t="s">
        <v>33</v>
      </c>
      <c r="G679" s="25">
        <v>51</v>
      </c>
      <c r="H679" s="25">
        <v>570000</v>
      </c>
      <c r="I679" s="25">
        <f>_xlfn.XLOOKUP('Clients Clustering'!B679,Data!P:P,Data!D:D)</f>
        <v>1660000</v>
      </c>
      <c r="K679" s="25">
        <f t="shared" si="20"/>
        <v>-0.13262276042472745</v>
      </c>
      <c r="L679" s="25">
        <f t="shared" si="21"/>
        <v>-5.3355652517775038E-3</v>
      </c>
      <c r="P679" s="25">
        <v>1</v>
      </c>
      <c r="Q679" s="25">
        <v>2</v>
      </c>
      <c r="R679" s="25">
        <v>2</v>
      </c>
      <c r="S679" s="25">
        <v>4</v>
      </c>
      <c r="T679" s="25">
        <v>3</v>
      </c>
      <c r="U679" s="25">
        <v>4</v>
      </c>
      <c r="V679" s="25">
        <v>5</v>
      </c>
      <c r="W679" s="25">
        <v>4</v>
      </c>
      <c r="X679" s="25">
        <v>3</v>
      </c>
      <c r="Y679" s="25">
        <v>4</v>
      </c>
    </row>
    <row r="680" spans="2:25" x14ac:dyDescent="0.25">
      <c r="B680" s="25">
        <v>1675</v>
      </c>
      <c r="C680" s="25" t="s">
        <v>31</v>
      </c>
      <c r="D680" s="25" t="s">
        <v>65</v>
      </c>
      <c r="E680" s="25">
        <v>4</v>
      </c>
      <c r="F680" s="25" t="s">
        <v>33</v>
      </c>
      <c r="G680" s="25">
        <v>57</v>
      </c>
      <c r="H680" s="25">
        <v>360000</v>
      </c>
      <c r="I680" s="25">
        <f>_xlfn.XLOOKUP('Clients Clustering'!B680,Data!P:P,Data!D:D)</f>
        <v>1320000</v>
      </c>
      <c r="K680" s="25">
        <f t="shared" si="20"/>
        <v>-1.2064525137826421</v>
      </c>
      <c r="L680" s="25">
        <f t="shared" si="21"/>
        <v>-0.61348257646614279</v>
      </c>
      <c r="P680" s="25">
        <v>1</v>
      </c>
      <c r="Q680" s="25">
        <v>2</v>
      </c>
      <c r="R680" s="25">
        <v>2</v>
      </c>
      <c r="S680" s="25">
        <v>1</v>
      </c>
      <c r="T680" s="25">
        <v>2</v>
      </c>
      <c r="U680" s="25">
        <v>3</v>
      </c>
      <c r="V680" s="25">
        <v>3</v>
      </c>
      <c r="W680" s="25">
        <v>3</v>
      </c>
      <c r="X680" s="25">
        <v>1</v>
      </c>
      <c r="Y680" s="25">
        <v>2</v>
      </c>
    </row>
    <row r="681" spans="2:25" x14ac:dyDescent="0.25">
      <c r="B681" s="25">
        <v>1676</v>
      </c>
      <c r="C681" s="25" t="s">
        <v>31</v>
      </c>
      <c r="D681" s="25" t="s">
        <v>66</v>
      </c>
      <c r="E681" s="25">
        <v>0</v>
      </c>
      <c r="F681" s="25" t="s">
        <v>32</v>
      </c>
      <c r="G681" s="25">
        <v>33</v>
      </c>
      <c r="H681" s="25">
        <v>690000</v>
      </c>
      <c r="I681" s="25">
        <f>_xlfn.XLOOKUP('Clients Clustering'!B681,Data!P:P,Data!D:D)</f>
        <v>900000</v>
      </c>
      <c r="K681" s="25">
        <f t="shared" si="20"/>
        <v>0.48099424149408093</v>
      </c>
      <c r="L681" s="25">
        <f t="shared" si="21"/>
        <v>-1.3647230020838881</v>
      </c>
      <c r="P681" s="25">
        <v>1</v>
      </c>
      <c r="Q681" s="25">
        <v>2</v>
      </c>
      <c r="R681" s="25">
        <v>2</v>
      </c>
      <c r="S681" s="25">
        <v>1</v>
      </c>
      <c r="T681" s="25">
        <v>5</v>
      </c>
      <c r="U681" s="25">
        <v>2</v>
      </c>
      <c r="V681" s="25">
        <v>2</v>
      </c>
      <c r="W681" s="25">
        <v>2</v>
      </c>
      <c r="X681" s="25">
        <v>5</v>
      </c>
      <c r="Y681" s="25">
        <v>5</v>
      </c>
    </row>
    <row r="682" spans="2:25" x14ac:dyDescent="0.25">
      <c r="B682" s="25">
        <v>1677</v>
      </c>
      <c r="C682" s="25" t="s">
        <v>31</v>
      </c>
      <c r="D682" s="25" t="s">
        <v>65</v>
      </c>
      <c r="E682" s="25">
        <v>2</v>
      </c>
      <c r="F682" s="25" t="s">
        <v>33</v>
      </c>
      <c r="G682" s="25">
        <v>59</v>
      </c>
      <c r="H682" s="25">
        <v>590000</v>
      </c>
      <c r="I682" s="25">
        <f>_xlfn.XLOOKUP('Clients Clustering'!B682,Data!P:P,Data!D:D)</f>
        <v>1740000</v>
      </c>
      <c r="K682" s="25">
        <f t="shared" si="20"/>
        <v>-3.0353260104926044E-2</v>
      </c>
      <c r="L682" s="25">
        <f t="shared" si="21"/>
        <v>0.13775784915160258</v>
      </c>
      <c r="P682" s="25">
        <v>1</v>
      </c>
      <c r="Q682" s="25">
        <v>2</v>
      </c>
      <c r="R682" s="25">
        <v>2</v>
      </c>
      <c r="S682" s="25">
        <v>1</v>
      </c>
      <c r="T682" s="25">
        <v>2</v>
      </c>
      <c r="U682" s="25">
        <v>3</v>
      </c>
      <c r="V682" s="25">
        <v>3</v>
      </c>
      <c r="W682" s="25">
        <v>3</v>
      </c>
      <c r="X682" s="25">
        <v>1</v>
      </c>
      <c r="Y682" s="25">
        <v>2</v>
      </c>
    </row>
    <row r="683" spans="2:25" x14ac:dyDescent="0.25">
      <c r="B683" s="25">
        <v>1678</v>
      </c>
      <c r="C683" s="25" t="s">
        <v>34</v>
      </c>
      <c r="D683" s="25" t="s">
        <v>65</v>
      </c>
      <c r="E683" s="25">
        <v>2</v>
      </c>
      <c r="F683" s="25" t="s">
        <v>33</v>
      </c>
      <c r="G683" s="25">
        <v>43</v>
      </c>
      <c r="H683" s="25">
        <v>670000</v>
      </c>
      <c r="I683" s="25">
        <f>_xlfn.XLOOKUP('Clients Clustering'!B683,Data!P:P,Data!D:D)</f>
        <v>930000</v>
      </c>
      <c r="K683" s="25">
        <f t="shared" si="20"/>
        <v>0.37872474117427957</v>
      </c>
      <c r="L683" s="25">
        <f t="shared" si="21"/>
        <v>-1.3110629716826205</v>
      </c>
      <c r="P683" s="25">
        <v>1</v>
      </c>
      <c r="Q683" s="25">
        <v>1</v>
      </c>
      <c r="R683" s="25">
        <v>3</v>
      </c>
      <c r="S683" s="25">
        <v>2</v>
      </c>
      <c r="T683" s="25">
        <v>4</v>
      </c>
      <c r="U683" s="25">
        <v>6</v>
      </c>
      <c r="V683" s="25">
        <v>7</v>
      </c>
      <c r="W683" s="25">
        <v>7</v>
      </c>
      <c r="X683" s="25">
        <v>4</v>
      </c>
      <c r="Y683" s="25">
        <v>6</v>
      </c>
    </row>
    <row r="684" spans="2:25" x14ac:dyDescent="0.25">
      <c r="B684" s="25">
        <v>1679</v>
      </c>
      <c r="C684" s="25" t="s">
        <v>31</v>
      </c>
      <c r="D684" s="25" t="s">
        <v>65</v>
      </c>
      <c r="E684" s="25">
        <v>3</v>
      </c>
      <c r="F684" s="25" t="s">
        <v>33</v>
      </c>
      <c r="G684" s="25">
        <v>42</v>
      </c>
      <c r="H684" s="25">
        <v>820000</v>
      </c>
      <c r="I684" s="25">
        <f>_xlfn.XLOOKUP('Clients Clustering'!B684,Data!P:P,Data!D:D)</f>
        <v>3560000</v>
      </c>
      <c r="K684" s="25">
        <f t="shared" si="20"/>
        <v>1.1457459935727901</v>
      </c>
      <c r="L684" s="25">
        <f t="shared" si="21"/>
        <v>3.3931330268284992</v>
      </c>
      <c r="P684" s="25">
        <v>1</v>
      </c>
      <c r="Q684" s="25">
        <v>2</v>
      </c>
      <c r="R684" s="25">
        <v>1</v>
      </c>
      <c r="S684" s="25">
        <v>3</v>
      </c>
      <c r="T684" s="25">
        <v>1</v>
      </c>
      <c r="U684" s="25">
        <v>5</v>
      </c>
      <c r="V684" s="25">
        <v>4</v>
      </c>
      <c r="W684" s="25">
        <v>6</v>
      </c>
      <c r="X684" s="25">
        <v>7</v>
      </c>
      <c r="Y684" s="25">
        <v>9</v>
      </c>
    </row>
    <row r="685" spans="2:25" x14ac:dyDescent="0.25">
      <c r="B685" s="25">
        <v>1680</v>
      </c>
      <c r="C685" s="25" t="s">
        <v>31</v>
      </c>
      <c r="D685" s="25" t="s">
        <v>65</v>
      </c>
      <c r="E685" s="25">
        <v>3</v>
      </c>
      <c r="F685" s="25" t="s">
        <v>33</v>
      </c>
      <c r="G685" s="25">
        <v>46</v>
      </c>
      <c r="H685" s="25">
        <v>500000</v>
      </c>
      <c r="I685" s="25">
        <f>_xlfn.XLOOKUP('Clients Clustering'!B685,Data!P:P,Data!D:D)</f>
        <v>2010000</v>
      </c>
      <c r="K685" s="25">
        <f t="shared" si="20"/>
        <v>-0.49056601154403234</v>
      </c>
      <c r="L685" s="25">
        <f t="shared" si="21"/>
        <v>0.62069812276301028</v>
      </c>
      <c r="P685" s="25">
        <v>1</v>
      </c>
      <c r="Q685" s="25">
        <v>1</v>
      </c>
      <c r="R685" s="25">
        <v>1</v>
      </c>
      <c r="S685" s="25">
        <v>3</v>
      </c>
      <c r="T685" s="25">
        <v>1</v>
      </c>
      <c r="U685" s="25">
        <v>5</v>
      </c>
      <c r="V685" s="25">
        <v>6</v>
      </c>
      <c r="W685" s="25">
        <v>8</v>
      </c>
      <c r="X685" s="25">
        <v>9</v>
      </c>
      <c r="Y685" s="25">
        <v>1</v>
      </c>
    </row>
    <row r="686" spans="2:25" x14ac:dyDescent="0.25">
      <c r="B686" s="25">
        <v>1681</v>
      </c>
      <c r="C686" s="25" t="s">
        <v>34</v>
      </c>
      <c r="D686" s="25" t="s">
        <v>65</v>
      </c>
      <c r="E686" s="25">
        <v>4</v>
      </c>
      <c r="F686" s="25" t="s">
        <v>33</v>
      </c>
      <c r="G686" s="25">
        <v>64</v>
      </c>
      <c r="H686" s="25">
        <v>420000</v>
      </c>
      <c r="I686" s="25">
        <f>_xlfn.XLOOKUP('Clients Clustering'!B686,Data!P:P,Data!D:D)</f>
        <v>3090000</v>
      </c>
      <c r="K686" s="25">
        <f t="shared" si="20"/>
        <v>-0.89964401282323792</v>
      </c>
      <c r="L686" s="25">
        <f t="shared" si="21"/>
        <v>2.5524592172086411</v>
      </c>
      <c r="P686" s="25">
        <v>1</v>
      </c>
      <c r="Q686" s="25">
        <v>2</v>
      </c>
      <c r="R686" s="25">
        <v>2</v>
      </c>
      <c r="S686" s="25">
        <v>1</v>
      </c>
      <c r="T686" s="25">
        <v>5</v>
      </c>
      <c r="U686" s="25">
        <v>2</v>
      </c>
      <c r="V686" s="25">
        <v>2</v>
      </c>
      <c r="W686" s="25">
        <v>2</v>
      </c>
      <c r="X686" s="25">
        <v>5</v>
      </c>
      <c r="Y686" s="25">
        <v>8</v>
      </c>
    </row>
    <row r="687" spans="2:25" x14ac:dyDescent="0.25">
      <c r="B687" s="25">
        <v>1682</v>
      </c>
      <c r="C687" s="25" t="s">
        <v>31</v>
      </c>
      <c r="D687" s="25" t="s">
        <v>65</v>
      </c>
      <c r="E687" s="25">
        <v>2</v>
      </c>
      <c r="F687" s="25" t="s">
        <v>33</v>
      </c>
      <c r="G687" s="25">
        <v>62</v>
      </c>
      <c r="H687" s="25">
        <v>580000</v>
      </c>
      <c r="I687" s="25">
        <f>_xlfn.XLOOKUP('Clients Clustering'!B687,Data!P:P,Data!D:D)</f>
        <v>1510000</v>
      </c>
      <c r="K687" s="25">
        <f t="shared" si="20"/>
        <v>-8.1488010264826743E-2</v>
      </c>
      <c r="L687" s="25">
        <f t="shared" si="21"/>
        <v>-0.27363571725811514</v>
      </c>
      <c r="P687" s="25">
        <v>1</v>
      </c>
      <c r="Q687" s="25">
        <v>1</v>
      </c>
      <c r="R687" s="25">
        <v>1</v>
      </c>
      <c r="S687" s="25">
        <v>3</v>
      </c>
      <c r="T687" s="25">
        <v>1</v>
      </c>
      <c r="U687" s="25">
        <v>5</v>
      </c>
      <c r="V687" s="25">
        <v>6</v>
      </c>
      <c r="W687" s="25">
        <v>8</v>
      </c>
      <c r="X687" s="25">
        <v>9</v>
      </c>
      <c r="Y687" s="25">
        <v>1</v>
      </c>
    </row>
    <row r="688" spans="2:25" x14ac:dyDescent="0.25">
      <c r="B688" s="25">
        <v>1683</v>
      </c>
      <c r="C688" s="25" t="s">
        <v>31</v>
      </c>
      <c r="D688" s="25" t="s">
        <v>65</v>
      </c>
      <c r="E688" s="25">
        <v>4</v>
      </c>
      <c r="F688" s="25" t="s">
        <v>33</v>
      </c>
      <c r="G688" s="25">
        <v>58</v>
      </c>
      <c r="H688" s="25">
        <v>480000</v>
      </c>
      <c r="I688" s="25">
        <f>_xlfn.XLOOKUP('Clients Clustering'!B688,Data!P:P,Data!D:D)</f>
        <v>2620000</v>
      </c>
      <c r="K688" s="25">
        <f t="shared" si="20"/>
        <v>-0.59283551186383376</v>
      </c>
      <c r="L688" s="25">
        <f t="shared" si="21"/>
        <v>1.7117854075887833</v>
      </c>
      <c r="P688" s="25">
        <v>1</v>
      </c>
      <c r="Q688" s="25">
        <v>2</v>
      </c>
      <c r="R688" s="25">
        <v>2</v>
      </c>
      <c r="S688" s="25">
        <v>1</v>
      </c>
      <c r="T688" s="25">
        <v>2</v>
      </c>
      <c r="U688" s="25">
        <v>3</v>
      </c>
      <c r="V688" s="25">
        <v>3</v>
      </c>
      <c r="W688" s="25">
        <v>3</v>
      </c>
      <c r="X688" s="25">
        <v>2</v>
      </c>
      <c r="Y688" s="25">
        <v>3</v>
      </c>
    </row>
    <row r="689" spans="2:25" x14ac:dyDescent="0.25">
      <c r="B689" s="25">
        <v>1684</v>
      </c>
      <c r="C689" s="25" t="s">
        <v>31</v>
      </c>
      <c r="D689" s="25" t="s">
        <v>65</v>
      </c>
      <c r="E689" s="25">
        <v>2</v>
      </c>
      <c r="F689" s="25" t="s">
        <v>32</v>
      </c>
      <c r="G689" s="25">
        <v>63</v>
      </c>
      <c r="H689" s="25">
        <v>740000</v>
      </c>
      <c r="I689" s="25">
        <f>_xlfn.XLOOKUP('Clients Clustering'!B689,Data!P:P,Data!D:D)</f>
        <v>1280000</v>
      </c>
      <c r="K689" s="25">
        <f t="shared" si="20"/>
        <v>0.73666799229358448</v>
      </c>
      <c r="L689" s="25">
        <f t="shared" si="21"/>
        <v>-0.68502928366783289</v>
      </c>
      <c r="P689" s="25">
        <v>1</v>
      </c>
      <c r="Q689" s="25">
        <v>2</v>
      </c>
      <c r="R689" s="25">
        <v>2</v>
      </c>
      <c r="S689" s="25">
        <v>1</v>
      </c>
      <c r="T689" s="25">
        <v>5</v>
      </c>
      <c r="U689" s="25">
        <v>2</v>
      </c>
      <c r="V689" s="25">
        <v>2</v>
      </c>
      <c r="W689" s="25">
        <v>2</v>
      </c>
      <c r="X689" s="25">
        <v>5</v>
      </c>
      <c r="Y689" s="25">
        <v>5</v>
      </c>
    </row>
    <row r="690" spans="2:25" x14ac:dyDescent="0.25">
      <c r="B690" s="25">
        <v>1685</v>
      </c>
      <c r="C690" s="25" t="s">
        <v>31</v>
      </c>
      <c r="D690" s="25" t="s">
        <v>65</v>
      </c>
      <c r="E690" s="25">
        <v>2</v>
      </c>
      <c r="F690" s="25" t="s">
        <v>33</v>
      </c>
      <c r="G690" s="25">
        <v>49</v>
      </c>
      <c r="H690" s="25">
        <v>510000</v>
      </c>
      <c r="I690" s="25">
        <f>_xlfn.XLOOKUP('Clients Clustering'!B690,Data!P:P,Data!D:D)</f>
        <v>1760000</v>
      </c>
      <c r="K690" s="25">
        <f t="shared" si="20"/>
        <v>-0.43943126138413163</v>
      </c>
      <c r="L690" s="25">
        <f t="shared" si="21"/>
        <v>0.17353120275244757</v>
      </c>
      <c r="P690" s="25">
        <v>1</v>
      </c>
      <c r="Q690" s="25">
        <v>2</v>
      </c>
      <c r="R690" s="25">
        <v>2</v>
      </c>
      <c r="S690" s="25">
        <v>4</v>
      </c>
      <c r="T690" s="25">
        <v>3</v>
      </c>
      <c r="U690" s="25">
        <v>4</v>
      </c>
      <c r="V690" s="25">
        <v>5</v>
      </c>
      <c r="W690" s="25">
        <v>4</v>
      </c>
      <c r="X690" s="25">
        <v>3</v>
      </c>
      <c r="Y690" s="25">
        <v>4</v>
      </c>
    </row>
    <row r="691" spans="2:25" x14ac:dyDescent="0.25">
      <c r="B691" s="25">
        <v>1686</v>
      </c>
      <c r="C691" s="25" t="s">
        <v>31</v>
      </c>
      <c r="D691" s="25" t="s">
        <v>65</v>
      </c>
      <c r="E691" s="25">
        <v>2</v>
      </c>
      <c r="F691" s="25" t="s">
        <v>32</v>
      </c>
      <c r="G691" s="25">
        <v>43</v>
      </c>
      <c r="H691" s="25">
        <v>270000</v>
      </c>
      <c r="I691" s="25">
        <f>_xlfn.XLOOKUP('Clients Clustering'!B691,Data!P:P,Data!D:D)</f>
        <v>900000</v>
      </c>
      <c r="K691" s="25">
        <f t="shared" si="20"/>
        <v>-1.6666652652217484</v>
      </c>
      <c r="L691" s="25">
        <f t="shared" si="21"/>
        <v>-1.3647230020838881</v>
      </c>
      <c r="P691" s="25">
        <v>1</v>
      </c>
      <c r="Q691" s="25">
        <v>1</v>
      </c>
      <c r="R691" s="25">
        <v>3</v>
      </c>
      <c r="S691" s="25">
        <v>2</v>
      </c>
      <c r="T691" s="25">
        <v>4</v>
      </c>
      <c r="U691" s="25">
        <v>1</v>
      </c>
      <c r="V691" s="25">
        <v>1</v>
      </c>
      <c r="W691" s="25">
        <v>5</v>
      </c>
      <c r="X691" s="25">
        <v>6</v>
      </c>
      <c r="Y691" s="25">
        <v>7</v>
      </c>
    </row>
    <row r="692" spans="2:25" x14ac:dyDescent="0.25">
      <c r="B692" s="25">
        <v>1687</v>
      </c>
      <c r="C692" s="25" t="s">
        <v>31</v>
      </c>
      <c r="D692" s="25" t="s">
        <v>65</v>
      </c>
      <c r="E692" s="25">
        <v>2</v>
      </c>
      <c r="F692" s="25" t="s">
        <v>32</v>
      </c>
      <c r="G692" s="25">
        <v>49</v>
      </c>
      <c r="H692" s="25">
        <v>750000</v>
      </c>
      <c r="I692" s="25">
        <f>_xlfn.XLOOKUP('Clients Clustering'!B692,Data!P:P,Data!D:D)</f>
        <v>2060000</v>
      </c>
      <c r="K692" s="25">
        <f t="shared" si="20"/>
        <v>0.78780274245348514</v>
      </c>
      <c r="L692" s="25">
        <f t="shared" si="21"/>
        <v>0.71013150676512282</v>
      </c>
      <c r="P692" s="25">
        <v>1</v>
      </c>
      <c r="Q692" s="25">
        <v>2</v>
      </c>
      <c r="R692" s="25">
        <v>2</v>
      </c>
      <c r="S692" s="25">
        <v>1</v>
      </c>
      <c r="T692" s="25">
        <v>2</v>
      </c>
      <c r="U692" s="25">
        <v>3</v>
      </c>
      <c r="V692" s="25">
        <v>3</v>
      </c>
      <c r="W692" s="25">
        <v>3</v>
      </c>
      <c r="X692" s="25">
        <v>1</v>
      </c>
      <c r="Y692" s="25">
        <v>2</v>
      </c>
    </row>
    <row r="693" spans="2:25" x14ac:dyDescent="0.25">
      <c r="B693" s="25">
        <v>1688</v>
      </c>
      <c r="C693" s="25" t="s">
        <v>31</v>
      </c>
      <c r="D693" s="25" t="s">
        <v>65</v>
      </c>
      <c r="E693" s="25">
        <v>4</v>
      </c>
      <c r="F693" s="25" t="s">
        <v>33</v>
      </c>
      <c r="G693" s="25">
        <v>40</v>
      </c>
      <c r="H693" s="25">
        <v>690000</v>
      </c>
      <c r="I693" s="25">
        <f>_xlfn.XLOOKUP('Clients Clustering'!B693,Data!P:P,Data!D:D)</f>
        <v>1140000</v>
      </c>
      <c r="K693" s="25">
        <f t="shared" si="20"/>
        <v>0.48099424149408093</v>
      </c>
      <c r="L693" s="25">
        <f t="shared" si="21"/>
        <v>-0.93544275887374795</v>
      </c>
      <c r="P693" s="25">
        <v>1</v>
      </c>
      <c r="Q693" s="25">
        <v>2</v>
      </c>
      <c r="R693" s="25">
        <v>1</v>
      </c>
      <c r="S693" s="25">
        <v>3</v>
      </c>
      <c r="T693" s="25">
        <v>1</v>
      </c>
      <c r="U693" s="25">
        <v>5</v>
      </c>
      <c r="V693" s="25">
        <v>4</v>
      </c>
      <c r="W693" s="25">
        <v>6</v>
      </c>
      <c r="X693" s="25">
        <v>7</v>
      </c>
      <c r="Y693" s="25">
        <v>9</v>
      </c>
    </row>
    <row r="694" spans="2:25" x14ac:dyDescent="0.25">
      <c r="B694" s="25">
        <v>1689</v>
      </c>
      <c r="C694" s="25" t="s">
        <v>31</v>
      </c>
      <c r="D694" s="25" t="s">
        <v>65</v>
      </c>
      <c r="E694" s="25">
        <v>3</v>
      </c>
      <c r="F694" s="25" t="s">
        <v>33</v>
      </c>
      <c r="G694" s="25">
        <v>51</v>
      </c>
      <c r="H694" s="25">
        <v>480000</v>
      </c>
      <c r="I694" s="25">
        <f>_xlfn.XLOOKUP('Clients Clustering'!B694,Data!P:P,Data!D:D)</f>
        <v>2090000</v>
      </c>
      <c r="K694" s="25">
        <f t="shared" si="20"/>
        <v>-0.59283551186383376</v>
      </c>
      <c r="L694" s="25">
        <f t="shared" si="21"/>
        <v>0.76379153716639037</v>
      </c>
      <c r="P694" s="25">
        <v>1</v>
      </c>
      <c r="Q694" s="25">
        <v>1</v>
      </c>
      <c r="R694" s="25">
        <v>3</v>
      </c>
      <c r="S694" s="25">
        <v>2</v>
      </c>
      <c r="T694" s="25">
        <v>4</v>
      </c>
      <c r="U694" s="25">
        <v>1</v>
      </c>
      <c r="V694" s="25">
        <v>1</v>
      </c>
      <c r="W694" s="25">
        <v>1</v>
      </c>
      <c r="X694" s="25">
        <v>8</v>
      </c>
      <c r="Y694" s="25">
        <v>10</v>
      </c>
    </row>
    <row r="695" spans="2:25" x14ac:dyDescent="0.25">
      <c r="B695" s="25">
        <v>1690</v>
      </c>
      <c r="C695" s="25" t="s">
        <v>31</v>
      </c>
      <c r="D695" s="25" t="s">
        <v>65</v>
      </c>
      <c r="E695" s="25">
        <v>3</v>
      </c>
      <c r="F695" s="25" t="s">
        <v>32</v>
      </c>
      <c r="G695" s="25">
        <v>65</v>
      </c>
      <c r="H695" s="25">
        <v>1030000</v>
      </c>
      <c r="I695" s="25">
        <f>_xlfn.XLOOKUP('Clients Clustering'!B695,Data!P:P,Data!D:D)</f>
        <v>1850000</v>
      </c>
      <c r="K695" s="25">
        <f t="shared" si="20"/>
        <v>2.2195757469307047</v>
      </c>
      <c r="L695" s="25">
        <f t="shared" si="21"/>
        <v>0.33451129395625018</v>
      </c>
      <c r="P695" s="25">
        <v>1</v>
      </c>
      <c r="Q695" s="25">
        <v>2</v>
      </c>
      <c r="R695" s="25">
        <v>2</v>
      </c>
      <c r="S695" s="25">
        <v>4</v>
      </c>
      <c r="T695" s="25">
        <v>3</v>
      </c>
      <c r="U695" s="25">
        <v>4</v>
      </c>
      <c r="V695" s="25">
        <v>5</v>
      </c>
      <c r="W695" s="25">
        <v>4</v>
      </c>
      <c r="X695" s="25">
        <v>3</v>
      </c>
      <c r="Y695" s="25">
        <v>4</v>
      </c>
    </row>
    <row r="696" spans="2:25" x14ac:dyDescent="0.25">
      <c r="B696" s="25">
        <v>1691</v>
      </c>
      <c r="C696" s="25" t="s">
        <v>31</v>
      </c>
      <c r="D696" s="25" t="s">
        <v>65</v>
      </c>
      <c r="E696" s="25">
        <v>4</v>
      </c>
      <c r="F696" s="25" t="s">
        <v>33</v>
      </c>
      <c r="G696" s="25">
        <v>50</v>
      </c>
      <c r="H696" s="25">
        <v>420000</v>
      </c>
      <c r="I696" s="25">
        <f>_xlfn.XLOOKUP('Clients Clustering'!B696,Data!P:P,Data!D:D)</f>
        <v>1330000</v>
      </c>
      <c r="K696" s="25">
        <f t="shared" si="20"/>
        <v>-0.89964401282323792</v>
      </c>
      <c r="L696" s="25">
        <f t="shared" si="21"/>
        <v>-0.59559589966572024</v>
      </c>
      <c r="P696" s="25">
        <v>1</v>
      </c>
      <c r="Q696" s="25">
        <v>2</v>
      </c>
      <c r="R696" s="25">
        <v>2</v>
      </c>
      <c r="S696" s="25">
        <v>1</v>
      </c>
      <c r="T696" s="25">
        <v>5</v>
      </c>
      <c r="U696" s="25">
        <v>2</v>
      </c>
      <c r="V696" s="25">
        <v>2</v>
      </c>
      <c r="W696" s="25">
        <v>2</v>
      </c>
      <c r="X696" s="25">
        <v>5</v>
      </c>
      <c r="Y696" s="25">
        <v>5</v>
      </c>
    </row>
    <row r="697" spans="2:25" x14ac:dyDescent="0.25">
      <c r="B697" s="25">
        <v>1692</v>
      </c>
      <c r="C697" s="25" t="s">
        <v>31</v>
      </c>
      <c r="D697" s="25" t="s">
        <v>66</v>
      </c>
      <c r="E697" s="25">
        <v>0</v>
      </c>
      <c r="F697" s="25" t="s">
        <v>33</v>
      </c>
      <c r="G697" s="25">
        <v>33</v>
      </c>
      <c r="H697" s="25">
        <v>480000</v>
      </c>
      <c r="I697" s="25">
        <f>_xlfn.XLOOKUP('Clients Clustering'!B697,Data!P:P,Data!D:D)</f>
        <v>1720000</v>
      </c>
      <c r="K697" s="25">
        <f t="shared" si="20"/>
        <v>-0.59283551186383376</v>
      </c>
      <c r="L697" s="25">
        <f t="shared" si="21"/>
        <v>0.10198449555075755</v>
      </c>
      <c r="P697" s="25">
        <v>1</v>
      </c>
      <c r="Q697" s="25">
        <v>2</v>
      </c>
      <c r="R697" s="25">
        <v>2</v>
      </c>
      <c r="S697" s="25">
        <v>4</v>
      </c>
      <c r="T697" s="25">
        <v>3</v>
      </c>
      <c r="U697" s="25">
        <v>4</v>
      </c>
      <c r="V697" s="25">
        <v>5</v>
      </c>
      <c r="W697" s="25">
        <v>4</v>
      </c>
      <c r="X697" s="25">
        <v>3</v>
      </c>
      <c r="Y697" s="25">
        <v>4</v>
      </c>
    </row>
    <row r="698" spans="2:25" x14ac:dyDescent="0.25">
      <c r="B698" s="25">
        <v>1693</v>
      </c>
      <c r="C698" s="25" t="s">
        <v>31</v>
      </c>
      <c r="D698" s="25" t="s">
        <v>66</v>
      </c>
      <c r="E698" s="25">
        <v>0</v>
      </c>
      <c r="F698" s="25" t="s">
        <v>33</v>
      </c>
      <c r="G698" s="25">
        <v>31</v>
      </c>
      <c r="H698" s="25">
        <v>400000</v>
      </c>
      <c r="I698" s="25">
        <f>_xlfn.XLOOKUP('Clients Clustering'!B698,Data!P:P,Data!D:D)</f>
        <v>1000000</v>
      </c>
      <c r="K698" s="25">
        <f t="shared" si="20"/>
        <v>-1.0019135131430392</v>
      </c>
      <c r="L698" s="25">
        <f t="shared" si="21"/>
        <v>-1.185856234079663</v>
      </c>
      <c r="P698" s="25">
        <v>1</v>
      </c>
      <c r="Q698" s="25">
        <v>1</v>
      </c>
      <c r="R698" s="25">
        <v>1</v>
      </c>
      <c r="S698" s="25">
        <v>3</v>
      </c>
      <c r="T698" s="25">
        <v>1</v>
      </c>
      <c r="U698" s="25">
        <v>5</v>
      </c>
      <c r="V698" s="25">
        <v>6</v>
      </c>
      <c r="W698" s="25">
        <v>8</v>
      </c>
      <c r="X698" s="25">
        <v>9</v>
      </c>
      <c r="Y698" s="25">
        <v>1</v>
      </c>
    </row>
    <row r="699" spans="2:25" x14ac:dyDescent="0.25">
      <c r="B699" s="25">
        <v>1694</v>
      </c>
      <c r="C699" s="25" t="s">
        <v>31</v>
      </c>
      <c r="D699" s="25" t="s">
        <v>65</v>
      </c>
      <c r="E699" s="25">
        <v>4</v>
      </c>
      <c r="F699" s="25" t="s">
        <v>32</v>
      </c>
      <c r="G699" s="25">
        <v>49</v>
      </c>
      <c r="H699" s="25">
        <v>470000</v>
      </c>
      <c r="I699" s="25">
        <f>_xlfn.XLOOKUP('Clients Clustering'!B699,Data!P:P,Data!D:D)</f>
        <v>2890000</v>
      </c>
      <c r="K699" s="25">
        <f t="shared" si="20"/>
        <v>-0.64397026202373442</v>
      </c>
      <c r="L699" s="25">
        <f t="shared" si="21"/>
        <v>2.194725681200191</v>
      </c>
      <c r="P699" s="25">
        <v>1</v>
      </c>
      <c r="Q699" s="25">
        <v>2</v>
      </c>
      <c r="R699" s="25">
        <v>1</v>
      </c>
      <c r="S699" s="25">
        <v>3</v>
      </c>
      <c r="T699" s="25">
        <v>1</v>
      </c>
      <c r="U699" s="25">
        <v>5</v>
      </c>
      <c r="V699" s="25">
        <v>4</v>
      </c>
      <c r="W699" s="25">
        <v>6</v>
      </c>
      <c r="X699" s="25">
        <v>7</v>
      </c>
      <c r="Y699" s="25">
        <v>9</v>
      </c>
    </row>
    <row r="700" spans="2:25" x14ac:dyDescent="0.25">
      <c r="B700" s="25">
        <v>1695</v>
      </c>
      <c r="C700" s="25" t="s">
        <v>31</v>
      </c>
      <c r="D700" s="25" t="s">
        <v>65</v>
      </c>
      <c r="E700" s="25">
        <v>3</v>
      </c>
      <c r="F700" s="25" t="s">
        <v>32</v>
      </c>
      <c r="G700" s="25">
        <v>56</v>
      </c>
      <c r="H700" s="25">
        <v>480000</v>
      </c>
      <c r="I700" s="25">
        <f>_xlfn.XLOOKUP('Clients Clustering'!B700,Data!P:P,Data!D:D)</f>
        <v>2370000</v>
      </c>
      <c r="K700" s="25">
        <f t="shared" si="20"/>
        <v>-0.59283551186383376</v>
      </c>
      <c r="L700" s="25">
        <f t="shared" si="21"/>
        <v>1.2646184875782207</v>
      </c>
      <c r="P700" s="25">
        <v>1</v>
      </c>
      <c r="Q700" s="25">
        <v>2</v>
      </c>
      <c r="R700" s="25">
        <v>1</v>
      </c>
      <c r="S700" s="25">
        <v>3</v>
      </c>
      <c r="T700" s="25">
        <v>5</v>
      </c>
      <c r="U700" s="25">
        <v>2</v>
      </c>
      <c r="V700" s="25">
        <v>4</v>
      </c>
      <c r="W700" s="25">
        <v>6</v>
      </c>
      <c r="X700" s="25">
        <v>7</v>
      </c>
      <c r="Y700" s="25">
        <v>5</v>
      </c>
    </row>
    <row r="701" spans="2:25" x14ac:dyDescent="0.25">
      <c r="B701" s="25">
        <v>1696</v>
      </c>
      <c r="C701" s="25" t="s">
        <v>31</v>
      </c>
      <c r="D701" s="25" t="s">
        <v>66</v>
      </c>
      <c r="E701" s="25">
        <v>0</v>
      </c>
      <c r="F701" s="25" t="s">
        <v>33</v>
      </c>
      <c r="G701" s="25">
        <v>38</v>
      </c>
      <c r="H701" s="25">
        <v>480000</v>
      </c>
      <c r="I701" s="25">
        <f>_xlfn.XLOOKUP('Clients Clustering'!B701,Data!P:P,Data!D:D)</f>
        <v>1830000</v>
      </c>
      <c r="K701" s="25">
        <f t="shared" si="20"/>
        <v>-0.59283551186383376</v>
      </c>
      <c r="L701" s="25">
        <f t="shared" si="21"/>
        <v>0.29873794035540513</v>
      </c>
      <c r="P701" s="25">
        <v>1</v>
      </c>
      <c r="Q701" s="25">
        <v>1</v>
      </c>
      <c r="R701" s="25">
        <v>3</v>
      </c>
      <c r="S701" s="25">
        <v>2</v>
      </c>
      <c r="T701" s="25">
        <v>4</v>
      </c>
      <c r="U701" s="25">
        <v>6</v>
      </c>
      <c r="V701" s="25">
        <v>7</v>
      </c>
      <c r="W701" s="25">
        <v>5</v>
      </c>
      <c r="X701" s="25">
        <v>6</v>
      </c>
      <c r="Y701" s="25">
        <v>7</v>
      </c>
    </row>
    <row r="702" spans="2:25" x14ac:dyDescent="0.25">
      <c r="B702" s="25">
        <v>1697</v>
      </c>
      <c r="C702" s="25" t="s">
        <v>31</v>
      </c>
      <c r="D702" s="25" t="s">
        <v>65</v>
      </c>
      <c r="E702" s="25">
        <v>2</v>
      </c>
      <c r="F702" s="25" t="s">
        <v>33</v>
      </c>
      <c r="G702" s="25">
        <v>58</v>
      </c>
      <c r="H702" s="25">
        <v>760000</v>
      </c>
      <c r="I702" s="25">
        <f>_xlfn.XLOOKUP('Clients Clustering'!B702,Data!P:P,Data!D:D)</f>
        <v>2500000</v>
      </c>
      <c r="K702" s="25">
        <f t="shared" si="20"/>
        <v>0.83893749261338579</v>
      </c>
      <c r="L702" s="25">
        <f t="shared" si="21"/>
        <v>1.4971452859837133</v>
      </c>
      <c r="P702" s="25">
        <v>1</v>
      </c>
      <c r="Q702" s="25">
        <v>2</v>
      </c>
      <c r="R702" s="25">
        <v>2</v>
      </c>
      <c r="S702" s="25">
        <v>1</v>
      </c>
      <c r="T702" s="25">
        <v>5</v>
      </c>
      <c r="U702" s="25">
        <v>2</v>
      </c>
      <c r="V702" s="25">
        <v>2</v>
      </c>
      <c r="W702" s="25">
        <v>2</v>
      </c>
      <c r="X702" s="25">
        <v>5</v>
      </c>
      <c r="Y702" s="25">
        <v>5</v>
      </c>
    </row>
    <row r="703" spans="2:25" x14ac:dyDescent="0.25">
      <c r="B703" s="25">
        <v>1698</v>
      </c>
      <c r="C703" s="25" t="s">
        <v>31</v>
      </c>
      <c r="D703" s="25" t="s">
        <v>65</v>
      </c>
      <c r="E703" s="25">
        <v>3</v>
      </c>
      <c r="F703" s="25" t="s">
        <v>33</v>
      </c>
      <c r="G703" s="25">
        <v>49</v>
      </c>
      <c r="H703" s="25">
        <v>540000</v>
      </c>
      <c r="I703" s="25">
        <f>_xlfn.XLOOKUP('Clients Clustering'!B703,Data!P:P,Data!D:D)</f>
        <v>1800000</v>
      </c>
      <c r="K703" s="25">
        <f t="shared" si="20"/>
        <v>-0.28602701090442956</v>
      </c>
      <c r="L703" s="25">
        <f t="shared" si="21"/>
        <v>0.24507790995413761</v>
      </c>
      <c r="P703" s="25">
        <v>1</v>
      </c>
      <c r="Q703" s="25">
        <v>2</v>
      </c>
      <c r="R703" s="25">
        <v>1</v>
      </c>
      <c r="S703" s="25">
        <v>3</v>
      </c>
      <c r="T703" s="25">
        <v>1</v>
      </c>
      <c r="U703" s="25">
        <v>5</v>
      </c>
      <c r="V703" s="25">
        <v>4</v>
      </c>
      <c r="W703" s="25">
        <v>6</v>
      </c>
      <c r="X703" s="25">
        <v>7</v>
      </c>
      <c r="Y703" s="25">
        <v>9</v>
      </c>
    </row>
    <row r="704" spans="2:25" x14ac:dyDescent="0.25">
      <c r="B704" s="25">
        <v>1699</v>
      </c>
      <c r="C704" s="25" t="s">
        <v>31</v>
      </c>
      <c r="D704" s="25" t="s">
        <v>66</v>
      </c>
      <c r="E704" s="25">
        <v>0</v>
      </c>
      <c r="F704" s="25" t="s">
        <v>33</v>
      </c>
      <c r="G704" s="25">
        <v>39</v>
      </c>
      <c r="H704" s="25">
        <v>510000</v>
      </c>
      <c r="I704" s="25">
        <f>_xlfn.XLOOKUP('Clients Clustering'!B704,Data!P:P,Data!D:D)</f>
        <v>2020000</v>
      </c>
      <c r="K704" s="25">
        <f t="shared" si="20"/>
        <v>-0.43943126138413163</v>
      </c>
      <c r="L704" s="25">
        <f t="shared" si="21"/>
        <v>0.63858479956343284</v>
      </c>
      <c r="P704" s="25">
        <v>1</v>
      </c>
      <c r="Q704" s="25">
        <v>2</v>
      </c>
      <c r="R704" s="25">
        <v>1</v>
      </c>
      <c r="S704" s="25">
        <v>3</v>
      </c>
      <c r="T704" s="25">
        <v>1</v>
      </c>
      <c r="U704" s="25">
        <v>5</v>
      </c>
      <c r="V704" s="25">
        <v>4</v>
      </c>
      <c r="W704" s="25">
        <v>6</v>
      </c>
      <c r="X704" s="25">
        <v>7</v>
      </c>
      <c r="Y704" s="25">
        <v>9</v>
      </c>
    </row>
    <row r="705" spans="2:25" x14ac:dyDescent="0.25">
      <c r="B705" s="25">
        <v>1700</v>
      </c>
      <c r="C705" s="25" t="s">
        <v>31</v>
      </c>
      <c r="D705" s="25" t="s">
        <v>65</v>
      </c>
      <c r="E705" s="25">
        <v>3</v>
      </c>
      <c r="F705" s="25" t="s">
        <v>32</v>
      </c>
      <c r="G705" s="25">
        <v>48</v>
      </c>
      <c r="H705" s="25">
        <v>500000</v>
      </c>
      <c r="I705" s="25">
        <f>_xlfn.XLOOKUP('Clients Clustering'!B705,Data!P:P,Data!D:D)</f>
        <v>2180000</v>
      </c>
      <c r="K705" s="25">
        <f t="shared" si="20"/>
        <v>-0.49056601154403234</v>
      </c>
      <c r="L705" s="25">
        <f t="shared" si="21"/>
        <v>0.924771628370193</v>
      </c>
      <c r="P705" s="25">
        <v>1</v>
      </c>
      <c r="Q705" s="25">
        <v>2</v>
      </c>
      <c r="R705" s="25">
        <v>2</v>
      </c>
      <c r="S705" s="25">
        <v>1</v>
      </c>
      <c r="T705" s="25">
        <v>5</v>
      </c>
      <c r="U705" s="25">
        <v>2</v>
      </c>
      <c r="V705" s="25">
        <v>2</v>
      </c>
      <c r="W705" s="25">
        <v>2</v>
      </c>
      <c r="X705" s="25">
        <v>5</v>
      </c>
      <c r="Y705" s="25">
        <v>5</v>
      </c>
    </row>
    <row r="706" spans="2:25" x14ac:dyDescent="0.25">
      <c r="B706" s="25">
        <v>1701</v>
      </c>
      <c r="C706" s="25" t="s">
        <v>31</v>
      </c>
      <c r="D706" s="25" t="s">
        <v>65</v>
      </c>
      <c r="E706" s="25">
        <v>2</v>
      </c>
      <c r="F706" s="25" t="s">
        <v>33</v>
      </c>
      <c r="G706" s="25">
        <v>64</v>
      </c>
      <c r="H706" s="25">
        <v>480000</v>
      </c>
      <c r="I706" s="25">
        <f>_xlfn.XLOOKUP('Clients Clustering'!B706,Data!P:P,Data!D:D)</f>
        <v>1750000</v>
      </c>
      <c r="K706" s="25">
        <f t="shared" si="20"/>
        <v>-0.59283551186383376</v>
      </c>
      <c r="L706" s="25">
        <f t="shared" si="21"/>
        <v>0.15564452595202508</v>
      </c>
      <c r="P706" s="25">
        <v>1</v>
      </c>
      <c r="Q706" s="25">
        <v>2</v>
      </c>
      <c r="R706" s="25">
        <v>1</v>
      </c>
      <c r="S706" s="25">
        <v>3</v>
      </c>
      <c r="T706" s="25">
        <v>1</v>
      </c>
      <c r="U706" s="25">
        <v>5</v>
      </c>
      <c r="V706" s="25">
        <v>4</v>
      </c>
      <c r="W706" s="25">
        <v>6</v>
      </c>
      <c r="X706" s="25">
        <v>7</v>
      </c>
      <c r="Y706" s="25">
        <v>9</v>
      </c>
    </row>
    <row r="707" spans="2:25" x14ac:dyDescent="0.25">
      <c r="B707" s="25">
        <v>1702</v>
      </c>
      <c r="C707" s="25" t="s">
        <v>31</v>
      </c>
      <c r="D707" s="25" t="s">
        <v>65</v>
      </c>
      <c r="E707" s="25">
        <v>4</v>
      </c>
      <c r="F707" s="25" t="s">
        <v>33</v>
      </c>
      <c r="G707" s="25">
        <v>52</v>
      </c>
      <c r="H707" s="25">
        <v>430000</v>
      </c>
      <c r="I707" s="25">
        <f>_xlfn.XLOOKUP('Clients Clustering'!B707,Data!P:P,Data!D:D)</f>
        <v>2120000</v>
      </c>
      <c r="K707" s="25">
        <f t="shared" si="20"/>
        <v>-0.84850926266333726</v>
      </c>
      <c r="L707" s="25">
        <f t="shared" si="21"/>
        <v>0.81745156756765791</v>
      </c>
      <c r="P707" s="25">
        <v>1</v>
      </c>
      <c r="Q707" s="25">
        <v>2</v>
      </c>
      <c r="R707" s="25">
        <v>2</v>
      </c>
      <c r="S707" s="25">
        <v>1</v>
      </c>
      <c r="T707" s="25">
        <v>5</v>
      </c>
      <c r="U707" s="25">
        <v>2</v>
      </c>
      <c r="V707" s="25">
        <v>2</v>
      </c>
      <c r="W707" s="25">
        <v>2</v>
      </c>
      <c r="X707" s="25">
        <v>5</v>
      </c>
      <c r="Y707" s="25">
        <v>8</v>
      </c>
    </row>
    <row r="708" spans="2:25" x14ac:dyDescent="0.25">
      <c r="B708" s="25">
        <v>1703</v>
      </c>
      <c r="C708" s="25" t="s">
        <v>34</v>
      </c>
      <c r="D708" s="25" t="s">
        <v>65</v>
      </c>
      <c r="E708" s="25">
        <v>2</v>
      </c>
      <c r="F708" s="25" t="s">
        <v>33</v>
      </c>
      <c r="G708" s="25">
        <v>53</v>
      </c>
      <c r="H708" s="25">
        <v>530000</v>
      </c>
      <c r="I708" s="25">
        <f>_xlfn.XLOOKUP('Clients Clustering'!B708,Data!P:P,Data!D:D)</f>
        <v>1600000</v>
      </c>
      <c r="K708" s="25">
        <f t="shared" si="20"/>
        <v>-0.33716176106433021</v>
      </c>
      <c r="L708" s="25">
        <f t="shared" si="21"/>
        <v>-0.11265562605431255</v>
      </c>
      <c r="P708" s="25">
        <v>1</v>
      </c>
      <c r="Q708" s="25">
        <v>1</v>
      </c>
      <c r="R708" s="25">
        <v>3</v>
      </c>
      <c r="S708" s="25">
        <v>2</v>
      </c>
      <c r="T708" s="25">
        <v>4</v>
      </c>
      <c r="U708" s="25">
        <v>1</v>
      </c>
      <c r="V708" s="25">
        <v>1</v>
      </c>
      <c r="W708" s="25">
        <v>1</v>
      </c>
      <c r="X708" s="25">
        <v>8</v>
      </c>
      <c r="Y708" s="25">
        <v>10</v>
      </c>
    </row>
    <row r="709" spans="2:25" x14ac:dyDescent="0.25">
      <c r="B709" s="25">
        <v>1704</v>
      </c>
      <c r="C709" s="25" t="s">
        <v>34</v>
      </c>
      <c r="D709" s="25" t="s">
        <v>65</v>
      </c>
      <c r="E709" s="25">
        <v>2</v>
      </c>
      <c r="F709" s="25" t="s">
        <v>33</v>
      </c>
      <c r="G709" s="25">
        <v>41</v>
      </c>
      <c r="H709" s="25">
        <v>1090000</v>
      </c>
      <c r="I709" s="25">
        <f>_xlfn.XLOOKUP('Clients Clustering'!B709,Data!P:P,Data!D:D)</f>
        <v>1960000</v>
      </c>
      <c r="K709" s="25">
        <f t="shared" si="20"/>
        <v>2.5263842478901091</v>
      </c>
      <c r="L709" s="25">
        <f t="shared" si="21"/>
        <v>0.53126473876089775</v>
      </c>
      <c r="P709" s="25">
        <v>1</v>
      </c>
      <c r="Q709" s="25">
        <v>2</v>
      </c>
      <c r="R709" s="25">
        <v>2</v>
      </c>
      <c r="S709" s="25">
        <v>1</v>
      </c>
      <c r="T709" s="25">
        <v>5</v>
      </c>
      <c r="U709" s="25">
        <v>2</v>
      </c>
      <c r="V709" s="25">
        <v>2</v>
      </c>
      <c r="W709" s="25">
        <v>2</v>
      </c>
      <c r="X709" s="25">
        <v>5</v>
      </c>
      <c r="Y709" s="25">
        <v>8</v>
      </c>
    </row>
    <row r="710" spans="2:25" x14ac:dyDescent="0.25">
      <c r="B710" s="25">
        <v>1705</v>
      </c>
      <c r="C710" s="25" t="s">
        <v>31</v>
      </c>
      <c r="D710" s="25" t="s">
        <v>66</v>
      </c>
      <c r="E710" s="25">
        <v>0</v>
      </c>
      <c r="F710" s="25" t="s">
        <v>33</v>
      </c>
      <c r="G710" s="25">
        <v>35</v>
      </c>
      <c r="H710" s="25">
        <v>460000</v>
      </c>
      <c r="I710" s="25">
        <f>_xlfn.XLOOKUP('Clients Clustering'!B710,Data!P:P,Data!D:D)</f>
        <v>1570000</v>
      </c>
      <c r="K710" s="25">
        <f t="shared" ref="K710:K773" si="22">STANDARDIZE(H710,AVERAGE(H:H),_xlfn.STDEV.S(H:H))</f>
        <v>-0.69510501218363507</v>
      </c>
      <c r="L710" s="25">
        <f t="shared" ref="L710:L773" si="23">STANDARDIZE(I710,AVERAGE(I:I),_xlfn.STDEV.S(I:I))</f>
        <v>-0.16631565645558008</v>
      </c>
      <c r="P710" s="25">
        <v>1</v>
      </c>
      <c r="Q710" s="25">
        <v>2</v>
      </c>
      <c r="R710" s="25">
        <v>2</v>
      </c>
      <c r="S710" s="25">
        <v>1</v>
      </c>
      <c r="T710" s="25">
        <v>5</v>
      </c>
      <c r="U710" s="25">
        <v>2</v>
      </c>
      <c r="V710" s="25">
        <v>2</v>
      </c>
      <c r="W710" s="25">
        <v>2</v>
      </c>
      <c r="X710" s="25">
        <v>5</v>
      </c>
      <c r="Y710" s="25">
        <v>5</v>
      </c>
    </row>
    <row r="711" spans="2:25" x14ac:dyDescent="0.25">
      <c r="B711" s="25">
        <v>1706</v>
      </c>
      <c r="C711" s="25" t="s">
        <v>31</v>
      </c>
      <c r="D711" s="25" t="s">
        <v>65</v>
      </c>
      <c r="E711" s="25">
        <v>3</v>
      </c>
      <c r="F711" s="25" t="s">
        <v>33</v>
      </c>
      <c r="G711" s="25">
        <v>59</v>
      </c>
      <c r="H711" s="25">
        <v>640000</v>
      </c>
      <c r="I711" s="25">
        <f>_xlfn.XLOOKUP('Clients Clustering'!B711,Data!P:P,Data!D:D)</f>
        <v>1640000</v>
      </c>
      <c r="K711" s="25">
        <f t="shared" si="22"/>
        <v>0.22532049069457744</v>
      </c>
      <c r="L711" s="25">
        <f t="shared" si="23"/>
        <v>-4.1108918852622522E-2</v>
      </c>
      <c r="P711" s="25">
        <v>1</v>
      </c>
      <c r="Q711" s="25">
        <v>2</v>
      </c>
      <c r="R711" s="25">
        <v>2</v>
      </c>
      <c r="S711" s="25">
        <v>1</v>
      </c>
      <c r="T711" s="25">
        <v>5</v>
      </c>
      <c r="U711" s="25">
        <v>2</v>
      </c>
      <c r="V711" s="25">
        <v>2</v>
      </c>
      <c r="W711" s="25">
        <v>2</v>
      </c>
      <c r="X711" s="25">
        <v>5</v>
      </c>
      <c r="Y711" s="25">
        <v>5</v>
      </c>
    </row>
    <row r="712" spans="2:25" x14ac:dyDescent="0.25">
      <c r="B712" s="25">
        <v>1707</v>
      </c>
      <c r="C712" s="25" t="s">
        <v>31</v>
      </c>
      <c r="D712" s="25" t="s">
        <v>65</v>
      </c>
      <c r="E712" s="25">
        <v>2</v>
      </c>
      <c r="F712" s="25" t="s">
        <v>32</v>
      </c>
      <c r="G712" s="25">
        <v>41</v>
      </c>
      <c r="H712" s="25">
        <v>650000</v>
      </c>
      <c r="I712" s="25">
        <f>_xlfn.XLOOKUP('Clients Clustering'!B712,Data!P:P,Data!D:D)</f>
        <v>1610000</v>
      </c>
      <c r="K712" s="25">
        <f t="shared" si="22"/>
        <v>0.27645524085447815</v>
      </c>
      <c r="L712" s="25">
        <f t="shared" si="23"/>
        <v>-9.4768949253890053E-2</v>
      </c>
      <c r="P712" s="25">
        <v>1</v>
      </c>
      <c r="Q712" s="25">
        <v>2</v>
      </c>
      <c r="R712" s="25">
        <v>2</v>
      </c>
      <c r="S712" s="25">
        <v>4</v>
      </c>
      <c r="T712" s="25">
        <v>3</v>
      </c>
      <c r="U712" s="25">
        <v>4</v>
      </c>
      <c r="V712" s="25">
        <v>5</v>
      </c>
      <c r="W712" s="25">
        <v>4</v>
      </c>
      <c r="X712" s="25">
        <v>3</v>
      </c>
      <c r="Y712" s="25">
        <v>4</v>
      </c>
    </row>
    <row r="713" spans="2:25" x14ac:dyDescent="0.25">
      <c r="B713" s="25">
        <v>1708</v>
      </c>
      <c r="C713" s="25" t="s">
        <v>31</v>
      </c>
      <c r="D713" s="25" t="s">
        <v>66</v>
      </c>
      <c r="E713" s="25">
        <v>0</v>
      </c>
      <c r="F713" s="25" t="s">
        <v>33</v>
      </c>
      <c r="G713" s="25">
        <v>34</v>
      </c>
      <c r="H713" s="25">
        <v>350000</v>
      </c>
      <c r="I713" s="25">
        <f>_xlfn.XLOOKUP('Clients Clustering'!B713,Data!P:P,Data!D:D)</f>
        <v>750000</v>
      </c>
      <c r="K713" s="25">
        <f t="shared" si="22"/>
        <v>-1.2575872639425427</v>
      </c>
      <c r="L713" s="25">
        <f t="shared" si="23"/>
        <v>-1.6330231540902258</v>
      </c>
      <c r="P713" s="25">
        <v>1</v>
      </c>
      <c r="Q713" s="25">
        <v>2</v>
      </c>
      <c r="R713" s="25">
        <v>2</v>
      </c>
      <c r="S713" s="25">
        <v>4</v>
      </c>
      <c r="T713" s="25">
        <v>3</v>
      </c>
      <c r="U713" s="25">
        <v>4</v>
      </c>
      <c r="V713" s="25">
        <v>5</v>
      </c>
      <c r="W713" s="25">
        <v>4</v>
      </c>
      <c r="X713" s="25">
        <v>3</v>
      </c>
      <c r="Y713" s="25">
        <v>4</v>
      </c>
    </row>
    <row r="714" spans="2:25" x14ac:dyDescent="0.25">
      <c r="B714" s="25">
        <v>1709</v>
      </c>
      <c r="C714" s="25" t="s">
        <v>31</v>
      </c>
      <c r="D714" s="25" t="s">
        <v>65</v>
      </c>
      <c r="E714" s="25">
        <v>2</v>
      </c>
      <c r="F714" s="25" t="s">
        <v>33</v>
      </c>
      <c r="G714" s="25">
        <v>41</v>
      </c>
      <c r="H714" s="25">
        <v>410000</v>
      </c>
      <c r="I714" s="25">
        <f>_xlfn.XLOOKUP('Clients Clustering'!B714,Data!P:P,Data!D:D)</f>
        <v>770000</v>
      </c>
      <c r="K714" s="25">
        <f t="shared" si="22"/>
        <v>-0.95077876298313857</v>
      </c>
      <c r="L714" s="25">
        <f t="shared" si="23"/>
        <v>-1.5972498004893807</v>
      </c>
      <c r="P714" s="25">
        <v>1</v>
      </c>
      <c r="Q714" s="25">
        <v>2</v>
      </c>
      <c r="R714" s="25">
        <v>2</v>
      </c>
      <c r="S714" s="25">
        <v>1</v>
      </c>
      <c r="T714" s="25">
        <v>5</v>
      </c>
      <c r="U714" s="25">
        <v>2</v>
      </c>
      <c r="V714" s="25">
        <v>2</v>
      </c>
      <c r="W714" s="25">
        <v>2</v>
      </c>
      <c r="X714" s="25">
        <v>5</v>
      </c>
      <c r="Y714" s="25">
        <v>8</v>
      </c>
    </row>
    <row r="715" spans="2:25" x14ac:dyDescent="0.25">
      <c r="B715" s="25">
        <v>1710</v>
      </c>
      <c r="C715" s="25" t="s">
        <v>34</v>
      </c>
      <c r="D715" s="25" t="s">
        <v>65</v>
      </c>
      <c r="E715" s="25">
        <v>4</v>
      </c>
      <c r="F715" s="25" t="s">
        <v>33</v>
      </c>
      <c r="G715" s="25">
        <v>52</v>
      </c>
      <c r="H715" s="25">
        <v>480000</v>
      </c>
      <c r="I715" s="25">
        <f>_xlfn.XLOOKUP('Clients Clustering'!B715,Data!P:P,Data!D:D)</f>
        <v>1430000</v>
      </c>
      <c r="K715" s="25">
        <f t="shared" si="22"/>
        <v>-0.59283551186383376</v>
      </c>
      <c r="L715" s="25">
        <f t="shared" si="23"/>
        <v>-0.41672913166149522</v>
      </c>
      <c r="P715" s="25">
        <v>1</v>
      </c>
      <c r="Q715" s="25">
        <v>2</v>
      </c>
      <c r="R715" s="25">
        <v>2</v>
      </c>
      <c r="S715" s="25">
        <v>1</v>
      </c>
      <c r="T715" s="25">
        <v>5</v>
      </c>
      <c r="U715" s="25">
        <v>2</v>
      </c>
      <c r="V715" s="25">
        <v>2</v>
      </c>
      <c r="W715" s="25">
        <v>2</v>
      </c>
      <c r="X715" s="25">
        <v>5</v>
      </c>
      <c r="Y715" s="25">
        <v>5</v>
      </c>
    </row>
    <row r="716" spans="2:25" x14ac:dyDescent="0.25">
      <c r="B716" s="25">
        <v>1711</v>
      </c>
      <c r="C716" s="25" t="s">
        <v>31</v>
      </c>
      <c r="D716" s="25" t="s">
        <v>65</v>
      </c>
      <c r="E716" s="25">
        <v>2</v>
      </c>
      <c r="F716" s="25" t="s">
        <v>33</v>
      </c>
      <c r="G716" s="25">
        <v>62</v>
      </c>
      <c r="H716" s="25">
        <v>500000</v>
      </c>
      <c r="I716" s="25">
        <f>_xlfn.XLOOKUP('Clients Clustering'!B716,Data!P:P,Data!D:D)</f>
        <v>1800000</v>
      </c>
      <c r="K716" s="25">
        <f t="shared" si="22"/>
        <v>-0.49056601154403234</v>
      </c>
      <c r="L716" s="25">
        <f t="shared" si="23"/>
        <v>0.24507790995413761</v>
      </c>
      <c r="P716" s="25">
        <v>1</v>
      </c>
      <c r="Q716" s="25">
        <v>2</v>
      </c>
      <c r="R716" s="25">
        <v>2</v>
      </c>
      <c r="S716" s="25">
        <v>1</v>
      </c>
      <c r="T716" s="25">
        <v>2</v>
      </c>
      <c r="U716" s="25">
        <v>3</v>
      </c>
      <c r="V716" s="25">
        <v>3</v>
      </c>
      <c r="W716" s="25">
        <v>3</v>
      </c>
      <c r="X716" s="25">
        <v>2</v>
      </c>
      <c r="Y716" s="25">
        <v>3</v>
      </c>
    </row>
    <row r="717" spans="2:25" x14ac:dyDescent="0.25">
      <c r="B717" s="25">
        <v>1712</v>
      </c>
      <c r="C717" s="25" t="s">
        <v>31</v>
      </c>
      <c r="D717" s="25" t="s">
        <v>65</v>
      </c>
      <c r="E717" s="25">
        <v>2</v>
      </c>
      <c r="F717" s="25" t="s">
        <v>33</v>
      </c>
      <c r="G717" s="25">
        <v>57</v>
      </c>
      <c r="H717" s="25">
        <v>760000</v>
      </c>
      <c r="I717" s="25">
        <f>_xlfn.XLOOKUP('Clients Clustering'!B717,Data!P:P,Data!D:D)</f>
        <v>1200000</v>
      </c>
      <c r="K717" s="25">
        <f t="shared" si="22"/>
        <v>0.83893749261338579</v>
      </c>
      <c r="L717" s="25">
        <f t="shared" si="23"/>
        <v>-0.82812269807121286</v>
      </c>
      <c r="P717" s="25">
        <v>1</v>
      </c>
      <c r="Q717" s="25">
        <v>2</v>
      </c>
      <c r="R717" s="25">
        <v>2</v>
      </c>
      <c r="S717" s="25">
        <v>1</v>
      </c>
      <c r="T717" s="25">
        <v>5</v>
      </c>
      <c r="U717" s="25">
        <v>2</v>
      </c>
      <c r="V717" s="25">
        <v>2</v>
      </c>
      <c r="W717" s="25">
        <v>2</v>
      </c>
      <c r="X717" s="25">
        <v>5</v>
      </c>
      <c r="Y717" s="25">
        <v>8</v>
      </c>
    </row>
    <row r="718" spans="2:25" x14ac:dyDescent="0.25">
      <c r="B718" s="25">
        <v>1713</v>
      </c>
      <c r="C718" s="25" t="s">
        <v>31</v>
      </c>
      <c r="D718" s="25" t="s">
        <v>64</v>
      </c>
      <c r="E718" s="25">
        <v>0</v>
      </c>
      <c r="F718" s="25" t="s">
        <v>32</v>
      </c>
      <c r="G718" s="25">
        <v>33</v>
      </c>
      <c r="H718" s="25">
        <v>650000</v>
      </c>
      <c r="I718" s="25">
        <f>_xlfn.XLOOKUP('Clients Clustering'!B718,Data!P:P,Data!D:D)</f>
        <v>1440000</v>
      </c>
      <c r="K718" s="25">
        <f t="shared" si="22"/>
        <v>0.27645524085447815</v>
      </c>
      <c r="L718" s="25">
        <f t="shared" si="23"/>
        <v>-0.39884245486107267</v>
      </c>
      <c r="P718" s="25">
        <v>1</v>
      </c>
      <c r="Q718" s="25">
        <v>2</v>
      </c>
      <c r="R718" s="25">
        <v>1</v>
      </c>
      <c r="S718" s="25">
        <v>3</v>
      </c>
      <c r="T718" s="25">
        <v>1</v>
      </c>
      <c r="U718" s="25">
        <v>5</v>
      </c>
      <c r="V718" s="25">
        <v>4</v>
      </c>
      <c r="W718" s="25">
        <v>6</v>
      </c>
      <c r="X718" s="25">
        <v>7</v>
      </c>
      <c r="Y718" s="25">
        <v>9</v>
      </c>
    </row>
    <row r="719" spans="2:25" x14ac:dyDescent="0.25">
      <c r="B719" s="25">
        <v>1714</v>
      </c>
      <c r="C719" s="25" t="s">
        <v>31</v>
      </c>
      <c r="D719" s="25" t="s">
        <v>65</v>
      </c>
      <c r="E719" s="25">
        <v>4</v>
      </c>
      <c r="F719" s="25" t="s">
        <v>33</v>
      </c>
      <c r="G719" s="25">
        <v>42</v>
      </c>
      <c r="H719" s="25">
        <v>440000</v>
      </c>
      <c r="I719" s="25">
        <f>_xlfn.XLOOKUP('Clients Clustering'!B719,Data!P:P,Data!D:D)</f>
        <v>2350000</v>
      </c>
      <c r="K719" s="25">
        <f t="shared" si="22"/>
        <v>-0.79737451250343649</v>
      </c>
      <c r="L719" s="25">
        <f t="shared" si="23"/>
        <v>1.2288451339773756</v>
      </c>
      <c r="P719" s="25">
        <v>1</v>
      </c>
      <c r="Q719" s="25">
        <v>2</v>
      </c>
      <c r="R719" s="25">
        <v>2</v>
      </c>
      <c r="S719" s="25">
        <v>4</v>
      </c>
      <c r="T719" s="25">
        <v>3</v>
      </c>
      <c r="U719" s="25">
        <v>4</v>
      </c>
      <c r="V719" s="25">
        <v>5</v>
      </c>
      <c r="W719" s="25">
        <v>4</v>
      </c>
      <c r="X719" s="25">
        <v>3</v>
      </c>
      <c r="Y719" s="25">
        <v>4</v>
      </c>
    </row>
    <row r="720" spans="2:25" x14ac:dyDescent="0.25">
      <c r="B720" s="25">
        <v>1715</v>
      </c>
      <c r="C720" s="25" t="s">
        <v>31</v>
      </c>
      <c r="D720" s="25" t="s">
        <v>65</v>
      </c>
      <c r="E720" s="25">
        <v>4</v>
      </c>
      <c r="F720" s="25" t="s">
        <v>33</v>
      </c>
      <c r="G720" s="25">
        <v>59</v>
      </c>
      <c r="H720" s="25">
        <v>420000</v>
      </c>
      <c r="I720" s="25">
        <f>_xlfn.XLOOKUP('Clients Clustering'!B720,Data!P:P,Data!D:D)</f>
        <v>820000</v>
      </c>
      <c r="K720" s="25">
        <f t="shared" si="22"/>
        <v>-0.89964401282323792</v>
      </c>
      <c r="L720" s="25">
        <f t="shared" si="23"/>
        <v>-1.5078164164872683</v>
      </c>
      <c r="P720" s="25">
        <v>1</v>
      </c>
      <c r="Q720" s="25">
        <v>2</v>
      </c>
      <c r="R720" s="25">
        <v>1</v>
      </c>
      <c r="S720" s="25">
        <v>3</v>
      </c>
      <c r="T720" s="25">
        <v>1</v>
      </c>
      <c r="U720" s="25">
        <v>5</v>
      </c>
      <c r="V720" s="25">
        <v>4</v>
      </c>
      <c r="W720" s="25">
        <v>6</v>
      </c>
      <c r="X720" s="25">
        <v>7</v>
      </c>
      <c r="Y720" s="25">
        <v>9</v>
      </c>
    </row>
    <row r="721" spans="2:25" x14ac:dyDescent="0.25">
      <c r="B721" s="25">
        <v>1716</v>
      </c>
      <c r="C721" s="25" t="s">
        <v>31</v>
      </c>
      <c r="D721" s="25" t="s">
        <v>65</v>
      </c>
      <c r="E721" s="25">
        <v>2</v>
      </c>
      <c r="F721" s="25" t="s">
        <v>32</v>
      </c>
      <c r="G721" s="25">
        <v>60</v>
      </c>
      <c r="H721" s="25">
        <v>470000</v>
      </c>
      <c r="I721" s="25">
        <f>_xlfn.XLOOKUP('Clients Clustering'!B721,Data!P:P,Data!D:D)</f>
        <v>2180000</v>
      </c>
      <c r="K721" s="25">
        <f t="shared" si="22"/>
        <v>-0.64397026202373442</v>
      </c>
      <c r="L721" s="25">
        <f t="shared" si="23"/>
        <v>0.924771628370193</v>
      </c>
      <c r="P721" s="25">
        <v>1</v>
      </c>
      <c r="Q721" s="25">
        <v>2</v>
      </c>
      <c r="R721" s="25">
        <v>1</v>
      </c>
      <c r="S721" s="25">
        <v>3</v>
      </c>
      <c r="T721" s="25">
        <v>1</v>
      </c>
      <c r="U721" s="25">
        <v>5</v>
      </c>
      <c r="V721" s="25">
        <v>4</v>
      </c>
      <c r="W721" s="25">
        <v>6</v>
      </c>
      <c r="X721" s="25">
        <v>7</v>
      </c>
      <c r="Y721" s="25">
        <v>9</v>
      </c>
    </row>
    <row r="722" spans="2:25" x14ac:dyDescent="0.25">
      <c r="B722" s="25">
        <v>1717</v>
      </c>
      <c r="C722" s="25" t="s">
        <v>31</v>
      </c>
      <c r="D722" s="25" t="s">
        <v>65</v>
      </c>
      <c r="E722" s="25">
        <v>2</v>
      </c>
      <c r="F722" s="25" t="s">
        <v>33</v>
      </c>
      <c r="G722" s="25">
        <v>41</v>
      </c>
      <c r="H722" s="25">
        <v>430000</v>
      </c>
      <c r="I722" s="25">
        <f>_xlfn.XLOOKUP('Clients Clustering'!B722,Data!P:P,Data!D:D)</f>
        <v>2220000</v>
      </c>
      <c r="K722" s="25">
        <f t="shared" si="22"/>
        <v>-0.84850926266333726</v>
      </c>
      <c r="L722" s="25">
        <f t="shared" si="23"/>
        <v>0.99631833557188298</v>
      </c>
      <c r="P722" s="25">
        <v>1</v>
      </c>
      <c r="Q722" s="25">
        <v>2</v>
      </c>
      <c r="R722" s="25">
        <v>2</v>
      </c>
      <c r="S722" s="25">
        <v>4</v>
      </c>
      <c r="T722" s="25">
        <v>3</v>
      </c>
      <c r="U722" s="25">
        <v>4</v>
      </c>
      <c r="V722" s="25">
        <v>5</v>
      </c>
      <c r="W722" s="25">
        <v>4</v>
      </c>
      <c r="X722" s="25">
        <v>3</v>
      </c>
      <c r="Y722" s="25">
        <v>4</v>
      </c>
    </row>
    <row r="723" spans="2:25" x14ac:dyDescent="0.25">
      <c r="B723" s="25">
        <v>1718</v>
      </c>
      <c r="C723" s="25" t="s">
        <v>31</v>
      </c>
      <c r="D723" s="25" t="s">
        <v>65</v>
      </c>
      <c r="E723" s="25">
        <v>2</v>
      </c>
      <c r="F723" s="25" t="s">
        <v>33</v>
      </c>
      <c r="G723" s="25">
        <v>65</v>
      </c>
      <c r="H723" s="25">
        <v>290000</v>
      </c>
      <c r="I723" s="25">
        <f>_xlfn.XLOOKUP('Clients Clustering'!B723,Data!P:P,Data!D:D)</f>
        <v>1220000</v>
      </c>
      <c r="K723" s="25">
        <f t="shared" si="22"/>
        <v>-1.5643957649019471</v>
      </c>
      <c r="L723" s="25">
        <f t="shared" si="23"/>
        <v>-0.79234934447036787</v>
      </c>
      <c r="P723" s="25">
        <v>1</v>
      </c>
      <c r="Q723" s="25">
        <v>1</v>
      </c>
      <c r="R723" s="25">
        <v>3</v>
      </c>
      <c r="S723" s="25">
        <v>2</v>
      </c>
      <c r="T723" s="25">
        <v>4</v>
      </c>
      <c r="U723" s="25">
        <v>6</v>
      </c>
      <c r="V723" s="25">
        <v>7</v>
      </c>
      <c r="W723" s="25">
        <v>7</v>
      </c>
      <c r="X723" s="25">
        <v>4</v>
      </c>
      <c r="Y723" s="25">
        <v>6</v>
      </c>
    </row>
    <row r="724" spans="2:25" x14ac:dyDescent="0.25">
      <c r="B724" s="25">
        <v>1719</v>
      </c>
      <c r="C724" s="25" t="s">
        <v>31</v>
      </c>
      <c r="D724" s="25" t="s">
        <v>65</v>
      </c>
      <c r="E724" s="25">
        <v>3</v>
      </c>
      <c r="F724" s="25" t="s">
        <v>33</v>
      </c>
      <c r="G724" s="25">
        <v>43</v>
      </c>
      <c r="H724" s="25">
        <v>730000</v>
      </c>
      <c r="I724" s="25">
        <f>_xlfn.XLOOKUP('Clients Clustering'!B724,Data!P:P,Data!D:D)</f>
        <v>3390000</v>
      </c>
      <c r="K724" s="25">
        <f t="shared" si="22"/>
        <v>0.68553324213368372</v>
      </c>
      <c r="L724" s="25">
        <f t="shared" si="23"/>
        <v>3.0890595212213166</v>
      </c>
      <c r="P724" s="25">
        <v>1</v>
      </c>
      <c r="Q724" s="25">
        <v>2</v>
      </c>
      <c r="R724" s="25">
        <v>2</v>
      </c>
      <c r="S724" s="25">
        <v>1</v>
      </c>
      <c r="T724" s="25">
        <v>5</v>
      </c>
      <c r="U724" s="25">
        <v>2</v>
      </c>
      <c r="V724" s="25">
        <v>2</v>
      </c>
      <c r="W724" s="25">
        <v>2</v>
      </c>
      <c r="X724" s="25">
        <v>1</v>
      </c>
      <c r="Y724" s="25">
        <v>8</v>
      </c>
    </row>
    <row r="725" spans="2:25" x14ac:dyDescent="0.25">
      <c r="B725" s="25">
        <v>1720</v>
      </c>
      <c r="C725" s="25" t="s">
        <v>31</v>
      </c>
      <c r="D725" s="25" t="s">
        <v>65</v>
      </c>
      <c r="E725" s="25">
        <v>3</v>
      </c>
      <c r="F725" s="25" t="s">
        <v>33</v>
      </c>
      <c r="G725" s="25">
        <v>50</v>
      </c>
      <c r="H725" s="25">
        <v>620000</v>
      </c>
      <c r="I725" s="25">
        <f>_xlfn.XLOOKUP('Clients Clustering'!B725,Data!P:P,Data!D:D)</f>
        <v>1300000</v>
      </c>
      <c r="K725" s="25">
        <f t="shared" si="22"/>
        <v>0.12305099037477606</v>
      </c>
      <c r="L725" s="25">
        <f t="shared" si="23"/>
        <v>-0.64925593006698779</v>
      </c>
      <c r="P725" s="25">
        <v>1</v>
      </c>
      <c r="Q725" s="25">
        <v>1</v>
      </c>
      <c r="R725" s="25">
        <v>3</v>
      </c>
      <c r="S725" s="25">
        <v>2</v>
      </c>
      <c r="T725" s="25">
        <v>4</v>
      </c>
      <c r="U725" s="25">
        <v>1</v>
      </c>
      <c r="V725" s="25">
        <v>1</v>
      </c>
      <c r="W725" s="25">
        <v>5</v>
      </c>
      <c r="X725" s="25">
        <v>6</v>
      </c>
      <c r="Y725" s="25">
        <v>7</v>
      </c>
    </row>
    <row r="726" spans="2:25" x14ac:dyDescent="0.25">
      <c r="B726" s="25">
        <v>1721</v>
      </c>
      <c r="C726" s="25" t="s">
        <v>31</v>
      </c>
      <c r="D726" s="25" t="s">
        <v>65</v>
      </c>
      <c r="E726" s="25">
        <v>2</v>
      </c>
      <c r="F726" s="25" t="s">
        <v>33</v>
      </c>
      <c r="G726" s="25">
        <v>52</v>
      </c>
      <c r="H726" s="25">
        <v>800000</v>
      </c>
      <c r="I726" s="25">
        <f>_xlfn.XLOOKUP('Clients Clustering'!B726,Data!P:P,Data!D:D)</f>
        <v>2290000</v>
      </c>
      <c r="K726" s="25">
        <f t="shared" si="22"/>
        <v>1.0434764932529885</v>
      </c>
      <c r="L726" s="25">
        <f t="shared" si="23"/>
        <v>1.1215250731748405</v>
      </c>
      <c r="P726" s="25">
        <v>1</v>
      </c>
      <c r="Q726" s="25">
        <v>1</v>
      </c>
      <c r="R726" s="25">
        <v>3</v>
      </c>
      <c r="S726" s="25">
        <v>2</v>
      </c>
      <c r="T726" s="25">
        <v>4</v>
      </c>
      <c r="U726" s="25">
        <v>1</v>
      </c>
      <c r="V726" s="25">
        <v>1</v>
      </c>
      <c r="W726" s="25">
        <v>1</v>
      </c>
      <c r="X726" s="25">
        <v>8</v>
      </c>
      <c r="Y726" s="25">
        <v>10</v>
      </c>
    </row>
    <row r="727" spans="2:25" x14ac:dyDescent="0.25">
      <c r="B727" s="25">
        <v>1722</v>
      </c>
      <c r="C727" s="25" t="s">
        <v>31</v>
      </c>
      <c r="D727" s="25" t="s">
        <v>65</v>
      </c>
      <c r="E727" s="25">
        <v>2</v>
      </c>
      <c r="F727" s="25" t="s">
        <v>33</v>
      </c>
      <c r="G727" s="25">
        <v>46</v>
      </c>
      <c r="H727" s="25">
        <v>1150000</v>
      </c>
      <c r="I727" s="25">
        <f>_xlfn.XLOOKUP('Clients Clustering'!B727,Data!P:P,Data!D:D)</f>
        <v>2050000</v>
      </c>
      <c r="K727" s="25">
        <f t="shared" si="22"/>
        <v>2.833192748849513</v>
      </c>
      <c r="L727" s="25">
        <f t="shared" si="23"/>
        <v>0.69224482996470038</v>
      </c>
      <c r="P727" s="25">
        <v>1</v>
      </c>
      <c r="Q727" s="25">
        <v>2</v>
      </c>
      <c r="R727" s="25">
        <v>2</v>
      </c>
      <c r="S727" s="25">
        <v>1</v>
      </c>
      <c r="T727" s="25">
        <v>5</v>
      </c>
      <c r="U727" s="25">
        <v>2</v>
      </c>
      <c r="V727" s="25">
        <v>2</v>
      </c>
      <c r="W727" s="25">
        <v>2</v>
      </c>
      <c r="X727" s="25">
        <v>5</v>
      </c>
      <c r="Y727" s="25">
        <v>5</v>
      </c>
    </row>
    <row r="728" spans="2:25" x14ac:dyDescent="0.25">
      <c r="B728" s="25">
        <v>1723</v>
      </c>
      <c r="C728" s="25" t="s">
        <v>31</v>
      </c>
      <c r="D728" s="25" t="s">
        <v>65</v>
      </c>
      <c r="E728" s="25">
        <v>4</v>
      </c>
      <c r="F728" s="25" t="s">
        <v>32</v>
      </c>
      <c r="G728" s="25">
        <v>46</v>
      </c>
      <c r="H728" s="25">
        <v>690000</v>
      </c>
      <c r="I728" s="25">
        <f>_xlfn.XLOOKUP('Clients Clustering'!B728,Data!P:P,Data!D:D)</f>
        <v>1710000</v>
      </c>
      <c r="K728" s="25">
        <f t="shared" si="22"/>
        <v>0.48099424149408093</v>
      </c>
      <c r="L728" s="25">
        <f t="shared" si="23"/>
        <v>8.4097818750335035E-2</v>
      </c>
      <c r="P728" s="25">
        <v>1</v>
      </c>
      <c r="Q728" s="25">
        <v>2</v>
      </c>
      <c r="R728" s="25">
        <v>2</v>
      </c>
      <c r="S728" s="25">
        <v>1</v>
      </c>
      <c r="T728" s="25">
        <v>5</v>
      </c>
      <c r="U728" s="25">
        <v>2</v>
      </c>
      <c r="V728" s="25">
        <v>2</v>
      </c>
      <c r="W728" s="25">
        <v>2</v>
      </c>
      <c r="X728" s="25">
        <v>5</v>
      </c>
      <c r="Y728" s="25">
        <v>5</v>
      </c>
    </row>
    <row r="729" spans="2:25" x14ac:dyDescent="0.25">
      <c r="B729" s="25">
        <v>1724</v>
      </c>
      <c r="C729" s="25" t="s">
        <v>31</v>
      </c>
      <c r="D729" s="25" t="s">
        <v>65</v>
      </c>
      <c r="E729" s="25">
        <v>4</v>
      </c>
      <c r="F729" s="25" t="s">
        <v>33</v>
      </c>
      <c r="G729" s="25">
        <v>41</v>
      </c>
      <c r="H729" s="25">
        <v>570000</v>
      </c>
      <c r="I729" s="25">
        <f>_xlfn.XLOOKUP('Clients Clustering'!B729,Data!P:P,Data!D:D)</f>
        <v>1720000</v>
      </c>
      <c r="K729" s="25">
        <f t="shared" si="22"/>
        <v>-0.13262276042472745</v>
      </c>
      <c r="L729" s="25">
        <f t="shared" si="23"/>
        <v>0.10198449555075755</v>
      </c>
      <c r="P729" s="25">
        <v>1</v>
      </c>
      <c r="Q729" s="25">
        <v>2</v>
      </c>
      <c r="R729" s="25">
        <v>2</v>
      </c>
      <c r="S729" s="25">
        <v>1</v>
      </c>
      <c r="T729" s="25">
        <v>2</v>
      </c>
      <c r="U729" s="25">
        <v>3</v>
      </c>
      <c r="V729" s="25">
        <v>3</v>
      </c>
      <c r="W729" s="25">
        <v>3</v>
      </c>
      <c r="X729" s="25">
        <v>2</v>
      </c>
      <c r="Y729" s="25">
        <v>3</v>
      </c>
    </row>
    <row r="730" spans="2:25" x14ac:dyDescent="0.25">
      <c r="B730" s="25">
        <v>1725</v>
      </c>
      <c r="C730" s="25" t="s">
        <v>34</v>
      </c>
      <c r="D730" s="25" t="s">
        <v>65</v>
      </c>
      <c r="E730" s="25">
        <v>4</v>
      </c>
      <c r="F730" s="25" t="s">
        <v>33</v>
      </c>
      <c r="G730" s="25">
        <v>60</v>
      </c>
      <c r="H730" s="25">
        <v>820000</v>
      </c>
      <c r="I730" s="25">
        <f>_xlfn.XLOOKUP('Clients Clustering'!B730,Data!P:P,Data!D:D)</f>
        <v>1260000</v>
      </c>
      <c r="K730" s="25">
        <f t="shared" si="22"/>
        <v>1.1457459935727901</v>
      </c>
      <c r="L730" s="25">
        <f t="shared" si="23"/>
        <v>-0.72080263726867788</v>
      </c>
      <c r="P730" s="25">
        <v>1</v>
      </c>
      <c r="Q730" s="25">
        <v>2</v>
      </c>
      <c r="R730" s="25">
        <v>2</v>
      </c>
      <c r="S730" s="25">
        <v>1</v>
      </c>
      <c r="T730" s="25">
        <v>2</v>
      </c>
      <c r="U730" s="25">
        <v>3</v>
      </c>
      <c r="V730" s="25">
        <v>3</v>
      </c>
      <c r="W730" s="25">
        <v>3</v>
      </c>
      <c r="X730" s="25">
        <v>2</v>
      </c>
      <c r="Y730" s="25">
        <v>3</v>
      </c>
    </row>
    <row r="731" spans="2:25" x14ac:dyDescent="0.25">
      <c r="B731" s="25">
        <v>1726</v>
      </c>
      <c r="C731" s="25" t="s">
        <v>31</v>
      </c>
      <c r="D731" s="25" t="s">
        <v>66</v>
      </c>
      <c r="E731" s="25">
        <v>0</v>
      </c>
      <c r="F731" s="25" t="s">
        <v>33</v>
      </c>
      <c r="G731" s="25">
        <v>32</v>
      </c>
      <c r="H731" s="25">
        <v>760000</v>
      </c>
      <c r="I731" s="25">
        <f>_xlfn.XLOOKUP('Clients Clustering'!B731,Data!P:P,Data!D:D)</f>
        <v>1310000</v>
      </c>
      <c r="K731" s="25">
        <f t="shared" si="22"/>
        <v>0.83893749261338579</v>
      </c>
      <c r="L731" s="25">
        <f t="shared" si="23"/>
        <v>-0.63136925326656534</v>
      </c>
      <c r="P731" s="25">
        <v>1</v>
      </c>
      <c r="Q731" s="25">
        <v>2</v>
      </c>
      <c r="R731" s="25">
        <v>2</v>
      </c>
      <c r="S731" s="25">
        <v>1</v>
      </c>
      <c r="T731" s="25">
        <v>5</v>
      </c>
      <c r="U731" s="25">
        <v>2</v>
      </c>
      <c r="V731" s="25">
        <v>2</v>
      </c>
      <c r="W731" s="25">
        <v>2</v>
      </c>
      <c r="X731" s="25">
        <v>5</v>
      </c>
      <c r="Y731" s="25">
        <v>8</v>
      </c>
    </row>
    <row r="732" spans="2:25" x14ac:dyDescent="0.25">
      <c r="B732" s="25">
        <v>1727</v>
      </c>
      <c r="C732" s="25" t="s">
        <v>31</v>
      </c>
      <c r="D732" s="25" t="s">
        <v>65</v>
      </c>
      <c r="E732" s="25">
        <v>3</v>
      </c>
      <c r="F732" s="25" t="s">
        <v>33</v>
      </c>
      <c r="G732" s="25">
        <v>46</v>
      </c>
      <c r="H732" s="25">
        <v>550000</v>
      </c>
      <c r="I732" s="25">
        <f>_xlfn.XLOOKUP('Clients Clustering'!B732,Data!P:P,Data!D:D)</f>
        <v>1590000</v>
      </c>
      <c r="K732" s="25">
        <f t="shared" si="22"/>
        <v>-0.23489226074452885</v>
      </c>
      <c r="L732" s="25">
        <f t="shared" si="23"/>
        <v>-0.13054230285473506</v>
      </c>
      <c r="P732" s="25">
        <v>1</v>
      </c>
      <c r="Q732" s="25">
        <v>2</v>
      </c>
      <c r="R732" s="25">
        <v>2</v>
      </c>
      <c r="S732" s="25">
        <v>1</v>
      </c>
      <c r="T732" s="25">
        <v>5</v>
      </c>
      <c r="U732" s="25">
        <v>2</v>
      </c>
      <c r="V732" s="25">
        <v>2</v>
      </c>
      <c r="W732" s="25">
        <v>2</v>
      </c>
      <c r="X732" s="25">
        <v>5</v>
      </c>
      <c r="Y732" s="25">
        <v>5</v>
      </c>
    </row>
    <row r="733" spans="2:25" x14ac:dyDescent="0.25">
      <c r="B733" s="25">
        <v>1728</v>
      </c>
      <c r="C733" s="25" t="s">
        <v>34</v>
      </c>
      <c r="D733" s="25" t="s">
        <v>64</v>
      </c>
      <c r="E733" s="25">
        <v>0</v>
      </c>
      <c r="F733" s="25" t="s">
        <v>33</v>
      </c>
      <c r="G733" s="25">
        <v>44</v>
      </c>
      <c r="H733" s="25">
        <v>500000</v>
      </c>
      <c r="I733" s="25">
        <f>_xlfn.XLOOKUP('Clients Clustering'!B733,Data!P:P,Data!D:D)</f>
        <v>1790000</v>
      </c>
      <c r="K733" s="25">
        <f t="shared" si="22"/>
        <v>-0.49056601154403234</v>
      </c>
      <c r="L733" s="25">
        <f t="shared" si="23"/>
        <v>0.22719123315371512</v>
      </c>
      <c r="P733" s="25">
        <v>1</v>
      </c>
      <c r="Q733" s="25">
        <v>2</v>
      </c>
      <c r="R733" s="25">
        <v>2</v>
      </c>
      <c r="S733" s="25">
        <v>4</v>
      </c>
      <c r="T733" s="25">
        <v>3</v>
      </c>
      <c r="U733" s="25">
        <v>4</v>
      </c>
      <c r="V733" s="25">
        <v>5</v>
      </c>
      <c r="W733" s="25">
        <v>4</v>
      </c>
      <c r="X733" s="25">
        <v>3</v>
      </c>
      <c r="Y733" s="25">
        <v>4</v>
      </c>
    </row>
    <row r="734" spans="2:25" x14ac:dyDescent="0.25">
      <c r="B734" s="25">
        <v>1729</v>
      </c>
      <c r="C734" s="25" t="s">
        <v>31</v>
      </c>
      <c r="D734" s="25" t="s">
        <v>65</v>
      </c>
      <c r="E734" s="25">
        <v>4</v>
      </c>
      <c r="F734" s="25" t="s">
        <v>32</v>
      </c>
      <c r="G734" s="25">
        <v>63</v>
      </c>
      <c r="H734" s="25">
        <v>360000</v>
      </c>
      <c r="I734" s="25">
        <f>_xlfn.XLOOKUP('Clients Clustering'!B734,Data!P:P,Data!D:D)</f>
        <v>1150000</v>
      </c>
      <c r="K734" s="25">
        <f t="shared" si="22"/>
        <v>-1.2064525137826421</v>
      </c>
      <c r="L734" s="25">
        <f t="shared" si="23"/>
        <v>-0.9175560820733254</v>
      </c>
      <c r="P734" s="25">
        <v>1</v>
      </c>
      <c r="Q734" s="25">
        <v>2</v>
      </c>
      <c r="R734" s="25">
        <v>2</v>
      </c>
      <c r="S734" s="25">
        <v>1</v>
      </c>
      <c r="T734" s="25">
        <v>5</v>
      </c>
      <c r="U734" s="25">
        <v>2</v>
      </c>
      <c r="V734" s="25">
        <v>2</v>
      </c>
      <c r="W734" s="25">
        <v>2</v>
      </c>
      <c r="X734" s="25">
        <v>5</v>
      </c>
      <c r="Y734" s="25">
        <v>5</v>
      </c>
    </row>
    <row r="735" spans="2:25" x14ac:dyDescent="0.25">
      <c r="B735" s="25">
        <v>1730</v>
      </c>
      <c r="C735" s="25" t="s">
        <v>31</v>
      </c>
      <c r="D735" s="25" t="s">
        <v>65</v>
      </c>
      <c r="E735" s="25">
        <v>3</v>
      </c>
      <c r="F735" s="25" t="s">
        <v>32</v>
      </c>
      <c r="G735" s="25">
        <v>51</v>
      </c>
      <c r="H735" s="25">
        <v>540000</v>
      </c>
      <c r="I735" s="25">
        <f>_xlfn.XLOOKUP('Clients Clustering'!B735,Data!P:P,Data!D:D)</f>
        <v>1710000</v>
      </c>
      <c r="K735" s="25">
        <f t="shared" si="22"/>
        <v>-0.28602701090442956</v>
      </c>
      <c r="L735" s="25">
        <f t="shared" si="23"/>
        <v>8.4097818750335035E-2</v>
      </c>
      <c r="P735" s="25">
        <v>1</v>
      </c>
      <c r="Q735" s="25">
        <v>2</v>
      </c>
      <c r="R735" s="25">
        <v>2</v>
      </c>
      <c r="S735" s="25">
        <v>1</v>
      </c>
      <c r="T735" s="25">
        <v>5</v>
      </c>
      <c r="U735" s="25">
        <v>2</v>
      </c>
      <c r="V735" s="25">
        <v>2</v>
      </c>
      <c r="W735" s="25">
        <v>2</v>
      </c>
      <c r="X735" s="25">
        <v>5</v>
      </c>
      <c r="Y735" s="25">
        <v>8</v>
      </c>
    </row>
    <row r="736" spans="2:25" x14ac:dyDescent="0.25">
      <c r="B736" s="25">
        <v>1731</v>
      </c>
      <c r="C736" s="25" t="s">
        <v>34</v>
      </c>
      <c r="D736" s="25" t="s">
        <v>65</v>
      </c>
      <c r="E736" s="25">
        <v>4</v>
      </c>
      <c r="F736" s="25" t="s">
        <v>33</v>
      </c>
      <c r="G736" s="25">
        <v>63</v>
      </c>
      <c r="H736" s="25">
        <v>540000</v>
      </c>
      <c r="I736" s="25">
        <f>_xlfn.XLOOKUP('Clients Clustering'!B736,Data!P:P,Data!D:D)</f>
        <v>1580000</v>
      </c>
      <c r="K736" s="25">
        <f t="shared" si="22"/>
        <v>-0.28602701090442956</v>
      </c>
      <c r="L736" s="25">
        <f t="shared" si="23"/>
        <v>-0.14842897965515758</v>
      </c>
      <c r="P736" s="25">
        <v>1</v>
      </c>
      <c r="Q736" s="25">
        <v>2</v>
      </c>
      <c r="R736" s="25">
        <v>2</v>
      </c>
      <c r="S736" s="25">
        <v>4</v>
      </c>
      <c r="T736" s="25">
        <v>3</v>
      </c>
      <c r="U736" s="25">
        <v>4</v>
      </c>
      <c r="V736" s="25">
        <v>5</v>
      </c>
      <c r="W736" s="25">
        <v>4</v>
      </c>
      <c r="X736" s="25">
        <v>3</v>
      </c>
      <c r="Y736" s="25">
        <v>4</v>
      </c>
    </row>
    <row r="737" spans="2:25" x14ac:dyDescent="0.25">
      <c r="B737" s="25">
        <v>1732</v>
      </c>
      <c r="C737" s="25" t="s">
        <v>31</v>
      </c>
      <c r="D737" s="25" t="s">
        <v>66</v>
      </c>
      <c r="E737" s="25">
        <v>0</v>
      </c>
      <c r="F737" s="25" t="s">
        <v>33</v>
      </c>
      <c r="G737" s="25">
        <v>37</v>
      </c>
      <c r="H737" s="25">
        <v>350000</v>
      </c>
      <c r="I737" s="25">
        <f>_xlfn.XLOOKUP('Clients Clustering'!B737,Data!P:P,Data!D:D)</f>
        <v>980000</v>
      </c>
      <c r="K737" s="25">
        <f t="shared" si="22"/>
        <v>-1.2575872639425427</v>
      </c>
      <c r="L737" s="25">
        <f t="shared" si="23"/>
        <v>-1.2216295876805081</v>
      </c>
      <c r="P737" s="25">
        <v>1</v>
      </c>
      <c r="Q737" s="25">
        <v>2</v>
      </c>
      <c r="R737" s="25">
        <v>2</v>
      </c>
      <c r="S737" s="25">
        <v>1</v>
      </c>
      <c r="T737" s="25">
        <v>2</v>
      </c>
      <c r="U737" s="25">
        <v>3</v>
      </c>
      <c r="V737" s="25">
        <v>3</v>
      </c>
      <c r="W737" s="25">
        <v>3</v>
      </c>
      <c r="X737" s="25">
        <v>1</v>
      </c>
      <c r="Y737" s="25">
        <v>2</v>
      </c>
    </row>
    <row r="738" spans="2:25" x14ac:dyDescent="0.25">
      <c r="B738" s="25">
        <v>1733</v>
      </c>
      <c r="C738" s="25" t="s">
        <v>34</v>
      </c>
      <c r="D738" s="25" t="s">
        <v>64</v>
      </c>
      <c r="E738" s="25">
        <v>0</v>
      </c>
      <c r="F738" s="25" t="s">
        <v>33</v>
      </c>
      <c r="G738" s="25">
        <v>43</v>
      </c>
      <c r="H738" s="25">
        <v>670000</v>
      </c>
      <c r="I738" s="25">
        <f>_xlfn.XLOOKUP('Clients Clustering'!B738,Data!P:P,Data!D:D)</f>
        <v>870000</v>
      </c>
      <c r="K738" s="25">
        <f t="shared" si="22"/>
        <v>0.37872474117427957</v>
      </c>
      <c r="L738" s="25">
        <f t="shared" si="23"/>
        <v>-1.4183830324851556</v>
      </c>
      <c r="P738" s="25">
        <v>1</v>
      </c>
      <c r="Q738" s="25">
        <v>2</v>
      </c>
      <c r="R738" s="25">
        <v>2</v>
      </c>
      <c r="S738" s="25">
        <v>4</v>
      </c>
      <c r="T738" s="25">
        <v>3</v>
      </c>
      <c r="U738" s="25">
        <v>4</v>
      </c>
      <c r="V738" s="25">
        <v>5</v>
      </c>
      <c r="W738" s="25">
        <v>4</v>
      </c>
      <c r="X738" s="25">
        <v>3</v>
      </c>
      <c r="Y738" s="25">
        <v>4</v>
      </c>
    </row>
    <row r="739" spans="2:25" x14ac:dyDescent="0.25">
      <c r="B739" s="25">
        <v>1734</v>
      </c>
      <c r="C739" s="25" t="s">
        <v>31</v>
      </c>
      <c r="D739" s="25" t="s">
        <v>64</v>
      </c>
      <c r="E739" s="25">
        <v>0</v>
      </c>
      <c r="F739" s="25" t="s">
        <v>33</v>
      </c>
      <c r="G739" s="25">
        <v>30</v>
      </c>
      <c r="H739" s="25">
        <v>400000</v>
      </c>
      <c r="I739" s="25">
        <f>_xlfn.XLOOKUP('Clients Clustering'!B739,Data!P:P,Data!D:D)</f>
        <v>950000</v>
      </c>
      <c r="K739" s="25">
        <f t="shared" si="22"/>
        <v>-1.0019135131430392</v>
      </c>
      <c r="L739" s="25">
        <f t="shared" si="23"/>
        <v>-1.2752896180817757</v>
      </c>
      <c r="P739" s="25">
        <v>1</v>
      </c>
      <c r="Q739" s="25">
        <v>1</v>
      </c>
      <c r="R739" s="25">
        <v>3</v>
      </c>
      <c r="S739" s="25">
        <v>2</v>
      </c>
      <c r="T739" s="25">
        <v>4</v>
      </c>
      <c r="U739" s="25">
        <v>1</v>
      </c>
      <c r="V739" s="25">
        <v>1</v>
      </c>
      <c r="W739" s="25">
        <v>1</v>
      </c>
      <c r="X739" s="25">
        <v>8</v>
      </c>
      <c r="Y739" s="25">
        <v>10</v>
      </c>
    </row>
    <row r="740" spans="2:25" x14ac:dyDescent="0.25">
      <c r="B740" s="25">
        <v>1735</v>
      </c>
      <c r="C740" s="25" t="s">
        <v>34</v>
      </c>
      <c r="D740" s="25" t="s">
        <v>65</v>
      </c>
      <c r="E740" s="25">
        <v>3</v>
      </c>
      <c r="F740" s="25" t="s">
        <v>33</v>
      </c>
      <c r="G740" s="25">
        <v>42</v>
      </c>
      <c r="H740" s="25">
        <v>1080000</v>
      </c>
      <c r="I740" s="25">
        <f>_xlfn.XLOOKUP('Clients Clustering'!B740,Data!P:P,Data!D:D)</f>
        <v>2160000</v>
      </c>
      <c r="K740" s="25">
        <f t="shared" si="22"/>
        <v>2.4752494977302084</v>
      </c>
      <c r="L740" s="25">
        <f t="shared" si="23"/>
        <v>0.8889982747693479</v>
      </c>
      <c r="P740" s="25">
        <v>1</v>
      </c>
      <c r="Q740" s="25">
        <v>2</v>
      </c>
      <c r="R740" s="25">
        <v>2</v>
      </c>
      <c r="S740" s="25">
        <v>4</v>
      </c>
      <c r="T740" s="25">
        <v>3</v>
      </c>
      <c r="U740" s="25">
        <v>4</v>
      </c>
      <c r="V740" s="25">
        <v>5</v>
      </c>
      <c r="W740" s="25">
        <v>4</v>
      </c>
      <c r="X740" s="25">
        <v>3</v>
      </c>
      <c r="Y740" s="25">
        <v>4</v>
      </c>
    </row>
    <row r="741" spans="2:25" x14ac:dyDescent="0.25">
      <c r="B741" s="25">
        <v>1736</v>
      </c>
      <c r="C741" s="25" t="s">
        <v>31</v>
      </c>
      <c r="D741" s="25" t="s">
        <v>66</v>
      </c>
      <c r="E741" s="25">
        <v>0</v>
      </c>
      <c r="F741" s="25" t="s">
        <v>33</v>
      </c>
      <c r="G741" s="25">
        <v>34</v>
      </c>
      <c r="H741" s="25">
        <v>380000</v>
      </c>
      <c r="I741" s="25">
        <f>_xlfn.XLOOKUP('Clients Clustering'!B741,Data!P:P,Data!D:D)</f>
        <v>760000</v>
      </c>
      <c r="K741" s="25">
        <f t="shared" si="22"/>
        <v>-1.1041830134628408</v>
      </c>
      <c r="L741" s="25">
        <f t="shared" si="23"/>
        <v>-1.6151364772898034</v>
      </c>
      <c r="P741" s="25">
        <v>1</v>
      </c>
      <c r="Q741" s="25">
        <v>2</v>
      </c>
      <c r="R741" s="25">
        <v>2</v>
      </c>
      <c r="S741" s="25">
        <v>4</v>
      </c>
      <c r="T741" s="25">
        <v>3</v>
      </c>
      <c r="U741" s="25">
        <v>4</v>
      </c>
      <c r="V741" s="25">
        <v>5</v>
      </c>
      <c r="W741" s="25">
        <v>4</v>
      </c>
      <c r="X741" s="25">
        <v>3</v>
      </c>
      <c r="Y741" s="25">
        <v>4</v>
      </c>
    </row>
    <row r="742" spans="2:25" x14ac:dyDescent="0.25">
      <c r="B742" s="25">
        <v>1737</v>
      </c>
      <c r="C742" s="25" t="s">
        <v>31</v>
      </c>
      <c r="D742" s="25" t="s">
        <v>66</v>
      </c>
      <c r="E742" s="25">
        <v>0</v>
      </c>
      <c r="F742" s="25" t="s">
        <v>33</v>
      </c>
      <c r="G742" s="25">
        <v>34</v>
      </c>
      <c r="H742" s="25">
        <v>410000</v>
      </c>
      <c r="I742" s="25">
        <f>_xlfn.XLOOKUP('Clients Clustering'!B742,Data!P:P,Data!D:D)</f>
        <v>610000</v>
      </c>
      <c r="K742" s="25">
        <f t="shared" si="22"/>
        <v>-0.95077876298313857</v>
      </c>
      <c r="L742" s="25">
        <f t="shared" si="23"/>
        <v>-1.8834366292961409</v>
      </c>
      <c r="P742" s="25">
        <v>1</v>
      </c>
      <c r="Q742" s="25">
        <v>2</v>
      </c>
      <c r="R742" s="25">
        <v>2</v>
      </c>
      <c r="S742" s="25">
        <v>1</v>
      </c>
      <c r="T742" s="25">
        <v>2</v>
      </c>
      <c r="U742" s="25">
        <v>3</v>
      </c>
      <c r="V742" s="25">
        <v>3</v>
      </c>
      <c r="W742" s="25">
        <v>3</v>
      </c>
      <c r="X742" s="25">
        <v>1</v>
      </c>
      <c r="Y742" s="25">
        <v>3</v>
      </c>
    </row>
    <row r="743" spans="2:25" x14ac:dyDescent="0.25">
      <c r="B743" s="25">
        <v>1738</v>
      </c>
      <c r="C743" s="25" t="s">
        <v>31</v>
      </c>
      <c r="D743" s="25" t="s">
        <v>66</v>
      </c>
      <c r="E743" s="25">
        <v>0</v>
      </c>
      <c r="F743" s="25" t="s">
        <v>33</v>
      </c>
      <c r="G743" s="25">
        <v>32</v>
      </c>
      <c r="H743" s="25">
        <v>720000</v>
      </c>
      <c r="I743" s="25">
        <f>_xlfn.XLOOKUP('Clients Clustering'!B743,Data!P:P,Data!D:D)</f>
        <v>1340000</v>
      </c>
      <c r="K743" s="25">
        <f t="shared" si="22"/>
        <v>0.63439849197378306</v>
      </c>
      <c r="L743" s="25">
        <f t="shared" si="23"/>
        <v>-0.5777092228652978</v>
      </c>
      <c r="P743" s="25">
        <v>1</v>
      </c>
      <c r="Q743" s="25">
        <v>2</v>
      </c>
      <c r="R743" s="25">
        <v>2</v>
      </c>
      <c r="S743" s="25">
        <v>1</v>
      </c>
      <c r="T743" s="25">
        <v>5</v>
      </c>
      <c r="U743" s="25">
        <v>2</v>
      </c>
      <c r="V743" s="25">
        <v>2</v>
      </c>
      <c r="W743" s="25">
        <v>2</v>
      </c>
      <c r="X743" s="25">
        <v>5</v>
      </c>
      <c r="Y743" s="25">
        <v>8</v>
      </c>
    </row>
    <row r="744" spans="2:25" x14ac:dyDescent="0.25">
      <c r="B744" s="25">
        <v>1739</v>
      </c>
      <c r="C744" s="25" t="s">
        <v>34</v>
      </c>
      <c r="D744" s="25" t="s">
        <v>65</v>
      </c>
      <c r="E744" s="25">
        <v>3</v>
      </c>
      <c r="F744" s="25" t="s">
        <v>32</v>
      </c>
      <c r="G744" s="25">
        <v>52</v>
      </c>
      <c r="H744" s="25">
        <v>460000</v>
      </c>
      <c r="I744" s="25">
        <f>_xlfn.XLOOKUP('Clients Clustering'!B744,Data!P:P,Data!D:D)</f>
        <v>1540000</v>
      </c>
      <c r="K744" s="25">
        <f t="shared" si="22"/>
        <v>-0.69510501218363507</v>
      </c>
      <c r="L744" s="25">
        <f t="shared" si="23"/>
        <v>-0.2199756868568476</v>
      </c>
      <c r="P744" s="25">
        <v>1</v>
      </c>
      <c r="Q744" s="25">
        <v>2</v>
      </c>
      <c r="R744" s="25">
        <v>2</v>
      </c>
      <c r="S744" s="25">
        <v>4</v>
      </c>
      <c r="T744" s="25">
        <v>3</v>
      </c>
      <c r="U744" s="25">
        <v>4</v>
      </c>
      <c r="V744" s="25">
        <v>5</v>
      </c>
      <c r="W744" s="25">
        <v>4</v>
      </c>
      <c r="X744" s="25">
        <v>3</v>
      </c>
      <c r="Y744" s="25">
        <v>4</v>
      </c>
    </row>
    <row r="745" spans="2:25" x14ac:dyDescent="0.25">
      <c r="B745" s="25">
        <v>1740</v>
      </c>
      <c r="C745" s="25" t="s">
        <v>31</v>
      </c>
      <c r="D745" s="25" t="s">
        <v>65</v>
      </c>
      <c r="E745" s="25">
        <v>2</v>
      </c>
      <c r="F745" s="25" t="s">
        <v>32</v>
      </c>
      <c r="G745" s="25">
        <v>57</v>
      </c>
      <c r="H745" s="25">
        <v>330000</v>
      </c>
      <c r="I745" s="25">
        <f>_xlfn.XLOOKUP('Clients Clustering'!B745,Data!P:P,Data!D:D)</f>
        <v>1210000</v>
      </c>
      <c r="K745" s="25">
        <f t="shared" si="22"/>
        <v>-1.3598567642623443</v>
      </c>
      <c r="L745" s="25">
        <f t="shared" si="23"/>
        <v>-0.81023602127079042</v>
      </c>
      <c r="P745" s="25">
        <v>1</v>
      </c>
      <c r="Q745" s="25">
        <v>2</v>
      </c>
      <c r="R745" s="25">
        <v>2</v>
      </c>
      <c r="S745" s="25">
        <v>4</v>
      </c>
      <c r="T745" s="25">
        <v>3</v>
      </c>
      <c r="U745" s="25">
        <v>4</v>
      </c>
      <c r="V745" s="25">
        <v>5</v>
      </c>
      <c r="W745" s="25">
        <v>4</v>
      </c>
      <c r="X745" s="25">
        <v>3</v>
      </c>
      <c r="Y745" s="25">
        <v>4</v>
      </c>
    </row>
    <row r="746" spans="2:25" x14ac:dyDescent="0.25">
      <c r="B746" s="25">
        <v>1741</v>
      </c>
      <c r="C746" s="25" t="s">
        <v>31</v>
      </c>
      <c r="D746" s="25" t="s">
        <v>65</v>
      </c>
      <c r="E746" s="25">
        <v>2</v>
      </c>
      <c r="F746" s="25" t="s">
        <v>33</v>
      </c>
      <c r="G746" s="25">
        <v>48</v>
      </c>
      <c r="H746" s="25">
        <v>370000</v>
      </c>
      <c r="I746" s="25">
        <f>_xlfn.XLOOKUP('Clients Clustering'!B746,Data!P:P,Data!D:D)</f>
        <v>1330000</v>
      </c>
      <c r="K746" s="25">
        <f t="shared" si="22"/>
        <v>-1.1553177636227414</v>
      </c>
      <c r="L746" s="25">
        <f t="shared" si="23"/>
        <v>-0.59559589966572024</v>
      </c>
      <c r="P746" s="25">
        <v>1</v>
      </c>
      <c r="Q746" s="25">
        <v>1</v>
      </c>
      <c r="R746" s="25">
        <v>3</v>
      </c>
      <c r="S746" s="25">
        <v>2</v>
      </c>
      <c r="T746" s="25">
        <v>4</v>
      </c>
      <c r="U746" s="25">
        <v>1</v>
      </c>
      <c r="V746" s="25">
        <v>1</v>
      </c>
      <c r="W746" s="25">
        <v>5</v>
      </c>
      <c r="X746" s="25">
        <v>6</v>
      </c>
      <c r="Y746" s="25">
        <v>7</v>
      </c>
    </row>
    <row r="747" spans="2:25" x14ac:dyDescent="0.25">
      <c r="B747" s="25">
        <v>1742</v>
      </c>
      <c r="C747" s="25" t="s">
        <v>31</v>
      </c>
      <c r="D747" s="25" t="s">
        <v>65</v>
      </c>
      <c r="E747" s="25">
        <v>2</v>
      </c>
      <c r="F747" s="25" t="s">
        <v>33</v>
      </c>
      <c r="G747" s="25">
        <v>44</v>
      </c>
      <c r="H747" s="25">
        <v>700000</v>
      </c>
      <c r="I747" s="25">
        <f>_xlfn.XLOOKUP('Clients Clustering'!B747,Data!P:P,Data!D:D)</f>
        <v>2180000</v>
      </c>
      <c r="K747" s="25">
        <f t="shared" si="22"/>
        <v>0.53212899165398164</v>
      </c>
      <c r="L747" s="25">
        <f t="shared" si="23"/>
        <v>0.924771628370193</v>
      </c>
      <c r="P747" s="25">
        <v>1</v>
      </c>
      <c r="Q747" s="25">
        <v>2</v>
      </c>
      <c r="R747" s="25">
        <v>2</v>
      </c>
      <c r="S747" s="25">
        <v>1</v>
      </c>
      <c r="T747" s="25">
        <v>5</v>
      </c>
      <c r="U747" s="25">
        <v>2</v>
      </c>
      <c r="V747" s="25">
        <v>2</v>
      </c>
      <c r="W747" s="25">
        <v>2</v>
      </c>
      <c r="X747" s="25">
        <v>5</v>
      </c>
      <c r="Y747" s="25">
        <v>8</v>
      </c>
    </row>
    <row r="748" spans="2:25" x14ac:dyDescent="0.25">
      <c r="B748" s="25">
        <v>1743</v>
      </c>
      <c r="C748" s="25" t="s">
        <v>31</v>
      </c>
      <c r="D748" s="25" t="s">
        <v>65</v>
      </c>
      <c r="E748" s="25">
        <v>4</v>
      </c>
      <c r="F748" s="25" t="s">
        <v>33</v>
      </c>
      <c r="G748" s="25">
        <v>48</v>
      </c>
      <c r="H748" s="25">
        <v>570000</v>
      </c>
      <c r="I748" s="25">
        <f>_xlfn.XLOOKUP('Clients Clustering'!B748,Data!P:P,Data!D:D)</f>
        <v>1580000</v>
      </c>
      <c r="K748" s="25">
        <f t="shared" si="22"/>
        <v>-0.13262276042472745</v>
      </c>
      <c r="L748" s="25">
        <f t="shared" si="23"/>
        <v>-0.14842897965515758</v>
      </c>
      <c r="P748" s="25">
        <v>1</v>
      </c>
      <c r="Q748" s="25">
        <v>2</v>
      </c>
      <c r="R748" s="25">
        <v>2</v>
      </c>
      <c r="S748" s="25">
        <v>1</v>
      </c>
      <c r="T748" s="25">
        <v>5</v>
      </c>
      <c r="U748" s="25">
        <v>2</v>
      </c>
      <c r="V748" s="25">
        <v>2</v>
      </c>
      <c r="W748" s="25">
        <v>2</v>
      </c>
      <c r="X748" s="25">
        <v>5</v>
      </c>
      <c r="Y748" s="25">
        <v>5</v>
      </c>
    </row>
    <row r="749" spans="2:25" x14ac:dyDescent="0.25">
      <c r="B749" s="25">
        <v>1744</v>
      </c>
      <c r="C749" s="25" t="s">
        <v>34</v>
      </c>
      <c r="D749" s="25" t="s">
        <v>65</v>
      </c>
      <c r="E749" s="25">
        <v>2</v>
      </c>
      <c r="F749" s="25" t="s">
        <v>33</v>
      </c>
      <c r="G749" s="25">
        <v>50</v>
      </c>
      <c r="H749" s="25">
        <v>540000</v>
      </c>
      <c r="I749" s="25">
        <f>_xlfn.XLOOKUP('Clients Clustering'!B749,Data!P:P,Data!D:D)</f>
        <v>1700000</v>
      </c>
      <c r="K749" s="25">
        <f t="shared" si="22"/>
        <v>-0.28602701090442956</v>
      </c>
      <c r="L749" s="25">
        <f t="shared" si="23"/>
        <v>6.6211141949912525E-2</v>
      </c>
      <c r="P749" s="25">
        <v>1</v>
      </c>
      <c r="Q749" s="25">
        <v>2</v>
      </c>
      <c r="R749" s="25">
        <v>2</v>
      </c>
      <c r="S749" s="25">
        <v>1</v>
      </c>
      <c r="T749" s="25">
        <v>5</v>
      </c>
      <c r="U749" s="25">
        <v>2</v>
      </c>
      <c r="V749" s="25">
        <v>2</v>
      </c>
      <c r="W749" s="25">
        <v>2</v>
      </c>
      <c r="X749" s="25">
        <v>5</v>
      </c>
      <c r="Y749" s="25">
        <v>8</v>
      </c>
    </row>
    <row r="750" spans="2:25" x14ac:dyDescent="0.25">
      <c r="B750" s="25">
        <v>1745</v>
      </c>
      <c r="C750" s="25" t="s">
        <v>31</v>
      </c>
      <c r="D750" s="25" t="s">
        <v>64</v>
      </c>
      <c r="E750" s="25">
        <v>0</v>
      </c>
      <c r="F750" s="25" t="s">
        <v>33</v>
      </c>
      <c r="G750" s="25">
        <v>45</v>
      </c>
      <c r="H750" s="25">
        <v>530000</v>
      </c>
      <c r="I750" s="25">
        <f>_xlfn.XLOOKUP('Clients Clustering'!B750,Data!P:P,Data!D:D)</f>
        <v>1400000</v>
      </c>
      <c r="K750" s="25">
        <f t="shared" si="22"/>
        <v>-0.33716176106433021</v>
      </c>
      <c r="L750" s="25">
        <f t="shared" si="23"/>
        <v>-0.47038916206276271</v>
      </c>
      <c r="P750" s="25">
        <v>1</v>
      </c>
      <c r="Q750" s="25">
        <v>2</v>
      </c>
      <c r="R750" s="25">
        <v>2</v>
      </c>
      <c r="S750" s="25">
        <v>1</v>
      </c>
      <c r="T750" s="25">
        <v>5</v>
      </c>
      <c r="U750" s="25">
        <v>2</v>
      </c>
      <c r="V750" s="25">
        <v>2</v>
      </c>
      <c r="W750" s="25">
        <v>2</v>
      </c>
      <c r="X750" s="25">
        <v>5</v>
      </c>
      <c r="Y750" s="25">
        <v>5</v>
      </c>
    </row>
    <row r="751" spans="2:25" x14ac:dyDescent="0.25">
      <c r="B751" s="25">
        <v>1746</v>
      </c>
      <c r="C751" s="25" t="s">
        <v>31</v>
      </c>
      <c r="D751" s="25" t="s">
        <v>66</v>
      </c>
      <c r="E751" s="25">
        <v>0</v>
      </c>
      <c r="F751" s="25" t="s">
        <v>33</v>
      </c>
      <c r="G751" s="25">
        <v>31</v>
      </c>
      <c r="H751" s="25">
        <v>620000</v>
      </c>
      <c r="I751" s="25">
        <f>_xlfn.XLOOKUP('Clients Clustering'!B751,Data!P:P,Data!D:D)</f>
        <v>1700000</v>
      </c>
      <c r="K751" s="25">
        <f t="shared" si="22"/>
        <v>0.12305099037477606</v>
      </c>
      <c r="L751" s="25">
        <f t="shared" si="23"/>
        <v>6.6211141949912525E-2</v>
      </c>
      <c r="P751" s="25">
        <v>1</v>
      </c>
      <c r="Q751" s="25">
        <v>1</v>
      </c>
      <c r="R751" s="25">
        <v>3</v>
      </c>
      <c r="S751" s="25">
        <v>2</v>
      </c>
      <c r="T751" s="25">
        <v>4</v>
      </c>
      <c r="U751" s="25">
        <v>6</v>
      </c>
      <c r="V751" s="25">
        <v>7</v>
      </c>
      <c r="W751" s="25">
        <v>5</v>
      </c>
      <c r="X751" s="25">
        <v>6</v>
      </c>
      <c r="Y751" s="25">
        <v>7</v>
      </c>
    </row>
    <row r="752" spans="2:25" x14ac:dyDescent="0.25">
      <c r="B752" s="25">
        <v>1747</v>
      </c>
      <c r="C752" s="25" t="s">
        <v>31</v>
      </c>
      <c r="D752" s="25" t="s">
        <v>65</v>
      </c>
      <c r="E752" s="25">
        <v>4</v>
      </c>
      <c r="F752" s="25" t="s">
        <v>32</v>
      </c>
      <c r="G752" s="25">
        <v>55</v>
      </c>
      <c r="H752" s="25">
        <v>860000</v>
      </c>
      <c r="I752" s="25">
        <f>_xlfn.XLOOKUP('Clients Clustering'!B752,Data!P:P,Data!D:D)</f>
        <v>2450000</v>
      </c>
      <c r="K752" s="25">
        <f t="shared" si="22"/>
        <v>1.3502849942123929</v>
      </c>
      <c r="L752" s="25">
        <f t="shared" si="23"/>
        <v>1.4077119019816007</v>
      </c>
      <c r="P752" s="25">
        <v>1</v>
      </c>
      <c r="Q752" s="25">
        <v>2</v>
      </c>
      <c r="R752" s="25">
        <v>2</v>
      </c>
      <c r="S752" s="25">
        <v>1</v>
      </c>
      <c r="T752" s="25">
        <v>5</v>
      </c>
      <c r="U752" s="25">
        <v>2</v>
      </c>
      <c r="V752" s="25">
        <v>2</v>
      </c>
      <c r="W752" s="25">
        <v>2</v>
      </c>
      <c r="X752" s="25">
        <v>5</v>
      </c>
      <c r="Y752" s="25">
        <v>5</v>
      </c>
    </row>
    <row r="753" spans="2:25" x14ac:dyDescent="0.25">
      <c r="B753" s="25">
        <v>1748</v>
      </c>
      <c r="C753" s="25" t="s">
        <v>34</v>
      </c>
      <c r="D753" s="25" t="s">
        <v>65</v>
      </c>
      <c r="E753" s="25">
        <v>3</v>
      </c>
      <c r="F753" s="25" t="s">
        <v>32</v>
      </c>
      <c r="G753" s="25">
        <v>56</v>
      </c>
      <c r="H753" s="25">
        <v>500000</v>
      </c>
      <c r="I753" s="25">
        <f>_xlfn.XLOOKUP('Clients Clustering'!B753,Data!P:P,Data!D:D)</f>
        <v>1790000</v>
      </c>
      <c r="K753" s="25">
        <f t="shared" si="22"/>
        <v>-0.49056601154403234</v>
      </c>
      <c r="L753" s="25">
        <f t="shared" si="23"/>
        <v>0.22719123315371512</v>
      </c>
      <c r="P753" s="25">
        <v>1</v>
      </c>
      <c r="Q753" s="25">
        <v>1</v>
      </c>
      <c r="R753" s="25">
        <v>3</v>
      </c>
      <c r="S753" s="25">
        <v>2</v>
      </c>
      <c r="T753" s="25">
        <v>4</v>
      </c>
      <c r="U753" s="25">
        <v>1</v>
      </c>
      <c r="V753" s="25">
        <v>1</v>
      </c>
      <c r="W753" s="25">
        <v>5</v>
      </c>
      <c r="X753" s="25">
        <v>6</v>
      </c>
      <c r="Y753" s="25">
        <v>7</v>
      </c>
    </row>
    <row r="754" spans="2:25" x14ac:dyDescent="0.25">
      <c r="B754" s="25">
        <v>1749</v>
      </c>
      <c r="C754" s="25" t="s">
        <v>31</v>
      </c>
      <c r="D754" s="25" t="s">
        <v>64</v>
      </c>
      <c r="E754" s="25">
        <v>0</v>
      </c>
      <c r="F754" s="25" t="s">
        <v>33</v>
      </c>
      <c r="G754" s="25">
        <v>30</v>
      </c>
      <c r="H754" s="25">
        <v>870000</v>
      </c>
      <c r="I754" s="25">
        <f>_xlfn.XLOOKUP('Clients Clustering'!B754,Data!P:P,Data!D:D)</f>
        <v>2350000</v>
      </c>
      <c r="K754" s="25">
        <f t="shared" si="22"/>
        <v>1.4014197443722936</v>
      </c>
      <c r="L754" s="25">
        <f t="shared" si="23"/>
        <v>1.2288451339773756</v>
      </c>
      <c r="P754" s="25">
        <v>1</v>
      </c>
      <c r="Q754" s="25">
        <v>2</v>
      </c>
      <c r="R754" s="25">
        <v>2</v>
      </c>
      <c r="S754" s="25">
        <v>4</v>
      </c>
      <c r="T754" s="25">
        <v>3</v>
      </c>
      <c r="U754" s="25">
        <v>4</v>
      </c>
      <c r="V754" s="25">
        <v>5</v>
      </c>
      <c r="W754" s="25">
        <v>4</v>
      </c>
      <c r="X754" s="25">
        <v>3</v>
      </c>
      <c r="Y754" s="25">
        <v>4</v>
      </c>
    </row>
    <row r="755" spans="2:25" x14ac:dyDescent="0.25">
      <c r="B755" s="25">
        <v>1750</v>
      </c>
      <c r="C755" s="25" t="s">
        <v>31</v>
      </c>
      <c r="D755" s="25" t="s">
        <v>65</v>
      </c>
      <c r="E755" s="25">
        <v>2</v>
      </c>
      <c r="F755" s="25" t="s">
        <v>33</v>
      </c>
      <c r="G755" s="25">
        <v>52</v>
      </c>
      <c r="H755" s="25">
        <v>310000</v>
      </c>
      <c r="I755" s="25">
        <f>_xlfn.XLOOKUP('Clients Clustering'!B755,Data!P:P,Data!D:D)</f>
        <v>1310000</v>
      </c>
      <c r="K755" s="25">
        <f t="shared" si="22"/>
        <v>-1.4621262645821456</v>
      </c>
      <c r="L755" s="25">
        <f t="shared" si="23"/>
        <v>-0.63136925326656534</v>
      </c>
      <c r="P755" s="25">
        <v>1</v>
      </c>
      <c r="Q755" s="25">
        <v>2</v>
      </c>
      <c r="R755" s="25">
        <v>1</v>
      </c>
      <c r="S755" s="25">
        <v>3</v>
      </c>
      <c r="T755" s="25">
        <v>1</v>
      </c>
      <c r="U755" s="25">
        <v>5</v>
      </c>
      <c r="V755" s="25">
        <v>4</v>
      </c>
      <c r="W755" s="25">
        <v>6</v>
      </c>
      <c r="X755" s="25">
        <v>7</v>
      </c>
      <c r="Y755" s="25">
        <v>9</v>
      </c>
    </row>
    <row r="756" spans="2:25" x14ac:dyDescent="0.25">
      <c r="B756" s="25">
        <v>1751</v>
      </c>
      <c r="C756" s="25" t="s">
        <v>34</v>
      </c>
      <c r="D756" s="25" t="s">
        <v>65</v>
      </c>
      <c r="E756" s="25">
        <v>2</v>
      </c>
      <c r="F756" s="25" t="s">
        <v>33</v>
      </c>
      <c r="G756" s="25">
        <v>58</v>
      </c>
      <c r="H756" s="25">
        <v>490000</v>
      </c>
      <c r="I756" s="25">
        <f>_xlfn.XLOOKUP('Clients Clustering'!B756,Data!P:P,Data!D:D)</f>
        <v>2020000</v>
      </c>
      <c r="K756" s="25">
        <f t="shared" si="22"/>
        <v>-0.541700761703933</v>
      </c>
      <c r="L756" s="25">
        <f t="shared" si="23"/>
        <v>0.63858479956343284</v>
      </c>
      <c r="P756" s="25">
        <v>1</v>
      </c>
      <c r="Q756" s="25">
        <v>2</v>
      </c>
      <c r="R756" s="25">
        <v>2</v>
      </c>
      <c r="S756" s="25">
        <v>1</v>
      </c>
      <c r="T756" s="25">
        <v>5</v>
      </c>
      <c r="U756" s="25">
        <v>2</v>
      </c>
      <c r="V756" s="25">
        <v>2</v>
      </c>
      <c r="W756" s="25">
        <v>2</v>
      </c>
      <c r="X756" s="25">
        <v>5</v>
      </c>
      <c r="Y756" s="25">
        <v>8</v>
      </c>
    </row>
    <row r="757" spans="2:25" x14ac:dyDescent="0.25">
      <c r="B757" s="25">
        <v>1752</v>
      </c>
      <c r="C757" s="25" t="s">
        <v>31</v>
      </c>
      <c r="D757" s="25" t="s">
        <v>65</v>
      </c>
      <c r="E757" s="25">
        <v>4</v>
      </c>
      <c r="F757" s="25" t="s">
        <v>33</v>
      </c>
      <c r="G757" s="25">
        <v>59</v>
      </c>
      <c r="H757" s="25">
        <v>630000</v>
      </c>
      <c r="I757" s="25">
        <f>_xlfn.XLOOKUP('Clients Clustering'!B757,Data!P:P,Data!D:D)</f>
        <v>1560000</v>
      </c>
      <c r="K757" s="25">
        <f t="shared" si="22"/>
        <v>0.17418574053467675</v>
      </c>
      <c r="L757" s="25">
        <f t="shared" si="23"/>
        <v>-0.1842023332560026</v>
      </c>
      <c r="P757" s="25">
        <v>1</v>
      </c>
      <c r="Q757" s="25">
        <v>2</v>
      </c>
      <c r="R757" s="25">
        <v>2</v>
      </c>
      <c r="S757" s="25">
        <v>1</v>
      </c>
      <c r="T757" s="25">
        <v>5</v>
      </c>
      <c r="U757" s="25">
        <v>2</v>
      </c>
      <c r="V757" s="25">
        <v>2</v>
      </c>
      <c r="W757" s="25">
        <v>2</v>
      </c>
      <c r="X757" s="25">
        <v>5</v>
      </c>
      <c r="Y757" s="25">
        <v>5</v>
      </c>
    </row>
    <row r="758" spans="2:25" x14ac:dyDescent="0.25">
      <c r="B758" s="25">
        <v>1753</v>
      </c>
      <c r="C758" s="25" t="s">
        <v>31</v>
      </c>
      <c r="D758" s="25" t="s">
        <v>65</v>
      </c>
      <c r="E758" s="25">
        <v>2</v>
      </c>
      <c r="F758" s="25" t="s">
        <v>33</v>
      </c>
      <c r="G758" s="25">
        <v>45</v>
      </c>
      <c r="H758" s="25">
        <v>660000</v>
      </c>
      <c r="I758" s="25">
        <f>_xlfn.XLOOKUP('Clients Clustering'!B758,Data!P:P,Data!D:D)</f>
        <v>1740000</v>
      </c>
      <c r="K758" s="25">
        <f t="shared" si="22"/>
        <v>0.32758999101437886</v>
      </c>
      <c r="L758" s="25">
        <f t="shared" si="23"/>
        <v>0.13775784915160258</v>
      </c>
      <c r="P758" s="25">
        <v>1</v>
      </c>
      <c r="Q758" s="25">
        <v>2</v>
      </c>
      <c r="R758" s="25">
        <v>2</v>
      </c>
      <c r="S758" s="25">
        <v>1</v>
      </c>
      <c r="T758" s="25">
        <v>5</v>
      </c>
      <c r="U758" s="25">
        <v>2</v>
      </c>
      <c r="V758" s="25">
        <v>2</v>
      </c>
      <c r="W758" s="25">
        <v>2</v>
      </c>
      <c r="X758" s="25">
        <v>5</v>
      </c>
      <c r="Y758" s="25">
        <v>8</v>
      </c>
    </row>
    <row r="759" spans="2:25" x14ac:dyDescent="0.25">
      <c r="B759" s="25">
        <v>1754</v>
      </c>
      <c r="C759" s="25" t="s">
        <v>31</v>
      </c>
      <c r="D759" s="25" t="s">
        <v>65</v>
      </c>
      <c r="E759" s="25">
        <v>2</v>
      </c>
      <c r="F759" s="25" t="s">
        <v>33</v>
      </c>
      <c r="G759" s="25">
        <v>56</v>
      </c>
      <c r="H759" s="25">
        <v>570000</v>
      </c>
      <c r="I759" s="25">
        <f>_xlfn.XLOOKUP('Clients Clustering'!B759,Data!P:P,Data!D:D)</f>
        <v>1400000</v>
      </c>
      <c r="K759" s="25">
        <f t="shared" si="22"/>
        <v>-0.13262276042472745</v>
      </c>
      <c r="L759" s="25">
        <f t="shared" si="23"/>
        <v>-0.47038916206276271</v>
      </c>
      <c r="P759" s="25">
        <v>1</v>
      </c>
      <c r="Q759" s="25">
        <v>2</v>
      </c>
      <c r="R759" s="25">
        <v>2</v>
      </c>
      <c r="S759" s="25">
        <v>1</v>
      </c>
      <c r="T759" s="25">
        <v>5</v>
      </c>
      <c r="U759" s="25">
        <v>2</v>
      </c>
      <c r="V759" s="25">
        <v>2</v>
      </c>
      <c r="W759" s="25">
        <v>2</v>
      </c>
      <c r="X759" s="25">
        <v>5</v>
      </c>
      <c r="Y759" s="25">
        <v>5</v>
      </c>
    </row>
    <row r="760" spans="2:25" x14ac:dyDescent="0.25">
      <c r="B760" s="25">
        <v>1755</v>
      </c>
      <c r="C760" s="25" t="s">
        <v>31</v>
      </c>
      <c r="D760" s="25" t="s">
        <v>65</v>
      </c>
      <c r="E760" s="25">
        <v>2</v>
      </c>
      <c r="F760" s="25" t="s">
        <v>33</v>
      </c>
      <c r="G760" s="25">
        <v>41</v>
      </c>
      <c r="H760" s="25">
        <v>590000</v>
      </c>
      <c r="I760" s="25">
        <f>_xlfn.XLOOKUP('Clients Clustering'!B760,Data!P:P,Data!D:D)</f>
        <v>1790000</v>
      </c>
      <c r="K760" s="25">
        <f t="shared" si="22"/>
        <v>-3.0353260104926044E-2</v>
      </c>
      <c r="L760" s="25">
        <f t="shared" si="23"/>
        <v>0.22719123315371512</v>
      </c>
      <c r="P760" s="25">
        <v>1</v>
      </c>
      <c r="Q760" s="25">
        <v>2</v>
      </c>
      <c r="R760" s="25">
        <v>2</v>
      </c>
      <c r="S760" s="25">
        <v>1</v>
      </c>
      <c r="T760" s="25">
        <v>5</v>
      </c>
      <c r="U760" s="25">
        <v>2</v>
      </c>
      <c r="V760" s="25">
        <v>2</v>
      </c>
      <c r="W760" s="25">
        <v>2</v>
      </c>
      <c r="X760" s="25">
        <v>5</v>
      </c>
      <c r="Y760" s="25">
        <v>5</v>
      </c>
    </row>
    <row r="761" spans="2:25" x14ac:dyDescent="0.25">
      <c r="B761" s="25">
        <v>1756</v>
      </c>
      <c r="C761" s="25" t="s">
        <v>34</v>
      </c>
      <c r="D761" s="25" t="s">
        <v>65</v>
      </c>
      <c r="E761" s="25">
        <v>3</v>
      </c>
      <c r="F761" s="25" t="s">
        <v>33</v>
      </c>
      <c r="G761" s="25">
        <v>44</v>
      </c>
      <c r="H761" s="25">
        <v>560000</v>
      </c>
      <c r="I761" s="25">
        <f>_xlfn.XLOOKUP('Clients Clustering'!B761,Data!P:P,Data!D:D)</f>
        <v>1660000</v>
      </c>
      <c r="K761" s="25">
        <f t="shared" si="22"/>
        <v>-0.18375751058462814</v>
      </c>
      <c r="L761" s="25">
        <f t="shared" si="23"/>
        <v>-5.3355652517775038E-3</v>
      </c>
      <c r="P761" s="25">
        <v>1</v>
      </c>
      <c r="Q761" s="25">
        <v>2</v>
      </c>
      <c r="R761" s="25">
        <v>2</v>
      </c>
      <c r="S761" s="25">
        <v>1</v>
      </c>
      <c r="T761" s="25">
        <v>5</v>
      </c>
      <c r="U761" s="25">
        <v>2</v>
      </c>
      <c r="V761" s="25">
        <v>2</v>
      </c>
      <c r="W761" s="25">
        <v>2</v>
      </c>
      <c r="X761" s="25">
        <v>5</v>
      </c>
      <c r="Y761" s="25">
        <v>8</v>
      </c>
    </row>
    <row r="762" spans="2:25" x14ac:dyDescent="0.25">
      <c r="B762" s="25">
        <v>1757</v>
      </c>
      <c r="C762" s="25" t="s">
        <v>31</v>
      </c>
      <c r="D762" s="25" t="s">
        <v>65</v>
      </c>
      <c r="E762" s="25">
        <v>3</v>
      </c>
      <c r="F762" s="25" t="s">
        <v>33</v>
      </c>
      <c r="G762" s="25">
        <v>45</v>
      </c>
      <c r="H762" s="25">
        <v>590000</v>
      </c>
      <c r="I762" s="25">
        <f>_xlfn.XLOOKUP('Clients Clustering'!B762,Data!P:P,Data!D:D)</f>
        <v>1600000</v>
      </c>
      <c r="K762" s="25">
        <f t="shared" si="22"/>
        <v>-3.0353260104926044E-2</v>
      </c>
      <c r="L762" s="25">
        <f t="shared" si="23"/>
        <v>-0.11265562605431255</v>
      </c>
      <c r="P762" s="25">
        <v>1</v>
      </c>
      <c r="Q762" s="25">
        <v>2</v>
      </c>
      <c r="R762" s="25">
        <v>2</v>
      </c>
      <c r="S762" s="25">
        <v>4</v>
      </c>
      <c r="T762" s="25">
        <v>3</v>
      </c>
      <c r="U762" s="25">
        <v>4</v>
      </c>
      <c r="V762" s="25">
        <v>5</v>
      </c>
      <c r="W762" s="25">
        <v>4</v>
      </c>
      <c r="X762" s="25">
        <v>3</v>
      </c>
      <c r="Y762" s="25">
        <v>4</v>
      </c>
    </row>
    <row r="763" spans="2:25" x14ac:dyDescent="0.25">
      <c r="B763" s="25">
        <v>1758</v>
      </c>
      <c r="C763" s="25" t="s">
        <v>31</v>
      </c>
      <c r="D763" s="25" t="s">
        <v>65</v>
      </c>
      <c r="E763" s="25">
        <v>4</v>
      </c>
      <c r="F763" s="25" t="s">
        <v>32</v>
      </c>
      <c r="G763" s="25">
        <v>47</v>
      </c>
      <c r="H763" s="25">
        <v>390000</v>
      </c>
      <c r="I763" s="25">
        <f>_xlfn.XLOOKUP('Clients Clustering'!B763,Data!P:P,Data!D:D)</f>
        <v>1080000</v>
      </c>
      <c r="K763" s="25">
        <f t="shared" si="22"/>
        <v>-1.0530482633029401</v>
      </c>
      <c r="L763" s="25">
        <f t="shared" si="23"/>
        <v>-1.042762819676283</v>
      </c>
      <c r="P763" s="25">
        <v>1</v>
      </c>
      <c r="Q763" s="25">
        <v>2</v>
      </c>
      <c r="R763" s="25">
        <v>2</v>
      </c>
      <c r="S763" s="25">
        <v>1</v>
      </c>
      <c r="T763" s="25">
        <v>5</v>
      </c>
      <c r="U763" s="25">
        <v>2</v>
      </c>
      <c r="V763" s="25">
        <v>2</v>
      </c>
      <c r="W763" s="25">
        <v>2</v>
      </c>
      <c r="X763" s="25">
        <v>5</v>
      </c>
      <c r="Y763" s="25">
        <v>8</v>
      </c>
    </row>
    <row r="764" spans="2:25" x14ac:dyDescent="0.25">
      <c r="B764" s="25">
        <v>1759</v>
      </c>
      <c r="C764" s="25" t="s">
        <v>31</v>
      </c>
      <c r="D764" s="25" t="s">
        <v>65</v>
      </c>
      <c r="E764" s="25">
        <v>4</v>
      </c>
      <c r="F764" s="25" t="s">
        <v>33</v>
      </c>
      <c r="G764" s="25">
        <v>50</v>
      </c>
      <c r="H764" s="25">
        <v>470000</v>
      </c>
      <c r="I764" s="25">
        <f>_xlfn.XLOOKUP('Clients Clustering'!B764,Data!P:P,Data!D:D)</f>
        <v>1490000</v>
      </c>
      <c r="K764" s="25">
        <f t="shared" si="22"/>
        <v>-0.64397026202373442</v>
      </c>
      <c r="L764" s="25">
        <f t="shared" si="23"/>
        <v>-0.30940907085896013</v>
      </c>
      <c r="P764" s="25">
        <v>1</v>
      </c>
      <c r="Q764" s="25">
        <v>1</v>
      </c>
      <c r="R764" s="25">
        <v>3</v>
      </c>
      <c r="S764" s="25">
        <v>2</v>
      </c>
      <c r="T764" s="25">
        <v>4</v>
      </c>
      <c r="U764" s="25">
        <v>1</v>
      </c>
      <c r="V764" s="25">
        <v>1</v>
      </c>
      <c r="W764" s="25">
        <v>1</v>
      </c>
      <c r="X764" s="25">
        <v>8</v>
      </c>
      <c r="Y764" s="25">
        <v>10</v>
      </c>
    </row>
    <row r="765" spans="2:25" x14ac:dyDescent="0.25">
      <c r="B765" s="25">
        <v>1760</v>
      </c>
      <c r="C765" s="25" t="s">
        <v>34</v>
      </c>
      <c r="D765" s="25" t="s">
        <v>65</v>
      </c>
      <c r="E765" s="25">
        <v>3</v>
      </c>
      <c r="F765" s="25" t="s">
        <v>33</v>
      </c>
      <c r="G765" s="25">
        <v>56</v>
      </c>
      <c r="H765" s="25">
        <v>1110000</v>
      </c>
      <c r="I765" s="25">
        <f>_xlfn.XLOOKUP('Clients Clustering'!B765,Data!P:P,Data!D:D)</f>
        <v>2000000</v>
      </c>
      <c r="K765" s="25">
        <f t="shared" si="22"/>
        <v>2.6286537482099104</v>
      </c>
      <c r="L765" s="25">
        <f t="shared" si="23"/>
        <v>0.60281144596258784</v>
      </c>
      <c r="P765" s="25">
        <v>1</v>
      </c>
      <c r="Q765" s="25">
        <v>2</v>
      </c>
      <c r="R765" s="25">
        <v>1</v>
      </c>
      <c r="S765" s="25">
        <v>3</v>
      </c>
      <c r="T765" s="25">
        <v>1</v>
      </c>
      <c r="U765" s="25">
        <v>5</v>
      </c>
      <c r="V765" s="25">
        <v>4</v>
      </c>
      <c r="W765" s="25">
        <v>6</v>
      </c>
      <c r="X765" s="25">
        <v>7</v>
      </c>
      <c r="Y765" s="25">
        <v>9</v>
      </c>
    </row>
    <row r="766" spans="2:25" x14ac:dyDescent="0.25">
      <c r="B766" s="25">
        <v>1761</v>
      </c>
      <c r="C766" s="25" t="s">
        <v>31</v>
      </c>
      <c r="D766" s="25" t="s">
        <v>66</v>
      </c>
      <c r="E766" s="25">
        <v>0</v>
      </c>
      <c r="F766" s="25" t="s">
        <v>33</v>
      </c>
      <c r="G766" s="25">
        <v>39</v>
      </c>
      <c r="H766" s="25">
        <v>430000</v>
      </c>
      <c r="I766" s="25">
        <f>_xlfn.XLOOKUP('Clients Clustering'!B766,Data!P:P,Data!D:D)</f>
        <v>1910000</v>
      </c>
      <c r="K766" s="25">
        <f t="shared" si="22"/>
        <v>-0.84850926266333726</v>
      </c>
      <c r="L766" s="25">
        <f t="shared" si="23"/>
        <v>0.44183135475878521</v>
      </c>
      <c r="P766" s="25">
        <v>1</v>
      </c>
      <c r="Q766" s="25">
        <v>2</v>
      </c>
      <c r="R766" s="25">
        <v>2</v>
      </c>
      <c r="S766" s="25">
        <v>4</v>
      </c>
      <c r="T766" s="25">
        <v>3</v>
      </c>
      <c r="U766" s="25">
        <v>4</v>
      </c>
      <c r="V766" s="25">
        <v>5</v>
      </c>
      <c r="W766" s="25">
        <v>4</v>
      </c>
      <c r="X766" s="25">
        <v>3</v>
      </c>
      <c r="Y766" s="25">
        <v>4</v>
      </c>
    </row>
    <row r="767" spans="2:25" x14ac:dyDescent="0.25">
      <c r="B767" s="25">
        <v>1762</v>
      </c>
      <c r="C767" s="25" t="s">
        <v>31</v>
      </c>
      <c r="D767" s="25" t="s">
        <v>65</v>
      </c>
      <c r="E767" s="25">
        <v>2</v>
      </c>
      <c r="F767" s="25" t="s">
        <v>33</v>
      </c>
      <c r="G767" s="25">
        <v>55</v>
      </c>
      <c r="H767" s="25">
        <v>380000</v>
      </c>
      <c r="I767" s="25">
        <f>_xlfn.XLOOKUP('Clients Clustering'!B767,Data!P:P,Data!D:D)</f>
        <v>900000</v>
      </c>
      <c r="K767" s="25">
        <f t="shared" si="22"/>
        <v>-1.1041830134628408</v>
      </c>
      <c r="L767" s="25">
        <f t="shared" si="23"/>
        <v>-1.3647230020838881</v>
      </c>
      <c r="P767" s="25">
        <v>1</v>
      </c>
      <c r="Q767" s="25">
        <v>2</v>
      </c>
      <c r="R767" s="25">
        <v>2</v>
      </c>
      <c r="S767" s="25">
        <v>1</v>
      </c>
      <c r="T767" s="25">
        <v>5</v>
      </c>
      <c r="U767" s="25">
        <v>2</v>
      </c>
      <c r="V767" s="25">
        <v>2</v>
      </c>
      <c r="W767" s="25">
        <v>2</v>
      </c>
      <c r="X767" s="25">
        <v>5</v>
      </c>
      <c r="Y767" s="25">
        <v>8</v>
      </c>
    </row>
    <row r="768" spans="2:25" x14ac:dyDescent="0.25">
      <c r="B768" s="25">
        <v>1763</v>
      </c>
      <c r="C768" s="25" t="s">
        <v>34</v>
      </c>
      <c r="D768" s="25" t="s">
        <v>65</v>
      </c>
      <c r="E768" s="25">
        <v>2</v>
      </c>
      <c r="F768" s="25" t="s">
        <v>33</v>
      </c>
      <c r="G768" s="25">
        <v>53</v>
      </c>
      <c r="H768" s="25">
        <v>550000</v>
      </c>
      <c r="I768" s="25">
        <f>_xlfn.XLOOKUP('Clients Clustering'!B768,Data!P:P,Data!D:D)</f>
        <v>1550000</v>
      </c>
      <c r="K768" s="25">
        <f t="shared" si="22"/>
        <v>-0.23489226074452885</v>
      </c>
      <c r="L768" s="25">
        <f t="shared" si="23"/>
        <v>-0.2020890100564251</v>
      </c>
      <c r="P768" s="25">
        <v>1</v>
      </c>
      <c r="Q768" s="25">
        <v>1</v>
      </c>
      <c r="R768" s="25">
        <v>3</v>
      </c>
      <c r="S768" s="25">
        <v>1</v>
      </c>
      <c r="T768" s="25">
        <v>5</v>
      </c>
      <c r="U768" s="25">
        <v>2</v>
      </c>
      <c r="V768" s="25">
        <v>2</v>
      </c>
      <c r="W768" s="25">
        <v>5</v>
      </c>
      <c r="X768" s="25">
        <v>6</v>
      </c>
      <c r="Y768" s="25">
        <v>7</v>
      </c>
    </row>
    <row r="769" spans="2:25" x14ac:dyDescent="0.25">
      <c r="B769" s="25">
        <v>1764</v>
      </c>
      <c r="C769" s="25" t="s">
        <v>31</v>
      </c>
      <c r="D769" s="25" t="s">
        <v>64</v>
      </c>
      <c r="E769" s="25">
        <v>0</v>
      </c>
      <c r="F769" s="25" t="s">
        <v>33</v>
      </c>
      <c r="G769" s="25">
        <v>41</v>
      </c>
      <c r="H769" s="25">
        <v>740000</v>
      </c>
      <c r="I769" s="25">
        <f>_xlfn.XLOOKUP('Clients Clustering'!B769,Data!P:P,Data!D:D)</f>
        <v>1860000</v>
      </c>
      <c r="K769" s="25">
        <f t="shared" si="22"/>
        <v>0.73666799229358448</v>
      </c>
      <c r="L769" s="25">
        <f t="shared" si="23"/>
        <v>0.35239797075667267</v>
      </c>
      <c r="P769" s="25">
        <v>1</v>
      </c>
      <c r="Q769" s="25">
        <v>2</v>
      </c>
      <c r="R769" s="25">
        <v>2</v>
      </c>
      <c r="S769" s="25">
        <v>1</v>
      </c>
      <c r="T769" s="25">
        <v>5</v>
      </c>
      <c r="U769" s="25">
        <v>2</v>
      </c>
      <c r="V769" s="25">
        <v>2</v>
      </c>
      <c r="W769" s="25">
        <v>2</v>
      </c>
      <c r="X769" s="25">
        <v>5</v>
      </c>
      <c r="Y769" s="25">
        <v>5</v>
      </c>
    </row>
    <row r="770" spans="2:25" x14ac:dyDescent="0.25">
      <c r="B770" s="25">
        <v>1765</v>
      </c>
      <c r="C770" s="25" t="s">
        <v>31</v>
      </c>
      <c r="D770" s="25" t="s">
        <v>65</v>
      </c>
      <c r="E770" s="25">
        <v>2</v>
      </c>
      <c r="F770" s="25" t="s">
        <v>32</v>
      </c>
      <c r="G770" s="25">
        <v>55</v>
      </c>
      <c r="H770" s="25">
        <v>600000</v>
      </c>
      <c r="I770" s="25">
        <f>_xlfn.XLOOKUP('Clients Clustering'!B770,Data!P:P,Data!D:D)</f>
        <v>1630000</v>
      </c>
      <c r="K770" s="25">
        <f t="shared" si="22"/>
        <v>2.0781490054974653E-2</v>
      </c>
      <c r="L770" s="25">
        <f t="shared" si="23"/>
        <v>-5.8995595653045033E-2</v>
      </c>
      <c r="P770" s="25">
        <v>1</v>
      </c>
      <c r="Q770" s="25">
        <v>2</v>
      </c>
      <c r="R770" s="25">
        <v>2</v>
      </c>
      <c r="S770" s="25">
        <v>1</v>
      </c>
      <c r="T770" s="25">
        <v>5</v>
      </c>
      <c r="U770" s="25">
        <v>2</v>
      </c>
      <c r="V770" s="25">
        <v>2</v>
      </c>
      <c r="W770" s="25">
        <v>2</v>
      </c>
      <c r="X770" s="25">
        <v>5</v>
      </c>
      <c r="Y770" s="25">
        <v>8</v>
      </c>
    </row>
    <row r="771" spans="2:25" x14ac:dyDescent="0.25">
      <c r="B771" s="25">
        <v>1766</v>
      </c>
      <c r="C771" s="25" t="s">
        <v>31</v>
      </c>
      <c r="D771" s="25" t="s">
        <v>65</v>
      </c>
      <c r="E771" s="25">
        <v>4</v>
      </c>
      <c r="F771" s="25" t="s">
        <v>33</v>
      </c>
      <c r="G771" s="25">
        <v>65</v>
      </c>
      <c r="H771" s="25">
        <v>510000</v>
      </c>
      <c r="I771" s="25">
        <f>_xlfn.XLOOKUP('Clients Clustering'!B771,Data!P:P,Data!D:D)</f>
        <v>1540000</v>
      </c>
      <c r="K771" s="25">
        <f t="shared" si="22"/>
        <v>-0.43943126138413163</v>
      </c>
      <c r="L771" s="25">
        <f t="shared" si="23"/>
        <v>-0.2199756868568476</v>
      </c>
      <c r="P771" s="25">
        <v>1</v>
      </c>
      <c r="Q771" s="25">
        <v>2</v>
      </c>
      <c r="R771" s="25">
        <v>2</v>
      </c>
      <c r="S771" s="25">
        <v>1</v>
      </c>
      <c r="T771" s="25">
        <v>2</v>
      </c>
      <c r="U771" s="25">
        <v>3</v>
      </c>
      <c r="V771" s="25">
        <v>3</v>
      </c>
      <c r="W771" s="25">
        <v>3</v>
      </c>
      <c r="X771" s="25">
        <v>2</v>
      </c>
      <c r="Y771" s="25">
        <v>3</v>
      </c>
    </row>
    <row r="772" spans="2:25" x14ac:dyDescent="0.25">
      <c r="B772" s="25">
        <v>1767</v>
      </c>
      <c r="C772" s="25" t="s">
        <v>31</v>
      </c>
      <c r="D772" s="25" t="s">
        <v>66</v>
      </c>
      <c r="E772" s="25">
        <v>0</v>
      </c>
      <c r="F772" s="25" t="s">
        <v>33</v>
      </c>
      <c r="G772" s="25">
        <v>34</v>
      </c>
      <c r="H772" s="25">
        <v>800000</v>
      </c>
      <c r="I772" s="25">
        <f>_xlfn.XLOOKUP('Clients Clustering'!B772,Data!P:P,Data!D:D)</f>
        <v>650000</v>
      </c>
      <c r="K772" s="25">
        <f t="shared" si="22"/>
        <v>1.0434764932529885</v>
      </c>
      <c r="L772" s="25">
        <f t="shared" si="23"/>
        <v>-1.8118899220944509</v>
      </c>
      <c r="P772" s="25">
        <v>1</v>
      </c>
      <c r="Q772" s="25">
        <v>1</v>
      </c>
      <c r="R772" s="25">
        <v>3</v>
      </c>
      <c r="S772" s="25">
        <v>2</v>
      </c>
      <c r="T772" s="25">
        <v>4</v>
      </c>
      <c r="U772" s="25">
        <v>1</v>
      </c>
      <c r="V772" s="25">
        <v>1</v>
      </c>
      <c r="W772" s="25">
        <v>1</v>
      </c>
      <c r="X772" s="25">
        <v>8</v>
      </c>
      <c r="Y772" s="25">
        <v>10</v>
      </c>
    </row>
    <row r="773" spans="2:25" x14ac:dyDescent="0.25">
      <c r="B773" s="25">
        <v>1768</v>
      </c>
      <c r="C773" s="25" t="s">
        <v>34</v>
      </c>
      <c r="D773" s="25" t="s">
        <v>65</v>
      </c>
      <c r="E773" s="25">
        <v>4</v>
      </c>
      <c r="F773" s="25" t="s">
        <v>33</v>
      </c>
      <c r="G773" s="25">
        <v>64</v>
      </c>
      <c r="H773" s="25">
        <v>1180000</v>
      </c>
      <c r="I773" s="25">
        <f>_xlfn.XLOOKUP('Clients Clustering'!B773,Data!P:P,Data!D:D)</f>
        <v>1880000</v>
      </c>
      <c r="K773" s="25">
        <f t="shared" si="22"/>
        <v>2.986596999329215</v>
      </c>
      <c r="L773" s="25">
        <f t="shared" si="23"/>
        <v>0.38817132435751767</v>
      </c>
      <c r="P773" s="25">
        <v>1</v>
      </c>
      <c r="Q773" s="25">
        <v>2</v>
      </c>
      <c r="R773" s="25">
        <v>2</v>
      </c>
      <c r="S773" s="25">
        <v>1</v>
      </c>
      <c r="T773" s="25">
        <v>5</v>
      </c>
      <c r="U773" s="25">
        <v>2</v>
      </c>
      <c r="V773" s="25">
        <v>2</v>
      </c>
      <c r="W773" s="25">
        <v>2</v>
      </c>
      <c r="X773" s="25">
        <v>5</v>
      </c>
      <c r="Y773" s="25">
        <v>8</v>
      </c>
    </row>
    <row r="774" spans="2:25" x14ac:dyDescent="0.25">
      <c r="B774" s="25">
        <v>1769</v>
      </c>
      <c r="C774" s="25" t="s">
        <v>31</v>
      </c>
      <c r="D774" s="25" t="s">
        <v>66</v>
      </c>
      <c r="E774" s="25">
        <v>0</v>
      </c>
      <c r="F774" s="25" t="s">
        <v>33</v>
      </c>
      <c r="G774" s="25">
        <v>33</v>
      </c>
      <c r="H774" s="25">
        <v>610000</v>
      </c>
      <c r="I774" s="25">
        <f>_xlfn.XLOOKUP('Clients Clustering'!B774,Data!P:P,Data!D:D)</f>
        <v>1510000</v>
      </c>
      <c r="K774" s="25">
        <f t="shared" ref="K774:K837" si="24">STANDARDIZE(H774,AVERAGE(H:H),_xlfn.STDEV.S(H:H))</f>
        <v>7.1916240214875346E-2</v>
      </c>
      <c r="L774" s="25">
        <f t="shared" ref="L774:L837" si="25">STANDARDIZE(I774,AVERAGE(I:I),_xlfn.STDEV.S(I:I))</f>
        <v>-0.27363571725811514</v>
      </c>
      <c r="P774" s="25">
        <v>1</v>
      </c>
      <c r="Q774" s="25">
        <v>2</v>
      </c>
      <c r="R774" s="25">
        <v>2</v>
      </c>
      <c r="S774" s="25">
        <v>1</v>
      </c>
      <c r="T774" s="25">
        <v>2</v>
      </c>
      <c r="U774" s="25">
        <v>3</v>
      </c>
      <c r="V774" s="25">
        <v>3</v>
      </c>
      <c r="W774" s="25">
        <v>3</v>
      </c>
      <c r="X774" s="25">
        <v>1</v>
      </c>
      <c r="Y774" s="25">
        <v>2</v>
      </c>
    </row>
    <row r="775" spans="2:25" x14ac:dyDescent="0.25">
      <c r="B775" s="25">
        <v>1770</v>
      </c>
      <c r="C775" s="25" t="s">
        <v>31</v>
      </c>
      <c r="D775" s="25" t="s">
        <v>65</v>
      </c>
      <c r="E775" s="25">
        <v>4</v>
      </c>
      <c r="F775" s="25" t="s">
        <v>32</v>
      </c>
      <c r="G775" s="25">
        <v>40</v>
      </c>
      <c r="H775" s="25">
        <v>630000</v>
      </c>
      <c r="I775" s="25">
        <f>_xlfn.XLOOKUP('Clients Clustering'!B775,Data!P:P,Data!D:D)</f>
        <v>840000</v>
      </c>
      <c r="K775" s="25">
        <f t="shared" si="24"/>
        <v>0.17418574053467675</v>
      </c>
      <c r="L775" s="25">
        <f t="shared" si="25"/>
        <v>-1.4720430628864232</v>
      </c>
      <c r="P775" s="25">
        <v>1</v>
      </c>
      <c r="Q775" s="25">
        <v>1</v>
      </c>
      <c r="R775" s="25">
        <v>3</v>
      </c>
      <c r="S775" s="25">
        <v>2</v>
      </c>
      <c r="T775" s="25">
        <v>4</v>
      </c>
      <c r="U775" s="25">
        <v>1</v>
      </c>
      <c r="V775" s="25">
        <v>1</v>
      </c>
      <c r="W775" s="25">
        <v>5</v>
      </c>
      <c r="X775" s="25">
        <v>6</v>
      </c>
      <c r="Y775" s="25">
        <v>7</v>
      </c>
    </row>
    <row r="776" spans="2:25" x14ac:dyDescent="0.25">
      <c r="B776" s="25">
        <v>1771</v>
      </c>
      <c r="C776" s="25" t="s">
        <v>31</v>
      </c>
      <c r="D776" s="25" t="s">
        <v>65</v>
      </c>
      <c r="E776" s="25">
        <v>4</v>
      </c>
      <c r="F776" s="25" t="s">
        <v>33</v>
      </c>
      <c r="G776" s="25">
        <v>64</v>
      </c>
      <c r="H776" s="25">
        <v>850000</v>
      </c>
      <c r="I776" s="25">
        <f>_xlfn.XLOOKUP('Clients Clustering'!B776,Data!P:P,Data!D:D)</f>
        <v>1930000</v>
      </c>
      <c r="K776" s="25">
        <f t="shared" si="24"/>
        <v>1.299150244052492</v>
      </c>
      <c r="L776" s="25">
        <f t="shared" si="25"/>
        <v>0.47760470835963026</v>
      </c>
      <c r="P776" s="25">
        <v>1</v>
      </c>
      <c r="Q776" s="25">
        <v>2</v>
      </c>
      <c r="R776" s="25">
        <v>2</v>
      </c>
      <c r="S776" s="25">
        <v>1</v>
      </c>
      <c r="T776" s="25">
        <v>5</v>
      </c>
      <c r="U776" s="25">
        <v>2</v>
      </c>
      <c r="V776" s="25">
        <v>2</v>
      </c>
      <c r="W776" s="25">
        <v>2</v>
      </c>
      <c r="X776" s="25">
        <v>5</v>
      </c>
      <c r="Y776" s="25">
        <v>5</v>
      </c>
    </row>
    <row r="777" spans="2:25" x14ac:dyDescent="0.25">
      <c r="B777" s="25">
        <v>1772</v>
      </c>
      <c r="C777" s="25" t="s">
        <v>31</v>
      </c>
      <c r="D777" s="25" t="s">
        <v>65</v>
      </c>
      <c r="E777" s="25">
        <v>2</v>
      </c>
      <c r="F777" s="25" t="s">
        <v>33</v>
      </c>
      <c r="G777" s="25">
        <v>63</v>
      </c>
      <c r="H777" s="25">
        <v>500000</v>
      </c>
      <c r="I777" s="25">
        <f>_xlfn.XLOOKUP('Clients Clustering'!B777,Data!P:P,Data!D:D)</f>
        <v>1790000</v>
      </c>
      <c r="K777" s="25">
        <f t="shared" si="24"/>
        <v>-0.49056601154403234</v>
      </c>
      <c r="L777" s="25">
        <f t="shared" si="25"/>
        <v>0.22719123315371512</v>
      </c>
      <c r="P777" s="25">
        <v>1</v>
      </c>
      <c r="Q777" s="25">
        <v>2</v>
      </c>
      <c r="R777" s="25">
        <v>2</v>
      </c>
      <c r="S777" s="25">
        <v>1</v>
      </c>
      <c r="T777" s="25">
        <v>5</v>
      </c>
      <c r="U777" s="25">
        <v>2</v>
      </c>
      <c r="V777" s="25">
        <v>2</v>
      </c>
      <c r="W777" s="25">
        <v>2</v>
      </c>
      <c r="X777" s="25">
        <v>5</v>
      </c>
      <c r="Y777" s="25">
        <v>8</v>
      </c>
    </row>
    <row r="778" spans="2:25" x14ac:dyDescent="0.25">
      <c r="B778" s="25">
        <v>1773</v>
      </c>
      <c r="C778" s="25" t="s">
        <v>31</v>
      </c>
      <c r="D778" s="25" t="s">
        <v>65</v>
      </c>
      <c r="E778" s="25">
        <v>4</v>
      </c>
      <c r="F778" s="25" t="s">
        <v>32</v>
      </c>
      <c r="G778" s="25">
        <v>47</v>
      </c>
      <c r="H778" s="25">
        <v>620000</v>
      </c>
      <c r="I778" s="25">
        <f>_xlfn.XLOOKUP('Clients Clustering'!B778,Data!P:P,Data!D:D)</f>
        <v>1410000</v>
      </c>
      <c r="K778" s="25">
        <f t="shared" si="24"/>
        <v>0.12305099037477606</v>
      </c>
      <c r="L778" s="25">
        <f t="shared" si="25"/>
        <v>-0.45250248526234021</v>
      </c>
      <c r="P778" s="25">
        <v>1</v>
      </c>
      <c r="Q778" s="25">
        <v>1</v>
      </c>
      <c r="R778" s="25">
        <v>1</v>
      </c>
      <c r="S778" s="25">
        <v>3</v>
      </c>
      <c r="T778" s="25">
        <v>1</v>
      </c>
      <c r="U778" s="25">
        <v>5</v>
      </c>
      <c r="V778" s="25">
        <v>6</v>
      </c>
      <c r="W778" s="25">
        <v>8</v>
      </c>
      <c r="X778" s="25">
        <v>9</v>
      </c>
      <c r="Y778" s="25">
        <v>1</v>
      </c>
    </row>
    <row r="779" spans="2:25" x14ac:dyDescent="0.25">
      <c r="B779" s="25">
        <v>1774</v>
      </c>
      <c r="C779" s="25" t="s">
        <v>31</v>
      </c>
      <c r="D779" s="25" t="s">
        <v>65</v>
      </c>
      <c r="E779" s="25">
        <v>3</v>
      </c>
      <c r="F779" s="25" t="s">
        <v>33</v>
      </c>
      <c r="G779" s="25">
        <v>50</v>
      </c>
      <c r="H779" s="25">
        <v>600000</v>
      </c>
      <c r="I779" s="25">
        <f>_xlfn.XLOOKUP('Clients Clustering'!B779,Data!P:P,Data!D:D)</f>
        <v>2580000</v>
      </c>
      <c r="K779" s="25">
        <f t="shared" si="24"/>
        <v>2.0781490054974653E-2</v>
      </c>
      <c r="L779" s="25">
        <f t="shared" si="25"/>
        <v>1.6402387003870933</v>
      </c>
      <c r="P779" s="25">
        <v>1</v>
      </c>
      <c r="Q779" s="25">
        <v>2</v>
      </c>
      <c r="R779" s="25">
        <v>2</v>
      </c>
      <c r="S779" s="25">
        <v>1</v>
      </c>
      <c r="T779" s="25">
        <v>2</v>
      </c>
      <c r="U779" s="25">
        <v>3</v>
      </c>
      <c r="V779" s="25">
        <v>3</v>
      </c>
      <c r="W779" s="25">
        <v>3</v>
      </c>
      <c r="X779" s="25">
        <v>1</v>
      </c>
      <c r="Y779" s="25">
        <v>2</v>
      </c>
    </row>
    <row r="780" spans="2:25" x14ac:dyDescent="0.25">
      <c r="B780" s="25">
        <v>1775</v>
      </c>
      <c r="C780" s="25" t="s">
        <v>31</v>
      </c>
      <c r="D780" s="25" t="s">
        <v>66</v>
      </c>
      <c r="E780" s="25">
        <v>0</v>
      </c>
      <c r="F780" s="25" t="s">
        <v>33</v>
      </c>
      <c r="G780" s="25">
        <v>31</v>
      </c>
      <c r="H780" s="25">
        <v>670000</v>
      </c>
      <c r="I780" s="25">
        <f>_xlfn.XLOOKUP('Clients Clustering'!B780,Data!P:P,Data!D:D)</f>
        <v>1200000</v>
      </c>
      <c r="K780" s="25">
        <f t="shared" si="24"/>
        <v>0.37872474117427957</v>
      </c>
      <c r="L780" s="25">
        <f t="shared" si="25"/>
        <v>-0.82812269807121286</v>
      </c>
      <c r="P780" s="25">
        <v>1</v>
      </c>
      <c r="Q780" s="25">
        <v>1</v>
      </c>
      <c r="R780" s="25">
        <v>3</v>
      </c>
      <c r="S780" s="25">
        <v>2</v>
      </c>
      <c r="T780" s="25">
        <v>4</v>
      </c>
      <c r="U780" s="25">
        <v>1</v>
      </c>
      <c r="V780" s="25">
        <v>1</v>
      </c>
      <c r="W780" s="25">
        <v>1</v>
      </c>
      <c r="X780" s="25">
        <v>8</v>
      </c>
      <c r="Y780" s="25">
        <v>10</v>
      </c>
    </row>
    <row r="781" spans="2:25" x14ac:dyDescent="0.25">
      <c r="B781" s="25">
        <v>1776</v>
      </c>
      <c r="C781" s="25" t="s">
        <v>31</v>
      </c>
      <c r="D781" s="25" t="s">
        <v>65</v>
      </c>
      <c r="E781" s="25">
        <v>4</v>
      </c>
      <c r="F781" s="25" t="s">
        <v>32</v>
      </c>
      <c r="G781" s="25">
        <v>52</v>
      </c>
      <c r="H781" s="25">
        <v>1110000</v>
      </c>
      <c r="I781" s="25">
        <f>_xlfn.XLOOKUP('Clients Clustering'!B781,Data!P:P,Data!D:D)</f>
        <v>1910000</v>
      </c>
      <c r="K781" s="25">
        <f t="shared" si="24"/>
        <v>2.6286537482099104</v>
      </c>
      <c r="L781" s="25">
        <f t="shared" si="25"/>
        <v>0.44183135475878521</v>
      </c>
      <c r="P781" s="25">
        <v>1</v>
      </c>
      <c r="Q781" s="25">
        <v>1</v>
      </c>
      <c r="R781" s="25">
        <v>1</v>
      </c>
      <c r="S781" s="25">
        <v>3</v>
      </c>
      <c r="T781" s="25">
        <v>1</v>
      </c>
      <c r="U781" s="25">
        <v>5</v>
      </c>
      <c r="V781" s="25">
        <v>6</v>
      </c>
      <c r="W781" s="25">
        <v>8</v>
      </c>
      <c r="X781" s="25">
        <v>9</v>
      </c>
      <c r="Y781" s="25">
        <v>1</v>
      </c>
    </row>
    <row r="782" spans="2:25" x14ac:dyDescent="0.25">
      <c r="B782" s="25">
        <v>1777</v>
      </c>
      <c r="C782" s="25" t="s">
        <v>31</v>
      </c>
      <c r="D782" s="25" t="s">
        <v>65</v>
      </c>
      <c r="E782" s="25">
        <v>3</v>
      </c>
      <c r="F782" s="25" t="s">
        <v>33</v>
      </c>
      <c r="G782" s="25">
        <v>44</v>
      </c>
      <c r="H782" s="25">
        <v>460000</v>
      </c>
      <c r="I782" s="25">
        <f>_xlfn.XLOOKUP('Clients Clustering'!B782,Data!P:P,Data!D:D)</f>
        <v>2840000</v>
      </c>
      <c r="K782" s="25">
        <f t="shared" si="24"/>
        <v>-0.69510501218363507</v>
      </c>
      <c r="L782" s="25">
        <f t="shared" si="25"/>
        <v>2.1052922971980785</v>
      </c>
      <c r="P782" s="25">
        <v>1</v>
      </c>
      <c r="Q782" s="25">
        <v>2</v>
      </c>
      <c r="R782" s="25">
        <v>2</v>
      </c>
      <c r="S782" s="25">
        <v>1</v>
      </c>
      <c r="T782" s="25">
        <v>5</v>
      </c>
      <c r="U782" s="25">
        <v>2</v>
      </c>
      <c r="V782" s="25">
        <v>2</v>
      </c>
      <c r="W782" s="25">
        <v>2</v>
      </c>
      <c r="X782" s="25">
        <v>5</v>
      </c>
      <c r="Y782" s="25">
        <v>8</v>
      </c>
    </row>
    <row r="783" spans="2:25" x14ac:dyDescent="0.25">
      <c r="B783" s="25">
        <v>1778</v>
      </c>
      <c r="C783" s="25" t="s">
        <v>34</v>
      </c>
      <c r="D783" s="25" t="s">
        <v>65</v>
      </c>
      <c r="E783" s="25">
        <v>3</v>
      </c>
      <c r="F783" s="25" t="s">
        <v>33</v>
      </c>
      <c r="G783" s="25">
        <v>65</v>
      </c>
      <c r="H783" s="25">
        <v>620000</v>
      </c>
      <c r="I783" s="25">
        <f>_xlfn.XLOOKUP('Clients Clustering'!B783,Data!P:P,Data!D:D)</f>
        <v>1520000</v>
      </c>
      <c r="K783" s="25">
        <f t="shared" si="24"/>
        <v>0.12305099037477606</v>
      </c>
      <c r="L783" s="25">
        <f t="shared" si="25"/>
        <v>-0.25574904045769264</v>
      </c>
      <c r="P783" s="25">
        <v>1</v>
      </c>
      <c r="Q783" s="25">
        <v>2</v>
      </c>
      <c r="R783" s="25">
        <v>2</v>
      </c>
      <c r="S783" s="25">
        <v>1</v>
      </c>
      <c r="T783" s="25">
        <v>2</v>
      </c>
      <c r="U783" s="25">
        <v>3</v>
      </c>
      <c r="V783" s="25">
        <v>3</v>
      </c>
      <c r="W783" s="25">
        <v>3</v>
      </c>
      <c r="X783" s="25">
        <v>2</v>
      </c>
      <c r="Y783" s="25">
        <v>3</v>
      </c>
    </row>
    <row r="784" spans="2:25" x14ac:dyDescent="0.25">
      <c r="B784" s="25">
        <v>1779</v>
      </c>
      <c r="C784" s="25" t="s">
        <v>31</v>
      </c>
      <c r="D784" s="25" t="s">
        <v>65</v>
      </c>
      <c r="E784" s="25">
        <v>4</v>
      </c>
      <c r="F784" s="25" t="s">
        <v>33</v>
      </c>
      <c r="G784" s="25">
        <v>59</v>
      </c>
      <c r="H784" s="25">
        <v>740000</v>
      </c>
      <c r="I784" s="25">
        <f>_xlfn.XLOOKUP('Clients Clustering'!B784,Data!P:P,Data!D:D)</f>
        <v>1340000</v>
      </c>
      <c r="K784" s="25">
        <f t="shared" si="24"/>
        <v>0.73666799229358448</v>
      </c>
      <c r="L784" s="25">
        <f t="shared" si="25"/>
        <v>-0.5777092228652978</v>
      </c>
      <c r="P784" s="25">
        <v>1</v>
      </c>
      <c r="Q784" s="25">
        <v>2</v>
      </c>
      <c r="R784" s="25">
        <v>2</v>
      </c>
      <c r="S784" s="25">
        <v>1</v>
      </c>
      <c r="T784" s="25">
        <v>5</v>
      </c>
      <c r="U784" s="25">
        <v>2</v>
      </c>
      <c r="V784" s="25">
        <v>2</v>
      </c>
      <c r="W784" s="25">
        <v>2</v>
      </c>
      <c r="X784" s="25">
        <v>5</v>
      </c>
      <c r="Y784" s="25">
        <v>5</v>
      </c>
    </row>
    <row r="785" spans="2:25" x14ac:dyDescent="0.25">
      <c r="B785" s="25">
        <v>1780</v>
      </c>
      <c r="C785" s="25" t="s">
        <v>34</v>
      </c>
      <c r="D785" s="25" t="s">
        <v>65</v>
      </c>
      <c r="E785" s="25">
        <v>3</v>
      </c>
      <c r="F785" s="25" t="s">
        <v>33</v>
      </c>
      <c r="G785" s="25">
        <v>61</v>
      </c>
      <c r="H785" s="25">
        <v>580000</v>
      </c>
      <c r="I785" s="25">
        <f>_xlfn.XLOOKUP('Clients Clustering'!B785,Data!P:P,Data!D:D)</f>
        <v>1770000</v>
      </c>
      <c r="K785" s="25">
        <f t="shared" si="24"/>
        <v>-8.1488010264826743E-2</v>
      </c>
      <c r="L785" s="25">
        <f t="shared" si="25"/>
        <v>0.1914178795528701</v>
      </c>
      <c r="P785" s="25">
        <v>1</v>
      </c>
      <c r="Q785" s="25">
        <v>2</v>
      </c>
      <c r="R785" s="25">
        <v>2</v>
      </c>
      <c r="S785" s="25">
        <v>1</v>
      </c>
      <c r="T785" s="25">
        <v>5</v>
      </c>
      <c r="U785" s="25">
        <v>2</v>
      </c>
      <c r="V785" s="25">
        <v>2</v>
      </c>
      <c r="W785" s="25">
        <v>2</v>
      </c>
      <c r="X785" s="25">
        <v>5</v>
      </c>
      <c r="Y785" s="25">
        <v>5</v>
      </c>
    </row>
    <row r="786" spans="2:25" x14ac:dyDescent="0.25">
      <c r="B786" s="25">
        <v>1781</v>
      </c>
      <c r="C786" s="25" t="s">
        <v>31</v>
      </c>
      <c r="D786" s="25" t="s">
        <v>65</v>
      </c>
      <c r="E786" s="25">
        <v>4</v>
      </c>
      <c r="F786" s="25" t="s">
        <v>32</v>
      </c>
      <c r="G786" s="25">
        <v>41</v>
      </c>
      <c r="H786" s="25">
        <v>520000</v>
      </c>
      <c r="I786" s="25">
        <f>_xlfn.XLOOKUP('Clients Clustering'!B786,Data!P:P,Data!D:D)</f>
        <v>1660000</v>
      </c>
      <c r="K786" s="25">
        <f t="shared" si="24"/>
        <v>-0.38829651122423092</v>
      </c>
      <c r="L786" s="25">
        <f t="shared" si="25"/>
        <v>-5.3355652517775038E-3</v>
      </c>
      <c r="P786" s="25">
        <v>1</v>
      </c>
      <c r="Q786" s="25">
        <v>2</v>
      </c>
      <c r="R786" s="25">
        <v>2</v>
      </c>
      <c r="S786" s="25">
        <v>1</v>
      </c>
      <c r="T786" s="25">
        <v>5</v>
      </c>
      <c r="U786" s="25">
        <v>2</v>
      </c>
      <c r="V786" s="25">
        <v>2</v>
      </c>
      <c r="W786" s="25">
        <v>2</v>
      </c>
      <c r="X786" s="25">
        <v>5</v>
      </c>
      <c r="Y786" s="25">
        <v>5</v>
      </c>
    </row>
    <row r="787" spans="2:25" x14ac:dyDescent="0.25">
      <c r="B787" s="25">
        <v>1782</v>
      </c>
      <c r="C787" s="25" t="s">
        <v>31</v>
      </c>
      <c r="D787" s="25" t="s">
        <v>66</v>
      </c>
      <c r="E787" s="25">
        <v>0</v>
      </c>
      <c r="F787" s="25" t="s">
        <v>33</v>
      </c>
      <c r="G787" s="25">
        <v>38</v>
      </c>
      <c r="H787" s="25">
        <v>580000</v>
      </c>
      <c r="I787" s="25">
        <f>_xlfn.XLOOKUP('Clients Clustering'!B787,Data!P:P,Data!D:D)</f>
        <v>1700000</v>
      </c>
      <c r="K787" s="25">
        <f t="shared" si="24"/>
        <v>-8.1488010264826743E-2</v>
      </c>
      <c r="L787" s="25">
        <f t="shared" si="25"/>
        <v>6.6211141949912525E-2</v>
      </c>
      <c r="P787" s="25">
        <v>1</v>
      </c>
      <c r="Q787" s="25">
        <v>2</v>
      </c>
      <c r="R787" s="25">
        <v>2</v>
      </c>
      <c r="S787" s="25">
        <v>1</v>
      </c>
      <c r="T787" s="25">
        <v>5</v>
      </c>
      <c r="U787" s="25">
        <v>2</v>
      </c>
      <c r="V787" s="25">
        <v>2</v>
      </c>
      <c r="W787" s="25">
        <v>2</v>
      </c>
      <c r="X787" s="25">
        <v>5</v>
      </c>
      <c r="Y787" s="25">
        <v>8</v>
      </c>
    </row>
    <row r="788" spans="2:25" x14ac:dyDescent="0.25">
      <c r="B788" s="25">
        <v>1783</v>
      </c>
      <c r="C788" s="25" t="s">
        <v>31</v>
      </c>
      <c r="D788" s="25" t="s">
        <v>65</v>
      </c>
      <c r="E788" s="25">
        <v>4</v>
      </c>
      <c r="F788" s="25" t="s">
        <v>32</v>
      </c>
      <c r="G788" s="25">
        <v>57</v>
      </c>
      <c r="H788" s="25">
        <v>550000</v>
      </c>
      <c r="I788" s="25">
        <f>_xlfn.XLOOKUP('Clients Clustering'!B788,Data!P:P,Data!D:D)</f>
        <v>1500000</v>
      </c>
      <c r="K788" s="25">
        <f t="shared" si="24"/>
        <v>-0.23489226074452885</v>
      </c>
      <c r="L788" s="25">
        <f t="shared" si="25"/>
        <v>-0.29152239405853764</v>
      </c>
      <c r="P788" s="25">
        <v>1</v>
      </c>
      <c r="Q788" s="25">
        <v>2</v>
      </c>
      <c r="R788" s="25">
        <v>2</v>
      </c>
      <c r="S788" s="25">
        <v>4</v>
      </c>
      <c r="T788" s="25">
        <v>3</v>
      </c>
      <c r="U788" s="25">
        <v>4</v>
      </c>
      <c r="V788" s="25">
        <v>5</v>
      </c>
      <c r="W788" s="25">
        <v>4</v>
      </c>
      <c r="X788" s="25">
        <v>3</v>
      </c>
      <c r="Y788" s="25">
        <v>4</v>
      </c>
    </row>
    <row r="789" spans="2:25" x14ac:dyDescent="0.25">
      <c r="B789" s="25">
        <v>1784</v>
      </c>
      <c r="C789" s="25" t="s">
        <v>31</v>
      </c>
      <c r="D789" s="25" t="s">
        <v>66</v>
      </c>
      <c r="E789" s="25">
        <v>0</v>
      </c>
      <c r="F789" s="25" t="s">
        <v>33</v>
      </c>
      <c r="G789" s="25">
        <v>34</v>
      </c>
      <c r="H789" s="25">
        <v>380000</v>
      </c>
      <c r="I789" s="25">
        <f>_xlfn.XLOOKUP('Clients Clustering'!B789,Data!P:P,Data!D:D)</f>
        <v>860000</v>
      </c>
      <c r="K789" s="25">
        <f t="shared" si="24"/>
        <v>-1.1041830134628408</v>
      </c>
      <c r="L789" s="25">
        <f t="shared" si="25"/>
        <v>-1.4362697092855783</v>
      </c>
      <c r="P789" s="25">
        <v>1</v>
      </c>
      <c r="Q789" s="25">
        <v>2</v>
      </c>
      <c r="R789" s="25">
        <v>2</v>
      </c>
      <c r="S789" s="25">
        <v>1</v>
      </c>
      <c r="T789" s="25">
        <v>5</v>
      </c>
      <c r="U789" s="25">
        <v>2</v>
      </c>
      <c r="V789" s="25">
        <v>2</v>
      </c>
      <c r="W789" s="25">
        <v>2</v>
      </c>
      <c r="X789" s="25">
        <v>5</v>
      </c>
      <c r="Y789" s="25">
        <v>8</v>
      </c>
    </row>
    <row r="790" spans="2:25" x14ac:dyDescent="0.25">
      <c r="B790" s="25">
        <v>1785</v>
      </c>
      <c r="C790" s="25" t="s">
        <v>31</v>
      </c>
      <c r="D790" s="25" t="s">
        <v>66</v>
      </c>
      <c r="E790" s="25">
        <v>0</v>
      </c>
      <c r="F790" s="25" t="s">
        <v>32</v>
      </c>
      <c r="G790" s="25">
        <v>32</v>
      </c>
      <c r="H790" s="25">
        <v>580000</v>
      </c>
      <c r="I790" s="25">
        <f>_xlfn.XLOOKUP('Clients Clustering'!B790,Data!P:P,Data!D:D)</f>
        <v>1590000</v>
      </c>
      <c r="K790" s="25">
        <f t="shared" si="24"/>
        <v>-8.1488010264826743E-2</v>
      </c>
      <c r="L790" s="25">
        <f t="shared" si="25"/>
        <v>-0.13054230285473506</v>
      </c>
      <c r="P790" s="25">
        <v>1</v>
      </c>
      <c r="Q790" s="25">
        <v>2</v>
      </c>
      <c r="R790" s="25">
        <v>2</v>
      </c>
      <c r="S790" s="25">
        <v>1</v>
      </c>
      <c r="T790" s="25">
        <v>5</v>
      </c>
      <c r="U790" s="25">
        <v>2</v>
      </c>
      <c r="V790" s="25">
        <v>2</v>
      </c>
      <c r="W790" s="25">
        <v>2</v>
      </c>
      <c r="X790" s="25">
        <v>5</v>
      </c>
      <c r="Y790" s="25">
        <v>5</v>
      </c>
    </row>
    <row r="791" spans="2:25" x14ac:dyDescent="0.25">
      <c r="B791" s="25">
        <v>1786</v>
      </c>
      <c r="C791" s="25" t="s">
        <v>34</v>
      </c>
      <c r="D791" s="25" t="s">
        <v>65</v>
      </c>
      <c r="E791" s="25">
        <v>4</v>
      </c>
      <c r="F791" s="25" t="s">
        <v>33</v>
      </c>
      <c r="G791" s="25">
        <v>41</v>
      </c>
      <c r="H791" s="25">
        <v>660000</v>
      </c>
      <c r="I791" s="25">
        <f>_xlfn.XLOOKUP('Clients Clustering'!B791,Data!P:P,Data!D:D)</f>
        <v>1810000</v>
      </c>
      <c r="K791" s="25">
        <f t="shared" si="24"/>
        <v>0.32758999101437886</v>
      </c>
      <c r="L791" s="25">
        <f t="shared" si="25"/>
        <v>0.26296458675456014</v>
      </c>
      <c r="P791" s="25">
        <v>1</v>
      </c>
      <c r="Q791" s="25">
        <v>2</v>
      </c>
      <c r="R791" s="25">
        <v>2</v>
      </c>
      <c r="S791" s="25">
        <v>4</v>
      </c>
      <c r="T791" s="25">
        <v>3</v>
      </c>
      <c r="U791" s="25">
        <v>4</v>
      </c>
      <c r="V791" s="25">
        <v>5</v>
      </c>
      <c r="W791" s="25">
        <v>4</v>
      </c>
      <c r="X791" s="25">
        <v>3</v>
      </c>
      <c r="Y791" s="25">
        <v>4</v>
      </c>
    </row>
    <row r="792" spans="2:25" x14ac:dyDescent="0.25">
      <c r="B792" s="25">
        <v>1787</v>
      </c>
      <c r="C792" s="25" t="s">
        <v>34</v>
      </c>
      <c r="D792" s="25" t="s">
        <v>65</v>
      </c>
      <c r="E792" s="25">
        <v>3</v>
      </c>
      <c r="F792" s="25" t="s">
        <v>33</v>
      </c>
      <c r="G792" s="25">
        <v>65</v>
      </c>
      <c r="H792" s="25">
        <v>310000</v>
      </c>
      <c r="I792" s="25">
        <f>_xlfn.XLOOKUP('Clients Clustering'!B792,Data!P:P,Data!D:D)</f>
        <v>960000</v>
      </c>
      <c r="K792" s="25">
        <f t="shared" si="24"/>
        <v>-1.4621262645821456</v>
      </c>
      <c r="L792" s="25">
        <f t="shared" si="25"/>
        <v>-1.2574029412813532</v>
      </c>
      <c r="P792" s="25">
        <v>1</v>
      </c>
      <c r="Q792" s="25">
        <v>2</v>
      </c>
      <c r="R792" s="25">
        <v>2</v>
      </c>
      <c r="S792" s="25">
        <v>1</v>
      </c>
      <c r="T792" s="25">
        <v>5</v>
      </c>
      <c r="U792" s="25">
        <v>2</v>
      </c>
      <c r="V792" s="25">
        <v>2</v>
      </c>
      <c r="W792" s="25">
        <v>2</v>
      </c>
      <c r="X792" s="25">
        <v>5</v>
      </c>
      <c r="Y792" s="25">
        <v>8</v>
      </c>
    </row>
    <row r="793" spans="2:25" x14ac:dyDescent="0.25">
      <c r="B793" s="25">
        <v>1788</v>
      </c>
      <c r="C793" s="25" t="s">
        <v>31</v>
      </c>
      <c r="D793" s="25" t="s">
        <v>66</v>
      </c>
      <c r="E793" s="25">
        <v>0</v>
      </c>
      <c r="F793" s="25" t="s">
        <v>33</v>
      </c>
      <c r="G793" s="25">
        <v>31</v>
      </c>
      <c r="H793" s="25">
        <v>570000</v>
      </c>
      <c r="I793" s="25">
        <f>_xlfn.XLOOKUP('Clients Clustering'!B793,Data!P:P,Data!D:D)</f>
        <v>1490000</v>
      </c>
      <c r="K793" s="25">
        <f t="shared" si="24"/>
        <v>-0.13262276042472745</v>
      </c>
      <c r="L793" s="25">
        <f t="shared" si="25"/>
        <v>-0.30940907085896013</v>
      </c>
      <c r="P793" s="25">
        <v>1</v>
      </c>
      <c r="Q793" s="25">
        <v>2</v>
      </c>
      <c r="R793" s="25">
        <v>2</v>
      </c>
      <c r="S793" s="25">
        <v>4</v>
      </c>
      <c r="T793" s="25">
        <v>3</v>
      </c>
      <c r="U793" s="25">
        <v>4</v>
      </c>
      <c r="V793" s="25">
        <v>5</v>
      </c>
      <c r="W793" s="25">
        <v>4</v>
      </c>
      <c r="X793" s="25">
        <v>3</v>
      </c>
      <c r="Y793" s="25">
        <v>4</v>
      </c>
    </row>
    <row r="794" spans="2:25" x14ac:dyDescent="0.25">
      <c r="B794" s="25">
        <v>1789</v>
      </c>
      <c r="C794" s="25" t="s">
        <v>31</v>
      </c>
      <c r="D794" s="25" t="s">
        <v>66</v>
      </c>
      <c r="E794" s="25">
        <v>0</v>
      </c>
      <c r="F794" s="25" t="s">
        <v>33</v>
      </c>
      <c r="G794" s="25">
        <v>36</v>
      </c>
      <c r="H794" s="25">
        <v>470000</v>
      </c>
      <c r="I794" s="25">
        <f>_xlfn.XLOOKUP('Clients Clustering'!B794,Data!P:P,Data!D:D)</f>
        <v>1010000</v>
      </c>
      <c r="K794" s="25">
        <f t="shared" si="24"/>
        <v>-0.64397026202373442</v>
      </c>
      <c r="L794" s="25">
        <f t="shared" si="25"/>
        <v>-1.1679695572792406</v>
      </c>
      <c r="P794" s="25">
        <v>1</v>
      </c>
      <c r="Q794" s="25">
        <v>2</v>
      </c>
      <c r="R794" s="25">
        <v>2</v>
      </c>
      <c r="S794" s="25">
        <v>1</v>
      </c>
      <c r="T794" s="25">
        <v>5</v>
      </c>
      <c r="U794" s="25">
        <v>2</v>
      </c>
      <c r="V794" s="25">
        <v>2</v>
      </c>
      <c r="W794" s="25">
        <v>2</v>
      </c>
      <c r="X794" s="25">
        <v>5</v>
      </c>
      <c r="Y794" s="25">
        <v>8</v>
      </c>
    </row>
    <row r="795" spans="2:25" x14ac:dyDescent="0.25">
      <c r="B795" s="25">
        <v>1790</v>
      </c>
      <c r="C795" s="25" t="s">
        <v>34</v>
      </c>
      <c r="D795" s="25" t="s">
        <v>65</v>
      </c>
      <c r="E795" s="25">
        <v>2</v>
      </c>
      <c r="F795" s="25" t="s">
        <v>33</v>
      </c>
      <c r="G795" s="25">
        <v>62</v>
      </c>
      <c r="H795" s="25">
        <v>550000</v>
      </c>
      <c r="I795" s="25">
        <f>_xlfn.XLOOKUP('Clients Clustering'!B795,Data!P:P,Data!D:D)</f>
        <v>1370000</v>
      </c>
      <c r="K795" s="25">
        <f t="shared" si="24"/>
        <v>-0.23489226074452885</v>
      </c>
      <c r="L795" s="25">
        <f t="shared" si="25"/>
        <v>-0.52404919246403026</v>
      </c>
      <c r="P795" s="25">
        <v>1</v>
      </c>
      <c r="Q795" s="25">
        <v>1</v>
      </c>
      <c r="R795" s="25">
        <v>1</v>
      </c>
      <c r="S795" s="25">
        <v>3</v>
      </c>
      <c r="T795" s="25">
        <v>1</v>
      </c>
      <c r="U795" s="25">
        <v>5</v>
      </c>
      <c r="V795" s="25">
        <v>6</v>
      </c>
      <c r="W795" s="25">
        <v>8</v>
      </c>
      <c r="X795" s="25">
        <v>9</v>
      </c>
      <c r="Y795" s="25">
        <v>1</v>
      </c>
    </row>
    <row r="796" spans="2:25" x14ac:dyDescent="0.25">
      <c r="B796" s="25">
        <v>1791</v>
      </c>
      <c r="C796" s="25" t="s">
        <v>31</v>
      </c>
      <c r="D796" s="25" t="s">
        <v>65</v>
      </c>
      <c r="E796" s="25">
        <v>4</v>
      </c>
      <c r="F796" s="25" t="s">
        <v>33</v>
      </c>
      <c r="G796" s="25">
        <v>63</v>
      </c>
      <c r="H796" s="25">
        <v>540000</v>
      </c>
      <c r="I796" s="25">
        <f>_xlfn.XLOOKUP('Clients Clustering'!B796,Data!P:P,Data!D:D)</f>
        <v>2680000</v>
      </c>
      <c r="K796" s="25">
        <f t="shared" si="24"/>
        <v>-0.28602701090442956</v>
      </c>
      <c r="L796" s="25">
        <f t="shared" si="25"/>
        <v>1.8191054683913184</v>
      </c>
      <c r="P796" s="25">
        <v>1</v>
      </c>
      <c r="Q796" s="25">
        <v>2</v>
      </c>
      <c r="R796" s="25">
        <v>1</v>
      </c>
      <c r="S796" s="25">
        <v>3</v>
      </c>
      <c r="T796" s="25">
        <v>1</v>
      </c>
      <c r="U796" s="25">
        <v>5</v>
      </c>
      <c r="V796" s="25">
        <v>4</v>
      </c>
      <c r="W796" s="25">
        <v>6</v>
      </c>
      <c r="X796" s="25">
        <v>7</v>
      </c>
      <c r="Y796" s="25">
        <v>9</v>
      </c>
    </row>
    <row r="797" spans="2:25" x14ac:dyDescent="0.25">
      <c r="B797" s="25">
        <v>1792</v>
      </c>
      <c r="C797" s="25" t="s">
        <v>34</v>
      </c>
      <c r="D797" s="25" t="s">
        <v>65</v>
      </c>
      <c r="E797" s="25">
        <v>2</v>
      </c>
      <c r="F797" s="25" t="s">
        <v>33</v>
      </c>
      <c r="G797" s="25">
        <v>56</v>
      </c>
      <c r="H797" s="25">
        <v>350000</v>
      </c>
      <c r="I797" s="25">
        <f>_xlfn.XLOOKUP('Clients Clustering'!B797,Data!P:P,Data!D:D)</f>
        <v>1850000</v>
      </c>
      <c r="K797" s="25">
        <f t="shared" si="24"/>
        <v>-1.2575872639425427</v>
      </c>
      <c r="L797" s="25">
        <f t="shared" si="25"/>
        <v>0.33451129395625018</v>
      </c>
      <c r="P797" s="25">
        <v>1</v>
      </c>
      <c r="Q797" s="25">
        <v>2</v>
      </c>
      <c r="R797" s="25">
        <v>2</v>
      </c>
      <c r="S797" s="25">
        <v>1</v>
      </c>
      <c r="T797" s="25">
        <v>5</v>
      </c>
      <c r="U797" s="25">
        <v>2</v>
      </c>
      <c r="V797" s="25">
        <v>2</v>
      </c>
      <c r="W797" s="25">
        <v>2</v>
      </c>
      <c r="X797" s="25">
        <v>5</v>
      </c>
      <c r="Y797" s="25">
        <v>8</v>
      </c>
    </row>
    <row r="798" spans="2:25" x14ac:dyDescent="0.25">
      <c r="B798" s="25">
        <v>1793</v>
      </c>
      <c r="C798" s="25" t="s">
        <v>34</v>
      </c>
      <c r="D798" s="25" t="s">
        <v>65</v>
      </c>
      <c r="E798" s="25">
        <v>4</v>
      </c>
      <c r="F798" s="25" t="s">
        <v>33</v>
      </c>
      <c r="G798" s="25">
        <v>47</v>
      </c>
      <c r="H798" s="25">
        <v>540000</v>
      </c>
      <c r="I798" s="25">
        <f>_xlfn.XLOOKUP('Clients Clustering'!B798,Data!P:P,Data!D:D)</f>
        <v>1230000</v>
      </c>
      <c r="K798" s="25">
        <f t="shared" si="24"/>
        <v>-0.28602701090442956</v>
      </c>
      <c r="L798" s="25">
        <f t="shared" si="25"/>
        <v>-0.77446266766994543</v>
      </c>
      <c r="P798" s="25">
        <v>1</v>
      </c>
      <c r="Q798" s="25">
        <v>2</v>
      </c>
      <c r="R798" s="25">
        <v>2</v>
      </c>
      <c r="S798" s="25">
        <v>1</v>
      </c>
      <c r="T798" s="25">
        <v>2</v>
      </c>
      <c r="U798" s="25">
        <v>3</v>
      </c>
      <c r="V798" s="25">
        <v>3</v>
      </c>
      <c r="W798" s="25">
        <v>3</v>
      </c>
      <c r="X798" s="25">
        <v>2</v>
      </c>
      <c r="Y798" s="25">
        <v>3</v>
      </c>
    </row>
    <row r="799" spans="2:25" x14ac:dyDescent="0.25">
      <c r="B799" s="25">
        <v>1794</v>
      </c>
      <c r="C799" s="25" t="s">
        <v>31</v>
      </c>
      <c r="D799" s="25" t="s">
        <v>66</v>
      </c>
      <c r="E799" s="25">
        <v>0</v>
      </c>
      <c r="F799" s="25" t="s">
        <v>33</v>
      </c>
      <c r="G799" s="25">
        <v>35</v>
      </c>
      <c r="H799" s="25">
        <v>810000</v>
      </c>
      <c r="I799" s="25">
        <f>_xlfn.XLOOKUP('Clients Clustering'!B799,Data!P:P,Data!D:D)</f>
        <v>1310000</v>
      </c>
      <c r="K799" s="25">
        <f t="shared" si="24"/>
        <v>1.0946112434128894</v>
      </c>
      <c r="L799" s="25">
        <f t="shared" si="25"/>
        <v>-0.63136925326656534</v>
      </c>
      <c r="P799" s="25">
        <v>1</v>
      </c>
      <c r="Q799" s="25">
        <v>1</v>
      </c>
      <c r="R799" s="25">
        <v>3</v>
      </c>
      <c r="S799" s="25">
        <v>2</v>
      </c>
      <c r="T799" s="25">
        <v>4</v>
      </c>
      <c r="U799" s="25">
        <v>1</v>
      </c>
      <c r="V799" s="25">
        <v>1</v>
      </c>
      <c r="W799" s="25">
        <v>1</v>
      </c>
      <c r="X799" s="25">
        <v>8</v>
      </c>
      <c r="Y799" s="25">
        <v>10</v>
      </c>
    </row>
    <row r="800" spans="2:25" x14ac:dyDescent="0.25">
      <c r="B800" s="25">
        <v>1795</v>
      </c>
      <c r="C800" s="25" t="s">
        <v>31</v>
      </c>
      <c r="D800" s="25" t="s">
        <v>65</v>
      </c>
      <c r="E800" s="25">
        <v>3</v>
      </c>
      <c r="F800" s="25" t="s">
        <v>33</v>
      </c>
      <c r="G800" s="25">
        <v>46</v>
      </c>
      <c r="H800" s="25">
        <v>1060000</v>
      </c>
      <c r="I800" s="25">
        <f>_xlfn.XLOOKUP('Clients Clustering'!B800,Data!P:P,Data!D:D)</f>
        <v>2030000</v>
      </c>
      <c r="K800" s="25">
        <f t="shared" si="24"/>
        <v>2.3729799974104067</v>
      </c>
      <c r="L800" s="25">
        <f t="shared" si="25"/>
        <v>0.65647147636385528</v>
      </c>
      <c r="P800" s="25">
        <v>1</v>
      </c>
      <c r="Q800" s="25">
        <v>2</v>
      </c>
      <c r="R800" s="25">
        <v>2</v>
      </c>
      <c r="S800" s="25">
        <v>1</v>
      </c>
      <c r="T800" s="25">
        <v>5</v>
      </c>
      <c r="U800" s="25">
        <v>2</v>
      </c>
      <c r="V800" s="25">
        <v>2</v>
      </c>
      <c r="W800" s="25">
        <v>2</v>
      </c>
      <c r="X800" s="25">
        <v>5</v>
      </c>
      <c r="Y800" s="25">
        <v>5</v>
      </c>
    </row>
    <row r="801" spans="2:25" x14ac:dyDescent="0.25">
      <c r="B801" s="25">
        <v>1796</v>
      </c>
      <c r="C801" s="25" t="s">
        <v>31</v>
      </c>
      <c r="D801" s="25" t="s">
        <v>66</v>
      </c>
      <c r="E801" s="25">
        <v>0</v>
      </c>
      <c r="F801" s="25" t="s">
        <v>33</v>
      </c>
      <c r="G801" s="25">
        <v>34</v>
      </c>
      <c r="H801" s="25">
        <v>560000</v>
      </c>
      <c r="I801" s="25">
        <f>_xlfn.XLOOKUP('Clients Clustering'!B801,Data!P:P,Data!D:D)</f>
        <v>1620000</v>
      </c>
      <c r="K801" s="25">
        <f t="shared" si="24"/>
        <v>-0.18375751058462814</v>
      </c>
      <c r="L801" s="25">
        <f t="shared" si="25"/>
        <v>-7.6882272453467543E-2</v>
      </c>
      <c r="P801" s="25">
        <v>1</v>
      </c>
      <c r="Q801" s="25">
        <v>2</v>
      </c>
      <c r="R801" s="25">
        <v>2</v>
      </c>
      <c r="S801" s="25">
        <v>1</v>
      </c>
      <c r="T801" s="25">
        <v>5</v>
      </c>
      <c r="U801" s="25">
        <v>2</v>
      </c>
      <c r="V801" s="25">
        <v>2</v>
      </c>
      <c r="W801" s="25">
        <v>2</v>
      </c>
      <c r="X801" s="25">
        <v>5</v>
      </c>
      <c r="Y801" s="25">
        <v>5</v>
      </c>
    </row>
    <row r="802" spans="2:25" x14ac:dyDescent="0.25">
      <c r="B802" s="25">
        <v>1797</v>
      </c>
      <c r="C802" s="25" t="s">
        <v>31</v>
      </c>
      <c r="D802" s="25" t="s">
        <v>65</v>
      </c>
      <c r="E802" s="25">
        <v>3</v>
      </c>
      <c r="F802" s="25" t="s">
        <v>33</v>
      </c>
      <c r="G802" s="25">
        <v>65</v>
      </c>
      <c r="H802" s="25">
        <v>580000</v>
      </c>
      <c r="I802" s="25">
        <f>_xlfn.XLOOKUP('Clients Clustering'!B802,Data!P:P,Data!D:D)</f>
        <v>1770000</v>
      </c>
      <c r="K802" s="25">
        <f t="shared" si="24"/>
        <v>-8.1488010264826743E-2</v>
      </c>
      <c r="L802" s="25">
        <f t="shared" si="25"/>
        <v>0.1914178795528701</v>
      </c>
      <c r="P802" s="25">
        <v>1</v>
      </c>
      <c r="Q802" s="25">
        <v>2</v>
      </c>
      <c r="R802" s="25">
        <v>2</v>
      </c>
      <c r="S802" s="25">
        <v>1</v>
      </c>
      <c r="T802" s="25">
        <v>2</v>
      </c>
      <c r="U802" s="25">
        <v>3</v>
      </c>
      <c r="V802" s="25">
        <v>3</v>
      </c>
      <c r="W802" s="25">
        <v>3</v>
      </c>
      <c r="X802" s="25">
        <v>1</v>
      </c>
      <c r="Y802" s="25">
        <v>2</v>
      </c>
    </row>
    <row r="803" spans="2:25" x14ac:dyDescent="0.25">
      <c r="B803" s="25">
        <v>1798</v>
      </c>
      <c r="C803" s="25" t="s">
        <v>31</v>
      </c>
      <c r="D803" s="25" t="s">
        <v>65</v>
      </c>
      <c r="E803" s="25">
        <v>3</v>
      </c>
      <c r="F803" s="25" t="s">
        <v>33</v>
      </c>
      <c r="G803" s="25">
        <v>44</v>
      </c>
      <c r="H803" s="25">
        <v>730000</v>
      </c>
      <c r="I803" s="25">
        <f>_xlfn.XLOOKUP('Clients Clustering'!B803,Data!P:P,Data!D:D)</f>
        <v>1120000</v>
      </c>
      <c r="K803" s="25">
        <f t="shared" si="24"/>
        <v>0.68553324213368372</v>
      </c>
      <c r="L803" s="25">
        <f t="shared" si="25"/>
        <v>-0.97121611247459294</v>
      </c>
      <c r="P803" s="25">
        <v>1</v>
      </c>
      <c r="Q803" s="25">
        <v>2</v>
      </c>
      <c r="R803" s="25">
        <v>2</v>
      </c>
      <c r="S803" s="25">
        <v>1</v>
      </c>
      <c r="T803" s="25">
        <v>5</v>
      </c>
      <c r="U803" s="25">
        <v>2</v>
      </c>
      <c r="V803" s="25">
        <v>2</v>
      </c>
      <c r="W803" s="25">
        <v>2</v>
      </c>
      <c r="X803" s="25">
        <v>5</v>
      </c>
      <c r="Y803" s="25">
        <v>8</v>
      </c>
    </row>
    <row r="804" spans="2:25" x14ac:dyDescent="0.25">
      <c r="B804" s="25">
        <v>1799</v>
      </c>
      <c r="C804" s="25" t="s">
        <v>31</v>
      </c>
      <c r="D804" s="25" t="s">
        <v>65</v>
      </c>
      <c r="E804" s="25">
        <v>3</v>
      </c>
      <c r="F804" s="25" t="s">
        <v>33</v>
      </c>
      <c r="G804" s="25">
        <v>53</v>
      </c>
      <c r="H804" s="25">
        <v>560000</v>
      </c>
      <c r="I804" s="25">
        <f>_xlfn.XLOOKUP('Clients Clustering'!B804,Data!P:P,Data!D:D)</f>
        <v>1560000</v>
      </c>
      <c r="K804" s="25">
        <f t="shared" si="24"/>
        <v>-0.18375751058462814</v>
      </c>
      <c r="L804" s="25">
        <f t="shared" si="25"/>
        <v>-0.1842023332560026</v>
      </c>
      <c r="P804" s="25">
        <v>1</v>
      </c>
      <c r="Q804" s="25">
        <v>2</v>
      </c>
      <c r="R804" s="25">
        <v>2</v>
      </c>
      <c r="S804" s="25">
        <v>1</v>
      </c>
      <c r="T804" s="25">
        <v>2</v>
      </c>
      <c r="U804" s="25">
        <v>3</v>
      </c>
      <c r="V804" s="25">
        <v>3</v>
      </c>
      <c r="W804" s="25">
        <v>3</v>
      </c>
      <c r="X804" s="25">
        <v>2</v>
      </c>
      <c r="Y804" s="25">
        <v>3</v>
      </c>
    </row>
    <row r="805" spans="2:25" x14ac:dyDescent="0.25">
      <c r="B805" s="25">
        <v>1800</v>
      </c>
      <c r="C805" s="25" t="s">
        <v>31</v>
      </c>
      <c r="D805" s="25" t="s">
        <v>65</v>
      </c>
      <c r="E805" s="25">
        <v>3</v>
      </c>
      <c r="F805" s="25" t="s">
        <v>32</v>
      </c>
      <c r="G805" s="25">
        <v>65</v>
      </c>
      <c r="H805" s="25">
        <v>950000</v>
      </c>
      <c r="I805" s="25">
        <f>_xlfn.XLOOKUP('Clients Clustering'!B805,Data!P:P,Data!D:D)</f>
        <v>730000</v>
      </c>
      <c r="K805" s="25">
        <f t="shared" si="24"/>
        <v>1.810497745651499</v>
      </c>
      <c r="L805" s="25">
        <f t="shared" si="25"/>
        <v>-1.6687965076910709</v>
      </c>
      <c r="P805" s="25">
        <v>1</v>
      </c>
      <c r="Q805" s="25">
        <v>2</v>
      </c>
      <c r="R805" s="25">
        <v>1</v>
      </c>
      <c r="S805" s="25">
        <v>3</v>
      </c>
      <c r="T805" s="25">
        <v>1</v>
      </c>
      <c r="U805" s="25">
        <v>5</v>
      </c>
      <c r="V805" s="25">
        <v>4</v>
      </c>
      <c r="W805" s="25">
        <v>6</v>
      </c>
      <c r="X805" s="25">
        <v>7</v>
      </c>
      <c r="Y805" s="25">
        <v>9</v>
      </c>
    </row>
    <row r="806" spans="2:25" x14ac:dyDescent="0.25">
      <c r="B806" s="25">
        <v>1801</v>
      </c>
      <c r="C806" s="25" t="s">
        <v>31</v>
      </c>
      <c r="D806" s="25" t="s">
        <v>65</v>
      </c>
      <c r="E806" s="25">
        <v>3</v>
      </c>
      <c r="F806" s="25" t="s">
        <v>33</v>
      </c>
      <c r="G806" s="25">
        <v>50</v>
      </c>
      <c r="H806" s="25">
        <v>400000</v>
      </c>
      <c r="I806" s="25">
        <f>_xlfn.XLOOKUP('Clients Clustering'!B806,Data!P:P,Data!D:D)</f>
        <v>2150000</v>
      </c>
      <c r="K806" s="25">
        <f t="shared" si="24"/>
        <v>-1.0019135131430392</v>
      </c>
      <c r="L806" s="25">
        <f t="shared" si="25"/>
        <v>0.87111159796892546</v>
      </c>
      <c r="P806" s="25">
        <v>1</v>
      </c>
      <c r="Q806" s="25">
        <v>2</v>
      </c>
      <c r="R806" s="25">
        <v>2</v>
      </c>
      <c r="S806" s="25">
        <v>1</v>
      </c>
      <c r="T806" s="25">
        <v>2</v>
      </c>
      <c r="U806" s="25">
        <v>3</v>
      </c>
      <c r="V806" s="25">
        <v>3</v>
      </c>
      <c r="W806" s="25">
        <v>3</v>
      </c>
      <c r="X806" s="25">
        <v>1</v>
      </c>
      <c r="Y806" s="25">
        <v>2</v>
      </c>
    </row>
    <row r="807" spans="2:25" x14ac:dyDescent="0.25">
      <c r="B807" s="25">
        <v>1802</v>
      </c>
      <c r="C807" s="25" t="s">
        <v>31</v>
      </c>
      <c r="D807" s="25" t="s">
        <v>65</v>
      </c>
      <c r="E807" s="25">
        <v>2</v>
      </c>
      <c r="F807" s="25" t="s">
        <v>33</v>
      </c>
      <c r="G807" s="25">
        <v>61</v>
      </c>
      <c r="H807" s="25">
        <v>630000</v>
      </c>
      <c r="I807" s="25">
        <f>_xlfn.XLOOKUP('Clients Clustering'!B807,Data!P:P,Data!D:D)</f>
        <v>1110000</v>
      </c>
      <c r="K807" s="25">
        <f t="shared" si="24"/>
        <v>0.17418574053467675</v>
      </c>
      <c r="L807" s="25">
        <f t="shared" si="25"/>
        <v>-0.98910278927501549</v>
      </c>
      <c r="P807" s="25">
        <v>1</v>
      </c>
      <c r="Q807" s="25">
        <v>1</v>
      </c>
      <c r="R807" s="25">
        <v>3</v>
      </c>
      <c r="S807" s="25">
        <v>2</v>
      </c>
      <c r="T807" s="25">
        <v>4</v>
      </c>
      <c r="U807" s="25">
        <v>1</v>
      </c>
      <c r="V807" s="25">
        <v>1</v>
      </c>
      <c r="W807" s="25">
        <v>5</v>
      </c>
      <c r="X807" s="25">
        <v>6</v>
      </c>
      <c r="Y807" s="25">
        <v>7</v>
      </c>
    </row>
    <row r="808" spans="2:25" x14ac:dyDescent="0.25">
      <c r="B808" s="25">
        <v>1803</v>
      </c>
      <c r="C808" s="25" t="s">
        <v>34</v>
      </c>
      <c r="D808" s="25" t="s">
        <v>65</v>
      </c>
      <c r="E808" s="25">
        <v>2</v>
      </c>
      <c r="F808" s="25" t="s">
        <v>33</v>
      </c>
      <c r="G808" s="25">
        <v>64</v>
      </c>
      <c r="H808" s="25">
        <v>690000</v>
      </c>
      <c r="I808" s="25">
        <f>_xlfn.XLOOKUP('Clients Clustering'!B808,Data!P:P,Data!D:D)</f>
        <v>2280000</v>
      </c>
      <c r="K808" s="25">
        <f t="shared" si="24"/>
        <v>0.48099424149408093</v>
      </c>
      <c r="L808" s="25">
        <f t="shared" si="25"/>
        <v>1.1036383963744181</v>
      </c>
      <c r="P808" s="25">
        <v>1</v>
      </c>
      <c r="Q808" s="25">
        <v>2</v>
      </c>
      <c r="R808" s="25">
        <v>2</v>
      </c>
      <c r="S808" s="25">
        <v>1</v>
      </c>
      <c r="T808" s="25">
        <v>5</v>
      </c>
      <c r="U808" s="25">
        <v>2</v>
      </c>
      <c r="V808" s="25">
        <v>2</v>
      </c>
      <c r="W808" s="25">
        <v>2</v>
      </c>
      <c r="X808" s="25">
        <v>5</v>
      </c>
      <c r="Y808" s="25">
        <v>8</v>
      </c>
    </row>
    <row r="809" spans="2:25" x14ac:dyDescent="0.25">
      <c r="B809" s="25">
        <v>1804</v>
      </c>
      <c r="C809" s="25" t="s">
        <v>34</v>
      </c>
      <c r="D809" s="25" t="s">
        <v>65</v>
      </c>
      <c r="E809" s="25">
        <v>2</v>
      </c>
      <c r="F809" s="25" t="s">
        <v>32</v>
      </c>
      <c r="G809" s="25">
        <v>52</v>
      </c>
      <c r="H809" s="25">
        <v>510000</v>
      </c>
      <c r="I809" s="25">
        <f>_xlfn.XLOOKUP('Clients Clustering'!B809,Data!P:P,Data!D:D)</f>
        <v>1580000</v>
      </c>
      <c r="K809" s="25">
        <f t="shared" si="24"/>
        <v>-0.43943126138413163</v>
      </c>
      <c r="L809" s="25">
        <f t="shared" si="25"/>
        <v>-0.14842897965515758</v>
      </c>
      <c r="P809" s="25">
        <v>1</v>
      </c>
      <c r="Q809" s="25">
        <v>1</v>
      </c>
      <c r="R809" s="25">
        <v>3</v>
      </c>
      <c r="S809" s="25">
        <v>2</v>
      </c>
      <c r="T809" s="25">
        <v>4</v>
      </c>
      <c r="U809" s="25">
        <v>6</v>
      </c>
      <c r="V809" s="25">
        <v>7</v>
      </c>
      <c r="W809" s="25">
        <v>1</v>
      </c>
      <c r="X809" s="25">
        <v>8</v>
      </c>
      <c r="Y809" s="25">
        <v>10</v>
      </c>
    </row>
    <row r="810" spans="2:25" x14ac:dyDescent="0.25">
      <c r="B810" s="25">
        <v>1805</v>
      </c>
      <c r="C810" s="25" t="s">
        <v>31</v>
      </c>
      <c r="D810" s="25" t="s">
        <v>65</v>
      </c>
      <c r="E810" s="25">
        <v>3</v>
      </c>
      <c r="F810" s="25" t="s">
        <v>33</v>
      </c>
      <c r="G810" s="25">
        <v>50</v>
      </c>
      <c r="H810" s="25">
        <v>1040000</v>
      </c>
      <c r="I810" s="25">
        <f>_xlfn.XLOOKUP('Clients Clustering'!B810,Data!P:P,Data!D:D)</f>
        <v>2560000</v>
      </c>
      <c r="K810" s="25">
        <f t="shared" si="24"/>
        <v>2.2707104970906054</v>
      </c>
      <c r="L810" s="25">
        <f t="shared" si="25"/>
        <v>1.6044653467862482</v>
      </c>
      <c r="P810" s="25">
        <v>1</v>
      </c>
      <c r="Q810" s="25">
        <v>2</v>
      </c>
      <c r="R810" s="25">
        <v>2</v>
      </c>
      <c r="S810" s="25">
        <v>4</v>
      </c>
      <c r="T810" s="25">
        <v>3</v>
      </c>
      <c r="U810" s="25">
        <v>4</v>
      </c>
      <c r="V810" s="25">
        <v>5</v>
      </c>
      <c r="W810" s="25">
        <v>4</v>
      </c>
      <c r="X810" s="25">
        <v>3</v>
      </c>
      <c r="Y810" s="25">
        <v>4</v>
      </c>
    </row>
    <row r="811" spans="2:25" x14ac:dyDescent="0.25">
      <c r="B811" s="25">
        <v>1806</v>
      </c>
      <c r="C811" s="25" t="s">
        <v>31</v>
      </c>
      <c r="D811" s="25" t="s">
        <v>65</v>
      </c>
      <c r="E811" s="25">
        <v>2</v>
      </c>
      <c r="F811" s="25" t="s">
        <v>32</v>
      </c>
      <c r="G811" s="25">
        <v>62</v>
      </c>
      <c r="H811" s="25">
        <v>250000</v>
      </c>
      <c r="I811" s="25">
        <f>_xlfn.XLOOKUP('Clients Clustering'!B811,Data!P:P,Data!D:D)</f>
        <v>1170000</v>
      </c>
      <c r="K811" s="25">
        <f t="shared" si="24"/>
        <v>-1.7689347655415497</v>
      </c>
      <c r="L811" s="25">
        <f t="shared" si="25"/>
        <v>-0.8817827284724804</v>
      </c>
      <c r="P811" s="25">
        <v>1</v>
      </c>
      <c r="Q811" s="25">
        <v>2</v>
      </c>
      <c r="R811" s="25">
        <v>2</v>
      </c>
      <c r="S811" s="25">
        <v>4</v>
      </c>
      <c r="T811" s="25">
        <v>3</v>
      </c>
      <c r="U811" s="25">
        <v>4</v>
      </c>
      <c r="V811" s="25">
        <v>5</v>
      </c>
      <c r="W811" s="25">
        <v>4</v>
      </c>
      <c r="X811" s="25">
        <v>3</v>
      </c>
      <c r="Y811" s="25">
        <v>4</v>
      </c>
    </row>
    <row r="812" spans="2:25" x14ac:dyDescent="0.25">
      <c r="B812" s="25">
        <v>1807</v>
      </c>
      <c r="C812" s="25" t="s">
        <v>31</v>
      </c>
      <c r="D812" s="25" t="s">
        <v>65</v>
      </c>
      <c r="E812" s="25">
        <v>2</v>
      </c>
      <c r="F812" s="25" t="s">
        <v>33</v>
      </c>
      <c r="G812" s="25">
        <v>61</v>
      </c>
      <c r="H812" s="25">
        <v>320000</v>
      </c>
      <c r="I812" s="25">
        <f>_xlfn.XLOOKUP('Clients Clustering'!B812,Data!P:P,Data!D:D)</f>
        <v>1280000</v>
      </c>
      <c r="K812" s="25">
        <f t="shared" si="24"/>
        <v>-1.4109915144222449</v>
      </c>
      <c r="L812" s="25">
        <f t="shared" si="25"/>
        <v>-0.68502928366783289</v>
      </c>
      <c r="P812" s="25">
        <v>1</v>
      </c>
      <c r="Q812" s="25">
        <v>2</v>
      </c>
      <c r="R812" s="25">
        <v>2</v>
      </c>
      <c r="S812" s="25">
        <v>4</v>
      </c>
      <c r="T812" s="25">
        <v>3</v>
      </c>
      <c r="U812" s="25">
        <v>4</v>
      </c>
      <c r="V812" s="25">
        <v>5</v>
      </c>
      <c r="W812" s="25">
        <v>4</v>
      </c>
      <c r="X812" s="25">
        <v>3</v>
      </c>
      <c r="Y812" s="25">
        <v>4</v>
      </c>
    </row>
    <row r="813" spans="2:25" x14ac:dyDescent="0.25">
      <c r="B813" s="25">
        <v>1808</v>
      </c>
      <c r="C813" s="25" t="s">
        <v>31</v>
      </c>
      <c r="D813" s="25" t="s">
        <v>66</v>
      </c>
      <c r="E813" s="25">
        <v>0</v>
      </c>
      <c r="F813" s="25" t="s">
        <v>32</v>
      </c>
      <c r="G813" s="25">
        <v>31</v>
      </c>
      <c r="H813" s="25">
        <v>440000</v>
      </c>
      <c r="I813" s="25">
        <f>_xlfn.XLOOKUP('Clients Clustering'!B813,Data!P:P,Data!D:D)</f>
        <v>1090000</v>
      </c>
      <c r="K813" s="25">
        <f t="shared" si="24"/>
        <v>-0.79737451250343649</v>
      </c>
      <c r="L813" s="25">
        <f t="shared" si="25"/>
        <v>-1.0248761428758606</v>
      </c>
      <c r="P813" s="25">
        <v>1</v>
      </c>
      <c r="Q813" s="25">
        <v>2</v>
      </c>
      <c r="R813" s="25">
        <v>2</v>
      </c>
      <c r="S813" s="25">
        <v>1</v>
      </c>
      <c r="T813" s="25">
        <v>5</v>
      </c>
      <c r="U813" s="25">
        <v>2</v>
      </c>
      <c r="V813" s="25">
        <v>2</v>
      </c>
      <c r="W813" s="25">
        <v>2</v>
      </c>
      <c r="X813" s="25">
        <v>5</v>
      </c>
      <c r="Y813" s="25">
        <v>5</v>
      </c>
    </row>
    <row r="814" spans="2:25" x14ac:dyDescent="0.25">
      <c r="B814" s="25">
        <v>1809</v>
      </c>
      <c r="C814" s="25" t="s">
        <v>31</v>
      </c>
      <c r="D814" s="25" t="s">
        <v>64</v>
      </c>
      <c r="E814" s="25">
        <v>0</v>
      </c>
      <c r="F814" s="25" t="s">
        <v>33</v>
      </c>
      <c r="G814" s="25">
        <v>44</v>
      </c>
      <c r="H814" s="25">
        <v>520000</v>
      </c>
      <c r="I814" s="25">
        <f>_xlfn.XLOOKUP('Clients Clustering'!B814,Data!P:P,Data!D:D)</f>
        <v>1760000</v>
      </c>
      <c r="K814" s="25">
        <f t="shared" si="24"/>
        <v>-0.38829651122423092</v>
      </c>
      <c r="L814" s="25">
        <f t="shared" si="25"/>
        <v>0.17353120275244757</v>
      </c>
      <c r="P814" s="25">
        <v>1</v>
      </c>
      <c r="Q814" s="25">
        <v>2</v>
      </c>
      <c r="R814" s="25">
        <v>1</v>
      </c>
      <c r="S814" s="25">
        <v>3</v>
      </c>
      <c r="T814" s="25">
        <v>1</v>
      </c>
      <c r="U814" s="25">
        <v>5</v>
      </c>
      <c r="V814" s="25">
        <v>4</v>
      </c>
      <c r="W814" s="25">
        <v>6</v>
      </c>
      <c r="X814" s="25">
        <v>7</v>
      </c>
      <c r="Y814" s="25">
        <v>9</v>
      </c>
    </row>
    <row r="815" spans="2:25" x14ac:dyDescent="0.25">
      <c r="B815" s="25">
        <v>1810</v>
      </c>
      <c r="C815" s="25" t="s">
        <v>31</v>
      </c>
      <c r="D815" s="25" t="s">
        <v>64</v>
      </c>
      <c r="E815" s="25">
        <v>0</v>
      </c>
      <c r="F815" s="25" t="s">
        <v>32</v>
      </c>
      <c r="G815" s="25">
        <v>45</v>
      </c>
      <c r="H815" s="25">
        <v>490000</v>
      </c>
      <c r="I815" s="25">
        <f>_xlfn.XLOOKUP('Clients Clustering'!B815,Data!P:P,Data!D:D)</f>
        <v>1940000</v>
      </c>
      <c r="K815" s="25">
        <f t="shared" si="24"/>
        <v>-0.541700761703933</v>
      </c>
      <c r="L815" s="25">
        <f t="shared" si="25"/>
        <v>0.49549138516005276</v>
      </c>
      <c r="P815" s="25">
        <v>1</v>
      </c>
      <c r="Q815" s="25">
        <v>2</v>
      </c>
      <c r="R815" s="25">
        <v>1</v>
      </c>
      <c r="S815" s="25">
        <v>3</v>
      </c>
      <c r="T815" s="25">
        <v>5</v>
      </c>
      <c r="U815" s="25">
        <v>2</v>
      </c>
      <c r="V815" s="25">
        <v>4</v>
      </c>
      <c r="W815" s="25">
        <v>6</v>
      </c>
      <c r="X815" s="25">
        <v>7</v>
      </c>
      <c r="Y815" s="25">
        <v>5</v>
      </c>
    </row>
    <row r="816" spans="2:25" x14ac:dyDescent="0.25">
      <c r="B816" s="25">
        <v>1811</v>
      </c>
      <c r="C816" s="25" t="s">
        <v>31</v>
      </c>
      <c r="D816" s="25" t="s">
        <v>65</v>
      </c>
      <c r="E816" s="25">
        <v>3</v>
      </c>
      <c r="F816" s="25" t="s">
        <v>33</v>
      </c>
      <c r="G816" s="25">
        <v>65</v>
      </c>
      <c r="H816" s="25">
        <v>590000</v>
      </c>
      <c r="I816" s="25">
        <f>_xlfn.XLOOKUP('Clients Clustering'!B816,Data!P:P,Data!D:D)</f>
        <v>2080000</v>
      </c>
      <c r="K816" s="25">
        <f t="shared" si="24"/>
        <v>-3.0353260104926044E-2</v>
      </c>
      <c r="L816" s="25">
        <f t="shared" si="25"/>
        <v>0.74590486036596781</v>
      </c>
      <c r="P816" s="25">
        <v>1</v>
      </c>
      <c r="Q816" s="25">
        <v>1</v>
      </c>
      <c r="R816" s="25">
        <v>3</v>
      </c>
      <c r="S816" s="25">
        <v>2</v>
      </c>
      <c r="T816" s="25">
        <v>4</v>
      </c>
      <c r="U816" s="25">
        <v>6</v>
      </c>
      <c r="V816" s="25">
        <v>7</v>
      </c>
      <c r="W816" s="25">
        <v>7</v>
      </c>
      <c r="X816" s="25">
        <v>4</v>
      </c>
      <c r="Y816" s="25">
        <v>6</v>
      </c>
    </row>
    <row r="817" spans="2:25" x14ac:dyDescent="0.25">
      <c r="B817" s="25">
        <v>1812</v>
      </c>
      <c r="C817" s="25" t="s">
        <v>31</v>
      </c>
      <c r="D817" s="25" t="s">
        <v>65</v>
      </c>
      <c r="E817" s="25">
        <v>2</v>
      </c>
      <c r="F817" s="25" t="s">
        <v>32</v>
      </c>
      <c r="G817" s="25">
        <v>41</v>
      </c>
      <c r="H817" s="25">
        <v>740000</v>
      </c>
      <c r="I817" s="25">
        <f>_xlfn.XLOOKUP('Clients Clustering'!B817,Data!P:P,Data!D:D)</f>
        <v>2910000</v>
      </c>
      <c r="K817" s="25">
        <f t="shared" si="24"/>
        <v>0.73666799229358448</v>
      </c>
      <c r="L817" s="25">
        <f t="shared" si="25"/>
        <v>2.2304990348010363</v>
      </c>
      <c r="P817" s="25">
        <v>1</v>
      </c>
      <c r="Q817" s="25">
        <v>2</v>
      </c>
      <c r="R817" s="25">
        <v>2</v>
      </c>
      <c r="S817" s="25">
        <v>4</v>
      </c>
      <c r="T817" s="25">
        <v>3</v>
      </c>
      <c r="U817" s="25">
        <v>4</v>
      </c>
      <c r="V817" s="25">
        <v>5</v>
      </c>
      <c r="W817" s="25">
        <v>4</v>
      </c>
      <c r="X817" s="25">
        <v>3</v>
      </c>
      <c r="Y817" s="25">
        <v>4</v>
      </c>
    </row>
    <row r="818" spans="2:25" x14ac:dyDescent="0.25">
      <c r="B818" s="25">
        <v>1813</v>
      </c>
      <c r="C818" s="25" t="s">
        <v>31</v>
      </c>
      <c r="D818" s="25" t="s">
        <v>64</v>
      </c>
      <c r="E818" s="25">
        <v>0</v>
      </c>
      <c r="F818" s="25" t="s">
        <v>33</v>
      </c>
      <c r="G818" s="25">
        <v>30</v>
      </c>
      <c r="H818" s="25">
        <v>400000</v>
      </c>
      <c r="I818" s="25">
        <f>_xlfn.XLOOKUP('Clients Clustering'!B818,Data!P:P,Data!D:D)</f>
        <v>830000</v>
      </c>
      <c r="K818" s="25">
        <f t="shared" si="24"/>
        <v>-1.0019135131430392</v>
      </c>
      <c r="L818" s="25">
        <f t="shared" si="25"/>
        <v>-1.4899297396868458</v>
      </c>
      <c r="P818" s="25">
        <v>1</v>
      </c>
      <c r="Q818" s="25">
        <v>1</v>
      </c>
      <c r="R818" s="25">
        <v>3</v>
      </c>
      <c r="S818" s="25">
        <v>2</v>
      </c>
      <c r="T818" s="25">
        <v>4</v>
      </c>
      <c r="U818" s="25">
        <v>1</v>
      </c>
      <c r="V818" s="25">
        <v>1</v>
      </c>
      <c r="W818" s="25">
        <v>1</v>
      </c>
      <c r="X818" s="25">
        <v>8</v>
      </c>
      <c r="Y818" s="25">
        <v>10</v>
      </c>
    </row>
    <row r="819" spans="2:25" x14ac:dyDescent="0.25">
      <c r="B819" s="25">
        <v>1814</v>
      </c>
      <c r="C819" s="25" t="s">
        <v>31</v>
      </c>
      <c r="D819" s="25" t="s">
        <v>65</v>
      </c>
      <c r="E819" s="25">
        <v>2</v>
      </c>
      <c r="F819" s="25" t="s">
        <v>33</v>
      </c>
      <c r="G819" s="25">
        <v>57</v>
      </c>
      <c r="H819" s="25">
        <v>970000</v>
      </c>
      <c r="I819" s="25">
        <f>_xlfn.XLOOKUP('Clients Clustering'!B819,Data!P:P,Data!D:D)</f>
        <v>2010000</v>
      </c>
      <c r="K819" s="25">
        <f t="shared" si="24"/>
        <v>1.9127672459713005</v>
      </c>
      <c r="L819" s="25">
        <f t="shared" si="25"/>
        <v>0.62069812276301028</v>
      </c>
      <c r="P819" s="25">
        <v>1</v>
      </c>
      <c r="Q819" s="25">
        <v>2</v>
      </c>
      <c r="R819" s="25">
        <v>2</v>
      </c>
      <c r="S819" s="25">
        <v>1</v>
      </c>
      <c r="T819" s="25">
        <v>5</v>
      </c>
      <c r="U819" s="25">
        <v>2</v>
      </c>
      <c r="V819" s="25">
        <v>2</v>
      </c>
      <c r="W819" s="25">
        <v>2</v>
      </c>
      <c r="X819" s="25">
        <v>5</v>
      </c>
      <c r="Y819" s="25">
        <v>5</v>
      </c>
    </row>
    <row r="820" spans="2:25" x14ac:dyDescent="0.25">
      <c r="B820" s="25">
        <v>1815</v>
      </c>
      <c r="C820" s="25" t="s">
        <v>31</v>
      </c>
      <c r="D820" s="25" t="s">
        <v>65</v>
      </c>
      <c r="E820" s="25">
        <v>2</v>
      </c>
      <c r="F820" s="25" t="s">
        <v>32</v>
      </c>
      <c r="G820" s="25">
        <v>59</v>
      </c>
      <c r="H820" s="25">
        <v>640000</v>
      </c>
      <c r="I820" s="25">
        <f>_xlfn.XLOOKUP('Clients Clustering'!B820,Data!P:P,Data!D:D)</f>
        <v>1740000</v>
      </c>
      <c r="K820" s="25">
        <f t="shared" si="24"/>
        <v>0.22532049069457744</v>
      </c>
      <c r="L820" s="25">
        <f t="shared" si="25"/>
        <v>0.13775784915160258</v>
      </c>
      <c r="P820" s="25">
        <v>1</v>
      </c>
      <c r="Q820" s="25">
        <v>2</v>
      </c>
      <c r="R820" s="25">
        <v>1</v>
      </c>
      <c r="S820" s="25">
        <v>3</v>
      </c>
      <c r="T820" s="25">
        <v>1</v>
      </c>
      <c r="U820" s="25">
        <v>5</v>
      </c>
      <c r="V820" s="25">
        <v>4</v>
      </c>
      <c r="W820" s="25">
        <v>6</v>
      </c>
      <c r="X820" s="25">
        <v>7</v>
      </c>
      <c r="Y820" s="25">
        <v>5</v>
      </c>
    </row>
    <row r="821" spans="2:25" x14ac:dyDescent="0.25">
      <c r="B821" s="25">
        <v>1816</v>
      </c>
      <c r="C821" s="25" t="s">
        <v>31</v>
      </c>
      <c r="D821" s="25" t="s">
        <v>65</v>
      </c>
      <c r="E821" s="25">
        <v>2</v>
      </c>
      <c r="F821" s="25" t="s">
        <v>33</v>
      </c>
      <c r="G821" s="25">
        <v>41</v>
      </c>
      <c r="H821" s="25">
        <v>530000</v>
      </c>
      <c r="I821" s="25">
        <f>_xlfn.XLOOKUP('Clients Clustering'!B821,Data!P:P,Data!D:D)</f>
        <v>2010000</v>
      </c>
      <c r="K821" s="25">
        <f t="shared" si="24"/>
        <v>-0.33716176106433021</v>
      </c>
      <c r="L821" s="25">
        <f t="shared" si="25"/>
        <v>0.62069812276301028</v>
      </c>
      <c r="P821" s="25">
        <v>1</v>
      </c>
      <c r="Q821" s="25">
        <v>2</v>
      </c>
      <c r="R821" s="25">
        <v>2</v>
      </c>
      <c r="S821" s="25">
        <v>1</v>
      </c>
      <c r="T821" s="25">
        <v>5</v>
      </c>
      <c r="U821" s="25">
        <v>2</v>
      </c>
      <c r="V821" s="25">
        <v>2</v>
      </c>
      <c r="W821" s="25">
        <v>2</v>
      </c>
      <c r="X821" s="25">
        <v>5</v>
      </c>
      <c r="Y821" s="25">
        <v>5</v>
      </c>
    </row>
    <row r="822" spans="2:25" x14ac:dyDescent="0.25">
      <c r="B822" s="25">
        <v>1817</v>
      </c>
      <c r="C822" s="25" t="s">
        <v>34</v>
      </c>
      <c r="D822" s="25" t="s">
        <v>65</v>
      </c>
      <c r="E822" s="25">
        <v>2</v>
      </c>
      <c r="F822" s="25" t="s">
        <v>33</v>
      </c>
      <c r="G822" s="25">
        <v>64</v>
      </c>
      <c r="H822" s="25">
        <v>510000</v>
      </c>
      <c r="I822" s="25">
        <f>_xlfn.XLOOKUP('Clients Clustering'!B822,Data!P:P,Data!D:D)</f>
        <v>1680000</v>
      </c>
      <c r="K822" s="25">
        <f t="shared" si="24"/>
        <v>-0.43943126138413163</v>
      </c>
      <c r="L822" s="25">
        <f t="shared" si="25"/>
        <v>3.0437788349067515E-2</v>
      </c>
      <c r="P822" s="25">
        <v>1</v>
      </c>
      <c r="Q822" s="25">
        <v>2</v>
      </c>
      <c r="R822" s="25">
        <v>2</v>
      </c>
      <c r="S822" s="25">
        <v>1</v>
      </c>
      <c r="T822" s="25">
        <v>5</v>
      </c>
      <c r="U822" s="25">
        <v>2</v>
      </c>
      <c r="V822" s="25">
        <v>2</v>
      </c>
      <c r="W822" s="25">
        <v>2</v>
      </c>
      <c r="X822" s="25">
        <v>5</v>
      </c>
      <c r="Y822" s="25">
        <v>5</v>
      </c>
    </row>
    <row r="823" spans="2:25" x14ac:dyDescent="0.25">
      <c r="B823" s="25">
        <v>1818</v>
      </c>
      <c r="C823" s="25" t="s">
        <v>34</v>
      </c>
      <c r="D823" s="25" t="s">
        <v>65</v>
      </c>
      <c r="E823" s="25">
        <v>4</v>
      </c>
      <c r="F823" s="25" t="s">
        <v>33</v>
      </c>
      <c r="G823" s="25">
        <v>57</v>
      </c>
      <c r="H823" s="25">
        <v>580000</v>
      </c>
      <c r="I823" s="25">
        <f>_xlfn.XLOOKUP('Clients Clustering'!B823,Data!P:P,Data!D:D)</f>
        <v>1820000</v>
      </c>
      <c r="K823" s="25">
        <f t="shared" si="24"/>
        <v>-8.1488010264826743E-2</v>
      </c>
      <c r="L823" s="25">
        <f t="shared" si="25"/>
        <v>0.28085126355498263</v>
      </c>
      <c r="P823" s="25">
        <v>1</v>
      </c>
      <c r="Q823" s="25">
        <v>2</v>
      </c>
      <c r="R823" s="25">
        <v>2</v>
      </c>
      <c r="S823" s="25">
        <v>4</v>
      </c>
      <c r="T823" s="25">
        <v>3</v>
      </c>
      <c r="U823" s="25">
        <v>4</v>
      </c>
      <c r="V823" s="25">
        <v>5</v>
      </c>
      <c r="W823" s="25">
        <v>4</v>
      </c>
      <c r="X823" s="25">
        <v>3</v>
      </c>
      <c r="Y823" s="25">
        <v>4</v>
      </c>
    </row>
    <row r="824" spans="2:25" x14ac:dyDescent="0.25">
      <c r="B824" s="25">
        <v>1819</v>
      </c>
      <c r="C824" s="25" t="s">
        <v>34</v>
      </c>
      <c r="D824" s="25" t="s">
        <v>65</v>
      </c>
      <c r="E824" s="25">
        <v>4</v>
      </c>
      <c r="F824" s="25" t="s">
        <v>33</v>
      </c>
      <c r="G824" s="25">
        <v>57</v>
      </c>
      <c r="H824" s="25">
        <v>430000</v>
      </c>
      <c r="I824" s="25">
        <f>_xlfn.XLOOKUP('Clients Clustering'!B824,Data!P:P,Data!D:D)</f>
        <v>1270000</v>
      </c>
      <c r="K824" s="25">
        <f t="shared" si="24"/>
        <v>-0.84850926266333726</v>
      </c>
      <c r="L824" s="25">
        <f t="shared" si="25"/>
        <v>-0.70291596046825533</v>
      </c>
      <c r="P824" s="25">
        <v>1</v>
      </c>
      <c r="Q824" s="25">
        <v>2</v>
      </c>
      <c r="R824" s="25">
        <v>2</v>
      </c>
      <c r="S824" s="25">
        <v>1</v>
      </c>
      <c r="T824" s="25">
        <v>2</v>
      </c>
      <c r="U824" s="25">
        <v>3</v>
      </c>
      <c r="V824" s="25">
        <v>3</v>
      </c>
      <c r="W824" s="25">
        <v>3</v>
      </c>
      <c r="X824" s="25">
        <v>1</v>
      </c>
      <c r="Y824" s="25">
        <v>2</v>
      </c>
    </row>
    <row r="825" spans="2:25" x14ac:dyDescent="0.25">
      <c r="B825" s="25">
        <v>1820</v>
      </c>
      <c r="C825" s="25" t="s">
        <v>31</v>
      </c>
      <c r="D825" s="25" t="s">
        <v>66</v>
      </c>
      <c r="E825" s="25">
        <v>0</v>
      </c>
      <c r="F825" s="25" t="s">
        <v>32</v>
      </c>
      <c r="G825" s="25">
        <v>31</v>
      </c>
      <c r="H825" s="25">
        <v>680000</v>
      </c>
      <c r="I825" s="25">
        <f>_xlfn.XLOOKUP('Clients Clustering'!B825,Data!P:P,Data!D:D)</f>
        <v>910000</v>
      </c>
      <c r="K825" s="25">
        <f t="shared" si="24"/>
        <v>0.42985949133418022</v>
      </c>
      <c r="L825" s="25">
        <f t="shared" si="25"/>
        <v>-1.3468363252834656</v>
      </c>
      <c r="P825" s="25">
        <v>1</v>
      </c>
      <c r="Q825" s="25">
        <v>2</v>
      </c>
      <c r="R825" s="25">
        <v>2</v>
      </c>
      <c r="S825" s="25">
        <v>1</v>
      </c>
      <c r="T825" s="25">
        <v>2</v>
      </c>
      <c r="U825" s="25">
        <v>3</v>
      </c>
      <c r="V825" s="25">
        <v>3</v>
      </c>
      <c r="W825" s="25">
        <v>3</v>
      </c>
      <c r="X825" s="25">
        <v>1</v>
      </c>
      <c r="Y825" s="25">
        <v>2</v>
      </c>
    </row>
    <row r="826" spans="2:25" x14ac:dyDescent="0.25">
      <c r="B826" s="25">
        <v>1821</v>
      </c>
      <c r="C826" s="25" t="s">
        <v>31</v>
      </c>
      <c r="D826" s="25" t="s">
        <v>66</v>
      </c>
      <c r="E826" s="25">
        <v>0</v>
      </c>
      <c r="F826" s="25" t="s">
        <v>33</v>
      </c>
      <c r="G826" s="25">
        <v>37</v>
      </c>
      <c r="H826" s="25">
        <v>660000</v>
      </c>
      <c r="I826" s="25">
        <f>_xlfn.XLOOKUP('Clients Clustering'!B826,Data!P:P,Data!D:D)</f>
        <v>970000</v>
      </c>
      <c r="K826" s="25">
        <f t="shared" si="24"/>
        <v>0.32758999101437886</v>
      </c>
      <c r="L826" s="25">
        <f t="shared" si="25"/>
        <v>-1.2395162644809306</v>
      </c>
      <c r="P826" s="25">
        <v>1</v>
      </c>
      <c r="Q826" s="25">
        <v>2</v>
      </c>
      <c r="R826" s="25">
        <v>2</v>
      </c>
      <c r="S826" s="25">
        <v>1</v>
      </c>
      <c r="T826" s="25">
        <v>2</v>
      </c>
      <c r="U826" s="25">
        <v>3</v>
      </c>
      <c r="V826" s="25">
        <v>3</v>
      </c>
      <c r="W826" s="25">
        <v>3</v>
      </c>
      <c r="X826" s="25">
        <v>1</v>
      </c>
      <c r="Y826" s="25">
        <v>2</v>
      </c>
    </row>
    <row r="827" spans="2:25" x14ac:dyDescent="0.25">
      <c r="B827" s="25">
        <v>1822</v>
      </c>
      <c r="C827" s="25" t="s">
        <v>31</v>
      </c>
      <c r="D827" s="25" t="s">
        <v>64</v>
      </c>
      <c r="E827" s="25">
        <v>0</v>
      </c>
      <c r="F827" s="25" t="s">
        <v>32</v>
      </c>
      <c r="G827" s="25">
        <v>34</v>
      </c>
      <c r="H827" s="25">
        <v>630000</v>
      </c>
      <c r="I827" s="25">
        <f>_xlfn.XLOOKUP('Clients Clustering'!B827,Data!P:P,Data!D:D)</f>
        <v>840000</v>
      </c>
      <c r="K827" s="25">
        <f t="shared" si="24"/>
        <v>0.17418574053467675</v>
      </c>
      <c r="L827" s="25">
        <f t="shared" si="25"/>
        <v>-1.4720430628864232</v>
      </c>
      <c r="P827" s="25">
        <v>1</v>
      </c>
      <c r="Q827" s="25">
        <v>1</v>
      </c>
      <c r="R827" s="25">
        <v>3</v>
      </c>
      <c r="S827" s="25">
        <v>2</v>
      </c>
      <c r="T827" s="25">
        <v>4</v>
      </c>
      <c r="U827" s="25">
        <v>1</v>
      </c>
      <c r="V827" s="25">
        <v>1</v>
      </c>
      <c r="W827" s="25">
        <v>5</v>
      </c>
      <c r="X827" s="25">
        <v>6</v>
      </c>
      <c r="Y827" s="25">
        <v>7</v>
      </c>
    </row>
    <row r="828" spans="2:25" x14ac:dyDescent="0.25">
      <c r="B828" s="25">
        <v>1823</v>
      </c>
      <c r="C828" s="25" t="s">
        <v>31</v>
      </c>
      <c r="D828" s="25" t="s">
        <v>65</v>
      </c>
      <c r="E828" s="25">
        <v>3</v>
      </c>
      <c r="F828" s="25" t="s">
        <v>33</v>
      </c>
      <c r="G828" s="25">
        <v>55</v>
      </c>
      <c r="H828" s="25">
        <v>840000</v>
      </c>
      <c r="I828" s="25">
        <f>_xlfn.XLOOKUP('Clients Clustering'!B828,Data!P:P,Data!D:D)</f>
        <v>2000000</v>
      </c>
      <c r="K828" s="25">
        <f t="shared" si="24"/>
        <v>1.2480154938925914</v>
      </c>
      <c r="L828" s="25">
        <f t="shared" si="25"/>
        <v>0.60281144596258784</v>
      </c>
      <c r="P828" s="25">
        <v>1</v>
      </c>
      <c r="Q828" s="25">
        <v>2</v>
      </c>
      <c r="R828" s="25">
        <v>1</v>
      </c>
      <c r="S828" s="25">
        <v>3</v>
      </c>
      <c r="T828" s="25">
        <v>1</v>
      </c>
      <c r="U828" s="25">
        <v>5</v>
      </c>
      <c r="V828" s="25">
        <v>4</v>
      </c>
      <c r="W828" s="25">
        <v>6</v>
      </c>
      <c r="X828" s="25">
        <v>7</v>
      </c>
      <c r="Y828" s="25">
        <v>9</v>
      </c>
    </row>
    <row r="829" spans="2:25" x14ac:dyDescent="0.25">
      <c r="B829" s="25">
        <v>1824</v>
      </c>
      <c r="C829" s="25" t="s">
        <v>31</v>
      </c>
      <c r="D829" s="25" t="s">
        <v>65</v>
      </c>
      <c r="E829" s="25">
        <v>3</v>
      </c>
      <c r="F829" s="25" t="s">
        <v>33</v>
      </c>
      <c r="G829" s="25">
        <v>58</v>
      </c>
      <c r="H829" s="25">
        <v>470000</v>
      </c>
      <c r="I829" s="25">
        <f>_xlfn.XLOOKUP('Clients Clustering'!B829,Data!P:P,Data!D:D)</f>
        <v>2370000</v>
      </c>
      <c r="K829" s="25">
        <f t="shared" si="24"/>
        <v>-0.64397026202373442</v>
      </c>
      <c r="L829" s="25">
        <f t="shared" si="25"/>
        <v>1.2646184875782207</v>
      </c>
      <c r="P829" s="25">
        <v>1</v>
      </c>
      <c r="Q829" s="25">
        <v>2</v>
      </c>
      <c r="R829" s="25">
        <v>2</v>
      </c>
      <c r="S829" s="25">
        <v>1</v>
      </c>
      <c r="T829" s="25">
        <v>2</v>
      </c>
      <c r="U829" s="25">
        <v>3</v>
      </c>
      <c r="V829" s="25">
        <v>3</v>
      </c>
      <c r="W829" s="25">
        <v>3</v>
      </c>
      <c r="X829" s="25">
        <v>1</v>
      </c>
      <c r="Y829" s="25">
        <v>2</v>
      </c>
    </row>
    <row r="830" spans="2:25" x14ac:dyDescent="0.25">
      <c r="B830" s="25">
        <v>1825</v>
      </c>
      <c r="C830" s="25" t="s">
        <v>31</v>
      </c>
      <c r="D830" s="25" t="s">
        <v>65</v>
      </c>
      <c r="E830" s="25">
        <v>3</v>
      </c>
      <c r="F830" s="25" t="s">
        <v>32</v>
      </c>
      <c r="G830" s="25">
        <v>41</v>
      </c>
      <c r="H830" s="25">
        <v>700000</v>
      </c>
      <c r="I830" s="25">
        <f>_xlfn.XLOOKUP('Clients Clustering'!B830,Data!P:P,Data!D:D)</f>
        <v>860000</v>
      </c>
      <c r="K830" s="25">
        <f t="shared" si="24"/>
        <v>0.53212899165398164</v>
      </c>
      <c r="L830" s="25">
        <f t="shared" si="25"/>
        <v>-1.4362697092855783</v>
      </c>
      <c r="P830" s="25">
        <v>1</v>
      </c>
      <c r="Q830" s="25">
        <v>2</v>
      </c>
      <c r="R830" s="25">
        <v>2</v>
      </c>
      <c r="S830" s="25">
        <v>1</v>
      </c>
      <c r="T830" s="25">
        <v>5</v>
      </c>
      <c r="U830" s="25">
        <v>2</v>
      </c>
      <c r="V830" s="25">
        <v>2</v>
      </c>
      <c r="W830" s="25">
        <v>2</v>
      </c>
      <c r="X830" s="25">
        <v>5</v>
      </c>
      <c r="Y830" s="25">
        <v>8</v>
      </c>
    </row>
    <row r="831" spans="2:25" x14ac:dyDescent="0.25">
      <c r="B831" s="25">
        <v>1826</v>
      </c>
      <c r="C831" s="25" t="s">
        <v>31</v>
      </c>
      <c r="D831" s="25" t="s">
        <v>64</v>
      </c>
      <c r="E831" s="25">
        <v>0</v>
      </c>
      <c r="F831" s="25" t="s">
        <v>32</v>
      </c>
      <c r="G831" s="25">
        <v>33</v>
      </c>
      <c r="H831" s="25">
        <v>520000</v>
      </c>
      <c r="I831" s="25">
        <f>_xlfn.XLOOKUP('Clients Clustering'!B831,Data!P:P,Data!D:D)</f>
        <v>1520000</v>
      </c>
      <c r="K831" s="25">
        <f t="shared" si="24"/>
        <v>-0.38829651122423092</v>
      </c>
      <c r="L831" s="25">
        <f t="shared" si="25"/>
        <v>-0.25574904045769264</v>
      </c>
      <c r="P831" s="25">
        <v>1</v>
      </c>
      <c r="Q831" s="25">
        <v>1</v>
      </c>
      <c r="R831" s="25">
        <v>3</v>
      </c>
      <c r="S831" s="25">
        <v>2</v>
      </c>
      <c r="T831" s="25">
        <v>4</v>
      </c>
      <c r="U831" s="25">
        <v>1</v>
      </c>
      <c r="V831" s="25">
        <v>1</v>
      </c>
      <c r="W831" s="25">
        <v>1</v>
      </c>
      <c r="X831" s="25">
        <v>8</v>
      </c>
      <c r="Y831" s="25">
        <v>10</v>
      </c>
    </row>
    <row r="832" spans="2:25" x14ac:dyDescent="0.25">
      <c r="B832" s="25">
        <v>1827</v>
      </c>
      <c r="C832" s="25" t="s">
        <v>31</v>
      </c>
      <c r="D832" s="25" t="s">
        <v>65</v>
      </c>
      <c r="E832" s="25">
        <v>3</v>
      </c>
      <c r="F832" s="25" t="s">
        <v>33</v>
      </c>
      <c r="G832" s="25">
        <v>40</v>
      </c>
      <c r="H832" s="25">
        <v>1110000</v>
      </c>
      <c r="I832" s="25">
        <f>_xlfn.XLOOKUP('Clients Clustering'!B832,Data!P:P,Data!D:D)</f>
        <v>2100000</v>
      </c>
      <c r="K832" s="25">
        <f t="shared" si="24"/>
        <v>2.6286537482099104</v>
      </c>
      <c r="L832" s="25">
        <f t="shared" si="25"/>
        <v>0.78167821396681292</v>
      </c>
      <c r="P832" s="25">
        <v>1</v>
      </c>
      <c r="Q832" s="25">
        <v>2</v>
      </c>
      <c r="R832" s="25">
        <v>2</v>
      </c>
      <c r="S832" s="25">
        <v>1</v>
      </c>
      <c r="T832" s="25">
        <v>5</v>
      </c>
      <c r="U832" s="25">
        <v>2</v>
      </c>
      <c r="V832" s="25">
        <v>2</v>
      </c>
      <c r="W832" s="25">
        <v>2</v>
      </c>
      <c r="X832" s="25">
        <v>5</v>
      </c>
      <c r="Y832" s="25">
        <v>8</v>
      </c>
    </row>
    <row r="833" spans="2:25" x14ac:dyDescent="0.25">
      <c r="B833" s="25">
        <v>1828</v>
      </c>
      <c r="C833" s="25" t="s">
        <v>34</v>
      </c>
      <c r="D833" s="25" t="s">
        <v>65</v>
      </c>
      <c r="E833" s="25">
        <v>4</v>
      </c>
      <c r="F833" s="25" t="s">
        <v>33</v>
      </c>
      <c r="G833" s="25">
        <v>43</v>
      </c>
      <c r="H833" s="25">
        <v>580000</v>
      </c>
      <c r="I833" s="25">
        <f>_xlfn.XLOOKUP('Clients Clustering'!B833,Data!P:P,Data!D:D)</f>
        <v>1420000</v>
      </c>
      <c r="K833" s="25">
        <f t="shared" si="24"/>
        <v>-8.1488010264826743E-2</v>
      </c>
      <c r="L833" s="25">
        <f t="shared" si="25"/>
        <v>-0.43461580846191772</v>
      </c>
      <c r="P833" s="25">
        <v>1</v>
      </c>
      <c r="Q833" s="25">
        <v>2</v>
      </c>
      <c r="R833" s="25">
        <v>2</v>
      </c>
      <c r="S833" s="25">
        <v>1</v>
      </c>
      <c r="T833" s="25">
        <v>5</v>
      </c>
      <c r="U833" s="25">
        <v>2</v>
      </c>
      <c r="V833" s="25">
        <v>2</v>
      </c>
      <c r="W833" s="25">
        <v>2</v>
      </c>
      <c r="X833" s="25">
        <v>5</v>
      </c>
      <c r="Y833" s="25">
        <v>5</v>
      </c>
    </row>
    <row r="834" spans="2:25" x14ac:dyDescent="0.25">
      <c r="B834" s="25">
        <v>1829</v>
      </c>
      <c r="C834" s="25" t="s">
        <v>34</v>
      </c>
      <c r="D834" s="25" t="s">
        <v>65</v>
      </c>
      <c r="E834" s="25">
        <v>3</v>
      </c>
      <c r="F834" s="25" t="s">
        <v>32</v>
      </c>
      <c r="G834" s="25">
        <v>58</v>
      </c>
      <c r="H834" s="25">
        <v>600000</v>
      </c>
      <c r="I834" s="25">
        <f>_xlfn.XLOOKUP('Clients Clustering'!B834,Data!P:P,Data!D:D)</f>
        <v>1620000</v>
      </c>
      <c r="K834" s="25">
        <f t="shared" si="24"/>
        <v>2.0781490054974653E-2</v>
      </c>
      <c r="L834" s="25">
        <f t="shared" si="25"/>
        <v>-7.6882272453467543E-2</v>
      </c>
      <c r="P834" s="25">
        <v>1</v>
      </c>
      <c r="Q834" s="25">
        <v>2</v>
      </c>
      <c r="R834" s="25">
        <v>2</v>
      </c>
      <c r="S834" s="25">
        <v>4</v>
      </c>
      <c r="T834" s="25">
        <v>3</v>
      </c>
      <c r="U834" s="25">
        <v>4</v>
      </c>
      <c r="V834" s="25">
        <v>5</v>
      </c>
      <c r="W834" s="25">
        <v>4</v>
      </c>
      <c r="X834" s="25">
        <v>3</v>
      </c>
      <c r="Y834" s="25">
        <v>4</v>
      </c>
    </row>
    <row r="835" spans="2:25" x14ac:dyDescent="0.25">
      <c r="B835" s="25">
        <v>1830</v>
      </c>
      <c r="C835" s="25" t="s">
        <v>31</v>
      </c>
      <c r="D835" s="25" t="s">
        <v>66</v>
      </c>
      <c r="E835" s="25">
        <v>0</v>
      </c>
      <c r="F835" s="25" t="s">
        <v>33</v>
      </c>
      <c r="G835" s="25">
        <v>37</v>
      </c>
      <c r="H835" s="25">
        <v>340000</v>
      </c>
      <c r="I835" s="25">
        <f>_xlfn.XLOOKUP('Clients Clustering'!B835,Data!P:P,Data!D:D)</f>
        <v>800000</v>
      </c>
      <c r="K835" s="25">
        <f t="shared" si="24"/>
        <v>-1.3087220141024436</v>
      </c>
      <c r="L835" s="25">
        <f t="shared" si="25"/>
        <v>-1.5435897700881132</v>
      </c>
      <c r="P835" s="25">
        <v>1</v>
      </c>
      <c r="Q835" s="25">
        <v>2</v>
      </c>
      <c r="R835" s="25">
        <v>2</v>
      </c>
      <c r="S835" s="25">
        <v>1</v>
      </c>
      <c r="T835" s="25">
        <v>5</v>
      </c>
      <c r="U835" s="25">
        <v>2</v>
      </c>
      <c r="V835" s="25">
        <v>2</v>
      </c>
      <c r="W835" s="25">
        <v>2</v>
      </c>
      <c r="X835" s="25">
        <v>5</v>
      </c>
      <c r="Y835" s="25">
        <v>8</v>
      </c>
    </row>
    <row r="836" spans="2:25" x14ac:dyDescent="0.25">
      <c r="B836" s="25">
        <v>1831</v>
      </c>
      <c r="C836" s="25" t="s">
        <v>31</v>
      </c>
      <c r="D836" s="25" t="s">
        <v>66</v>
      </c>
      <c r="E836" s="25">
        <v>0</v>
      </c>
      <c r="F836" s="25" t="s">
        <v>32</v>
      </c>
      <c r="G836" s="25">
        <v>38</v>
      </c>
      <c r="H836" s="25">
        <v>540000</v>
      </c>
      <c r="I836" s="25">
        <f>_xlfn.XLOOKUP('Clients Clustering'!B836,Data!P:P,Data!D:D)</f>
        <v>1400000</v>
      </c>
      <c r="K836" s="25">
        <f t="shared" si="24"/>
        <v>-0.28602701090442956</v>
      </c>
      <c r="L836" s="25">
        <f t="shared" si="25"/>
        <v>-0.47038916206276271</v>
      </c>
      <c r="P836" s="25">
        <v>1</v>
      </c>
      <c r="Q836" s="25">
        <v>2</v>
      </c>
      <c r="R836" s="25">
        <v>1</v>
      </c>
      <c r="S836" s="25">
        <v>3</v>
      </c>
      <c r="T836" s="25">
        <v>5</v>
      </c>
      <c r="U836" s="25">
        <v>2</v>
      </c>
      <c r="V836" s="25">
        <v>4</v>
      </c>
      <c r="W836" s="25">
        <v>6</v>
      </c>
      <c r="X836" s="25">
        <v>7</v>
      </c>
      <c r="Y836" s="25">
        <v>5</v>
      </c>
    </row>
    <row r="837" spans="2:25" x14ac:dyDescent="0.25">
      <c r="B837" s="25">
        <v>1832</v>
      </c>
      <c r="C837" s="25" t="s">
        <v>31</v>
      </c>
      <c r="D837" s="25" t="s">
        <v>66</v>
      </c>
      <c r="E837" s="25">
        <v>0</v>
      </c>
      <c r="F837" s="25" t="s">
        <v>32</v>
      </c>
      <c r="G837" s="25">
        <v>35</v>
      </c>
      <c r="H837" s="25">
        <v>520000</v>
      </c>
      <c r="I837" s="25">
        <f>_xlfn.XLOOKUP('Clients Clustering'!B837,Data!P:P,Data!D:D)</f>
        <v>1920000</v>
      </c>
      <c r="K837" s="25">
        <f t="shared" si="24"/>
        <v>-0.38829651122423092</v>
      </c>
      <c r="L837" s="25">
        <f t="shared" si="25"/>
        <v>0.45971803155920771</v>
      </c>
      <c r="P837" s="25">
        <v>1</v>
      </c>
      <c r="Q837" s="25">
        <v>2</v>
      </c>
      <c r="R837" s="25">
        <v>2</v>
      </c>
      <c r="S837" s="25">
        <v>1</v>
      </c>
      <c r="T837" s="25">
        <v>5</v>
      </c>
      <c r="U837" s="25">
        <v>2</v>
      </c>
      <c r="V837" s="25">
        <v>2</v>
      </c>
      <c r="W837" s="25">
        <v>2</v>
      </c>
      <c r="X837" s="25">
        <v>5</v>
      </c>
      <c r="Y837" s="25">
        <v>8</v>
      </c>
    </row>
    <row r="838" spans="2:25" x14ac:dyDescent="0.25">
      <c r="B838" s="25">
        <v>1833</v>
      </c>
      <c r="C838" s="25" t="s">
        <v>31</v>
      </c>
      <c r="D838" s="25" t="s">
        <v>65</v>
      </c>
      <c r="E838" s="25">
        <v>4</v>
      </c>
      <c r="F838" s="25" t="s">
        <v>32</v>
      </c>
      <c r="G838" s="25">
        <v>41</v>
      </c>
      <c r="H838" s="25">
        <v>500000</v>
      </c>
      <c r="I838" s="25">
        <f>_xlfn.XLOOKUP('Clients Clustering'!B838,Data!P:P,Data!D:D)</f>
        <v>1530000</v>
      </c>
      <c r="K838" s="25">
        <f t="shared" ref="K838:K901" si="26">STANDARDIZE(H838,AVERAGE(H:H),_xlfn.STDEV.S(H:H))</f>
        <v>-0.49056601154403234</v>
      </c>
      <c r="L838" s="25">
        <f t="shared" ref="L838:L901" si="27">STANDARDIZE(I838,AVERAGE(I:I),_xlfn.STDEV.S(I:I))</f>
        <v>-0.23786236365727012</v>
      </c>
      <c r="P838" s="25">
        <v>1</v>
      </c>
      <c r="Q838" s="25">
        <v>1</v>
      </c>
      <c r="R838" s="25">
        <v>1</v>
      </c>
      <c r="S838" s="25">
        <v>3</v>
      </c>
      <c r="T838" s="25">
        <v>1</v>
      </c>
      <c r="U838" s="25">
        <v>5</v>
      </c>
      <c r="V838" s="25">
        <v>6</v>
      </c>
      <c r="W838" s="25">
        <v>8</v>
      </c>
      <c r="X838" s="25">
        <v>9</v>
      </c>
      <c r="Y838" s="25">
        <v>1</v>
      </c>
    </row>
    <row r="839" spans="2:25" x14ac:dyDescent="0.25">
      <c r="B839" s="25">
        <v>1834</v>
      </c>
      <c r="C839" s="25" t="s">
        <v>34</v>
      </c>
      <c r="D839" s="25" t="s">
        <v>65</v>
      </c>
      <c r="E839" s="25">
        <v>2</v>
      </c>
      <c r="F839" s="25" t="s">
        <v>33</v>
      </c>
      <c r="G839" s="25">
        <v>65</v>
      </c>
      <c r="H839" s="25">
        <v>510000</v>
      </c>
      <c r="I839" s="25">
        <f>_xlfn.XLOOKUP('Clients Clustering'!B839,Data!P:P,Data!D:D)</f>
        <v>2530000</v>
      </c>
      <c r="K839" s="25">
        <f t="shared" si="26"/>
        <v>-0.43943126138413163</v>
      </c>
      <c r="L839" s="25">
        <f t="shared" si="27"/>
        <v>1.5508053163849806</v>
      </c>
      <c r="P839" s="25">
        <v>1</v>
      </c>
      <c r="Q839" s="25">
        <v>2</v>
      </c>
      <c r="R839" s="25">
        <v>1</v>
      </c>
      <c r="S839" s="25">
        <v>3</v>
      </c>
      <c r="T839" s="25">
        <v>1</v>
      </c>
      <c r="U839" s="25">
        <v>5</v>
      </c>
      <c r="V839" s="25">
        <v>4</v>
      </c>
      <c r="W839" s="25">
        <v>6</v>
      </c>
      <c r="X839" s="25">
        <v>7</v>
      </c>
      <c r="Y839" s="25">
        <v>9</v>
      </c>
    </row>
    <row r="840" spans="2:25" x14ac:dyDescent="0.25">
      <c r="B840" s="25">
        <v>1835</v>
      </c>
      <c r="C840" s="25" t="s">
        <v>34</v>
      </c>
      <c r="D840" s="25" t="s">
        <v>65</v>
      </c>
      <c r="E840" s="25">
        <v>3</v>
      </c>
      <c r="F840" s="25" t="s">
        <v>32</v>
      </c>
      <c r="G840" s="25">
        <v>61</v>
      </c>
      <c r="H840" s="25">
        <v>400000</v>
      </c>
      <c r="I840" s="25">
        <f>_xlfn.XLOOKUP('Clients Clustering'!B840,Data!P:P,Data!D:D)</f>
        <v>1910000</v>
      </c>
      <c r="K840" s="25">
        <f t="shared" si="26"/>
        <v>-1.0019135131430392</v>
      </c>
      <c r="L840" s="25">
        <f t="shared" si="27"/>
        <v>0.44183135475878521</v>
      </c>
      <c r="P840" s="25">
        <v>1</v>
      </c>
      <c r="Q840" s="25">
        <v>1</v>
      </c>
      <c r="R840" s="25">
        <v>1</v>
      </c>
      <c r="S840" s="25">
        <v>3</v>
      </c>
      <c r="T840" s="25">
        <v>1</v>
      </c>
      <c r="U840" s="25">
        <v>5</v>
      </c>
      <c r="V840" s="25">
        <v>6</v>
      </c>
      <c r="W840" s="25">
        <v>8</v>
      </c>
      <c r="X840" s="25">
        <v>9</v>
      </c>
      <c r="Y840" s="25">
        <v>1</v>
      </c>
    </row>
    <row r="841" spans="2:25" x14ac:dyDescent="0.25">
      <c r="B841" s="25">
        <v>1836</v>
      </c>
      <c r="C841" s="25" t="s">
        <v>31</v>
      </c>
      <c r="D841" s="25" t="s">
        <v>65</v>
      </c>
      <c r="E841" s="25">
        <v>3</v>
      </c>
      <c r="F841" s="25" t="s">
        <v>33</v>
      </c>
      <c r="G841" s="25">
        <v>62</v>
      </c>
      <c r="H841" s="25">
        <v>430000</v>
      </c>
      <c r="I841" s="25">
        <f>_xlfn.XLOOKUP('Clients Clustering'!B841,Data!P:P,Data!D:D)</f>
        <v>2610000</v>
      </c>
      <c r="K841" s="25">
        <f t="shared" si="26"/>
        <v>-0.84850926266333726</v>
      </c>
      <c r="L841" s="25">
        <f t="shared" si="27"/>
        <v>1.6938987307883608</v>
      </c>
      <c r="P841" s="25">
        <v>1</v>
      </c>
      <c r="Q841" s="25">
        <v>2</v>
      </c>
      <c r="R841" s="25">
        <v>2</v>
      </c>
      <c r="S841" s="25">
        <v>1</v>
      </c>
      <c r="T841" s="25">
        <v>5</v>
      </c>
      <c r="U841" s="25">
        <v>2</v>
      </c>
      <c r="V841" s="25">
        <v>2</v>
      </c>
      <c r="W841" s="25">
        <v>2</v>
      </c>
      <c r="X841" s="25">
        <v>5</v>
      </c>
      <c r="Y841" s="25">
        <v>8</v>
      </c>
    </row>
    <row r="842" spans="2:25" x14ac:dyDescent="0.25">
      <c r="B842" s="25">
        <v>1837</v>
      </c>
      <c r="C842" s="25" t="s">
        <v>31</v>
      </c>
      <c r="D842" s="25" t="s">
        <v>65</v>
      </c>
      <c r="E842" s="25">
        <v>4</v>
      </c>
      <c r="F842" s="25" t="s">
        <v>33</v>
      </c>
      <c r="G842" s="25">
        <v>49</v>
      </c>
      <c r="H842" s="25">
        <v>480000</v>
      </c>
      <c r="I842" s="25">
        <f>_xlfn.XLOOKUP('Clients Clustering'!B842,Data!P:P,Data!D:D)</f>
        <v>1510000</v>
      </c>
      <c r="K842" s="25">
        <f t="shared" si="26"/>
        <v>-0.59283551186383376</v>
      </c>
      <c r="L842" s="25">
        <f t="shared" si="27"/>
        <v>-0.27363571725811514</v>
      </c>
      <c r="P842" s="25">
        <v>1</v>
      </c>
      <c r="Q842" s="25">
        <v>1</v>
      </c>
      <c r="R842" s="25">
        <v>3</v>
      </c>
      <c r="S842" s="25">
        <v>2</v>
      </c>
      <c r="T842" s="25">
        <v>4</v>
      </c>
      <c r="U842" s="25">
        <v>1</v>
      </c>
      <c r="V842" s="25">
        <v>1</v>
      </c>
      <c r="W842" s="25">
        <v>1</v>
      </c>
      <c r="X842" s="25">
        <v>8</v>
      </c>
      <c r="Y842" s="25">
        <v>10</v>
      </c>
    </row>
    <row r="843" spans="2:25" x14ac:dyDescent="0.25">
      <c r="B843" s="25">
        <v>1838</v>
      </c>
      <c r="C843" s="25" t="s">
        <v>31</v>
      </c>
      <c r="D843" s="25" t="s">
        <v>65</v>
      </c>
      <c r="E843" s="25">
        <v>4</v>
      </c>
      <c r="F843" s="25" t="s">
        <v>32</v>
      </c>
      <c r="G843" s="25">
        <v>42</v>
      </c>
      <c r="H843" s="25">
        <v>1030000</v>
      </c>
      <c r="I843" s="25">
        <f>_xlfn.XLOOKUP('Clients Clustering'!B843,Data!P:P,Data!D:D)</f>
        <v>2220000</v>
      </c>
      <c r="K843" s="25">
        <f t="shared" si="26"/>
        <v>2.2195757469307047</v>
      </c>
      <c r="L843" s="25">
        <f t="shared" si="27"/>
        <v>0.99631833557188298</v>
      </c>
      <c r="P843" s="25">
        <v>1</v>
      </c>
      <c r="Q843" s="25">
        <v>2</v>
      </c>
      <c r="R843" s="25">
        <v>2</v>
      </c>
      <c r="S843" s="25">
        <v>1</v>
      </c>
      <c r="T843" s="25">
        <v>5</v>
      </c>
      <c r="U843" s="25">
        <v>2</v>
      </c>
      <c r="V843" s="25">
        <v>2</v>
      </c>
      <c r="W843" s="25">
        <v>2</v>
      </c>
      <c r="X843" s="25">
        <v>5</v>
      </c>
      <c r="Y843" s="25">
        <v>8</v>
      </c>
    </row>
    <row r="844" spans="2:25" x14ac:dyDescent="0.25">
      <c r="B844" s="25">
        <v>1839</v>
      </c>
      <c r="C844" s="25" t="s">
        <v>31</v>
      </c>
      <c r="D844" s="25" t="s">
        <v>66</v>
      </c>
      <c r="E844" s="25">
        <v>0</v>
      </c>
      <c r="F844" s="25" t="s">
        <v>33</v>
      </c>
      <c r="G844" s="25">
        <v>35</v>
      </c>
      <c r="H844" s="25">
        <v>590000</v>
      </c>
      <c r="I844" s="25">
        <f>_xlfn.XLOOKUP('Clients Clustering'!B844,Data!P:P,Data!D:D)</f>
        <v>1500000</v>
      </c>
      <c r="K844" s="25">
        <f t="shared" si="26"/>
        <v>-3.0353260104926044E-2</v>
      </c>
      <c r="L844" s="25">
        <f t="shared" si="27"/>
        <v>-0.29152239405853764</v>
      </c>
      <c r="P844" s="25">
        <v>1</v>
      </c>
      <c r="Q844" s="25">
        <v>2</v>
      </c>
      <c r="R844" s="25">
        <v>2</v>
      </c>
      <c r="S844" s="25">
        <v>4</v>
      </c>
      <c r="T844" s="25">
        <v>3</v>
      </c>
      <c r="U844" s="25">
        <v>4</v>
      </c>
      <c r="V844" s="25">
        <v>5</v>
      </c>
      <c r="W844" s="25">
        <v>4</v>
      </c>
      <c r="X844" s="25">
        <v>3</v>
      </c>
      <c r="Y844" s="25">
        <v>4</v>
      </c>
    </row>
    <row r="845" spans="2:25" x14ac:dyDescent="0.25">
      <c r="B845" s="25">
        <v>1840</v>
      </c>
      <c r="C845" s="25" t="s">
        <v>31</v>
      </c>
      <c r="D845" s="25" t="s">
        <v>65</v>
      </c>
      <c r="E845" s="25">
        <v>2</v>
      </c>
      <c r="F845" s="25" t="s">
        <v>33</v>
      </c>
      <c r="G845" s="25">
        <v>49</v>
      </c>
      <c r="H845" s="25">
        <v>290000</v>
      </c>
      <c r="I845" s="25">
        <f>_xlfn.XLOOKUP('Clients Clustering'!B845,Data!P:P,Data!D:D)</f>
        <v>1210000</v>
      </c>
      <c r="K845" s="25">
        <f t="shared" si="26"/>
        <v>-1.5643957649019471</v>
      </c>
      <c r="L845" s="25">
        <f t="shared" si="27"/>
        <v>-0.81023602127079042</v>
      </c>
      <c r="P845" s="25">
        <v>1</v>
      </c>
      <c r="Q845" s="25">
        <v>2</v>
      </c>
      <c r="R845" s="25">
        <v>1</v>
      </c>
      <c r="S845" s="25">
        <v>3</v>
      </c>
      <c r="T845" s="25">
        <v>1</v>
      </c>
      <c r="U845" s="25">
        <v>5</v>
      </c>
      <c r="V845" s="25">
        <v>4</v>
      </c>
      <c r="W845" s="25">
        <v>6</v>
      </c>
      <c r="X845" s="25">
        <v>7</v>
      </c>
      <c r="Y845" s="25">
        <v>9</v>
      </c>
    </row>
    <row r="846" spans="2:25" x14ac:dyDescent="0.25">
      <c r="B846" s="25">
        <v>1841</v>
      </c>
      <c r="C846" s="25" t="s">
        <v>31</v>
      </c>
      <c r="D846" s="25" t="s">
        <v>65</v>
      </c>
      <c r="E846" s="25">
        <v>4</v>
      </c>
      <c r="F846" s="25" t="s">
        <v>33</v>
      </c>
      <c r="G846" s="25">
        <v>59</v>
      </c>
      <c r="H846" s="25">
        <v>400000</v>
      </c>
      <c r="I846" s="25">
        <f>_xlfn.XLOOKUP('Clients Clustering'!B846,Data!P:P,Data!D:D)</f>
        <v>2410000</v>
      </c>
      <c r="K846" s="25">
        <f t="shared" si="26"/>
        <v>-1.0019135131430392</v>
      </c>
      <c r="L846" s="25">
        <f t="shared" si="27"/>
        <v>1.3361651947799107</v>
      </c>
      <c r="P846" s="25">
        <v>1</v>
      </c>
      <c r="Q846" s="25">
        <v>1</v>
      </c>
      <c r="R846" s="25">
        <v>1</v>
      </c>
      <c r="S846" s="25">
        <v>3</v>
      </c>
      <c r="T846" s="25">
        <v>1</v>
      </c>
      <c r="U846" s="25">
        <v>5</v>
      </c>
      <c r="V846" s="25">
        <v>6</v>
      </c>
      <c r="W846" s="25">
        <v>8</v>
      </c>
      <c r="X846" s="25">
        <v>9</v>
      </c>
      <c r="Y846" s="25">
        <v>1</v>
      </c>
    </row>
    <row r="847" spans="2:25" x14ac:dyDescent="0.25">
      <c r="B847" s="25">
        <v>1842</v>
      </c>
      <c r="C847" s="25" t="s">
        <v>31</v>
      </c>
      <c r="D847" s="25" t="s">
        <v>65</v>
      </c>
      <c r="E847" s="25">
        <v>4</v>
      </c>
      <c r="F847" s="25" t="s">
        <v>33</v>
      </c>
      <c r="G847" s="25">
        <v>40</v>
      </c>
      <c r="H847" s="25">
        <v>340000</v>
      </c>
      <c r="I847" s="25">
        <f>_xlfn.XLOOKUP('Clients Clustering'!B847,Data!P:P,Data!D:D)</f>
        <v>2950000</v>
      </c>
      <c r="K847" s="25">
        <f t="shared" si="26"/>
        <v>-1.3087220141024436</v>
      </c>
      <c r="L847" s="25">
        <f t="shared" si="27"/>
        <v>2.302045742002726</v>
      </c>
      <c r="P847" s="25">
        <v>1</v>
      </c>
      <c r="Q847" s="25">
        <v>2</v>
      </c>
      <c r="R847" s="25">
        <v>2</v>
      </c>
      <c r="S847" s="25">
        <v>1</v>
      </c>
      <c r="T847" s="25">
        <v>5</v>
      </c>
      <c r="U847" s="25">
        <v>2</v>
      </c>
      <c r="V847" s="25">
        <v>2</v>
      </c>
      <c r="W847" s="25">
        <v>2</v>
      </c>
      <c r="X847" s="25">
        <v>5</v>
      </c>
      <c r="Y847" s="25">
        <v>8</v>
      </c>
    </row>
    <row r="848" spans="2:25" x14ac:dyDescent="0.25">
      <c r="B848" s="25">
        <v>1843</v>
      </c>
      <c r="C848" s="25" t="s">
        <v>31</v>
      </c>
      <c r="D848" s="25" t="s">
        <v>65</v>
      </c>
      <c r="E848" s="25">
        <v>2</v>
      </c>
      <c r="F848" s="25" t="s">
        <v>32</v>
      </c>
      <c r="G848" s="25">
        <v>57</v>
      </c>
      <c r="H848" s="25">
        <v>620000</v>
      </c>
      <c r="I848" s="25">
        <f>_xlfn.XLOOKUP('Clients Clustering'!B848,Data!P:P,Data!D:D)</f>
        <v>1510000</v>
      </c>
      <c r="K848" s="25">
        <f t="shared" si="26"/>
        <v>0.12305099037477606</v>
      </c>
      <c r="L848" s="25">
        <f t="shared" si="27"/>
        <v>-0.27363571725811514</v>
      </c>
      <c r="P848" s="25">
        <v>1</v>
      </c>
      <c r="Q848" s="25">
        <v>2</v>
      </c>
      <c r="R848" s="25">
        <v>2</v>
      </c>
      <c r="S848" s="25">
        <v>1</v>
      </c>
      <c r="T848" s="25">
        <v>5</v>
      </c>
      <c r="U848" s="25">
        <v>2</v>
      </c>
      <c r="V848" s="25">
        <v>2</v>
      </c>
      <c r="W848" s="25">
        <v>2</v>
      </c>
      <c r="X848" s="25">
        <v>5</v>
      </c>
      <c r="Y848" s="25">
        <v>5</v>
      </c>
    </row>
    <row r="849" spans="2:25" x14ac:dyDescent="0.25">
      <c r="B849" s="25">
        <v>1844</v>
      </c>
      <c r="C849" s="25" t="s">
        <v>34</v>
      </c>
      <c r="D849" s="25" t="s">
        <v>65</v>
      </c>
      <c r="E849" s="25">
        <v>2</v>
      </c>
      <c r="F849" s="25" t="s">
        <v>33</v>
      </c>
      <c r="G849" s="25">
        <v>58</v>
      </c>
      <c r="H849" s="25">
        <v>650000</v>
      </c>
      <c r="I849" s="25">
        <f>_xlfn.XLOOKUP('Clients Clustering'!B849,Data!P:P,Data!D:D)</f>
        <v>1640000</v>
      </c>
      <c r="K849" s="25">
        <f t="shared" si="26"/>
        <v>0.27645524085447815</v>
      </c>
      <c r="L849" s="25">
        <f t="shared" si="27"/>
        <v>-4.1108918852622522E-2</v>
      </c>
      <c r="P849" s="25">
        <v>1</v>
      </c>
      <c r="Q849" s="25">
        <v>2</v>
      </c>
      <c r="R849" s="25">
        <v>2</v>
      </c>
      <c r="S849" s="25">
        <v>1</v>
      </c>
      <c r="T849" s="25">
        <v>5</v>
      </c>
      <c r="U849" s="25">
        <v>2</v>
      </c>
      <c r="V849" s="25">
        <v>2</v>
      </c>
      <c r="W849" s="25">
        <v>2</v>
      </c>
      <c r="X849" s="25">
        <v>5</v>
      </c>
      <c r="Y849" s="25">
        <v>5</v>
      </c>
    </row>
    <row r="850" spans="2:25" x14ac:dyDescent="0.25">
      <c r="B850" s="25">
        <v>1845</v>
      </c>
      <c r="C850" s="25" t="s">
        <v>31</v>
      </c>
      <c r="D850" s="25" t="s">
        <v>65</v>
      </c>
      <c r="E850" s="25">
        <v>2</v>
      </c>
      <c r="F850" s="25" t="s">
        <v>32</v>
      </c>
      <c r="G850" s="25">
        <v>59</v>
      </c>
      <c r="H850" s="25">
        <v>560000</v>
      </c>
      <c r="I850" s="25">
        <f>_xlfn.XLOOKUP('Clients Clustering'!B850,Data!P:P,Data!D:D)</f>
        <v>1800000</v>
      </c>
      <c r="K850" s="25">
        <f t="shared" si="26"/>
        <v>-0.18375751058462814</v>
      </c>
      <c r="L850" s="25">
        <f t="shared" si="27"/>
        <v>0.24507790995413761</v>
      </c>
      <c r="P850" s="25">
        <v>1</v>
      </c>
      <c r="Q850" s="25">
        <v>2</v>
      </c>
      <c r="R850" s="25">
        <v>2</v>
      </c>
      <c r="S850" s="25">
        <v>1</v>
      </c>
      <c r="T850" s="25">
        <v>5</v>
      </c>
      <c r="U850" s="25">
        <v>2</v>
      </c>
      <c r="V850" s="25">
        <v>2</v>
      </c>
      <c r="W850" s="25">
        <v>2</v>
      </c>
      <c r="X850" s="25">
        <v>5</v>
      </c>
      <c r="Y850" s="25">
        <v>8</v>
      </c>
    </row>
    <row r="851" spans="2:25" x14ac:dyDescent="0.25">
      <c r="B851" s="25">
        <v>1846</v>
      </c>
      <c r="C851" s="25" t="s">
        <v>31</v>
      </c>
      <c r="D851" s="25" t="s">
        <v>66</v>
      </c>
      <c r="E851" s="25">
        <v>0</v>
      </c>
      <c r="F851" s="25" t="s">
        <v>32</v>
      </c>
      <c r="G851" s="25">
        <v>39</v>
      </c>
      <c r="H851" s="25">
        <v>590000</v>
      </c>
      <c r="I851" s="25">
        <f>_xlfn.XLOOKUP('Clients Clustering'!B851,Data!P:P,Data!D:D)</f>
        <v>1350000</v>
      </c>
      <c r="K851" s="25">
        <f t="shared" si="26"/>
        <v>-3.0353260104926044E-2</v>
      </c>
      <c r="L851" s="25">
        <f t="shared" si="27"/>
        <v>-0.55982254606487525</v>
      </c>
      <c r="P851" s="25">
        <v>1</v>
      </c>
      <c r="Q851" s="25">
        <v>2</v>
      </c>
      <c r="R851" s="25">
        <v>2</v>
      </c>
      <c r="S851" s="25">
        <v>1</v>
      </c>
      <c r="T851" s="25">
        <v>2</v>
      </c>
      <c r="U851" s="25">
        <v>3</v>
      </c>
      <c r="V851" s="25">
        <v>3</v>
      </c>
      <c r="W851" s="25">
        <v>3</v>
      </c>
      <c r="X851" s="25">
        <v>1</v>
      </c>
      <c r="Y851" s="25">
        <v>2</v>
      </c>
    </row>
    <row r="852" spans="2:25" x14ac:dyDescent="0.25">
      <c r="B852" s="25">
        <v>1847</v>
      </c>
      <c r="C852" s="25" t="s">
        <v>31</v>
      </c>
      <c r="D852" s="25" t="s">
        <v>66</v>
      </c>
      <c r="E852" s="25">
        <v>0</v>
      </c>
      <c r="F852" s="25" t="s">
        <v>33</v>
      </c>
      <c r="G852" s="25">
        <v>38</v>
      </c>
      <c r="H852" s="25">
        <v>620000</v>
      </c>
      <c r="I852" s="25">
        <f>_xlfn.XLOOKUP('Clients Clustering'!B852,Data!P:P,Data!D:D)</f>
        <v>840000</v>
      </c>
      <c r="K852" s="25">
        <f t="shared" si="26"/>
        <v>0.12305099037477606</v>
      </c>
      <c r="L852" s="25">
        <f t="shared" si="27"/>
        <v>-1.4720430628864232</v>
      </c>
      <c r="P852" s="25">
        <v>1</v>
      </c>
      <c r="Q852" s="25">
        <v>2</v>
      </c>
      <c r="R852" s="25">
        <v>2</v>
      </c>
      <c r="S852" s="25">
        <v>1</v>
      </c>
      <c r="T852" s="25">
        <v>5</v>
      </c>
      <c r="U852" s="25">
        <v>2</v>
      </c>
      <c r="V852" s="25">
        <v>2</v>
      </c>
      <c r="W852" s="25">
        <v>2</v>
      </c>
      <c r="X852" s="25">
        <v>5</v>
      </c>
      <c r="Y852" s="25">
        <v>5</v>
      </c>
    </row>
    <row r="853" spans="2:25" x14ac:dyDescent="0.25">
      <c r="B853" s="25">
        <v>1848</v>
      </c>
      <c r="C853" s="25" t="s">
        <v>34</v>
      </c>
      <c r="D853" s="25" t="s">
        <v>65</v>
      </c>
      <c r="E853" s="25">
        <v>4</v>
      </c>
      <c r="F853" s="25" t="s">
        <v>32</v>
      </c>
      <c r="G853" s="25">
        <v>49</v>
      </c>
      <c r="H853" s="25">
        <v>540000</v>
      </c>
      <c r="I853" s="25">
        <f>_xlfn.XLOOKUP('Clients Clustering'!B853,Data!P:P,Data!D:D)</f>
        <v>1800000</v>
      </c>
      <c r="K853" s="25">
        <f t="shared" si="26"/>
        <v>-0.28602701090442956</v>
      </c>
      <c r="L853" s="25">
        <f t="shared" si="27"/>
        <v>0.24507790995413761</v>
      </c>
      <c r="P853" s="25">
        <v>1</v>
      </c>
      <c r="Q853" s="25">
        <v>1</v>
      </c>
      <c r="R853" s="25">
        <v>3</v>
      </c>
      <c r="S853" s="25">
        <v>2</v>
      </c>
      <c r="T853" s="25">
        <v>4</v>
      </c>
      <c r="U853" s="25">
        <v>6</v>
      </c>
      <c r="V853" s="25">
        <v>7</v>
      </c>
      <c r="W853" s="25">
        <v>7</v>
      </c>
      <c r="X853" s="25">
        <v>4</v>
      </c>
      <c r="Y853" s="25">
        <v>6</v>
      </c>
    </row>
    <row r="854" spans="2:25" x14ac:dyDescent="0.25">
      <c r="B854" s="25">
        <v>1849</v>
      </c>
      <c r="C854" s="25" t="s">
        <v>31</v>
      </c>
      <c r="D854" s="25" t="s">
        <v>65</v>
      </c>
      <c r="E854" s="25">
        <v>2</v>
      </c>
      <c r="F854" s="25" t="s">
        <v>33</v>
      </c>
      <c r="G854" s="25">
        <v>42</v>
      </c>
      <c r="H854" s="25">
        <v>1010000</v>
      </c>
      <c r="I854" s="25">
        <f>_xlfn.XLOOKUP('Clients Clustering'!B854,Data!P:P,Data!D:D)</f>
        <v>2710000</v>
      </c>
      <c r="K854" s="25">
        <f t="shared" si="26"/>
        <v>2.1173062466109034</v>
      </c>
      <c r="L854" s="25">
        <f t="shared" si="27"/>
        <v>1.8727654987925859</v>
      </c>
      <c r="P854" s="25">
        <v>1</v>
      </c>
      <c r="Q854" s="25">
        <v>1</v>
      </c>
      <c r="R854" s="25">
        <v>3</v>
      </c>
      <c r="S854" s="25">
        <v>2</v>
      </c>
      <c r="T854" s="25">
        <v>4</v>
      </c>
      <c r="U854" s="25">
        <v>6</v>
      </c>
      <c r="V854" s="25">
        <v>7</v>
      </c>
      <c r="W854" s="25">
        <v>5</v>
      </c>
      <c r="X854" s="25">
        <v>6</v>
      </c>
      <c r="Y854" s="25">
        <v>7</v>
      </c>
    </row>
    <row r="855" spans="2:25" x14ac:dyDescent="0.25">
      <c r="B855" s="25">
        <v>1850</v>
      </c>
      <c r="C855" s="25" t="s">
        <v>31</v>
      </c>
      <c r="D855" s="25" t="s">
        <v>65</v>
      </c>
      <c r="E855" s="25">
        <v>2</v>
      </c>
      <c r="F855" s="25" t="s">
        <v>32</v>
      </c>
      <c r="G855" s="25">
        <v>56</v>
      </c>
      <c r="H855" s="25">
        <v>780000</v>
      </c>
      <c r="I855" s="25">
        <f>_xlfn.XLOOKUP('Clients Clustering'!B855,Data!P:P,Data!D:D)</f>
        <v>2460000</v>
      </c>
      <c r="K855" s="25">
        <f t="shared" si="26"/>
        <v>0.94120699293318721</v>
      </c>
      <c r="L855" s="25">
        <f t="shared" si="27"/>
        <v>1.4255985787820231</v>
      </c>
      <c r="P855" s="25">
        <v>1</v>
      </c>
      <c r="Q855" s="25">
        <v>2</v>
      </c>
      <c r="R855" s="25">
        <v>2</v>
      </c>
      <c r="S855" s="25">
        <v>1</v>
      </c>
      <c r="T855" s="25">
        <v>2</v>
      </c>
      <c r="U855" s="25">
        <v>3</v>
      </c>
      <c r="V855" s="25">
        <v>3</v>
      </c>
      <c r="W855" s="25">
        <v>3</v>
      </c>
      <c r="X855" s="25">
        <v>2</v>
      </c>
      <c r="Y855" s="25">
        <v>3</v>
      </c>
    </row>
    <row r="856" spans="2:25" x14ac:dyDescent="0.25">
      <c r="B856" s="25">
        <v>1851</v>
      </c>
      <c r="C856" s="25" t="s">
        <v>31</v>
      </c>
      <c r="D856" s="25" t="s">
        <v>65</v>
      </c>
      <c r="E856" s="25">
        <v>3</v>
      </c>
      <c r="F856" s="25" t="s">
        <v>33</v>
      </c>
      <c r="G856" s="25">
        <v>40</v>
      </c>
      <c r="H856" s="25">
        <v>740000</v>
      </c>
      <c r="I856" s="25">
        <f>_xlfn.XLOOKUP('Clients Clustering'!B856,Data!P:P,Data!D:D)</f>
        <v>1080000</v>
      </c>
      <c r="K856" s="25">
        <f t="shared" si="26"/>
        <v>0.73666799229358448</v>
      </c>
      <c r="L856" s="25">
        <f t="shared" si="27"/>
        <v>-1.042762819676283</v>
      </c>
      <c r="P856" s="25">
        <v>1</v>
      </c>
      <c r="Q856" s="25">
        <v>2</v>
      </c>
      <c r="R856" s="25">
        <v>2</v>
      </c>
      <c r="S856" s="25">
        <v>1</v>
      </c>
      <c r="T856" s="25">
        <v>2</v>
      </c>
      <c r="U856" s="25">
        <v>3</v>
      </c>
      <c r="V856" s="25">
        <v>3</v>
      </c>
      <c r="W856" s="25">
        <v>3</v>
      </c>
      <c r="X856" s="25">
        <v>1</v>
      </c>
      <c r="Y856" s="25">
        <v>2</v>
      </c>
    </row>
    <row r="857" spans="2:25" x14ac:dyDescent="0.25">
      <c r="B857" s="25">
        <v>1852</v>
      </c>
      <c r="C857" s="25" t="s">
        <v>31</v>
      </c>
      <c r="D857" s="25" t="s">
        <v>64</v>
      </c>
      <c r="E857" s="25">
        <v>0</v>
      </c>
      <c r="F857" s="25" t="s">
        <v>33</v>
      </c>
      <c r="G857" s="25">
        <v>40</v>
      </c>
      <c r="H857" s="25">
        <v>650000</v>
      </c>
      <c r="I857" s="25">
        <f>_xlfn.XLOOKUP('Clients Clustering'!B857,Data!P:P,Data!D:D)</f>
        <v>1140000</v>
      </c>
      <c r="K857" s="25">
        <f t="shared" si="26"/>
        <v>0.27645524085447815</v>
      </c>
      <c r="L857" s="25">
        <f t="shared" si="27"/>
        <v>-0.93544275887374795</v>
      </c>
      <c r="P857" s="25">
        <v>1</v>
      </c>
      <c r="Q857" s="25">
        <v>2</v>
      </c>
      <c r="R857" s="25">
        <v>2</v>
      </c>
      <c r="S857" s="25">
        <v>4</v>
      </c>
      <c r="T857" s="25">
        <v>3</v>
      </c>
      <c r="U857" s="25">
        <v>4</v>
      </c>
      <c r="V857" s="25">
        <v>5</v>
      </c>
      <c r="W857" s="25">
        <v>4</v>
      </c>
      <c r="X857" s="25">
        <v>3</v>
      </c>
      <c r="Y857" s="25">
        <v>4</v>
      </c>
    </row>
    <row r="858" spans="2:25" x14ac:dyDescent="0.25">
      <c r="B858" s="25">
        <v>1853</v>
      </c>
      <c r="C858" s="25" t="s">
        <v>31</v>
      </c>
      <c r="D858" s="25" t="s">
        <v>66</v>
      </c>
      <c r="E858" s="25">
        <v>0</v>
      </c>
      <c r="F858" s="25" t="s">
        <v>32</v>
      </c>
      <c r="G858" s="25">
        <v>31</v>
      </c>
      <c r="H858" s="25">
        <v>410000</v>
      </c>
      <c r="I858" s="25">
        <f>_xlfn.XLOOKUP('Clients Clustering'!B858,Data!P:P,Data!D:D)</f>
        <v>1330000</v>
      </c>
      <c r="K858" s="25">
        <f t="shared" si="26"/>
        <v>-0.95077876298313857</v>
      </c>
      <c r="L858" s="25">
        <f t="shared" si="27"/>
        <v>-0.59559589966572024</v>
      </c>
      <c r="P858" s="25">
        <v>1</v>
      </c>
      <c r="Q858" s="25">
        <v>1</v>
      </c>
      <c r="R858" s="25">
        <v>3</v>
      </c>
      <c r="S858" s="25">
        <v>2</v>
      </c>
      <c r="T858" s="25">
        <v>4</v>
      </c>
      <c r="U858" s="25">
        <v>1</v>
      </c>
      <c r="V858" s="25">
        <v>1</v>
      </c>
      <c r="W858" s="25">
        <v>5</v>
      </c>
      <c r="X858" s="25">
        <v>6</v>
      </c>
      <c r="Y858" s="25">
        <v>7</v>
      </c>
    </row>
    <row r="859" spans="2:25" x14ac:dyDescent="0.25">
      <c r="B859" s="25">
        <v>1854</v>
      </c>
      <c r="C859" s="25" t="s">
        <v>31</v>
      </c>
      <c r="D859" s="25" t="s">
        <v>65</v>
      </c>
      <c r="E859" s="25">
        <v>4</v>
      </c>
      <c r="F859" s="25" t="s">
        <v>33</v>
      </c>
      <c r="G859" s="25">
        <v>52</v>
      </c>
      <c r="H859" s="25">
        <v>910000</v>
      </c>
      <c r="I859" s="25">
        <f>_xlfn.XLOOKUP('Clients Clustering'!B859,Data!P:P,Data!D:D)</f>
        <v>2450000</v>
      </c>
      <c r="K859" s="25">
        <f t="shared" si="26"/>
        <v>1.6059587450118964</v>
      </c>
      <c r="L859" s="25">
        <f t="shared" si="27"/>
        <v>1.4077119019816007</v>
      </c>
      <c r="P859" s="25">
        <v>1</v>
      </c>
      <c r="Q859" s="25">
        <v>2</v>
      </c>
      <c r="R859" s="25">
        <v>2</v>
      </c>
      <c r="S859" s="25">
        <v>4</v>
      </c>
      <c r="T859" s="25">
        <v>3</v>
      </c>
      <c r="U859" s="25">
        <v>4</v>
      </c>
      <c r="V859" s="25">
        <v>5</v>
      </c>
      <c r="W859" s="25">
        <v>4</v>
      </c>
      <c r="X859" s="25">
        <v>3</v>
      </c>
      <c r="Y859" s="25">
        <v>4</v>
      </c>
    </row>
    <row r="860" spans="2:25" x14ac:dyDescent="0.25">
      <c r="B860" s="25">
        <v>1855</v>
      </c>
      <c r="C860" s="25" t="s">
        <v>31</v>
      </c>
      <c r="D860" s="25" t="s">
        <v>65</v>
      </c>
      <c r="E860" s="25">
        <v>3</v>
      </c>
      <c r="F860" s="25" t="s">
        <v>33</v>
      </c>
      <c r="G860" s="25">
        <v>62</v>
      </c>
      <c r="H860" s="25">
        <v>340000</v>
      </c>
      <c r="I860" s="25">
        <f>_xlfn.XLOOKUP('Clients Clustering'!B860,Data!P:P,Data!D:D)</f>
        <v>1260000</v>
      </c>
      <c r="K860" s="25">
        <f t="shared" si="26"/>
        <v>-1.3087220141024436</v>
      </c>
      <c r="L860" s="25">
        <f t="shared" si="27"/>
        <v>-0.72080263726867788</v>
      </c>
      <c r="P860" s="25">
        <v>1</v>
      </c>
      <c r="Q860" s="25">
        <v>2</v>
      </c>
      <c r="R860" s="25">
        <v>2</v>
      </c>
      <c r="S860" s="25">
        <v>1</v>
      </c>
      <c r="T860" s="25">
        <v>5</v>
      </c>
      <c r="U860" s="25">
        <v>2</v>
      </c>
      <c r="V860" s="25">
        <v>2</v>
      </c>
      <c r="W860" s="25">
        <v>2</v>
      </c>
      <c r="X860" s="25">
        <v>5</v>
      </c>
      <c r="Y860" s="25">
        <v>8</v>
      </c>
    </row>
    <row r="861" spans="2:25" x14ac:dyDescent="0.25">
      <c r="B861" s="25">
        <v>1856</v>
      </c>
      <c r="C861" s="25" t="s">
        <v>31</v>
      </c>
      <c r="D861" s="25" t="s">
        <v>65</v>
      </c>
      <c r="E861" s="25">
        <v>4</v>
      </c>
      <c r="F861" s="25" t="s">
        <v>33</v>
      </c>
      <c r="G861" s="25">
        <v>63</v>
      </c>
      <c r="H861" s="25">
        <v>520000</v>
      </c>
      <c r="I861" s="25">
        <f>_xlfn.XLOOKUP('Clients Clustering'!B861,Data!P:P,Data!D:D)</f>
        <v>1380000</v>
      </c>
      <c r="K861" s="25">
        <f t="shared" si="26"/>
        <v>-0.38829651122423092</v>
      </c>
      <c r="L861" s="25">
        <f t="shared" si="27"/>
        <v>-0.5061625156636077</v>
      </c>
      <c r="P861" s="25">
        <v>1</v>
      </c>
      <c r="Q861" s="25">
        <v>2</v>
      </c>
      <c r="R861" s="25">
        <v>2</v>
      </c>
      <c r="S861" s="25">
        <v>1</v>
      </c>
      <c r="T861" s="25">
        <v>2</v>
      </c>
      <c r="U861" s="25">
        <v>3</v>
      </c>
      <c r="V861" s="25">
        <v>3</v>
      </c>
      <c r="W861" s="25">
        <v>3</v>
      </c>
      <c r="X861" s="25">
        <v>2</v>
      </c>
      <c r="Y861" s="25">
        <v>3</v>
      </c>
    </row>
    <row r="862" spans="2:25" x14ac:dyDescent="0.25">
      <c r="B862" s="25">
        <v>1857</v>
      </c>
      <c r="C862" s="25" t="s">
        <v>31</v>
      </c>
      <c r="D862" s="25" t="s">
        <v>66</v>
      </c>
      <c r="E862" s="25">
        <v>0</v>
      </c>
      <c r="F862" s="25" t="s">
        <v>33</v>
      </c>
      <c r="G862" s="25">
        <v>37</v>
      </c>
      <c r="H862" s="25">
        <v>770000</v>
      </c>
      <c r="I862" s="25">
        <f>_xlfn.XLOOKUP('Clients Clustering'!B862,Data!P:P,Data!D:D)</f>
        <v>1080000</v>
      </c>
      <c r="K862" s="25">
        <f t="shared" si="26"/>
        <v>0.89007224277328656</v>
      </c>
      <c r="L862" s="25">
        <f t="shared" si="27"/>
        <v>-1.042762819676283</v>
      </c>
      <c r="P862" s="25">
        <v>1</v>
      </c>
      <c r="Q862" s="25">
        <v>2</v>
      </c>
      <c r="R862" s="25">
        <v>2</v>
      </c>
      <c r="S862" s="25">
        <v>1</v>
      </c>
      <c r="T862" s="25">
        <v>5</v>
      </c>
      <c r="U862" s="25">
        <v>2</v>
      </c>
      <c r="V862" s="25">
        <v>2</v>
      </c>
      <c r="W862" s="25">
        <v>2</v>
      </c>
      <c r="X862" s="25">
        <v>5</v>
      </c>
      <c r="Y862" s="25">
        <v>5</v>
      </c>
    </row>
    <row r="863" spans="2:25" x14ac:dyDescent="0.25">
      <c r="B863" s="25">
        <v>1858</v>
      </c>
      <c r="C863" s="25" t="s">
        <v>31</v>
      </c>
      <c r="D863" s="25" t="s">
        <v>65</v>
      </c>
      <c r="E863" s="25">
        <v>2</v>
      </c>
      <c r="F863" s="25" t="s">
        <v>32</v>
      </c>
      <c r="G863" s="25">
        <v>45</v>
      </c>
      <c r="H863" s="25">
        <v>690000</v>
      </c>
      <c r="I863" s="25">
        <f>_xlfn.XLOOKUP('Clients Clustering'!B863,Data!P:P,Data!D:D)</f>
        <v>1770000</v>
      </c>
      <c r="K863" s="25">
        <f t="shared" si="26"/>
        <v>0.48099424149408093</v>
      </c>
      <c r="L863" s="25">
        <f t="shared" si="27"/>
        <v>0.1914178795528701</v>
      </c>
      <c r="P863" s="25">
        <v>1</v>
      </c>
      <c r="Q863" s="25">
        <v>2</v>
      </c>
      <c r="R863" s="25">
        <v>2</v>
      </c>
      <c r="S863" s="25">
        <v>1</v>
      </c>
      <c r="T863" s="25">
        <v>2</v>
      </c>
      <c r="U863" s="25">
        <v>3</v>
      </c>
      <c r="V863" s="25">
        <v>3</v>
      </c>
      <c r="W863" s="25">
        <v>3</v>
      </c>
      <c r="X863" s="25">
        <v>1</v>
      </c>
      <c r="Y863" s="25">
        <v>2</v>
      </c>
    </row>
    <row r="864" spans="2:25" x14ac:dyDescent="0.25">
      <c r="B864" s="25">
        <v>1859</v>
      </c>
      <c r="C864" s="25" t="s">
        <v>31</v>
      </c>
      <c r="D864" s="25" t="s">
        <v>66</v>
      </c>
      <c r="E864" s="25">
        <v>0</v>
      </c>
      <c r="F864" s="25" t="s">
        <v>32</v>
      </c>
      <c r="G864" s="25">
        <v>30</v>
      </c>
      <c r="H864" s="25">
        <v>730000</v>
      </c>
      <c r="I864" s="25">
        <f>_xlfn.XLOOKUP('Clients Clustering'!B864,Data!P:P,Data!D:D)</f>
        <v>940000</v>
      </c>
      <c r="K864" s="25">
        <f t="shared" si="26"/>
        <v>0.68553324213368372</v>
      </c>
      <c r="L864" s="25">
        <f t="shared" si="27"/>
        <v>-1.2931762948821981</v>
      </c>
      <c r="P864" s="25">
        <v>1</v>
      </c>
      <c r="Q864" s="25">
        <v>2</v>
      </c>
      <c r="R864" s="25">
        <v>2</v>
      </c>
      <c r="S864" s="25">
        <v>1</v>
      </c>
      <c r="T864" s="25">
        <v>5</v>
      </c>
      <c r="U864" s="25">
        <v>2</v>
      </c>
      <c r="V864" s="25">
        <v>2</v>
      </c>
      <c r="W864" s="25">
        <v>2</v>
      </c>
      <c r="X864" s="25">
        <v>5</v>
      </c>
      <c r="Y864" s="25">
        <v>8</v>
      </c>
    </row>
    <row r="865" spans="2:25" x14ac:dyDescent="0.25">
      <c r="B865" s="25">
        <v>1860</v>
      </c>
      <c r="C865" s="25" t="s">
        <v>31</v>
      </c>
      <c r="D865" s="25" t="s">
        <v>66</v>
      </c>
      <c r="E865" s="25">
        <v>0</v>
      </c>
      <c r="F865" s="25" t="s">
        <v>33</v>
      </c>
      <c r="G865" s="25">
        <v>38</v>
      </c>
      <c r="H865" s="25">
        <v>600000</v>
      </c>
      <c r="I865" s="25">
        <f>_xlfn.XLOOKUP('Clients Clustering'!B865,Data!P:P,Data!D:D)</f>
        <v>1370000</v>
      </c>
      <c r="K865" s="25">
        <f t="shared" si="26"/>
        <v>2.0781490054974653E-2</v>
      </c>
      <c r="L865" s="25">
        <f t="shared" si="27"/>
        <v>-0.52404919246403026</v>
      </c>
      <c r="P865" s="25">
        <v>1</v>
      </c>
      <c r="Q865" s="25">
        <v>1</v>
      </c>
      <c r="R865" s="25">
        <v>3</v>
      </c>
      <c r="S865" s="25">
        <v>2</v>
      </c>
      <c r="T865" s="25">
        <v>4</v>
      </c>
      <c r="U865" s="25">
        <v>1</v>
      </c>
      <c r="V865" s="25">
        <v>1</v>
      </c>
      <c r="W865" s="25">
        <v>5</v>
      </c>
      <c r="X865" s="25">
        <v>6</v>
      </c>
      <c r="Y865" s="25">
        <v>7</v>
      </c>
    </row>
    <row r="866" spans="2:25" x14ac:dyDescent="0.25">
      <c r="B866" s="25">
        <v>1861</v>
      </c>
      <c r="C866" s="25" t="s">
        <v>31</v>
      </c>
      <c r="D866" s="25" t="s">
        <v>65</v>
      </c>
      <c r="E866" s="25">
        <v>3</v>
      </c>
      <c r="F866" s="25" t="s">
        <v>33</v>
      </c>
      <c r="G866" s="25">
        <v>42</v>
      </c>
      <c r="H866" s="25">
        <v>790000</v>
      </c>
      <c r="I866" s="25">
        <f>_xlfn.XLOOKUP('Clients Clustering'!B866,Data!P:P,Data!D:D)</f>
        <v>1960000</v>
      </c>
      <c r="K866" s="25">
        <f t="shared" si="26"/>
        <v>0.99234174309308798</v>
      </c>
      <c r="L866" s="25">
        <f t="shared" si="27"/>
        <v>0.53126473876089775</v>
      </c>
      <c r="P866" s="25">
        <v>1</v>
      </c>
      <c r="Q866" s="25">
        <v>1</v>
      </c>
      <c r="R866" s="25">
        <v>3</v>
      </c>
      <c r="S866" s="25">
        <v>2</v>
      </c>
      <c r="T866" s="25">
        <v>4</v>
      </c>
      <c r="U866" s="25">
        <v>1</v>
      </c>
      <c r="V866" s="25">
        <v>1</v>
      </c>
      <c r="W866" s="25">
        <v>5</v>
      </c>
      <c r="X866" s="25">
        <v>6</v>
      </c>
      <c r="Y866" s="25">
        <v>7</v>
      </c>
    </row>
    <row r="867" spans="2:25" x14ac:dyDescent="0.25">
      <c r="B867" s="25">
        <v>1862</v>
      </c>
      <c r="C867" s="25" t="s">
        <v>31</v>
      </c>
      <c r="D867" s="25" t="s">
        <v>64</v>
      </c>
      <c r="E867" s="25">
        <v>0</v>
      </c>
      <c r="F867" s="25" t="s">
        <v>32</v>
      </c>
      <c r="G867" s="25">
        <v>44</v>
      </c>
      <c r="H867" s="25">
        <v>880000</v>
      </c>
      <c r="I867" s="25">
        <f>_xlfn.XLOOKUP('Clients Clustering'!B867,Data!P:P,Data!D:D)</f>
        <v>2310000</v>
      </c>
      <c r="K867" s="25">
        <f t="shared" si="26"/>
        <v>1.4525544945321942</v>
      </c>
      <c r="L867" s="25">
        <f t="shared" si="27"/>
        <v>1.1572984267756856</v>
      </c>
      <c r="P867" s="25">
        <v>1</v>
      </c>
      <c r="Q867" s="25">
        <v>2</v>
      </c>
      <c r="R867" s="25">
        <v>1</v>
      </c>
      <c r="S867" s="25">
        <v>3</v>
      </c>
      <c r="T867" s="25">
        <v>1</v>
      </c>
      <c r="U867" s="25">
        <v>5</v>
      </c>
      <c r="V867" s="25">
        <v>4</v>
      </c>
      <c r="W867" s="25">
        <v>6</v>
      </c>
      <c r="X867" s="25">
        <v>7</v>
      </c>
      <c r="Y867" s="25">
        <v>9</v>
      </c>
    </row>
    <row r="868" spans="2:25" x14ac:dyDescent="0.25">
      <c r="B868" s="25">
        <v>1863</v>
      </c>
      <c r="C868" s="25" t="s">
        <v>31</v>
      </c>
      <c r="D868" s="25" t="s">
        <v>66</v>
      </c>
      <c r="E868" s="25">
        <v>0</v>
      </c>
      <c r="F868" s="25" t="s">
        <v>33</v>
      </c>
      <c r="G868" s="25">
        <v>38</v>
      </c>
      <c r="H868" s="25">
        <v>360000</v>
      </c>
      <c r="I868" s="25">
        <f>_xlfn.XLOOKUP('Clients Clustering'!B868,Data!P:P,Data!D:D)</f>
        <v>1880000</v>
      </c>
      <c r="K868" s="25">
        <f t="shared" si="26"/>
        <v>-1.2064525137826421</v>
      </c>
      <c r="L868" s="25">
        <f t="shared" si="27"/>
        <v>0.38817132435751767</v>
      </c>
      <c r="P868" s="25">
        <v>1</v>
      </c>
      <c r="Q868" s="25">
        <v>2</v>
      </c>
      <c r="R868" s="25">
        <v>2</v>
      </c>
      <c r="S868" s="25">
        <v>1</v>
      </c>
      <c r="T868" s="25">
        <v>5</v>
      </c>
      <c r="U868" s="25">
        <v>2</v>
      </c>
      <c r="V868" s="25">
        <v>2</v>
      </c>
      <c r="W868" s="25">
        <v>2</v>
      </c>
      <c r="X868" s="25">
        <v>5</v>
      </c>
      <c r="Y868" s="25">
        <v>5</v>
      </c>
    </row>
    <row r="869" spans="2:25" x14ac:dyDescent="0.25">
      <c r="B869" s="25">
        <v>1864</v>
      </c>
      <c r="C869" s="25" t="s">
        <v>31</v>
      </c>
      <c r="D869" s="25" t="s">
        <v>65</v>
      </c>
      <c r="E869" s="25">
        <v>2</v>
      </c>
      <c r="F869" s="25" t="s">
        <v>33</v>
      </c>
      <c r="G869" s="25">
        <v>43</v>
      </c>
      <c r="H869" s="25">
        <v>510000</v>
      </c>
      <c r="I869" s="25">
        <f>_xlfn.XLOOKUP('Clients Clustering'!B869,Data!P:P,Data!D:D)</f>
        <v>1660000</v>
      </c>
      <c r="K869" s="25">
        <f t="shared" si="26"/>
        <v>-0.43943126138413163</v>
      </c>
      <c r="L869" s="25">
        <f t="shared" si="27"/>
        <v>-5.3355652517775038E-3</v>
      </c>
      <c r="P869" s="25">
        <v>1</v>
      </c>
      <c r="Q869" s="25">
        <v>2</v>
      </c>
      <c r="R869" s="25">
        <v>2</v>
      </c>
      <c r="S869" s="25">
        <v>4</v>
      </c>
      <c r="T869" s="25">
        <v>3</v>
      </c>
      <c r="U869" s="25">
        <v>4</v>
      </c>
      <c r="V869" s="25">
        <v>5</v>
      </c>
      <c r="W869" s="25">
        <v>4</v>
      </c>
      <c r="X869" s="25">
        <v>3</v>
      </c>
      <c r="Y869" s="25">
        <v>4</v>
      </c>
    </row>
    <row r="870" spans="2:25" x14ac:dyDescent="0.25">
      <c r="B870" s="25">
        <v>1865</v>
      </c>
      <c r="C870" s="25" t="s">
        <v>31</v>
      </c>
      <c r="D870" s="25" t="s">
        <v>66</v>
      </c>
      <c r="E870" s="25">
        <v>0</v>
      </c>
      <c r="F870" s="25" t="s">
        <v>33</v>
      </c>
      <c r="G870" s="25">
        <v>32</v>
      </c>
      <c r="H870" s="25">
        <v>370000</v>
      </c>
      <c r="I870" s="25">
        <f>_xlfn.XLOOKUP('Clients Clustering'!B870,Data!P:P,Data!D:D)</f>
        <v>1110000</v>
      </c>
      <c r="K870" s="25">
        <f t="shared" si="26"/>
        <v>-1.1553177636227414</v>
      </c>
      <c r="L870" s="25">
        <f t="shared" si="27"/>
        <v>-0.98910278927501549</v>
      </c>
      <c r="P870" s="25">
        <v>1</v>
      </c>
      <c r="Q870" s="25">
        <v>2</v>
      </c>
      <c r="R870" s="25">
        <v>2</v>
      </c>
      <c r="S870" s="25">
        <v>4</v>
      </c>
      <c r="T870" s="25">
        <v>3</v>
      </c>
      <c r="U870" s="25">
        <v>4</v>
      </c>
      <c r="V870" s="25">
        <v>5</v>
      </c>
      <c r="W870" s="25">
        <v>4</v>
      </c>
      <c r="X870" s="25">
        <v>3</v>
      </c>
      <c r="Y870" s="25">
        <v>4</v>
      </c>
    </row>
    <row r="871" spans="2:25" x14ac:dyDescent="0.25">
      <c r="B871" s="25">
        <v>1866</v>
      </c>
      <c r="C871" s="25" t="s">
        <v>31</v>
      </c>
      <c r="D871" s="25" t="s">
        <v>65</v>
      </c>
      <c r="E871" s="25">
        <v>4</v>
      </c>
      <c r="F871" s="25" t="s">
        <v>33</v>
      </c>
      <c r="G871" s="25">
        <v>60</v>
      </c>
      <c r="H871" s="25">
        <v>360000</v>
      </c>
      <c r="I871" s="25">
        <f>_xlfn.XLOOKUP('Clients Clustering'!B871,Data!P:P,Data!D:D)</f>
        <v>1270000</v>
      </c>
      <c r="K871" s="25">
        <f t="shared" si="26"/>
        <v>-1.2064525137826421</v>
      </c>
      <c r="L871" s="25">
        <f t="shared" si="27"/>
        <v>-0.70291596046825533</v>
      </c>
      <c r="P871" s="25">
        <v>1</v>
      </c>
      <c r="Q871" s="25">
        <v>2</v>
      </c>
      <c r="R871" s="25">
        <v>2</v>
      </c>
      <c r="S871" s="25">
        <v>4</v>
      </c>
      <c r="T871" s="25">
        <v>3</v>
      </c>
      <c r="U871" s="25">
        <v>4</v>
      </c>
      <c r="V871" s="25">
        <v>5</v>
      </c>
      <c r="W871" s="25">
        <v>4</v>
      </c>
      <c r="X871" s="25">
        <v>3</v>
      </c>
      <c r="Y871" s="25">
        <v>4</v>
      </c>
    </row>
    <row r="872" spans="2:25" x14ac:dyDescent="0.25">
      <c r="B872" s="25">
        <v>1867</v>
      </c>
      <c r="C872" s="25" t="s">
        <v>34</v>
      </c>
      <c r="D872" s="25" t="s">
        <v>65</v>
      </c>
      <c r="E872" s="25">
        <v>2</v>
      </c>
      <c r="F872" s="25" t="s">
        <v>33</v>
      </c>
      <c r="G872" s="25">
        <v>55</v>
      </c>
      <c r="H872" s="25">
        <v>370000</v>
      </c>
      <c r="I872" s="25">
        <f>_xlfn.XLOOKUP('Clients Clustering'!B872,Data!P:P,Data!D:D)</f>
        <v>1060000</v>
      </c>
      <c r="K872" s="25">
        <f t="shared" si="26"/>
        <v>-1.1553177636227414</v>
      </c>
      <c r="L872" s="25">
        <f t="shared" si="27"/>
        <v>-1.0785361732771279</v>
      </c>
      <c r="P872" s="25">
        <v>1</v>
      </c>
      <c r="Q872" s="25">
        <v>1</v>
      </c>
      <c r="R872" s="25">
        <v>1</v>
      </c>
      <c r="S872" s="25">
        <v>3</v>
      </c>
      <c r="T872" s="25">
        <v>1</v>
      </c>
      <c r="U872" s="25">
        <v>5</v>
      </c>
      <c r="V872" s="25">
        <v>6</v>
      </c>
      <c r="W872" s="25">
        <v>8</v>
      </c>
      <c r="X872" s="25">
        <v>9</v>
      </c>
      <c r="Y872" s="25">
        <v>1</v>
      </c>
    </row>
    <row r="873" spans="2:25" x14ac:dyDescent="0.25">
      <c r="B873" s="25">
        <v>1868</v>
      </c>
      <c r="C873" s="25" t="s">
        <v>31</v>
      </c>
      <c r="D873" s="25" t="s">
        <v>65</v>
      </c>
      <c r="E873" s="25">
        <v>4</v>
      </c>
      <c r="F873" s="25" t="s">
        <v>33</v>
      </c>
      <c r="G873" s="25">
        <v>45</v>
      </c>
      <c r="H873" s="25">
        <v>500000</v>
      </c>
      <c r="I873" s="25">
        <f>_xlfn.XLOOKUP('Clients Clustering'!B873,Data!P:P,Data!D:D)</f>
        <v>2450000</v>
      </c>
      <c r="K873" s="25">
        <f t="shared" si="26"/>
        <v>-0.49056601154403234</v>
      </c>
      <c r="L873" s="25">
        <f t="shared" si="27"/>
        <v>1.4077119019816007</v>
      </c>
      <c r="P873" s="25">
        <v>1</v>
      </c>
      <c r="Q873" s="25">
        <v>2</v>
      </c>
      <c r="R873" s="25">
        <v>1</v>
      </c>
      <c r="S873" s="25">
        <v>3</v>
      </c>
      <c r="T873" s="25">
        <v>1</v>
      </c>
      <c r="U873" s="25">
        <v>5</v>
      </c>
      <c r="V873" s="25">
        <v>4</v>
      </c>
      <c r="W873" s="25">
        <v>6</v>
      </c>
      <c r="X873" s="25">
        <v>7</v>
      </c>
      <c r="Y873" s="25">
        <v>9</v>
      </c>
    </row>
    <row r="874" spans="2:25" x14ac:dyDescent="0.25">
      <c r="B874" s="25">
        <v>1869</v>
      </c>
      <c r="C874" s="25" t="s">
        <v>31</v>
      </c>
      <c r="D874" s="25" t="s">
        <v>65</v>
      </c>
      <c r="E874" s="25">
        <v>3</v>
      </c>
      <c r="F874" s="25" t="s">
        <v>32</v>
      </c>
      <c r="G874" s="25">
        <v>48</v>
      </c>
      <c r="H874" s="25">
        <v>510000</v>
      </c>
      <c r="I874" s="25">
        <f>_xlfn.XLOOKUP('Clients Clustering'!B874,Data!P:P,Data!D:D)</f>
        <v>2120000</v>
      </c>
      <c r="K874" s="25">
        <f t="shared" si="26"/>
        <v>-0.43943126138413163</v>
      </c>
      <c r="L874" s="25">
        <f t="shared" si="27"/>
        <v>0.81745156756765791</v>
      </c>
      <c r="P874" s="25">
        <v>1</v>
      </c>
      <c r="Q874" s="25">
        <v>2</v>
      </c>
      <c r="R874" s="25">
        <v>2</v>
      </c>
      <c r="S874" s="25">
        <v>4</v>
      </c>
      <c r="T874" s="25">
        <v>3</v>
      </c>
      <c r="U874" s="25">
        <v>4</v>
      </c>
      <c r="V874" s="25">
        <v>5</v>
      </c>
      <c r="W874" s="25">
        <v>4</v>
      </c>
      <c r="X874" s="25">
        <v>3</v>
      </c>
      <c r="Y874" s="25">
        <v>4</v>
      </c>
    </row>
    <row r="875" spans="2:25" x14ac:dyDescent="0.25">
      <c r="B875" s="25">
        <v>1870</v>
      </c>
      <c r="C875" s="25" t="s">
        <v>34</v>
      </c>
      <c r="D875" s="25" t="s">
        <v>65</v>
      </c>
      <c r="E875" s="25">
        <v>3</v>
      </c>
      <c r="F875" s="25" t="s">
        <v>32</v>
      </c>
      <c r="G875" s="25">
        <v>49</v>
      </c>
      <c r="H875" s="25">
        <v>440000</v>
      </c>
      <c r="I875" s="25">
        <f>_xlfn.XLOOKUP('Clients Clustering'!B875,Data!P:P,Data!D:D)</f>
        <v>1120000</v>
      </c>
      <c r="K875" s="25">
        <f t="shared" si="26"/>
        <v>-0.79737451250343649</v>
      </c>
      <c r="L875" s="25">
        <f t="shared" si="27"/>
        <v>-0.97121611247459294</v>
      </c>
      <c r="P875" s="25">
        <v>1</v>
      </c>
      <c r="Q875" s="25">
        <v>2</v>
      </c>
      <c r="R875" s="25">
        <v>2</v>
      </c>
      <c r="S875" s="25">
        <v>1</v>
      </c>
      <c r="T875" s="25">
        <v>5</v>
      </c>
      <c r="U875" s="25">
        <v>2</v>
      </c>
      <c r="V875" s="25">
        <v>2</v>
      </c>
      <c r="W875" s="25">
        <v>2</v>
      </c>
      <c r="X875" s="25">
        <v>5</v>
      </c>
      <c r="Y875" s="25">
        <v>8</v>
      </c>
    </row>
    <row r="876" spans="2:25" x14ac:dyDescent="0.25">
      <c r="B876" s="25">
        <v>1871</v>
      </c>
      <c r="C876" s="25" t="s">
        <v>31</v>
      </c>
      <c r="D876" s="25" t="s">
        <v>64</v>
      </c>
      <c r="E876" s="25">
        <v>0</v>
      </c>
      <c r="F876" s="25" t="s">
        <v>33</v>
      </c>
      <c r="G876" s="25">
        <v>38</v>
      </c>
      <c r="H876" s="25">
        <v>660000</v>
      </c>
      <c r="I876" s="25">
        <f>_xlfn.XLOOKUP('Clients Clustering'!B876,Data!P:P,Data!D:D)</f>
        <v>1440000</v>
      </c>
      <c r="K876" s="25">
        <f t="shared" si="26"/>
        <v>0.32758999101437886</v>
      </c>
      <c r="L876" s="25">
        <f t="shared" si="27"/>
        <v>-0.39884245486107267</v>
      </c>
      <c r="P876" s="25">
        <v>1</v>
      </c>
      <c r="Q876" s="25">
        <v>2</v>
      </c>
      <c r="R876" s="25">
        <v>2</v>
      </c>
      <c r="S876" s="25">
        <v>1</v>
      </c>
      <c r="T876" s="25">
        <v>5</v>
      </c>
      <c r="U876" s="25">
        <v>2</v>
      </c>
      <c r="V876" s="25">
        <v>2</v>
      </c>
      <c r="W876" s="25">
        <v>2</v>
      </c>
      <c r="X876" s="25">
        <v>5</v>
      </c>
      <c r="Y876" s="25">
        <v>5</v>
      </c>
    </row>
    <row r="877" spans="2:25" x14ac:dyDescent="0.25">
      <c r="B877" s="25">
        <v>1872</v>
      </c>
      <c r="C877" s="25" t="s">
        <v>31</v>
      </c>
      <c r="D877" s="25" t="s">
        <v>65</v>
      </c>
      <c r="E877" s="25">
        <v>3</v>
      </c>
      <c r="F877" s="25" t="s">
        <v>33</v>
      </c>
      <c r="G877" s="25">
        <v>53</v>
      </c>
      <c r="H877" s="25">
        <v>580000</v>
      </c>
      <c r="I877" s="25">
        <f>_xlfn.XLOOKUP('Clients Clustering'!B877,Data!P:P,Data!D:D)</f>
        <v>1840000</v>
      </c>
      <c r="K877" s="25">
        <f t="shared" si="26"/>
        <v>-8.1488010264826743E-2</v>
      </c>
      <c r="L877" s="25">
        <f t="shared" si="27"/>
        <v>0.31662461715582768</v>
      </c>
      <c r="P877" s="25">
        <v>1</v>
      </c>
      <c r="Q877" s="25">
        <v>2</v>
      </c>
      <c r="R877" s="25">
        <v>2</v>
      </c>
      <c r="S877" s="25">
        <v>4</v>
      </c>
      <c r="T877" s="25">
        <v>3</v>
      </c>
      <c r="U877" s="25">
        <v>4</v>
      </c>
      <c r="V877" s="25">
        <v>5</v>
      </c>
      <c r="W877" s="25">
        <v>4</v>
      </c>
      <c r="X877" s="25">
        <v>3</v>
      </c>
      <c r="Y877" s="25">
        <v>4</v>
      </c>
    </row>
    <row r="878" spans="2:25" x14ac:dyDescent="0.25">
      <c r="B878" s="25">
        <v>1873</v>
      </c>
      <c r="C878" s="25" t="s">
        <v>31</v>
      </c>
      <c r="D878" s="25" t="s">
        <v>65</v>
      </c>
      <c r="E878" s="25">
        <v>4</v>
      </c>
      <c r="F878" s="25" t="s">
        <v>33</v>
      </c>
      <c r="G878" s="25">
        <v>65</v>
      </c>
      <c r="H878" s="25">
        <v>370000</v>
      </c>
      <c r="I878" s="25">
        <f>_xlfn.XLOOKUP('Clients Clustering'!B878,Data!P:P,Data!D:D)</f>
        <v>1310000</v>
      </c>
      <c r="K878" s="25">
        <f t="shared" si="26"/>
        <v>-1.1553177636227414</v>
      </c>
      <c r="L878" s="25">
        <f t="shared" si="27"/>
        <v>-0.63136925326656534</v>
      </c>
      <c r="P878" s="25">
        <v>1</v>
      </c>
      <c r="Q878" s="25">
        <v>2</v>
      </c>
      <c r="R878" s="25">
        <v>2</v>
      </c>
      <c r="S878" s="25">
        <v>1</v>
      </c>
      <c r="T878" s="25">
        <v>5</v>
      </c>
      <c r="U878" s="25">
        <v>2</v>
      </c>
      <c r="V878" s="25">
        <v>2</v>
      </c>
      <c r="W878" s="25">
        <v>2</v>
      </c>
      <c r="X878" s="25">
        <v>5</v>
      </c>
      <c r="Y878" s="25">
        <v>5</v>
      </c>
    </row>
    <row r="879" spans="2:25" x14ac:dyDescent="0.25">
      <c r="B879" s="25">
        <v>1874</v>
      </c>
      <c r="C879" s="25" t="s">
        <v>31</v>
      </c>
      <c r="D879" s="25" t="s">
        <v>65</v>
      </c>
      <c r="E879" s="25">
        <v>2</v>
      </c>
      <c r="F879" s="25" t="s">
        <v>33</v>
      </c>
      <c r="G879" s="25">
        <v>40</v>
      </c>
      <c r="H879" s="25">
        <v>630000</v>
      </c>
      <c r="I879" s="25">
        <f>_xlfn.XLOOKUP('Clients Clustering'!B879,Data!P:P,Data!D:D)</f>
        <v>1770000</v>
      </c>
      <c r="K879" s="25">
        <f t="shared" si="26"/>
        <v>0.17418574053467675</v>
      </c>
      <c r="L879" s="25">
        <f t="shared" si="27"/>
        <v>0.1914178795528701</v>
      </c>
      <c r="P879" s="25">
        <v>1</v>
      </c>
      <c r="Q879" s="25">
        <v>1</v>
      </c>
      <c r="R879" s="25">
        <v>3</v>
      </c>
      <c r="S879" s="25">
        <v>2</v>
      </c>
      <c r="T879" s="25">
        <v>4</v>
      </c>
      <c r="U879" s="25">
        <v>6</v>
      </c>
      <c r="V879" s="25">
        <v>7</v>
      </c>
      <c r="W879" s="25">
        <v>7</v>
      </c>
      <c r="X879" s="25">
        <v>4</v>
      </c>
      <c r="Y879" s="25">
        <v>6</v>
      </c>
    </row>
    <row r="880" spans="2:25" x14ac:dyDescent="0.25">
      <c r="B880" s="25">
        <v>1875</v>
      </c>
      <c r="C880" s="25" t="s">
        <v>31</v>
      </c>
      <c r="D880" s="25" t="s">
        <v>65</v>
      </c>
      <c r="E880" s="25">
        <v>4</v>
      </c>
      <c r="F880" s="25" t="s">
        <v>33</v>
      </c>
      <c r="G880" s="25">
        <v>49</v>
      </c>
      <c r="H880" s="25">
        <v>950000</v>
      </c>
      <c r="I880" s="25">
        <f>_xlfn.XLOOKUP('Clients Clustering'!B880,Data!P:P,Data!D:D)</f>
        <v>2810000</v>
      </c>
      <c r="K880" s="25">
        <f t="shared" si="26"/>
        <v>1.810497745651499</v>
      </c>
      <c r="L880" s="25">
        <f t="shared" si="27"/>
        <v>2.051632266796811</v>
      </c>
      <c r="P880" s="25">
        <v>1</v>
      </c>
      <c r="Q880" s="25">
        <v>2</v>
      </c>
      <c r="R880" s="25">
        <v>2</v>
      </c>
      <c r="S880" s="25">
        <v>1</v>
      </c>
      <c r="T880" s="25">
        <v>2</v>
      </c>
      <c r="U880" s="25">
        <v>3</v>
      </c>
      <c r="V880" s="25">
        <v>3</v>
      </c>
      <c r="W880" s="25">
        <v>3</v>
      </c>
      <c r="X880" s="25">
        <v>1</v>
      </c>
      <c r="Y880" s="25">
        <v>2</v>
      </c>
    </row>
    <row r="881" spans="2:25" x14ac:dyDescent="0.25">
      <c r="B881" s="25">
        <v>1876</v>
      </c>
      <c r="C881" s="25" t="s">
        <v>31</v>
      </c>
      <c r="D881" s="25" t="s">
        <v>65</v>
      </c>
      <c r="E881" s="25">
        <v>3</v>
      </c>
      <c r="F881" s="25" t="s">
        <v>33</v>
      </c>
      <c r="G881" s="25">
        <v>56</v>
      </c>
      <c r="H881" s="25">
        <v>720000</v>
      </c>
      <c r="I881" s="25">
        <f>_xlfn.XLOOKUP('Clients Clustering'!B881,Data!P:P,Data!D:D)</f>
        <v>890000</v>
      </c>
      <c r="K881" s="25">
        <f t="shared" si="26"/>
        <v>0.63439849197378306</v>
      </c>
      <c r="L881" s="25">
        <f t="shared" si="27"/>
        <v>-1.3826096788843107</v>
      </c>
      <c r="P881" s="25">
        <v>1</v>
      </c>
      <c r="Q881" s="25">
        <v>2</v>
      </c>
      <c r="R881" s="25">
        <v>2</v>
      </c>
      <c r="S881" s="25">
        <v>1</v>
      </c>
      <c r="T881" s="25">
        <v>5</v>
      </c>
      <c r="U881" s="25">
        <v>2</v>
      </c>
      <c r="V881" s="25">
        <v>2</v>
      </c>
      <c r="W881" s="25">
        <v>2</v>
      </c>
      <c r="X881" s="25">
        <v>5</v>
      </c>
      <c r="Y881" s="25">
        <v>5</v>
      </c>
    </row>
    <row r="882" spans="2:25" x14ac:dyDescent="0.25">
      <c r="B882" s="25">
        <v>1877</v>
      </c>
      <c r="C882" s="25" t="s">
        <v>31</v>
      </c>
      <c r="D882" s="25" t="s">
        <v>65</v>
      </c>
      <c r="E882" s="25">
        <v>3</v>
      </c>
      <c r="F882" s="25" t="s">
        <v>33</v>
      </c>
      <c r="G882" s="25">
        <v>50</v>
      </c>
      <c r="H882" s="25">
        <v>510000</v>
      </c>
      <c r="I882" s="25">
        <f>_xlfn.XLOOKUP('Clients Clustering'!B882,Data!P:P,Data!D:D)</f>
        <v>1780000</v>
      </c>
      <c r="K882" s="25">
        <f t="shared" si="26"/>
        <v>-0.43943126138413163</v>
      </c>
      <c r="L882" s="25">
        <f t="shared" si="27"/>
        <v>0.20930455635329259</v>
      </c>
      <c r="P882" s="25">
        <v>1</v>
      </c>
      <c r="Q882" s="25">
        <v>1</v>
      </c>
      <c r="R882" s="25">
        <v>3</v>
      </c>
      <c r="S882" s="25">
        <v>2</v>
      </c>
      <c r="T882" s="25">
        <v>4</v>
      </c>
      <c r="U882" s="25">
        <v>6</v>
      </c>
      <c r="V882" s="25">
        <v>7</v>
      </c>
      <c r="W882" s="25">
        <v>7</v>
      </c>
      <c r="X882" s="25">
        <v>4</v>
      </c>
      <c r="Y882" s="25">
        <v>6</v>
      </c>
    </row>
    <row r="883" spans="2:25" x14ac:dyDescent="0.25">
      <c r="B883" s="25">
        <v>1878</v>
      </c>
      <c r="C883" s="25" t="s">
        <v>31</v>
      </c>
      <c r="D883" s="25" t="s">
        <v>65</v>
      </c>
      <c r="E883" s="25">
        <v>4</v>
      </c>
      <c r="F883" s="25" t="s">
        <v>32</v>
      </c>
      <c r="G883" s="25">
        <v>40</v>
      </c>
      <c r="H883" s="25">
        <v>780000</v>
      </c>
      <c r="I883" s="25">
        <f>_xlfn.XLOOKUP('Clients Clustering'!B883,Data!P:P,Data!D:D)</f>
        <v>3170000</v>
      </c>
      <c r="K883" s="25">
        <f t="shared" si="26"/>
        <v>0.94120699293318721</v>
      </c>
      <c r="L883" s="25">
        <f t="shared" si="27"/>
        <v>2.6955526316120215</v>
      </c>
      <c r="P883" s="25">
        <v>1</v>
      </c>
      <c r="Q883" s="25">
        <v>1</v>
      </c>
      <c r="R883" s="25">
        <v>3</v>
      </c>
      <c r="S883" s="25">
        <v>2</v>
      </c>
      <c r="T883" s="25">
        <v>4</v>
      </c>
      <c r="U883" s="25">
        <v>6</v>
      </c>
      <c r="V883" s="25">
        <v>7</v>
      </c>
      <c r="W883" s="25">
        <v>7</v>
      </c>
      <c r="X883" s="25">
        <v>4</v>
      </c>
      <c r="Y883" s="25">
        <v>6</v>
      </c>
    </row>
    <row r="884" spans="2:25" x14ac:dyDescent="0.25">
      <c r="B884" s="25">
        <v>1879</v>
      </c>
      <c r="C884" s="25" t="s">
        <v>31</v>
      </c>
      <c r="D884" s="25" t="s">
        <v>65</v>
      </c>
      <c r="E884" s="25">
        <v>2</v>
      </c>
      <c r="F884" s="25" t="s">
        <v>32</v>
      </c>
      <c r="G884" s="25">
        <v>50</v>
      </c>
      <c r="H884" s="25">
        <v>930000</v>
      </c>
      <c r="I884" s="25">
        <f>_xlfn.XLOOKUP('Clients Clustering'!B884,Data!P:P,Data!D:D)</f>
        <v>2910000</v>
      </c>
      <c r="K884" s="25">
        <f t="shared" si="26"/>
        <v>1.7082282453316977</v>
      </c>
      <c r="L884" s="25">
        <f t="shared" si="27"/>
        <v>2.2304990348010363</v>
      </c>
      <c r="P884" s="25">
        <v>1</v>
      </c>
      <c r="Q884" s="25">
        <v>1</v>
      </c>
      <c r="R884" s="25">
        <v>3</v>
      </c>
      <c r="S884" s="25">
        <v>2</v>
      </c>
      <c r="T884" s="25">
        <v>4</v>
      </c>
      <c r="U884" s="25">
        <v>1</v>
      </c>
      <c r="V884" s="25">
        <v>1</v>
      </c>
      <c r="W884" s="25">
        <v>1</v>
      </c>
      <c r="X884" s="25">
        <v>8</v>
      </c>
      <c r="Y884" s="25">
        <v>10</v>
      </c>
    </row>
    <row r="885" spans="2:25" x14ac:dyDescent="0.25">
      <c r="B885" s="25">
        <v>1880</v>
      </c>
      <c r="C885" s="25" t="s">
        <v>31</v>
      </c>
      <c r="D885" s="25" t="s">
        <v>65</v>
      </c>
      <c r="E885" s="25">
        <v>3</v>
      </c>
      <c r="F885" s="25" t="s">
        <v>32</v>
      </c>
      <c r="G885" s="25">
        <v>62</v>
      </c>
      <c r="H885" s="25">
        <v>940000</v>
      </c>
      <c r="I885" s="25">
        <f>_xlfn.XLOOKUP('Clients Clustering'!B885,Data!P:P,Data!D:D)</f>
        <v>2290000</v>
      </c>
      <c r="K885" s="25">
        <f t="shared" si="26"/>
        <v>1.7593629954915984</v>
      </c>
      <c r="L885" s="25">
        <f t="shared" si="27"/>
        <v>1.1215250731748405</v>
      </c>
      <c r="P885" s="25">
        <v>1</v>
      </c>
      <c r="Q885" s="25">
        <v>2</v>
      </c>
      <c r="R885" s="25">
        <v>1</v>
      </c>
      <c r="S885" s="25">
        <v>3</v>
      </c>
      <c r="T885" s="25">
        <v>1</v>
      </c>
      <c r="U885" s="25">
        <v>5</v>
      </c>
      <c r="V885" s="25">
        <v>4</v>
      </c>
      <c r="W885" s="25">
        <v>6</v>
      </c>
      <c r="X885" s="25">
        <v>7</v>
      </c>
      <c r="Y885" s="25">
        <v>9</v>
      </c>
    </row>
    <row r="886" spans="2:25" x14ac:dyDescent="0.25">
      <c r="B886" s="25">
        <v>1881</v>
      </c>
      <c r="C886" s="25" t="s">
        <v>34</v>
      </c>
      <c r="D886" s="25" t="s">
        <v>64</v>
      </c>
      <c r="E886" s="25">
        <v>0</v>
      </c>
      <c r="F886" s="25" t="s">
        <v>32</v>
      </c>
      <c r="G886" s="25">
        <v>45</v>
      </c>
      <c r="H886" s="25">
        <v>430000</v>
      </c>
      <c r="I886" s="25">
        <f>_xlfn.XLOOKUP('Clients Clustering'!B886,Data!P:P,Data!D:D)</f>
        <v>2110000</v>
      </c>
      <c r="K886" s="25">
        <f t="shared" si="26"/>
        <v>-0.84850926266333726</v>
      </c>
      <c r="L886" s="25">
        <f t="shared" si="27"/>
        <v>0.79956489076723536</v>
      </c>
      <c r="P886" s="25">
        <v>1</v>
      </c>
      <c r="Q886" s="25">
        <v>1</v>
      </c>
      <c r="R886" s="25">
        <v>3</v>
      </c>
      <c r="S886" s="25">
        <v>2</v>
      </c>
      <c r="T886" s="25">
        <v>4</v>
      </c>
      <c r="U886" s="25">
        <v>1</v>
      </c>
      <c r="V886" s="25">
        <v>1</v>
      </c>
      <c r="W886" s="25">
        <v>5</v>
      </c>
      <c r="X886" s="25">
        <v>6</v>
      </c>
      <c r="Y886" s="25">
        <v>7</v>
      </c>
    </row>
    <row r="887" spans="2:25" x14ac:dyDescent="0.25">
      <c r="B887" s="25">
        <v>1882</v>
      </c>
      <c r="C887" s="25" t="s">
        <v>31</v>
      </c>
      <c r="D887" s="25" t="s">
        <v>65</v>
      </c>
      <c r="E887" s="25">
        <v>3</v>
      </c>
      <c r="F887" s="25" t="s">
        <v>33</v>
      </c>
      <c r="G887" s="25">
        <v>41</v>
      </c>
      <c r="H887" s="25">
        <v>800000</v>
      </c>
      <c r="I887" s="25">
        <f>_xlfn.XLOOKUP('Clients Clustering'!B887,Data!P:P,Data!D:D)</f>
        <v>1870000</v>
      </c>
      <c r="K887" s="25">
        <f t="shared" si="26"/>
        <v>1.0434764932529885</v>
      </c>
      <c r="L887" s="25">
        <f t="shared" si="27"/>
        <v>0.37028464755709517</v>
      </c>
      <c r="P887" s="25">
        <v>1</v>
      </c>
      <c r="Q887" s="25">
        <v>1</v>
      </c>
      <c r="R887" s="25">
        <v>3</v>
      </c>
      <c r="S887" s="25">
        <v>2</v>
      </c>
      <c r="T887" s="25">
        <v>4</v>
      </c>
      <c r="U887" s="25">
        <v>1</v>
      </c>
      <c r="V887" s="25">
        <v>1</v>
      </c>
      <c r="W887" s="25">
        <v>1</v>
      </c>
      <c r="X887" s="25">
        <v>8</v>
      </c>
      <c r="Y887" s="25">
        <v>10</v>
      </c>
    </row>
    <row r="888" spans="2:25" x14ac:dyDescent="0.25">
      <c r="B888" s="25">
        <v>1883</v>
      </c>
      <c r="C888" s="25" t="s">
        <v>31</v>
      </c>
      <c r="D888" s="25" t="s">
        <v>65</v>
      </c>
      <c r="E888" s="25">
        <v>3</v>
      </c>
      <c r="F888" s="25" t="s">
        <v>33</v>
      </c>
      <c r="G888" s="25">
        <v>56</v>
      </c>
      <c r="H888" s="25">
        <v>1010000</v>
      </c>
      <c r="I888" s="25">
        <f>_xlfn.XLOOKUP('Clients Clustering'!B888,Data!P:P,Data!D:D)</f>
        <v>1970000</v>
      </c>
      <c r="K888" s="25">
        <f t="shared" si="26"/>
        <v>2.1173062466109034</v>
      </c>
      <c r="L888" s="25">
        <f t="shared" si="27"/>
        <v>0.5491514155613203</v>
      </c>
      <c r="P888" s="25">
        <v>1</v>
      </c>
      <c r="Q888" s="25">
        <v>2</v>
      </c>
      <c r="R888" s="25">
        <v>2</v>
      </c>
      <c r="S888" s="25">
        <v>4</v>
      </c>
      <c r="T888" s="25">
        <v>3</v>
      </c>
      <c r="U888" s="25">
        <v>4</v>
      </c>
      <c r="V888" s="25">
        <v>5</v>
      </c>
      <c r="W888" s="25">
        <v>4</v>
      </c>
      <c r="X888" s="25">
        <v>3</v>
      </c>
      <c r="Y888" s="25">
        <v>4</v>
      </c>
    </row>
    <row r="889" spans="2:25" x14ac:dyDescent="0.25">
      <c r="B889" s="25">
        <v>1884</v>
      </c>
      <c r="C889" s="25" t="s">
        <v>31</v>
      </c>
      <c r="D889" s="25" t="s">
        <v>64</v>
      </c>
      <c r="E889" s="25">
        <v>0</v>
      </c>
      <c r="F889" s="25" t="s">
        <v>33</v>
      </c>
      <c r="G889" s="25">
        <v>31</v>
      </c>
      <c r="H889" s="25">
        <v>350000</v>
      </c>
      <c r="I889" s="25">
        <f>_xlfn.XLOOKUP('Clients Clustering'!B889,Data!P:P,Data!D:D)</f>
        <v>1330000</v>
      </c>
      <c r="K889" s="25">
        <f t="shared" si="26"/>
        <v>-1.2575872639425427</v>
      </c>
      <c r="L889" s="25">
        <f t="shared" si="27"/>
        <v>-0.59559589966572024</v>
      </c>
      <c r="P889" s="25">
        <v>1</v>
      </c>
      <c r="Q889" s="25">
        <v>2</v>
      </c>
      <c r="R889" s="25">
        <v>2</v>
      </c>
      <c r="S889" s="25">
        <v>1</v>
      </c>
      <c r="T889" s="25">
        <v>2</v>
      </c>
      <c r="U889" s="25">
        <v>3</v>
      </c>
      <c r="V889" s="25">
        <v>3</v>
      </c>
      <c r="W889" s="25">
        <v>3</v>
      </c>
      <c r="X889" s="25">
        <v>1</v>
      </c>
      <c r="Y889" s="25">
        <v>2</v>
      </c>
    </row>
    <row r="890" spans="2:25" x14ac:dyDescent="0.25">
      <c r="B890" s="25">
        <v>1885</v>
      </c>
      <c r="C890" s="25" t="s">
        <v>34</v>
      </c>
      <c r="D890" s="25" t="s">
        <v>65</v>
      </c>
      <c r="E890" s="25">
        <v>2</v>
      </c>
      <c r="F890" s="25" t="s">
        <v>33</v>
      </c>
      <c r="G890" s="25">
        <v>49</v>
      </c>
      <c r="H890" s="25">
        <v>660000</v>
      </c>
      <c r="I890" s="25">
        <f>_xlfn.XLOOKUP('Clients Clustering'!B890,Data!P:P,Data!D:D)</f>
        <v>1000000</v>
      </c>
      <c r="K890" s="25">
        <f t="shared" si="26"/>
        <v>0.32758999101437886</v>
      </c>
      <c r="L890" s="25">
        <f t="shared" si="27"/>
        <v>-1.185856234079663</v>
      </c>
      <c r="P890" s="25">
        <v>1</v>
      </c>
      <c r="Q890" s="25">
        <v>1</v>
      </c>
      <c r="R890" s="25">
        <v>3</v>
      </c>
      <c r="S890" s="25">
        <v>2</v>
      </c>
      <c r="T890" s="25">
        <v>4</v>
      </c>
      <c r="U890" s="25">
        <v>1</v>
      </c>
      <c r="V890" s="25">
        <v>1</v>
      </c>
      <c r="W890" s="25">
        <v>1</v>
      </c>
      <c r="X890" s="25">
        <v>8</v>
      </c>
      <c r="Y890" s="25">
        <v>10</v>
      </c>
    </row>
    <row r="891" spans="2:25" x14ac:dyDescent="0.25">
      <c r="B891" s="25">
        <v>1886</v>
      </c>
      <c r="C891" s="25" t="s">
        <v>34</v>
      </c>
      <c r="D891" s="25" t="s">
        <v>65</v>
      </c>
      <c r="E891" s="25">
        <v>2</v>
      </c>
      <c r="F891" s="25" t="s">
        <v>33</v>
      </c>
      <c r="G891" s="25">
        <v>60</v>
      </c>
      <c r="H891" s="25">
        <v>990000</v>
      </c>
      <c r="I891" s="25">
        <f>_xlfn.XLOOKUP('Clients Clustering'!B891,Data!P:P,Data!D:D)</f>
        <v>2240000</v>
      </c>
      <c r="K891" s="25">
        <f t="shared" si="26"/>
        <v>2.0150367462911021</v>
      </c>
      <c r="L891" s="25">
        <f t="shared" si="27"/>
        <v>1.0320916891727281</v>
      </c>
      <c r="P891" s="25">
        <v>1</v>
      </c>
      <c r="Q891" s="25">
        <v>2</v>
      </c>
      <c r="R891" s="25">
        <v>2</v>
      </c>
      <c r="S891" s="25">
        <v>1</v>
      </c>
      <c r="T891" s="25">
        <v>2</v>
      </c>
      <c r="U891" s="25">
        <v>3</v>
      </c>
      <c r="V891" s="25">
        <v>3</v>
      </c>
      <c r="W891" s="25">
        <v>3</v>
      </c>
      <c r="X891" s="25">
        <v>2</v>
      </c>
      <c r="Y891" s="25">
        <v>3</v>
      </c>
    </row>
    <row r="892" spans="2:25" x14ac:dyDescent="0.25">
      <c r="B892" s="25">
        <v>1887</v>
      </c>
      <c r="C892" s="25" t="s">
        <v>31</v>
      </c>
      <c r="D892" s="25" t="s">
        <v>65</v>
      </c>
      <c r="E892" s="25">
        <v>4</v>
      </c>
      <c r="F892" s="25" t="s">
        <v>32</v>
      </c>
      <c r="G892" s="25">
        <v>47</v>
      </c>
      <c r="H892" s="25">
        <v>860000</v>
      </c>
      <c r="I892" s="25">
        <f>_xlfn.XLOOKUP('Clients Clustering'!B892,Data!P:P,Data!D:D)</f>
        <v>1260000</v>
      </c>
      <c r="K892" s="25">
        <f t="shared" si="26"/>
        <v>1.3502849942123929</v>
      </c>
      <c r="L892" s="25">
        <f t="shared" si="27"/>
        <v>-0.72080263726867788</v>
      </c>
      <c r="P892" s="25">
        <v>1</v>
      </c>
      <c r="Q892" s="25">
        <v>1</v>
      </c>
      <c r="R892" s="25">
        <v>3</v>
      </c>
      <c r="S892" s="25">
        <v>2</v>
      </c>
      <c r="T892" s="25">
        <v>4</v>
      </c>
      <c r="U892" s="25">
        <v>1</v>
      </c>
      <c r="V892" s="25">
        <v>1</v>
      </c>
      <c r="W892" s="25">
        <v>1</v>
      </c>
      <c r="X892" s="25">
        <v>8</v>
      </c>
      <c r="Y892" s="25">
        <v>10</v>
      </c>
    </row>
    <row r="893" spans="2:25" x14ac:dyDescent="0.25">
      <c r="B893" s="25">
        <v>1888</v>
      </c>
      <c r="C893" s="25" t="s">
        <v>31</v>
      </c>
      <c r="D893" s="25" t="s">
        <v>65</v>
      </c>
      <c r="E893" s="25">
        <v>2</v>
      </c>
      <c r="F893" s="25" t="s">
        <v>33</v>
      </c>
      <c r="G893" s="25">
        <v>42</v>
      </c>
      <c r="H893" s="25">
        <v>1020000</v>
      </c>
      <c r="I893" s="25">
        <f>_xlfn.XLOOKUP('Clients Clustering'!B893,Data!P:P,Data!D:D)</f>
        <v>2270000</v>
      </c>
      <c r="K893" s="25">
        <f t="shared" si="26"/>
        <v>2.168440996770804</v>
      </c>
      <c r="L893" s="25">
        <f t="shared" si="27"/>
        <v>1.0857517195739956</v>
      </c>
      <c r="P893" s="25">
        <v>1</v>
      </c>
      <c r="Q893" s="25">
        <v>2</v>
      </c>
      <c r="R893" s="25">
        <v>2</v>
      </c>
      <c r="S893" s="25">
        <v>4</v>
      </c>
      <c r="T893" s="25">
        <v>3</v>
      </c>
      <c r="U893" s="25">
        <v>4</v>
      </c>
      <c r="V893" s="25">
        <v>5</v>
      </c>
      <c r="W893" s="25">
        <v>4</v>
      </c>
      <c r="X893" s="25">
        <v>3</v>
      </c>
      <c r="Y893" s="25">
        <v>4</v>
      </c>
    </row>
    <row r="894" spans="2:25" x14ac:dyDescent="0.25">
      <c r="B894" s="25">
        <v>1889</v>
      </c>
      <c r="C894" s="25" t="s">
        <v>31</v>
      </c>
      <c r="D894" s="25" t="s">
        <v>65</v>
      </c>
      <c r="E894" s="25">
        <v>2</v>
      </c>
      <c r="F894" s="25" t="s">
        <v>33</v>
      </c>
      <c r="G894" s="25">
        <v>47</v>
      </c>
      <c r="H894" s="25">
        <v>410000</v>
      </c>
      <c r="I894" s="25">
        <f>_xlfn.XLOOKUP('Clients Clustering'!B894,Data!P:P,Data!D:D)</f>
        <v>1070000</v>
      </c>
      <c r="K894" s="25">
        <f t="shared" si="26"/>
        <v>-0.95077876298313857</v>
      </c>
      <c r="L894" s="25">
        <f t="shared" si="27"/>
        <v>-1.0606494964767055</v>
      </c>
      <c r="P894" s="25">
        <v>1</v>
      </c>
      <c r="Q894" s="25">
        <v>2</v>
      </c>
      <c r="R894" s="25">
        <v>2</v>
      </c>
      <c r="S894" s="25">
        <v>1</v>
      </c>
      <c r="T894" s="25">
        <v>5</v>
      </c>
      <c r="U894" s="25">
        <v>2</v>
      </c>
      <c r="V894" s="25">
        <v>2</v>
      </c>
      <c r="W894" s="25">
        <v>2</v>
      </c>
      <c r="X894" s="25">
        <v>5</v>
      </c>
      <c r="Y894" s="25">
        <v>8</v>
      </c>
    </row>
    <row r="895" spans="2:25" x14ac:dyDescent="0.25">
      <c r="B895" s="25">
        <v>1890</v>
      </c>
      <c r="C895" s="25" t="s">
        <v>31</v>
      </c>
      <c r="D895" s="25" t="s">
        <v>65</v>
      </c>
      <c r="E895" s="25">
        <v>2</v>
      </c>
      <c r="F895" s="25" t="s">
        <v>33</v>
      </c>
      <c r="G895" s="25">
        <v>65</v>
      </c>
      <c r="H895" s="25">
        <v>540000</v>
      </c>
      <c r="I895" s="25">
        <f>_xlfn.XLOOKUP('Clients Clustering'!B895,Data!P:P,Data!D:D)</f>
        <v>1600000</v>
      </c>
      <c r="K895" s="25">
        <f t="shared" si="26"/>
        <v>-0.28602701090442956</v>
      </c>
      <c r="L895" s="25">
        <f t="shared" si="27"/>
        <v>-0.11265562605431255</v>
      </c>
      <c r="P895" s="25">
        <v>1</v>
      </c>
      <c r="Q895" s="25">
        <v>1</v>
      </c>
      <c r="R895" s="25">
        <v>3</v>
      </c>
      <c r="S895" s="25">
        <v>2</v>
      </c>
      <c r="T895" s="25">
        <v>4</v>
      </c>
      <c r="U895" s="25">
        <v>1</v>
      </c>
      <c r="V895" s="25">
        <v>1</v>
      </c>
      <c r="W895" s="25">
        <v>5</v>
      </c>
      <c r="X895" s="25">
        <v>6</v>
      </c>
      <c r="Y895" s="25">
        <v>7</v>
      </c>
    </row>
    <row r="896" spans="2:25" x14ac:dyDescent="0.25">
      <c r="B896" s="25">
        <v>1891</v>
      </c>
      <c r="C896" s="25" t="s">
        <v>34</v>
      </c>
      <c r="D896" s="25" t="s">
        <v>65</v>
      </c>
      <c r="E896" s="25">
        <v>3</v>
      </c>
      <c r="F896" s="25" t="s">
        <v>32</v>
      </c>
      <c r="G896" s="25">
        <v>54</v>
      </c>
      <c r="H896" s="25">
        <v>730000</v>
      </c>
      <c r="I896" s="25">
        <f>_xlfn.XLOOKUP('Clients Clustering'!B896,Data!P:P,Data!D:D)</f>
        <v>2140000</v>
      </c>
      <c r="K896" s="25">
        <f t="shared" si="26"/>
        <v>0.68553324213368372</v>
      </c>
      <c r="L896" s="25">
        <f t="shared" si="27"/>
        <v>0.8532249211685029</v>
      </c>
      <c r="P896" s="25">
        <v>1</v>
      </c>
      <c r="Q896" s="25">
        <v>2</v>
      </c>
      <c r="R896" s="25">
        <v>2</v>
      </c>
      <c r="S896" s="25">
        <v>1</v>
      </c>
      <c r="T896" s="25">
        <v>5</v>
      </c>
      <c r="U896" s="25">
        <v>2</v>
      </c>
      <c r="V896" s="25">
        <v>2</v>
      </c>
      <c r="W896" s="25">
        <v>2</v>
      </c>
      <c r="X896" s="25">
        <v>5</v>
      </c>
      <c r="Y896" s="25">
        <v>8</v>
      </c>
    </row>
    <row r="897" spans="2:25" x14ac:dyDescent="0.25">
      <c r="B897" s="25">
        <v>1892</v>
      </c>
      <c r="C897" s="25" t="s">
        <v>31</v>
      </c>
      <c r="D897" s="25" t="s">
        <v>66</v>
      </c>
      <c r="E897" s="25">
        <v>0</v>
      </c>
      <c r="F897" s="25" t="s">
        <v>33</v>
      </c>
      <c r="G897" s="25">
        <v>32</v>
      </c>
      <c r="H897" s="25">
        <v>590000</v>
      </c>
      <c r="I897" s="25">
        <f>_xlfn.XLOOKUP('Clients Clustering'!B897,Data!P:P,Data!D:D)</f>
        <v>1600000</v>
      </c>
      <c r="K897" s="25">
        <f t="shared" si="26"/>
        <v>-3.0353260104926044E-2</v>
      </c>
      <c r="L897" s="25">
        <f t="shared" si="27"/>
        <v>-0.11265562605431255</v>
      </c>
      <c r="P897" s="25">
        <v>1</v>
      </c>
      <c r="Q897" s="25">
        <v>2</v>
      </c>
      <c r="R897" s="25">
        <v>2</v>
      </c>
      <c r="S897" s="25">
        <v>1</v>
      </c>
      <c r="T897" s="25">
        <v>5</v>
      </c>
      <c r="U897" s="25">
        <v>2</v>
      </c>
      <c r="V897" s="25">
        <v>2</v>
      </c>
      <c r="W897" s="25">
        <v>2</v>
      </c>
      <c r="X897" s="25">
        <v>5</v>
      </c>
      <c r="Y897" s="25">
        <v>8</v>
      </c>
    </row>
    <row r="898" spans="2:25" x14ac:dyDescent="0.25">
      <c r="B898" s="25">
        <v>1893</v>
      </c>
      <c r="C898" s="25" t="s">
        <v>34</v>
      </c>
      <c r="D898" s="25" t="s">
        <v>65</v>
      </c>
      <c r="E898" s="25">
        <v>3</v>
      </c>
      <c r="F898" s="25" t="s">
        <v>32</v>
      </c>
      <c r="G898" s="25">
        <v>45</v>
      </c>
      <c r="H898" s="25">
        <v>530000</v>
      </c>
      <c r="I898" s="25">
        <f>_xlfn.XLOOKUP('Clients Clustering'!B898,Data!P:P,Data!D:D)</f>
        <v>1490000</v>
      </c>
      <c r="K898" s="25">
        <f t="shared" si="26"/>
        <v>-0.33716176106433021</v>
      </c>
      <c r="L898" s="25">
        <f t="shared" si="27"/>
        <v>-0.30940907085896013</v>
      </c>
      <c r="P898" s="25">
        <v>1</v>
      </c>
      <c r="Q898" s="25">
        <v>2</v>
      </c>
      <c r="R898" s="25">
        <v>2</v>
      </c>
      <c r="S898" s="25">
        <v>1</v>
      </c>
      <c r="T898" s="25">
        <v>5</v>
      </c>
      <c r="U898" s="25">
        <v>2</v>
      </c>
      <c r="V898" s="25">
        <v>2</v>
      </c>
      <c r="W898" s="25">
        <v>2</v>
      </c>
      <c r="X898" s="25">
        <v>5</v>
      </c>
      <c r="Y898" s="25">
        <v>8</v>
      </c>
    </row>
    <row r="899" spans="2:25" x14ac:dyDescent="0.25">
      <c r="B899" s="25">
        <v>1894</v>
      </c>
      <c r="C899" s="25" t="s">
        <v>31</v>
      </c>
      <c r="D899" s="25" t="s">
        <v>66</v>
      </c>
      <c r="E899" s="25">
        <v>0</v>
      </c>
      <c r="F899" s="25" t="s">
        <v>33</v>
      </c>
      <c r="G899" s="25">
        <v>36</v>
      </c>
      <c r="H899" s="25">
        <v>540000</v>
      </c>
      <c r="I899" s="25">
        <f>_xlfn.XLOOKUP('Clients Clustering'!B899,Data!P:P,Data!D:D)</f>
        <v>1520000</v>
      </c>
      <c r="K899" s="25">
        <f t="shared" si="26"/>
        <v>-0.28602701090442956</v>
      </c>
      <c r="L899" s="25">
        <f t="shared" si="27"/>
        <v>-0.25574904045769264</v>
      </c>
      <c r="P899" s="25">
        <v>1</v>
      </c>
      <c r="Q899" s="25">
        <v>2</v>
      </c>
      <c r="R899" s="25">
        <v>2</v>
      </c>
      <c r="S899" s="25">
        <v>4</v>
      </c>
      <c r="T899" s="25">
        <v>3</v>
      </c>
      <c r="U899" s="25">
        <v>4</v>
      </c>
      <c r="V899" s="25">
        <v>5</v>
      </c>
      <c r="W899" s="25">
        <v>4</v>
      </c>
      <c r="X899" s="25">
        <v>3</v>
      </c>
      <c r="Y899" s="25">
        <v>4</v>
      </c>
    </row>
    <row r="900" spans="2:25" x14ac:dyDescent="0.25">
      <c r="B900" s="25">
        <v>1895</v>
      </c>
      <c r="C900" s="25" t="s">
        <v>31</v>
      </c>
      <c r="D900" s="25" t="s">
        <v>66</v>
      </c>
      <c r="E900" s="25">
        <v>0</v>
      </c>
      <c r="F900" s="25" t="s">
        <v>33</v>
      </c>
      <c r="G900" s="25">
        <v>32</v>
      </c>
      <c r="H900" s="25">
        <v>380000</v>
      </c>
      <c r="I900" s="25">
        <f>_xlfn.XLOOKUP('Clients Clustering'!B900,Data!P:P,Data!D:D)</f>
        <v>1050000</v>
      </c>
      <c r="K900" s="25">
        <f t="shared" si="26"/>
        <v>-1.1041830134628408</v>
      </c>
      <c r="L900" s="25">
        <f t="shared" si="27"/>
        <v>-1.0964228500775506</v>
      </c>
      <c r="P900" s="25">
        <v>1</v>
      </c>
      <c r="Q900" s="25">
        <v>2</v>
      </c>
      <c r="R900" s="25">
        <v>2</v>
      </c>
      <c r="S900" s="25">
        <v>1</v>
      </c>
      <c r="T900" s="25">
        <v>5</v>
      </c>
      <c r="U900" s="25">
        <v>2</v>
      </c>
      <c r="V900" s="25">
        <v>2</v>
      </c>
      <c r="W900" s="25">
        <v>2</v>
      </c>
      <c r="X900" s="25">
        <v>5</v>
      </c>
      <c r="Y900" s="25">
        <v>8</v>
      </c>
    </row>
    <row r="901" spans="2:25" x14ac:dyDescent="0.25">
      <c r="B901" s="25">
        <v>1896</v>
      </c>
      <c r="C901" s="25" t="s">
        <v>31</v>
      </c>
      <c r="D901" s="25" t="s">
        <v>65</v>
      </c>
      <c r="E901" s="25">
        <v>3</v>
      </c>
      <c r="F901" s="25" t="s">
        <v>32</v>
      </c>
      <c r="G901" s="25">
        <v>40</v>
      </c>
      <c r="H901" s="25">
        <v>500000</v>
      </c>
      <c r="I901" s="25">
        <f>_xlfn.XLOOKUP('Clients Clustering'!B901,Data!P:P,Data!D:D)</f>
        <v>1500000</v>
      </c>
      <c r="K901" s="25">
        <f t="shared" si="26"/>
        <v>-0.49056601154403234</v>
      </c>
      <c r="L901" s="25">
        <f t="shared" si="27"/>
        <v>-0.29152239405853764</v>
      </c>
      <c r="P901" s="25">
        <v>1</v>
      </c>
      <c r="Q901" s="25">
        <v>2</v>
      </c>
      <c r="R901" s="25">
        <v>2</v>
      </c>
      <c r="S901" s="25">
        <v>1</v>
      </c>
      <c r="T901" s="25">
        <v>2</v>
      </c>
      <c r="U901" s="25">
        <v>3</v>
      </c>
      <c r="V901" s="25">
        <v>3</v>
      </c>
      <c r="W901" s="25">
        <v>3</v>
      </c>
      <c r="X901" s="25">
        <v>2</v>
      </c>
      <c r="Y901" s="25">
        <v>3</v>
      </c>
    </row>
    <row r="902" spans="2:25" x14ac:dyDescent="0.25">
      <c r="B902" s="25">
        <v>1897</v>
      </c>
      <c r="C902" s="25" t="s">
        <v>31</v>
      </c>
      <c r="D902" s="25" t="s">
        <v>65</v>
      </c>
      <c r="E902" s="25">
        <v>3</v>
      </c>
      <c r="F902" s="25" t="s">
        <v>32</v>
      </c>
      <c r="G902" s="25">
        <v>62</v>
      </c>
      <c r="H902" s="25">
        <v>800000</v>
      </c>
      <c r="I902" s="25">
        <f>_xlfn.XLOOKUP('Clients Clustering'!B902,Data!P:P,Data!D:D)</f>
        <v>1190000</v>
      </c>
      <c r="K902" s="25">
        <f t="shared" ref="K902:K965" si="28">STANDARDIZE(H902,AVERAGE(H:H),_xlfn.STDEV.S(H:H))</f>
        <v>1.0434764932529885</v>
      </c>
      <c r="L902" s="25">
        <f t="shared" ref="L902:L965" si="29">STANDARDIZE(I902,AVERAGE(I:I),_xlfn.STDEV.S(I:I))</f>
        <v>-0.84600937487163541</v>
      </c>
      <c r="P902" s="25">
        <v>1</v>
      </c>
      <c r="Q902" s="25">
        <v>1</v>
      </c>
      <c r="R902" s="25">
        <v>3</v>
      </c>
      <c r="S902" s="25">
        <v>2</v>
      </c>
      <c r="T902" s="25">
        <v>4</v>
      </c>
      <c r="U902" s="25">
        <v>1</v>
      </c>
      <c r="V902" s="25">
        <v>1</v>
      </c>
      <c r="W902" s="25">
        <v>1</v>
      </c>
      <c r="X902" s="25">
        <v>8</v>
      </c>
      <c r="Y902" s="25">
        <v>10</v>
      </c>
    </row>
    <row r="903" spans="2:25" x14ac:dyDescent="0.25">
      <c r="B903" s="25">
        <v>1898</v>
      </c>
      <c r="C903" s="25" t="s">
        <v>34</v>
      </c>
      <c r="D903" s="25" t="s">
        <v>65</v>
      </c>
      <c r="E903" s="25">
        <v>2</v>
      </c>
      <c r="F903" s="25" t="s">
        <v>33</v>
      </c>
      <c r="G903" s="25">
        <v>42</v>
      </c>
      <c r="H903" s="25">
        <v>960000</v>
      </c>
      <c r="I903" s="25">
        <f>_xlfn.XLOOKUP('Clients Clustering'!B903,Data!P:P,Data!D:D)</f>
        <v>2380000</v>
      </c>
      <c r="K903" s="25">
        <f t="shared" si="28"/>
        <v>1.8616324958113999</v>
      </c>
      <c r="L903" s="25">
        <f t="shared" si="29"/>
        <v>1.2825051643786431</v>
      </c>
      <c r="P903" s="25">
        <v>1</v>
      </c>
      <c r="Q903" s="25">
        <v>2</v>
      </c>
      <c r="R903" s="25">
        <v>2</v>
      </c>
      <c r="S903" s="25">
        <v>1</v>
      </c>
      <c r="T903" s="25">
        <v>2</v>
      </c>
      <c r="U903" s="25">
        <v>3</v>
      </c>
      <c r="V903" s="25">
        <v>3</v>
      </c>
      <c r="W903" s="25">
        <v>3</v>
      </c>
      <c r="X903" s="25">
        <v>1</v>
      </c>
      <c r="Y903" s="25">
        <v>2</v>
      </c>
    </row>
    <row r="904" spans="2:25" x14ac:dyDescent="0.25">
      <c r="B904" s="25">
        <v>1899</v>
      </c>
      <c r="C904" s="25" t="s">
        <v>31</v>
      </c>
      <c r="D904" s="25" t="s">
        <v>65</v>
      </c>
      <c r="E904" s="25">
        <v>2</v>
      </c>
      <c r="F904" s="25" t="s">
        <v>33</v>
      </c>
      <c r="G904" s="25">
        <v>51</v>
      </c>
      <c r="H904" s="25">
        <v>630000</v>
      </c>
      <c r="I904" s="25">
        <f>_xlfn.XLOOKUP('Clients Clustering'!B904,Data!P:P,Data!D:D)</f>
        <v>710000</v>
      </c>
      <c r="K904" s="25">
        <f t="shared" si="28"/>
        <v>0.17418574053467675</v>
      </c>
      <c r="L904" s="25">
        <f t="shared" si="29"/>
        <v>-1.7045698612919158</v>
      </c>
      <c r="P904" s="25">
        <v>1</v>
      </c>
      <c r="Q904" s="25">
        <v>2</v>
      </c>
      <c r="R904" s="25">
        <v>2</v>
      </c>
      <c r="S904" s="25">
        <v>4</v>
      </c>
      <c r="T904" s="25">
        <v>3</v>
      </c>
      <c r="U904" s="25">
        <v>4</v>
      </c>
      <c r="V904" s="25">
        <v>5</v>
      </c>
      <c r="W904" s="25">
        <v>4</v>
      </c>
      <c r="X904" s="25">
        <v>3</v>
      </c>
      <c r="Y904" s="25">
        <v>4</v>
      </c>
    </row>
    <row r="905" spans="2:25" x14ac:dyDescent="0.25">
      <c r="B905" s="25">
        <v>1900</v>
      </c>
      <c r="C905" s="25" t="s">
        <v>31</v>
      </c>
      <c r="D905" s="25" t="s">
        <v>65</v>
      </c>
      <c r="E905" s="25">
        <v>4</v>
      </c>
      <c r="F905" s="25" t="s">
        <v>33</v>
      </c>
      <c r="G905" s="25">
        <v>41</v>
      </c>
      <c r="H905" s="25">
        <v>400000</v>
      </c>
      <c r="I905" s="25">
        <f>_xlfn.XLOOKUP('Clients Clustering'!B905,Data!P:P,Data!D:D)</f>
        <v>1130000</v>
      </c>
      <c r="K905" s="25">
        <f t="shared" si="28"/>
        <v>-1.0019135131430392</v>
      </c>
      <c r="L905" s="25">
        <f t="shared" si="29"/>
        <v>-0.9533294356741705</v>
      </c>
      <c r="P905" s="25">
        <v>1</v>
      </c>
      <c r="Q905" s="25">
        <v>2</v>
      </c>
      <c r="R905" s="25">
        <v>2</v>
      </c>
      <c r="S905" s="25">
        <v>4</v>
      </c>
      <c r="T905" s="25">
        <v>3</v>
      </c>
      <c r="U905" s="25">
        <v>4</v>
      </c>
      <c r="V905" s="25">
        <v>5</v>
      </c>
      <c r="W905" s="25">
        <v>4</v>
      </c>
      <c r="X905" s="25">
        <v>3</v>
      </c>
      <c r="Y905" s="25">
        <v>4</v>
      </c>
    </row>
    <row r="906" spans="2:25" x14ac:dyDescent="0.25">
      <c r="B906" s="25">
        <v>1901</v>
      </c>
      <c r="C906" s="25" t="s">
        <v>34</v>
      </c>
      <c r="D906" s="25" t="s">
        <v>65</v>
      </c>
      <c r="E906" s="25">
        <v>2</v>
      </c>
      <c r="F906" s="25" t="s">
        <v>33</v>
      </c>
      <c r="G906" s="25">
        <v>48</v>
      </c>
      <c r="H906" s="25">
        <v>340000</v>
      </c>
      <c r="I906" s="25">
        <f>_xlfn.XLOOKUP('Clients Clustering'!B906,Data!P:P,Data!D:D)</f>
        <v>1050000</v>
      </c>
      <c r="K906" s="25">
        <f t="shared" si="28"/>
        <v>-1.3087220141024436</v>
      </c>
      <c r="L906" s="25">
        <f t="shared" si="29"/>
        <v>-1.0964228500775506</v>
      </c>
      <c r="P906" s="25">
        <v>1</v>
      </c>
      <c r="Q906" s="25">
        <v>2</v>
      </c>
      <c r="R906" s="25">
        <v>2</v>
      </c>
      <c r="S906" s="25">
        <v>1</v>
      </c>
      <c r="T906" s="25">
        <v>2</v>
      </c>
      <c r="U906" s="25">
        <v>3</v>
      </c>
      <c r="V906" s="25">
        <v>3</v>
      </c>
      <c r="W906" s="25">
        <v>3</v>
      </c>
      <c r="X906" s="25">
        <v>2</v>
      </c>
      <c r="Y906" s="25">
        <v>3</v>
      </c>
    </row>
    <row r="907" spans="2:25" x14ac:dyDescent="0.25">
      <c r="B907" s="25">
        <v>1902</v>
      </c>
      <c r="C907" s="25" t="s">
        <v>31</v>
      </c>
      <c r="D907" s="25" t="s">
        <v>66</v>
      </c>
      <c r="E907" s="25">
        <v>0</v>
      </c>
      <c r="F907" s="25" t="s">
        <v>32</v>
      </c>
      <c r="G907" s="25">
        <v>32</v>
      </c>
      <c r="H907" s="25">
        <v>800000</v>
      </c>
      <c r="I907" s="25">
        <f>_xlfn.XLOOKUP('Clients Clustering'!B907,Data!P:P,Data!D:D)</f>
        <v>760000</v>
      </c>
      <c r="K907" s="25">
        <f t="shared" si="28"/>
        <v>1.0434764932529885</v>
      </c>
      <c r="L907" s="25">
        <f t="shared" si="29"/>
        <v>-1.6151364772898034</v>
      </c>
      <c r="P907" s="25">
        <v>1</v>
      </c>
      <c r="Q907" s="25">
        <v>2</v>
      </c>
      <c r="R907" s="25">
        <v>1</v>
      </c>
      <c r="S907" s="25">
        <v>3</v>
      </c>
      <c r="T907" s="25">
        <v>1</v>
      </c>
      <c r="U907" s="25">
        <v>5</v>
      </c>
      <c r="V907" s="25">
        <v>4</v>
      </c>
      <c r="W907" s="25">
        <v>6</v>
      </c>
      <c r="X907" s="25">
        <v>7</v>
      </c>
      <c r="Y907" s="25">
        <v>9</v>
      </c>
    </row>
    <row r="908" spans="2:25" x14ac:dyDescent="0.25">
      <c r="B908" s="25">
        <v>1903</v>
      </c>
      <c r="C908" s="25" t="s">
        <v>31</v>
      </c>
      <c r="D908" s="25" t="s">
        <v>65</v>
      </c>
      <c r="E908" s="25">
        <v>4</v>
      </c>
      <c r="F908" s="25" t="s">
        <v>33</v>
      </c>
      <c r="G908" s="25">
        <v>51</v>
      </c>
      <c r="H908" s="25">
        <v>450000</v>
      </c>
      <c r="I908" s="25">
        <f>_xlfn.XLOOKUP('Clients Clustering'!B908,Data!P:P,Data!D:D)</f>
        <v>2100000</v>
      </c>
      <c r="K908" s="25">
        <f t="shared" si="28"/>
        <v>-0.74623976234353584</v>
      </c>
      <c r="L908" s="25">
        <f t="shared" si="29"/>
        <v>0.78167821396681292</v>
      </c>
      <c r="P908" s="25">
        <v>1</v>
      </c>
      <c r="Q908" s="25">
        <v>2</v>
      </c>
      <c r="R908" s="25">
        <v>2</v>
      </c>
      <c r="S908" s="25">
        <v>1</v>
      </c>
      <c r="T908" s="25">
        <v>2</v>
      </c>
      <c r="U908" s="25">
        <v>3</v>
      </c>
      <c r="V908" s="25">
        <v>3</v>
      </c>
      <c r="W908" s="25">
        <v>3</v>
      </c>
      <c r="X908" s="25">
        <v>1</v>
      </c>
      <c r="Y908" s="25">
        <v>2</v>
      </c>
    </row>
    <row r="909" spans="2:25" x14ac:dyDescent="0.25">
      <c r="B909" s="25">
        <v>1904</v>
      </c>
      <c r="C909" s="25" t="s">
        <v>34</v>
      </c>
      <c r="D909" s="25" t="s">
        <v>65</v>
      </c>
      <c r="E909" s="25">
        <v>4</v>
      </c>
      <c r="F909" s="25" t="s">
        <v>33</v>
      </c>
      <c r="G909" s="25">
        <v>61</v>
      </c>
      <c r="H909" s="25">
        <v>740000</v>
      </c>
      <c r="I909" s="25">
        <f>_xlfn.XLOOKUP('Clients Clustering'!B909,Data!P:P,Data!D:D)</f>
        <v>830000</v>
      </c>
      <c r="K909" s="25">
        <f t="shared" si="28"/>
        <v>0.73666799229358448</v>
      </c>
      <c r="L909" s="25">
        <f t="shared" si="29"/>
        <v>-1.4899297396868458</v>
      </c>
      <c r="P909" s="25">
        <v>1</v>
      </c>
      <c r="Q909" s="25">
        <v>2</v>
      </c>
      <c r="R909" s="25">
        <v>2</v>
      </c>
      <c r="S909" s="25">
        <v>4</v>
      </c>
      <c r="T909" s="25">
        <v>3</v>
      </c>
      <c r="U909" s="25">
        <v>4</v>
      </c>
      <c r="V909" s="25">
        <v>5</v>
      </c>
      <c r="W909" s="25">
        <v>4</v>
      </c>
      <c r="X909" s="25">
        <v>3</v>
      </c>
      <c r="Y909" s="25">
        <v>4</v>
      </c>
    </row>
    <row r="910" spans="2:25" x14ac:dyDescent="0.25">
      <c r="B910" s="25">
        <v>1905</v>
      </c>
      <c r="C910" s="25" t="s">
        <v>34</v>
      </c>
      <c r="D910" s="25" t="s">
        <v>65</v>
      </c>
      <c r="E910" s="25">
        <v>3</v>
      </c>
      <c r="F910" s="25" t="s">
        <v>33</v>
      </c>
      <c r="G910" s="25">
        <v>52</v>
      </c>
      <c r="H910" s="25">
        <v>350000</v>
      </c>
      <c r="I910" s="25">
        <f>_xlfn.XLOOKUP('Clients Clustering'!B910,Data!P:P,Data!D:D)</f>
        <v>1080000</v>
      </c>
      <c r="K910" s="25">
        <f t="shared" si="28"/>
        <v>-1.2575872639425427</v>
      </c>
      <c r="L910" s="25">
        <f t="shared" si="29"/>
        <v>-1.042762819676283</v>
      </c>
      <c r="P910" s="25">
        <v>1</v>
      </c>
      <c r="Q910" s="25">
        <v>2</v>
      </c>
      <c r="R910" s="25">
        <v>2</v>
      </c>
      <c r="S910" s="25">
        <v>1</v>
      </c>
      <c r="T910" s="25">
        <v>2</v>
      </c>
      <c r="U910" s="25">
        <v>3</v>
      </c>
      <c r="V910" s="25">
        <v>3</v>
      </c>
      <c r="W910" s="25">
        <v>3</v>
      </c>
      <c r="X910" s="25">
        <v>1</v>
      </c>
      <c r="Y910" s="25">
        <v>2</v>
      </c>
    </row>
    <row r="911" spans="2:25" x14ac:dyDescent="0.25">
      <c r="B911" s="25">
        <v>1906</v>
      </c>
      <c r="C911" s="25" t="s">
        <v>31</v>
      </c>
      <c r="D911" s="25" t="s">
        <v>66</v>
      </c>
      <c r="E911" s="25">
        <v>0</v>
      </c>
      <c r="F911" s="25" t="s">
        <v>33</v>
      </c>
      <c r="G911" s="25">
        <v>37</v>
      </c>
      <c r="H911" s="25">
        <v>740000</v>
      </c>
      <c r="I911" s="25">
        <f>_xlfn.XLOOKUP('Clients Clustering'!B911,Data!P:P,Data!D:D)</f>
        <v>680000</v>
      </c>
      <c r="K911" s="25">
        <f t="shared" si="28"/>
        <v>0.73666799229358448</v>
      </c>
      <c r="L911" s="25">
        <f t="shared" si="29"/>
        <v>-1.7582298916931833</v>
      </c>
      <c r="P911" s="25">
        <v>1</v>
      </c>
      <c r="Q911" s="25">
        <v>2</v>
      </c>
      <c r="R911" s="25">
        <v>1</v>
      </c>
      <c r="S911" s="25">
        <v>3</v>
      </c>
      <c r="T911" s="25">
        <v>1</v>
      </c>
      <c r="U911" s="25">
        <v>5</v>
      </c>
      <c r="V911" s="25">
        <v>4</v>
      </c>
      <c r="W911" s="25">
        <v>6</v>
      </c>
      <c r="X911" s="25">
        <v>7</v>
      </c>
      <c r="Y911" s="25">
        <v>9</v>
      </c>
    </row>
    <row r="912" spans="2:25" x14ac:dyDescent="0.25">
      <c r="B912" s="25">
        <v>1907</v>
      </c>
      <c r="C912" s="25" t="s">
        <v>31</v>
      </c>
      <c r="D912" s="25" t="s">
        <v>65</v>
      </c>
      <c r="E912" s="25">
        <v>4</v>
      </c>
      <c r="F912" s="25" t="s">
        <v>33</v>
      </c>
      <c r="G912" s="25">
        <v>42</v>
      </c>
      <c r="H912" s="25">
        <v>470000</v>
      </c>
      <c r="I912" s="25">
        <f>_xlfn.XLOOKUP('Clients Clustering'!B912,Data!P:P,Data!D:D)</f>
        <v>2370000</v>
      </c>
      <c r="K912" s="25">
        <f t="shared" si="28"/>
        <v>-0.64397026202373442</v>
      </c>
      <c r="L912" s="25">
        <f t="shared" si="29"/>
        <v>1.2646184875782207</v>
      </c>
      <c r="P912" s="25">
        <v>1</v>
      </c>
      <c r="Q912" s="25">
        <v>2</v>
      </c>
      <c r="R912" s="25">
        <v>1</v>
      </c>
      <c r="S912" s="25">
        <v>3</v>
      </c>
      <c r="T912" s="25">
        <v>1</v>
      </c>
      <c r="U912" s="25">
        <v>5</v>
      </c>
      <c r="V912" s="25">
        <v>4</v>
      </c>
      <c r="W912" s="25">
        <v>6</v>
      </c>
      <c r="X912" s="25">
        <v>7</v>
      </c>
      <c r="Y912" s="25">
        <v>5</v>
      </c>
    </row>
    <row r="913" spans="2:25" x14ac:dyDescent="0.25">
      <c r="B913" s="25">
        <v>1908</v>
      </c>
      <c r="C913" s="25" t="s">
        <v>31</v>
      </c>
      <c r="D913" s="25" t="s">
        <v>65</v>
      </c>
      <c r="E913" s="25">
        <v>3</v>
      </c>
      <c r="F913" s="25" t="s">
        <v>32</v>
      </c>
      <c r="G913" s="25">
        <v>62</v>
      </c>
      <c r="H913" s="25">
        <v>560000</v>
      </c>
      <c r="I913" s="25">
        <f>_xlfn.XLOOKUP('Clients Clustering'!B913,Data!P:P,Data!D:D)</f>
        <v>2100000</v>
      </c>
      <c r="K913" s="25">
        <f t="shared" si="28"/>
        <v>-0.18375751058462814</v>
      </c>
      <c r="L913" s="25">
        <f t="shared" si="29"/>
        <v>0.78167821396681292</v>
      </c>
      <c r="P913" s="25">
        <v>1</v>
      </c>
      <c r="Q913" s="25">
        <v>2</v>
      </c>
      <c r="R913" s="25">
        <v>2</v>
      </c>
      <c r="S913" s="25">
        <v>1</v>
      </c>
      <c r="T913" s="25">
        <v>2</v>
      </c>
      <c r="U913" s="25">
        <v>3</v>
      </c>
      <c r="V913" s="25">
        <v>3</v>
      </c>
      <c r="W913" s="25">
        <v>3</v>
      </c>
      <c r="X913" s="25">
        <v>2</v>
      </c>
      <c r="Y913" s="25">
        <v>3</v>
      </c>
    </row>
    <row r="914" spans="2:25" x14ac:dyDescent="0.25">
      <c r="B914" s="25">
        <v>1909</v>
      </c>
      <c r="C914" s="25" t="s">
        <v>31</v>
      </c>
      <c r="D914" s="25" t="s">
        <v>65</v>
      </c>
      <c r="E914" s="25">
        <v>2</v>
      </c>
      <c r="F914" s="25" t="s">
        <v>32</v>
      </c>
      <c r="G914" s="25">
        <v>46</v>
      </c>
      <c r="H914" s="25">
        <v>870000</v>
      </c>
      <c r="I914" s="25">
        <f>_xlfn.XLOOKUP('Clients Clustering'!B914,Data!P:P,Data!D:D)</f>
        <v>840000</v>
      </c>
      <c r="K914" s="25">
        <f t="shared" si="28"/>
        <v>1.4014197443722936</v>
      </c>
      <c r="L914" s="25">
        <f t="shared" si="29"/>
        <v>-1.4720430628864232</v>
      </c>
      <c r="P914" s="25">
        <v>1</v>
      </c>
      <c r="Q914" s="25">
        <v>2</v>
      </c>
      <c r="R914" s="25">
        <v>2</v>
      </c>
      <c r="S914" s="25">
        <v>1</v>
      </c>
      <c r="T914" s="25">
        <v>5</v>
      </c>
      <c r="U914" s="25">
        <v>2</v>
      </c>
      <c r="V914" s="25">
        <v>2</v>
      </c>
      <c r="W914" s="25">
        <v>2</v>
      </c>
      <c r="X914" s="25">
        <v>5</v>
      </c>
      <c r="Y914" s="25">
        <v>5</v>
      </c>
    </row>
    <row r="915" spans="2:25" x14ac:dyDescent="0.25">
      <c r="B915" s="25">
        <v>1910</v>
      </c>
      <c r="C915" s="25" t="s">
        <v>31</v>
      </c>
      <c r="D915" s="25" t="s">
        <v>65</v>
      </c>
      <c r="E915" s="25">
        <v>3</v>
      </c>
      <c r="F915" s="25" t="s">
        <v>33</v>
      </c>
      <c r="G915" s="25">
        <v>50</v>
      </c>
      <c r="H915" s="25">
        <v>570000</v>
      </c>
      <c r="I915" s="25">
        <f>_xlfn.XLOOKUP('Clients Clustering'!B915,Data!P:P,Data!D:D)</f>
        <v>1650000</v>
      </c>
      <c r="K915" s="25">
        <f t="shared" si="28"/>
        <v>-0.13262276042472745</v>
      </c>
      <c r="L915" s="25">
        <f t="shared" si="29"/>
        <v>-2.3222242052200012E-2</v>
      </c>
      <c r="P915" s="25">
        <v>1</v>
      </c>
      <c r="Q915" s="25">
        <v>1</v>
      </c>
      <c r="R915" s="25">
        <v>1</v>
      </c>
      <c r="S915" s="25">
        <v>3</v>
      </c>
      <c r="T915" s="25">
        <v>1</v>
      </c>
      <c r="U915" s="25">
        <v>5</v>
      </c>
      <c r="V915" s="25">
        <v>4</v>
      </c>
      <c r="W915" s="25">
        <v>6</v>
      </c>
      <c r="X915" s="25">
        <v>7</v>
      </c>
      <c r="Y915" s="25">
        <v>9</v>
      </c>
    </row>
    <row r="916" spans="2:25" x14ac:dyDescent="0.25">
      <c r="B916" s="25">
        <v>1911</v>
      </c>
      <c r="C916" s="25" t="s">
        <v>34</v>
      </c>
      <c r="D916" s="25" t="s">
        <v>65</v>
      </c>
      <c r="E916" s="25">
        <v>4</v>
      </c>
      <c r="F916" s="25" t="s">
        <v>33</v>
      </c>
      <c r="G916" s="25">
        <v>41</v>
      </c>
      <c r="H916" s="25">
        <v>570000</v>
      </c>
      <c r="I916" s="25">
        <f>_xlfn.XLOOKUP('Clients Clustering'!B916,Data!P:P,Data!D:D)</f>
        <v>2340000</v>
      </c>
      <c r="K916" s="25">
        <f t="shared" si="28"/>
        <v>-0.13262276042472745</v>
      </c>
      <c r="L916" s="25">
        <f t="shared" si="29"/>
        <v>1.2109584571769532</v>
      </c>
      <c r="P916" s="25">
        <v>1</v>
      </c>
      <c r="Q916" s="25">
        <v>2</v>
      </c>
      <c r="R916" s="25">
        <v>2</v>
      </c>
      <c r="S916" s="25">
        <v>4</v>
      </c>
      <c r="T916" s="25">
        <v>3</v>
      </c>
      <c r="U916" s="25">
        <v>4</v>
      </c>
      <c r="V916" s="25">
        <v>5</v>
      </c>
      <c r="W916" s="25">
        <v>4</v>
      </c>
      <c r="X916" s="25">
        <v>3</v>
      </c>
      <c r="Y916" s="25">
        <v>4</v>
      </c>
    </row>
    <row r="917" spans="2:25" x14ac:dyDescent="0.25">
      <c r="B917" s="25">
        <v>1912</v>
      </c>
      <c r="C917" s="25" t="s">
        <v>31</v>
      </c>
      <c r="D917" s="25" t="s">
        <v>65</v>
      </c>
      <c r="E917" s="25">
        <v>2</v>
      </c>
      <c r="F917" s="25" t="s">
        <v>33</v>
      </c>
      <c r="G917" s="25">
        <v>57</v>
      </c>
      <c r="H917" s="25">
        <v>290000</v>
      </c>
      <c r="I917" s="25">
        <f>_xlfn.XLOOKUP('Clients Clustering'!B917,Data!P:P,Data!D:D)</f>
        <v>1060000</v>
      </c>
      <c r="K917" s="25">
        <f t="shared" si="28"/>
        <v>-1.5643957649019471</v>
      </c>
      <c r="L917" s="25">
        <f t="shared" si="29"/>
        <v>-1.0785361732771279</v>
      </c>
      <c r="P917" s="25">
        <v>1</v>
      </c>
      <c r="Q917" s="25">
        <v>2</v>
      </c>
      <c r="R917" s="25">
        <v>1</v>
      </c>
      <c r="S917" s="25">
        <v>3</v>
      </c>
      <c r="T917" s="25">
        <v>1</v>
      </c>
      <c r="U917" s="25">
        <v>5</v>
      </c>
      <c r="V917" s="25">
        <v>4</v>
      </c>
      <c r="W917" s="25">
        <v>6</v>
      </c>
      <c r="X917" s="25">
        <v>7</v>
      </c>
      <c r="Y917" s="25">
        <v>9</v>
      </c>
    </row>
    <row r="918" spans="2:25" x14ac:dyDescent="0.25">
      <c r="B918" s="25">
        <v>1913</v>
      </c>
      <c r="C918" s="25" t="s">
        <v>34</v>
      </c>
      <c r="D918" s="25" t="s">
        <v>65</v>
      </c>
      <c r="E918" s="25">
        <v>3</v>
      </c>
      <c r="F918" s="25" t="s">
        <v>32</v>
      </c>
      <c r="G918" s="25">
        <v>52</v>
      </c>
      <c r="H918" s="25">
        <v>400000</v>
      </c>
      <c r="I918" s="25">
        <f>_xlfn.XLOOKUP('Clients Clustering'!B918,Data!P:P,Data!D:D)</f>
        <v>2090000</v>
      </c>
      <c r="K918" s="25">
        <f t="shared" si="28"/>
        <v>-1.0019135131430392</v>
      </c>
      <c r="L918" s="25">
        <f t="shared" si="29"/>
        <v>0.76379153716639037</v>
      </c>
      <c r="P918" s="25">
        <v>1</v>
      </c>
      <c r="Q918" s="25">
        <v>2</v>
      </c>
      <c r="R918" s="25">
        <v>2</v>
      </c>
      <c r="S918" s="25">
        <v>4</v>
      </c>
      <c r="T918" s="25">
        <v>3</v>
      </c>
      <c r="U918" s="25">
        <v>4</v>
      </c>
      <c r="V918" s="25">
        <v>5</v>
      </c>
      <c r="W918" s="25">
        <v>4</v>
      </c>
      <c r="X918" s="25">
        <v>3</v>
      </c>
      <c r="Y918" s="25">
        <v>4</v>
      </c>
    </row>
    <row r="919" spans="2:25" x14ac:dyDescent="0.25">
      <c r="B919" s="25">
        <v>1914</v>
      </c>
      <c r="C919" s="25" t="s">
        <v>31</v>
      </c>
      <c r="D919" s="25" t="s">
        <v>65</v>
      </c>
      <c r="E919" s="25">
        <v>4</v>
      </c>
      <c r="F919" s="25" t="s">
        <v>33</v>
      </c>
      <c r="G919" s="25">
        <v>61</v>
      </c>
      <c r="H919" s="25">
        <v>320000</v>
      </c>
      <c r="I919" s="25">
        <f>_xlfn.XLOOKUP('Clients Clustering'!B919,Data!P:P,Data!D:D)</f>
        <v>1320000</v>
      </c>
      <c r="K919" s="25">
        <f t="shared" si="28"/>
        <v>-1.4109915144222449</v>
      </c>
      <c r="L919" s="25">
        <f t="shared" si="29"/>
        <v>-0.61348257646614279</v>
      </c>
      <c r="P919" s="25">
        <v>1</v>
      </c>
      <c r="Q919" s="25">
        <v>1</v>
      </c>
      <c r="R919" s="25">
        <v>3</v>
      </c>
      <c r="S919" s="25">
        <v>2</v>
      </c>
      <c r="T919" s="25">
        <v>4</v>
      </c>
      <c r="U919" s="25">
        <v>1</v>
      </c>
      <c r="V919" s="25">
        <v>1</v>
      </c>
      <c r="W919" s="25">
        <v>1</v>
      </c>
      <c r="X919" s="25">
        <v>8</v>
      </c>
      <c r="Y919" s="25">
        <v>10</v>
      </c>
    </row>
    <row r="920" spans="2:25" x14ac:dyDescent="0.25">
      <c r="B920" s="25">
        <v>1915</v>
      </c>
      <c r="C920" s="25" t="s">
        <v>31</v>
      </c>
      <c r="D920" s="25" t="s">
        <v>65</v>
      </c>
      <c r="E920" s="25">
        <v>2</v>
      </c>
      <c r="F920" s="25" t="s">
        <v>33</v>
      </c>
      <c r="G920" s="25">
        <v>47</v>
      </c>
      <c r="H920" s="25">
        <v>1100000</v>
      </c>
      <c r="I920" s="25">
        <f>_xlfn.XLOOKUP('Clients Clustering'!B920,Data!P:P,Data!D:D)</f>
        <v>2130000</v>
      </c>
      <c r="K920" s="25">
        <f t="shared" si="28"/>
        <v>2.5775189980500097</v>
      </c>
      <c r="L920" s="25">
        <f t="shared" si="29"/>
        <v>0.83533824436808046</v>
      </c>
      <c r="P920" s="25">
        <v>1</v>
      </c>
      <c r="Q920" s="25">
        <v>2</v>
      </c>
      <c r="R920" s="25">
        <v>2</v>
      </c>
      <c r="S920" s="25">
        <v>4</v>
      </c>
      <c r="T920" s="25">
        <v>3</v>
      </c>
      <c r="U920" s="25">
        <v>4</v>
      </c>
      <c r="V920" s="25">
        <v>5</v>
      </c>
      <c r="W920" s="25">
        <v>4</v>
      </c>
      <c r="X920" s="25">
        <v>3</v>
      </c>
      <c r="Y920" s="25">
        <v>4</v>
      </c>
    </row>
    <row r="921" spans="2:25" x14ac:dyDescent="0.25">
      <c r="B921" s="25">
        <v>1916</v>
      </c>
      <c r="C921" s="25" t="s">
        <v>31</v>
      </c>
      <c r="D921" s="25" t="s">
        <v>66</v>
      </c>
      <c r="E921" s="25">
        <v>0</v>
      </c>
      <c r="F921" s="25" t="s">
        <v>33</v>
      </c>
      <c r="G921" s="25">
        <v>39</v>
      </c>
      <c r="H921" s="25">
        <v>340000</v>
      </c>
      <c r="I921" s="25">
        <f>_xlfn.XLOOKUP('Clients Clustering'!B921,Data!P:P,Data!D:D)</f>
        <v>940000</v>
      </c>
      <c r="K921" s="25">
        <f t="shared" si="28"/>
        <v>-1.3087220141024436</v>
      </c>
      <c r="L921" s="25">
        <f t="shared" si="29"/>
        <v>-1.2931762948821981</v>
      </c>
      <c r="P921" s="25">
        <v>1</v>
      </c>
      <c r="Q921" s="25">
        <v>1</v>
      </c>
      <c r="R921" s="25">
        <v>3</v>
      </c>
      <c r="S921" s="25">
        <v>2</v>
      </c>
      <c r="T921" s="25">
        <v>4</v>
      </c>
      <c r="U921" s="25">
        <v>1</v>
      </c>
      <c r="V921" s="25">
        <v>1</v>
      </c>
      <c r="W921" s="25">
        <v>5</v>
      </c>
      <c r="X921" s="25">
        <v>6</v>
      </c>
      <c r="Y921" s="25">
        <v>7</v>
      </c>
    </row>
    <row r="922" spans="2:25" x14ac:dyDescent="0.25">
      <c r="B922" s="25">
        <v>1917</v>
      </c>
      <c r="C922" s="25" t="s">
        <v>31</v>
      </c>
      <c r="D922" s="25" t="s">
        <v>65</v>
      </c>
      <c r="E922" s="25">
        <v>4</v>
      </c>
      <c r="F922" s="25" t="s">
        <v>33</v>
      </c>
      <c r="G922" s="25">
        <v>40</v>
      </c>
      <c r="H922" s="25">
        <v>900000</v>
      </c>
      <c r="I922" s="25">
        <f>_xlfn.XLOOKUP('Clients Clustering'!B922,Data!P:P,Data!D:D)</f>
        <v>2250000</v>
      </c>
      <c r="K922" s="25">
        <f t="shared" si="28"/>
        <v>1.5548239948519955</v>
      </c>
      <c r="L922" s="25">
        <f t="shared" si="29"/>
        <v>1.0499783659731505</v>
      </c>
      <c r="P922" s="25">
        <v>1</v>
      </c>
      <c r="Q922" s="25">
        <v>1</v>
      </c>
      <c r="R922" s="25">
        <v>1</v>
      </c>
      <c r="S922" s="25">
        <v>3</v>
      </c>
      <c r="T922" s="25">
        <v>1</v>
      </c>
      <c r="U922" s="25">
        <v>5</v>
      </c>
      <c r="V922" s="25">
        <v>6</v>
      </c>
      <c r="W922" s="25">
        <v>8</v>
      </c>
      <c r="X922" s="25">
        <v>9</v>
      </c>
      <c r="Y922" s="25">
        <v>1</v>
      </c>
    </row>
    <row r="923" spans="2:25" x14ac:dyDescent="0.25">
      <c r="B923" s="25">
        <v>1918</v>
      </c>
      <c r="C923" s="25" t="s">
        <v>34</v>
      </c>
      <c r="D923" s="25" t="s">
        <v>65</v>
      </c>
      <c r="E923" s="25">
        <v>3</v>
      </c>
      <c r="F923" s="25" t="s">
        <v>33</v>
      </c>
      <c r="G923" s="25">
        <v>51</v>
      </c>
      <c r="H923" s="25">
        <v>410000</v>
      </c>
      <c r="I923" s="25">
        <f>_xlfn.XLOOKUP('Clients Clustering'!B923,Data!P:P,Data!D:D)</f>
        <v>3220000</v>
      </c>
      <c r="K923" s="25">
        <f t="shared" si="28"/>
        <v>-0.95077876298313857</v>
      </c>
      <c r="L923" s="25">
        <f t="shared" si="29"/>
        <v>2.7849860156141339</v>
      </c>
      <c r="P923" s="25">
        <v>1</v>
      </c>
      <c r="Q923" s="25">
        <v>2</v>
      </c>
      <c r="R923" s="25">
        <v>2</v>
      </c>
      <c r="S923" s="25">
        <v>1</v>
      </c>
      <c r="T923" s="25">
        <v>5</v>
      </c>
      <c r="U923" s="25">
        <v>2</v>
      </c>
      <c r="V923" s="25">
        <v>2</v>
      </c>
      <c r="W923" s="25">
        <v>2</v>
      </c>
      <c r="X923" s="25">
        <v>5</v>
      </c>
      <c r="Y923" s="25">
        <v>8</v>
      </c>
    </row>
    <row r="924" spans="2:25" x14ac:dyDescent="0.25">
      <c r="B924" s="25">
        <v>1919</v>
      </c>
      <c r="C924" s="25" t="s">
        <v>34</v>
      </c>
      <c r="D924" s="25" t="s">
        <v>65</v>
      </c>
      <c r="E924" s="25">
        <v>3</v>
      </c>
      <c r="F924" s="25" t="s">
        <v>33</v>
      </c>
      <c r="G924" s="25">
        <v>47</v>
      </c>
      <c r="H924" s="25">
        <v>570000</v>
      </c>
      <c r="I924" s="25">
        <f>_xlfn.XLOOKUP('Clients Clustering'!B924,Data!P:P,Data!D:D)</f>
        <v>1530000</v>
      </c>
      <c r="K924" s="25">
        <f t="shared" si="28"/>
        <v>-0.13262276042472745</v>
      </c>
      <c r="L924" s="25">
        <f t="shared" si="29"/>
        <v>-0.23786236365727012</v>
      </c>
      <c r="P924" s="25">
        <v>1</v>
      </c>
      <c r="Q924" s="25">
        <v>1</v>
      </c>
      <c r="R924" s="25">
        <v>3</v>
      </c>
      <c r="S924" s="25">
        <v>2</v>
      </c>
      <c r="T924" s="25">
        <v>4</v>
      </c>
      <c r="U924" s="25">
        <v>1</v>
      </c>
      <c r="V924" s="25">
        <v>1</v>
      </c>
      <c r="W924" s="25">
        <v>5</v>
      </c>
      <c r="X924" s="25">
        <v>6</v>
      </c>
      <c r="Y924" s="25">
        <v>7</v>
      </c>
    </row>
    <row r="925" spans="2:25" x14ac:dyDescent="0.25">
      <c r="B925" s="25">
        <v>1920</v>
      </c>
      <c r="C925" s="25" t="s">
        <v>31</v>
      </c>
      <c r="D925" s="25" t="s">
        <v>66</v>
      </c>
      <c r="E925" s="25">
        <v>0</v>
      </c>
      <c r="F925" s="25" t="s">
        <v>33</v>
      </c>
      <c r="G925" s="25">
        <v>38</v>
      </c>
      <c r="H925" s="25">
        <v>810000</v>
      </c>
      <c r="I925" s="25">
        <f>_xlfn.XLOOKUP('Clients Clustering'!B925,Data!P:P,Data!D:D)</f>
        <v>2200000</v>
      </c>
      <c r="K925" s="25">
        <f t="shared" si="28"/>
        <v>1.0946112434128894</v>
      </c>
      <c r="L925" s="25">
        <f t="shared" si="29"/>
        <v>0.96054498197103799</v>
      </c>
      <c r="P925" s="25">
        <v>1</v>
      </c>
      <c r="Q925" s="25">
        <v>1</v>
      </c>
      <c r="R925" s="25">
        <v>1</v>
      </c>
      <c r="S925" s="25">
        <v>3</v>
      </c>
      <c r="T925" s="25">
        <v>1</v>
      </c>
      <c r="U925" s="25">
        <v>5</v>
      </c>
      <c r="V925" s="25">
        <v>6</v>
      </c>
      <c r="W925" s="25">
        <v>8</v>
      </c>
      <c r="X925" s="25">
        <v>9</v>
      </c>
      <c r="Y925" s="25">
        <v>1</v>
      </c>
    </row>
    <row r="926" spans="2:25" x14ac:dyDescent="0.25">
      <c r="B926" s="25">
        <v>1921</v>
      </c>
      <c r="C926" s="25" t="s">
        <v>34</v>
      </c>
      <c r="D926" s="25" t="s">
        <v>65</v>
      </c>
      <c r="E926" s="25">
        <v>2</v>
      </c>
      <c r="F926" s="25" t="s">
        <v>32</v>
      </c>
      <c r="G926" s="25">
        <v>57</v>
      </c>
      <c r="H926" s="25">
        <v>380000</v>
      </c>
      <c r="I926" s="25">
        <f>_xlfn.XLOOKUP('Clients Clustering'!B926,Data!P:P,Data!D:D)</f>
        <v>2940000</v>
      </c>
      <c r="K926" s="25">
        <f t="shared" si="28"/>
        <v>-1.1041830134628408</v>
      </c>
      <c r="L926" s="25">
        <f t="shared" si="29"/>
        <v>2.2841590652023038</v>
      </c>
      <c r="P926" s="25">
        <v>1</v>
      </c>
      <c r="Q926" s="25">
        <v>2</v>
      </c>
      <c r="R926" s="25">
        <v>2</v>
      </c>
      <c r="S926" s="25">
        <v>1</v>
      </c>
      <c r="T926" s="25">
        <v>5</v>
      </c>
      <c r="U926" s="25">
        <v>2</v>
      </c>
      <c r="V926" s="25">
        <v>2</v>
      </c>
      <c r="W926" s="25">
        <v>2</v>
      </c>
      <c r="X926" s="25">
        <v>5</v>
      </c>
      <c r="Y926" s="25">
        <v>5</v>
      </c>
    </row>
    <row r="927" spans="2:25" x14ac:dyDescent="0.25">
      <c r="B927" s="25">
        <v>1922</v>
      </c>
      <c r="C927" s="25" t="s">
        <v>31</v>
      </c>
      <c r="D927" s="25" t="s">
        <v>65</v>
      </c>
      <c r="E927" s="25">
        <v>4</v>
      </c>
      <c r="F927" s="25" t="s">
        <v>33</v>
      </c>
      <c r="G927" s="25">
        <v>42</v>
      </c>
      <c r="H927" s="25">
        <v>610000</v>
      </c>
      <c r="I927" s="25">
        <f>_xlfn.XLOOKUP('Clients Clustering'!B927,Data!P:P,Data!D:D)</f>
        <v>1730000</v>
      </c>
      <c r="K927" s="25">
        <f t="shared" si="28"/>
        <v>7.1916240214875346E-2</v>
      </c>
      <c r="L927" s="25">
        <f t="shared" si="29"/>
        <v>0.11987117235118006</v>
      </c>
      <c r="P927" s="25">
        <v>1</v>
      </c>
      <c r="Q927" s="25">
        <v>2</v>
      </c>
      <c r="R927" s="25">
        <v>2</v>
      </c>
      <c r="S927" s="25">
        <v>4</v>
      </c>
      <c r="T927" s="25">
        <v>3</v>
      </c>
      <c r="U927" s="25">
        <v>4</v>
      </c>
      <c r="V927" s="25">
        <v>5</v>
      </c>
      <c r="W927" s="25">
        <v>4</v>
      </c>
      <c r="X927" s="25">
        <v>3</v>
      </c>
      <c r="Y927" s="25">
        <v>4</v>
      </c>
    </row>
    <row r="928" spans="2:25" x14ac:dyDescent="0.25">
      <c r="B928" s="25">
        <v>1923</v>
      </c>
      <c r="C928" s="25" t="s">
        <v>31</v>
      </c>
      <c r="D928" s="25" t="s">
        <v>66</v>
      </c>
      <c r="E928" s="25">
        <v>0</v>
      </c>
      <c r="F928" s="25" t="s">
        <v>32</v>
      </c>
      <c r="G928" s="25">
        <v>35</v>
      </c>
      <c r="H928" s="25">
        <v>390000</v>
      </c>
      <c r="I928" s="25">
        <f>_xlfn.XLOOKUP('Clients Clustering'!B928,Data!P:P,Data!D:D)</f>
        <v>880000</v>
      </c>
      <c r="K928" s="25">
        <f t="shared" si="28"/>
        <v>-1.0530482633029401</v>
      </c>
      <c r="L928" s="25">
        <f t="shared" si="29"/>
        <v>-1.4004963556847332</v>
      </c>
      <c r="P928" s="25">
        <v>1</v>
      </c>
      <c r="Q928" s="25">
        <v>1</v>
      </c>
      <c r="R928" s="25">
        <v>3</v>
      </c>
      <c r="S928" s="25">
        <v>2</v>
      </c>
      <c r="T928" s="25">
        <v>4</v>
      </c>
      <c r="U928" s="25">
        <v>6</v>
      </c>
      <c r="V928" s="25">
        <v>7</v>
      </c>
      <c r="W928" s="25">
        <v>7</v>
      </c>
      <c r="X928" s="25">
        <v>4</v>
      </c>
      <c r="Y928" s="25">
        <v>6</v>
      </c>
    </row>
    <row r="929" spans="2:25" x14ac:dyDescent="0.25">
      <c r="B929" s="25">
        <v>1924</v>
      </c>
      <c r="C929" s="25" t="s">
        <v>31</v>
      </c>
      <c r="D929" s="25" t="s">
        <v>65</v>
      </c>
      <c r="E929" s="25">
        <v>2</v>
      </c>
      <c r="F929" s="25" t="s">
        <v>32</v>
      </c>
      <c r="G929" s="25">
        <v>43</v>
      </c>
      <c r="H929" s="25">
        <v>850000</v>
      </c>
      <c r="I929" s="25">
        <f>_xlfn.XLOOKUP('Clients Clustering'!B929,Data!P:P,Data!D:D)</f>
        <v>2890000</v>
      </c>
      <c r="K929" s="25">
        <f t="shared" si="28"/>
        <v>1.299150244052492</v>
      </c>
      <c r="L929" s="25">
        <f t="shared" si="29"/>
        <v>2.194725681200191</v>
      </c>
      <c r="P929" s="25">
        <v>1</v>
      </c>
      <c r="Q929" s="25">
        <v>2</v>
      </c>
      <c r="R929" s="25">
        <v>2</v>
      </c>
      <c r="S929" s="25">
        <v>1</v>
      </c>
      <c r="T929" s="25">
        <v>5</v>
      </c>
      <c r="U929" s="25">
        <v>2</v>
      </c>
      <c r="V929" s="25">
        <v>2</v>
      </c>
      <c r="W929" s="25">
        <v>2</v>
      </c>
      <c r="X929" s="25">
        <v>5</v>
      </c>
      <c r="Y929" s="25">
        <v>8</v>
      </c>
    </row>
    <row r="930" spans="2:25" x14ac:dyDescent="0.25">
      <c r="B930" s="25">
        <v>1925</v>
      </c>
      <c r="C930" s="25" t="s">
        <v>31</v>
      </c>
      <c r="D930" s="25" t="s">
        <v>65</v>
      </c>
      <c r="E930" s="25">
        <v>4</v>
      </c>
      <c r="F930" s="25" t="s">
        <v>33</v>
      </c>
      <c r="G930" s="25">
        <v>45</v>
      </c>
      <c r="H930" s="25">
        <v>620000</v>
      </c>
      <c r="I930" s="25">
        <f>_xlfn.XLOOKUP('Clients Clustering'!B930,Data!P:P,Data!D:D)</f>
        <v>1370000</v>
      </c>
      <c r="K930" s="25">
        <f t="shared" si="28"/>
        <v>0.12305099037477606</v>
      </c>
      <c r="L930" s="25">
        <f t="shared" si="29"/>
        <v>-0.52404919246403026</v>
      </c>
      <c r="P930" s="25">
        <v>1</v>
      </c>
      <c r="Q930" s="25">
        <v>2</v>
      </c>
      <c r="R930" s="25">
        <v>2</v>
      </c>
      <c r="S930" s="25">
        <v>1</v>
      </c>
      <c r="T930" s="25">
        <v>5</v>
      </c>
      <c r="U930" s="25">
        <v>2</v>
      </c>
      <c r="V930" s="25">
        <v>2</v>
      </c>
      <c r="W930" s="25">
        <v>2</v>
      </c>
      <c r="X930" s="25">
        <v>5</v>
      </c>
      <c r="Y930" s="25">
        <v>8</v>
      </c>
    </row>
    <row r="931" spans="2:25" x14ac:dyDescent="0.25">
      <c r="B931" s="25">
        <v>1926</v>
      </c>
      <c r="C931" s="25" t="s">
        <v>31</v>
      </c>
      <c r="D931" s="25" t="s">
        <v>65</v>
      </c>
      <c r="E931" s="25">
        <v>2</v>
      </c>
      <c r="F931" s="25" t="s">
        <v>33</v>
      </c>
      <c r="G931" s="25">
        <v>48</v>
      </c>
      <c r="H931" s="25">
        <v>610000</v>
      </c>
      <c r="I931" s="25">
        <f>_xlfn.XLOOKUP('Clients Clustering'!B931,Data!P:P,Data!D:D)</f>
        <v>1400000</v>
      </c>
      <c r="K931" s="25">
        <f t="shared" si="28"/>
        <v>7.1916240214875346E-2</v>
      </c>
      <c r="L931" s="25">
        <f t="shared" si="29"/>
        <v>-0.47038916206276271</v>
      </c>
      <c r="P931" s="25">
        <v>1</v>
      </c>
      <c r="Q931" s="25">
        <v>1</v>
      </c>
      <c r="R931" s="25">
        <v>3</v>
      </c>
      <c r="S931" s="25">
        <v>2</v>
      </c>
      <c r="T931" s="25">
        <v>4</v>
      </c>
      <c r="U931" s="25">
        <v>1</v>
      </c>
      <c r="V931" s="25">
        <v>1</v>
      </c>
      <c r="W931" s="25">
        <v>1</v>
      </c>
      <c r="X931" s="25">
        <v>8</v>
      </c>
      <c r="Y931" s="25">
        <v>10</v>
      </c>
    </row>
    <row r="932" spans="2:25" x14ac:dyDescent="0.25">
      <c r="B932" s="25">
        <v>1927</v>
      </c>
      <c r="C932" s="25" t="s">
        <v>31</v>
      </c>
      <c r="D932" s="25" t="s">
        <v>65</v>
      </c>
      <c r="E932" s="25">
        <v>2</v>
      </c>
      <c r="F932" s="25" t="s">
        <v>33</v>
      </c>
      <c r="G932" s="25">
        <v>60</v>
      </c>
      <c r="H932" s="25">
        <v>960000</v>
      </c>
      <c r="I932" s="25">
        <f>_xlfn.XLOOKUP('Clients Clustering'!B932,Data!P:P,Data!D:D)</f>
        <v>1880000</v>
      </c>
      <c r="K932" s="25">
        <f t="shared" si="28"/>
        <v>1.8616324958113999</v>
      </c>
      <c r="L932" s="25">
        <f t="shared" si="29"/>
        <v>0.38817132435751767</v>
      </c>
      <c r="P932" s="25">
        <v>1</v>
      </c>
      <c r="Q932" s="25">
        <v>2</v>
      </c>
      <c r="R932" s="25">
        <v>2</v>
      </c>
      <c r="S932" s="25">
        <v>1</v>
      </c>
      <c r="T932" s="25">
        <v>5</v>
      </c>
      <c r="U932" s="25">
        <v>2</v>
      </c>
      <c r="V932" s="25">
        <v>2</v>
      </c>
      <c r="W932" s="25">
        <v>2</v>
      </c>
      <c r="X932" s="25">
        <v>5</v>
      </c>
      <c r="Y932" s="25">
        <v>8</v>
      </c>
    </row>
    <row r="933" spans="2:25" x14ac:dyDescent="0.25">
      <c r="B933" s="25">
        <v>1928</v>
      </c>
      <c r="C933" s="25" t="s">
        <v>31</v>
      </c>
      <c r="D933" s="25" t="s">
        <v>65</v>
      </c>
      <c r="E933" s="25">
        <v>3</v>
      </c>
      <c r="F933" s="25" t="s">
        <v>33</v>
      </c>
      <c r="G933" s="25">
        <v>42</v>
      </c>
      <c r="H933" s="25">
        <v>520000</v>
      </c>
      <c r="I933" s="25">
        <f>_xlfn.XLOOKUP('Clients Clustering'!B933,Data!P:P,Data!D:D)</f>
        <v>1600000</v>
      </c>
      <c r="K933" s="25">
        <f t="shared" si="28"/>
        <v>-0.38829651122423092</v>
      </c>
      <c r="L933" s="25">
        <f t="shared" si="29"/>
        <v>-0.11265562605431255</v>
      </c>
      <c r="P933" s="25">
        <v>1</v>
      </c>
      <c r="Q933" s="25">
        <v>1</v>
      </c>
      <c r="R933" s="25">
        <v>3</v>
      </c>
      <c r="S933" s="25">
        <v>2</v>
      </c>
      <c r="T933" s="25">
        <v>4</v>
      </c>
      <c r="U933" s="25">
        <v>6</v>
      </c>
      <c r="V933" s="25">
        <v>7</v>
      </c>
      <c r="W933" s="25">
        <v>7</v>
      </c>
      <c r="X933" s="25">
        <v>4</v>
      </c>
      <c r="Y933" s="25">
        <v>7</v>
      </c>
    </row>
    <row r="934" spans="2:25" x14ac:dyDescent="0.25">
      <c r="B934" s="25">
        <v>1929</v>
      </c>
      <c r="C934" s="25" t="s">
        <v>31</v>
      </c>
      <c r="D934" s="25" t="s">
        <v>65</v>
      </c>
      <c r="E934" s="25">
        <v>3</v>
      </c>
      <c r="F934" s="25" t="s">
        <v>33</v>
      </c>
      <c r="G934" s="25">
        <v>44</v>
      </c>
      <c r="H934" s="25">
        <v>730000</v>
      </c>
      <c r="I934" s="25">
        <f>_xlfn.XLOOKUP('Clients Clustering'!B934,Data!P:P,Data!D:D)</f>
        <v>2650000</v>
      </c>
      <c r="K934" s="25">
        <f t="shared" si="28"/>
        <v>0.68553324213368372</v>
      </c>
      <c r="L934" s="25">
        <f t="shared" si="29"/>
        <v>1.7654454379900508</v>
      </c>
      <c r="P934" s="25">
        <v>1</v>
      </c>
      <c r="Q934" s="25">
        <v>2</v>
      </c>
      <c r="R934" s="25">
        <v>1</v>
      </c>
      <c r="S934" s="25">
        <v>3</v>
      </c>
      <c r="T934" s="25">
        <v>5</v>
      </c>
      <c r="U934" s="25">
        <v>2</v>
      </c>
      <c r="V934" s="25">
        <v>4</v>
      </c>
      <c r="W934" s="25">
        <v>6</v>
      </c>
      <c r="X934" s="25">
        <v>7</v>
      </c>
      <c r="Y934" s="25">
        <v>9</v>
      </c>
    </row>
    <row r="935" spans="2:25" x14ac:dyDescent="0.25">
      <c r="B935" s="25">
        <v>1930</v>
      </c>
      <c r="C935" s="25" t="s">
        <v>31</v>
      </c>
      <c r="D935" s="25" t="s">
        <v>65</v>
      </c>
      <c r="E935" s="25">
        <v>4</v>
      </c>
      <c r="F935" s="25" t="s">
        <v>33</v>
      </c>
      <c r="G935" s="25">
        <v>43</v>
      </c>
      <c r="H935" s="25">
        <v>460000</v>
      </c>
      <c r="I935" s="25">
        <f>_xlfn.XLOOKUP('Clients Clustering'!B935,Data!P:P,Data!D:D)</f>
        <v>1820000</v>
      </c>
      <c r="K935" s="25">
        <f t="shared" si="28"/>
        <v>-0.69510501218363507</v>
      </c>
      <c r="L935" s="25">
        <f t="shared" si="29"/>
        <v>0.28085126355498263</v>
      </c>
      <c r="P935" s="25">
        <v>1</v>
      </c>
      <c r="Q935" s="25">
        <v>2</v>
      </c>
      <c r="R935" s="25">
        <v>2</v>
      </c>
      <c r="S935" s="25">
        <v>1</v>
      </c>
      <c r="T935" s="25">
        <v>2</v>
      </c>
      <c r="U935" s="25">
        <v>3</v>
      </c>
      <c r="V935" s="25">
        <v>3</v>
      </c>
      <c r="W935" s="25">
        <v>3</v>
      </c>
      <c r="X935" s="25">
        <v>1</v>
      </c>
      <c r="Y935" s="25">
        <v>2</v>
      </c>
    </row>
    <row r="936" spans="2:25" x14ac:dyDescent="0.25">
      <c r="B936" s="25">
        <v>1931</v>
      </c>
      <c r="C936" s="25" t="s">
        <v>31</v>
      </c>
      <c r="D936" s="25" t="s">
        <v>66</v>
      </c>
      <c r="E936" s="25">
        <v>0</v>
      </c>
      <c r="F936" s="25" t="s">
        <v>33</v>
      </c>
      <c r="G936" s="25">
        <v>31</v>
      </c>
      <c r="H936" s="25">
        <v>670000</v>
      </c>
      <c r="I936" s="25">
        <f>_xlfn.XLOOKUP('Clients Clustering'!B936,Data!P:P,Data!D:D)</f>
        <v>1100000</v>
      </c>
      <c r="K936" s="25">
        <f t="shared" si="28"/>
        <v>0.37872474117427957</v>
      </c>
      <c r="L936" s="25">
        <f t="shared" si="29"/>
        <v>-1.0069894660754379</v>
      </c>
      <c r="P936" s="25">
        <v>1</v>
      </c>
      <c r="Q936" s="25">
        <v>2</v>
      </c>
      <c r="R936" s="25">
        <v>2</v>
      </c>
      <c r="S936" s="25">
        <v>4</v>
      </c>
      <c r="T936" s="25">
        <v>3</v>
      </c>
      <c r="U936" s="25">
        <v>4</v>
      </c>
      <c r="V936" s="25">
        <v>5</v>
      </c>
      <c r="W936" s="25">
        <v>4</v>
      </c>
      <c r="X936" s="25">
        <v>3</v>
      </c>
      <c r="Y936" s="25">
        <v>4</v>
      </c>
    </row>
    <row r="937" spans="2:25" x14ac:dyDescent="0.25">
      <c r="B937" s="25">
        <v>1932</v>
      </c>
      <c r="C937" s="25" t="s">
        <v>31</v>
      </c>
      <c r="D937" s="25" t="s">
        <v>64</v>
      </c>
      <c r="E937" s="25">
        <v>0</v>
      </c>
      <c r="F937" s="25" t="s">
        <v>32</v>
      </c>
      <c r="G937" s="25">
        <v>45</v>
      </c>
      <c r="H937" s="25">
        <v>350000</v>
      </c>
      <c r="I937" s="25">
        <f>_xlfn.XLOOKUP('Clients Clustering'!B937,Data!P:P,Data!D:D)</f>
        <v>1310000</v>
      </c>
      <c r="K937" s="25">
        <f t="shared" si="28"/>
        <v>-1.2575872639425427</v>
      </c>
      <c r="L937" s="25">
        <f t="shared" si="29"/>
        <v>-0.63136925326656534</v>
      </c>
      <c r="P937" s="25">
        <v>1</v>
      </c>
      <c r="Q937" s="25">
        <v>2</v>
      </c>
      <c r="R937" s="25">
        <v>2</v>
      </c>
      <c r="S937" s="25">
        <v>1</v>
      </c>
      <c r="T937" s="25">
        <v>5</v>
      </c>
      <c r="U937" s="25">
        <v>2</v>
      </c>
      <c r="V937" s="25">
        <v>2</v>
      </c>
      <c r="W937" s="25">
        <v>2</v>
      </c>
      <c r="X937" s="25">
        <v>5</v>
      </c>
      <c r="Y937" s="25">
        <v>5</v>
      </c>
    </row>
    <row r="938" spans="2:25" x14ac:dyDescent="0.25">
      <c r="B938" s="25">
        <v>1933</v>
      </c>
      <c r="C938" s="25" t="s">
        <v>31</v>
      </c>
      <c r="D938" s="25" t="s">
        <v>65</v>
      </c>
      <c r="E938" s="25">
        <v>2</v>
      </c>
      <c r="F938" s="25" t="s">
        <v>33</v>
      </c>
      <c r="G938" s="25">
        <v>53</v>
      </c>
      <c r="H938" s="25">
        <v>640000</v>
      </c>
      <c r="I938" s="25">
        <f>_xlfn.XLOOKUP('Clients Clustering'!B938,Data!P:P,Data!D:D)</f>
        <v>1770000</v>
      </c>
      <c r="K938" s="25">
        <f t="shared" si="28"/>
        <v>0.22532049069457744</v>
      </c>
      <c r="L938" s="25">
        <f t="shared" si="29"/>
        <v>0.1914178795528701</v>
      </c>
      <c r="P938" s="25">
        <v>1</v>
      </c>
      <c r="Q938" s="25">
        <v>2</v>
      </c>
      <c r="R938" s="25">
        <v>2</v>
      </c>
      <c r="S938" s="25">
        <v>1</v>
      </c>
      <c r="T938" s="25">
        <v>5</v>
      </c>
      <c r="U938" s="25">
        <v>2</v>
      </c>
      <c r="V938" s="25">
        <v>2</v>
      </c>
      <c r="W938" s="25">
        <v>2</v>
      </c>
      <c r="X938" s="25">
        <v>5</v>
      </c>
      <c r="Y938" s="25">
        <v>8</v>
      </c>
    </row>
    <row r="939" spans="2:25" x14ac:dyDescent="0.25">
      <c r="B939" s="25">
        <v>1934</v>
      </c>
      <c r="C939" s="25" t="s">
        <v>34</v>
      </c>
      <c r="D939" s="25" t="s">
        <v>65</v>
      </c>
      <c r="E939" s="25">
        <v>3</v>
      </c>
      <c r="F939" s="25" t="s">
        <v>33</v>
      </c>
      <c r="G939" s="25">
        <v>48</v>
      </c>
      <c r="H939" s="25">
        <v>630000</v>
      </c>
      <c r="I939" s="25">
        <f>_xlfn.XLOOKUP('Clients Clustering'!B939,Data!P:P,Data!D:D)</f>
        <v>1520000</v>
      </c>
      <c r="K939" s="25">
        <f t="shared" si="28"/>
        <v>0.17418574053467675</v>
      </c>
      <c r="L939" s="25">
        <f t="shared" si="29"/>
        <v>-0.25574904045769264</v>
      </c>
      <c r="P939" s="25">
        <v>1</v>
      </c>
      <c r="Q939" s="25">
        <v>2</v>
      </c>
      <c r="R939" s="25">
        <v>2</v>
      </c>
      <c r="S939" s="25">
        <v>1</v>
      </c>
      <c r="T939" s="25">
        <v>2</v>
      </c>
      <c r="U939" s="25">
        <v>3</v>
      </c>
      <c r="V939" s="25">
        <v>3</v>
      </c>
      <c r="W939" s="25">
        <v>3</v>
      </c>
      <c r="X939" s="25">
        <v>1</v>
      </c>
      <c r="Y939" s="25">
        <v>2</v>
      </c>
    </row>
    <row r="940" spans="2:25" x14ac:dyDescent="0.25">
      <c r="B940" s="25">
        <v>1935</v>
      </c>
      <c r="C940" s="25" t="s">
        <v>34</v>
      </c>
      <c r="D940" s="25" t="s">
        <v>65</v>
      </c>
      <c r="E940" s="25">
        <v>3</v>
      </c>
      <c r="F940" s="25" t="s">
        <v>32</v>
      </c>
      <c r="G940" s="25">
        <v>52</v>
      </c>
      <c r="H940" s="25">
        <v>680000</v>
      </c>
      <c r="I940" s="25">
        <f>_xlfn.XLOOKUP('Clients Clustering'!B940,Data!P:P,Data!D:D)</f>
        <v>1320000</v>
      </c>
      <c r="K940" s="25">
        <f t="shared" si="28"/>
        <v>0.42985949133418022</v>
      </c>
      <c r="L940" s="25">
        <f t="shared" si="29"/>
        <v>-0.61348257646614279</v>
      </c>
      <c r="P940" s="25">
        <v>1</v>
      </c>
      <c r="Q940" s="25">
        <v>2</v>
      </c>
      <c r="R940" s="25">
        <v>2</v>
      </c>
      <c r="S940" s="25">
        <v>4</v>
      </c>
      <c r="T940" s="25">
        <v>3</v>
      </c>
      <c r="U940" s="25">
        <v>4</v>
      </c>
      <c r="V940" s="25">
        <v>5</v>
      </c>
      <c r="W940" s="25">
        <v>4</v>
      </c>
      <c r="X940" s="25">
        <v>3</v>
      </c>
      <c r="Y940" s="25">
        <v>4</v>
      </c>
    </row>
    <row r="941" spans="2:25" x14ac:dyDescent="0.25">
      <c r="B941" s="25">
        <v>1936</v>
      </c>
      <c r="C941" s="25" t="s">
        <v>31</v>
      </c>
      <c r="D941" s="25" t="s">
        <v>66</v>
      </c>
      <c r="E941" s="25">
        <v>0</v>
      </c>
      <c r="F941" s="25" t="s">
        <v>33</v>
      </c>
      <c r="G941" s="25">
        <v>39</v>
      </c>
      <c r="H941" s="25">
        <v>430000</v>
      </c>
      <c r="I941" s="25">
        <f>_xlfn.XLOOKUP('Clients Clustering'!B941,Data!P:P,Data!D:D)</f>
        <v>1320000</v>
      </c>
      <c r="K941" s="25">
        <f t="shared" si="28"/>
        <v>-0.84850926266333726</v>
      </c>
      <c r="L941" s="25">
        <f t="shared" si="29"/>
        <v>-0.61348257646614279</v>
      </c>
      <c r="P941" s="25">
        <v>1</v>
      </c>
      <c r="Q941" s="25">
        <v>2</v>
      </c>
      <c r="R941" s="25">
        <v>2</v>
      </c>
      <c r="S941" s="25">
        <v>1</v>
      </c>
      <c r="T941" s="25">
        <v>5</v>
      </c>
      <c r="U941" s="25">
        <v>2</v>
      </c>
      <c r="V941" s="25">
        <v>2</v>
      </c>
      <c r="W941" s="25">
        <v>2</v>
      </c>
      <c r="X941" s="25">
        <v>5</v>
      </c>
      <c r="Y941" s="25">
        <v>5</v>
      </c>
    </row>
    <row r="942" spans="2:25" x14ac:dyDescent="0.25">
      <c r="B942" s="25">
        <v>1937</v>
      </c>
      <c r="C942" s="25" t="s">
        <v>31</v>
      </c>
      <c r="D942" s="25" t="s">
        <v>65</v>
      </c>
      <c r="E942" s="25">
        <v>2</v>
      </c>
      <c r="F942" s="25" t="s">
        <v>33</v>
      </c>
      <c r="G942" s="25">
        <v>51</v>
      </c>
      <c r="H942" s="25">
        <v>570000</v>
      </c>
      <c r="I942" s="25">
        <f>_xlfn.XLOOKUP('Clients Clustering'!B942,Data!P:P,Data!D:D)</f>
        <v>1810000</v>
      </c>
      <c r="K942" s="25">
        <f t="shared" si="28"/>
        <v>-0.13262276042472745</v>
      </c>
      <c r="L942" s="25">
        <f t="shared" si="29"/>
        <v>0.26296458675456014</v>
      </c>
      <c r="P942" s="25">
        <v>1</v>
      </c>
      <c r="Q942" s="25">
        <v>2</v>
      </c>
      <c r="R942" s="25">
        <v>1</v>
      </c>
      <c r="S942" s="25">
        <v>3</v>
      </c>
      <c r="T942" s="25">
        <v>5</v>
      </c>
      <c r="U942" s="25">
        <v>2</v>
      </c>
      <c r="V942" s="25">
        <v>4</v>
      </c>
      <c r="W942" s="25">
        <v>6</v>
      </c>
      <c r="X942" s="25">
        <v>7</v>
      </c>
      <c r="Y942" s="25">
        <v>5</v>
      </c>
    </row>
    <row r="943" spans="2:25" x14ac:dyDescent="0.25">
      <c r="B943" s="25">
        <v>1938</v>
      </c>
      <c r="C943" s="25" t="s">
        <v>31</v>
      </c>
      <c r="D943" s="25" t="s">
        <v>65</v>
      </c>
      <c r="E943" s="25">
        <v>2</v>
      </c>
      <c r="F943" s="25" t="s">
        <v>32</v>
      </c>
      <c r="G943" s="25">
        <v>60</v>
      </c>
      <c r="H943" s="25">
        <v>510000</v>
      </c>
      <c r="I943" s="25">
        <f>_xlfn.XLOOKUP('Clients Clustering'!B943,Data!P:P,Data!D:D)</f>
        <v>1920000</v>
      </c>
      <c r="K943" s="25">
        <f t="shared" si="28"/>
        <v>-0.43943126138413163</v>
      </c>
      <c r="L943" s="25">
        <f t="shared" si="29"/>
        <v>0.45971803155920771</v>
      </c>
      <c r="P943" s="25">
        <v>1</v>
      </c>
      <c r="Q943" s="25">
        <v>1</v>
      </c>
      <c r="R943" s="25">
        <v>1</v>
      </c>
      <c r="S943" s="25">
        <v>3</v>
      </c>
      <c r="T943" s="25">
        <v>1</v>
      </c>
      <c r="U943" s="25">
        <v>5</v>
      </c>
      <c r="V943" s="25">
        <v>6</v>
      </c>
      <c r="W943" s="25">
        <v>8</v>
      </c>
      <c r="X943" s="25">
        <v>9</v>
      </c>
      <c r="Y943" s="25">
        <v>1</v>
      </c>
    </row>
    <row r="944" spans="2:25" x14ac:dyDescent="0.25">
      <c r="B944" s="25">
        <v>1939</v>
      </c>
      <c r="C944" s="25" t="s">
        <v>31</v>
      </c>
      <c r="D944" s="25" t="s">
        <v>65</v>
      </c>
      <c r="E944" s="25">
        <v>4</v>
      </c>
      <c r="F944" s="25" t="s">
        <v>33</v>
      </c>
      <c r="G944" s="25">
        <v>48</v>
      </c>
      <c r="H944" s="25">
        <v>450000</v>
      </c>
      <c r="I944" s="25">
        <f>_xlfn.XLOOKUP('Clients Clustering'!B944,Data!P:P,Data!D:D)</f>
        <v>2580000</v>
      </c>
      <c r="K944" s="25">
        <f t="shared" si="28"/>
        <v>-0.74623976234353584</v>
      </c>
      <c r="L944" s="25">
        <f t="shared" si="29"/>
        <v>1.6402387003870933</v>
      </c>
      <c r="P944" s="25">
        <v>1</v>
      </c>
      <c r="Q944" s="25">
        <v>2</v>
      </c>
      <c r="R944" s="25">
        <v>2</v>
      </c>
      <c r="S944" s="25">
        <v>1</v>
      </c>
      <c r="T944" s="25">
        <v>5</v>
      </c>
      <c r="U944" s="25">
        <v>2</v>
      </c>
      <c r="V944" s="25">
        <v>2</v>
      </c>
      <c r="W944" s="25">
        <v>2</v>
      </c>
      <c r="X944" s="25">
        <v>5</v>
      </c>
      <c r="Y944" s="25">
        <v>5</v>
      </c>
    </row>
    <row r="945" spans="2:25" x14ac:dyDescent="0.25">
      <c r="B945" s="25">
        <v>1940</v>
      </c>
      <c r="C945" s="25" t="s">
        <v>31</v>
      </c>
      <c r="D945" s="25" t="s">
        <v>65</v>
      </c>
      <c r="E945" s="25">
        <v>2</v>
      </c>
      <c r="F945" s="25" t="s">
        <v>33</v>
      </c>
      <c r="G945" s="25">
        <v>44</v>
      </c>
      <c r="H945" s="25">
        <v>600000</v>
      </c>
      <c r="I945" s="25">
        <f>_xlfn.XLOOKUP('Clients Clustering'!B945,Data!P:P,Data!D:D)</f>
        <v>1770000</v>
      </c>
      <c r="K945" s="25">
        <f t="shared" si="28"/>
        <v>2.0781490054974653E-2</v>
      </c>
      <c r="L945" s="25">
        <f t="shared" si="29"/>
        <v>0.1914178795528701</v>
      </c>
      <c r="P945" s="25">
        <v>1</v>
      </c>
      <c r="Q945" s="25">
        <v>2</v>
      </c>
      <c r="R945" s="25">
        <v>2</v>
      </c>
      <c r="S945" s="25">
        <v>1</v>
      </c>
      <c r="T945" s="25">
        <v>5</v>
      </c>
      <c r="U945" s="25">
        <v>2</v>
      </c>
      <c r="V945" s="25">
        <v>2</v>
      </c>
      <c r="W945" s="25">
        <v>2</v>
      </c>
      <c r="X945" s="25">
        <v>5</v>
      </c>
      <c r="Y945" s="25">
        <v>5</v>
      </c>
    </row>
    <row r="946" spans="2:25" x14ac:dyDescent="0.25">
      <c r="B946" s="25">
        <v>1941</v>
      </c>
      <c r="C946" s="25" t="s">
        <v>31</v>
      </c>
      <c r="D946" s="25" t="s">
        <v>65</v>
      </c>
      <c r="E946" s="25">
        <v>2</v>
      </c>
      <c r="F946" s="25" t="s">
        <v>33</v>
      </c>
      <c r="G946" s="25">
        <v>60</v>
      </c>
      <c r="H946" s="25">
        <v>500000</v>
      </c>
      <c r="I946" s="25">
        <f>_xlfn.XLOOKUP('Clients Clustering'!B946,Data!P:P,Data!D:D)</f>
        <v>1760000</v>
      </c>
      <c r="K946" s="25">
        <f t="shared" si="28"/>
        <v>-0.49056601154403234</v>
      </c>
      <c r="L946" s="25">
        <f t="shared" si="29"/>
        <v>0.17353120275244757</v>
      </c>
      <c r="P946" s="25">
        <v>1</v>
      </c>
      <c r="Q946" s="25">
        <v>2</v>
      </c>
      <c r="R946" s="25">
        <v>2</v>
      </c>
      <c r="S946" s="25">
        <v>4</v>
      </c>
      <c r="T946" s="25">
        <v>3</v>
      </c>
      <c r="U946" s="25">
        <v>4</v>
      </c>
      <c r="V946" s="25">
        <v>5</v>
      </c>
      <c r="W946" s="25">
        <v>4</v>
      </c>
      <c r="X946" s="25">
        <v>3</v>
      </c>
      <c r="Y946" s="25">
        <v>4</v>
      </c>
    </row>
    <row r="947" spans="2:25" x14ac:dyDescent="0.25">
      <c r="B947" s="25">
        <v>1942</v>
      </c>
      <c r="C947" s="25" t="s">
        <v>34</v>
      </c>
      <c r="D947" s="25" t="s">
        <v>65</v>
      </c>
      <c r="E947" s="25">
        <v>3</v>
      </c>
      <c r="F947" s="25" t="s">
        <v>32</v>
      </c>
      <c r="G947" s="25">
        <v>41</v>
      </c>
      <c r="H947" s="25">
        <v>370000</v>
      </c>
      <c r="I947" s="25">
        <f>_xlfn.XLOOKUP('Clients Clustering'!B947,Data!P:P,Data!D:D)</f>
        <v>1250000</v>
      </c>
      <c r="K947" s="25">
        <f t="shared" si="28"/>
        <v>-1.1553177636227414</v>
      </c>
      <c r="L947" s="25">
        <f t="shared" si="29"/>
        <v>-0.73868931406910032</v>
      </c>
      <c r="P947" s="25">
        <v>1</v>
      </c>
      <c r="Q947" s="25">
        <v>2</v>
      </c>
      <c r="R947" s="25">
        <v>2</v>
      </c>
      <c r="S947" s="25">
        <v>1</v>
      </c>
      <c r="T947" s="25">
        <v>5</v>
      </c>
      <c r="U947" s="25">
        <v>2</v>
      </c>
      <c r="V947" s="25">
        <v>2</v>
      </c>
      <c r="W947" s="25">
        <v>2</v>
      </c>
      <c r="X947" s="25">
        <v>5</v>
      </c>
      <c r="Y947" s="25">
        <v>5</v>
      </c>
    </row>
    <row r="948" spans="2:25" x14ac:dyDescent="0.25">
      <c r="B948" s="25">
        <v>1943</v>
      </c>
      <c r="C948" s="25" t="s">
        <v>31</v>
      </c>
      <c r="D948" s="25" t="s">
        <v>65</v>
      </c>
      <c r="E948" s="25">
        <v>2</v>
      </c>
      <c r="F948" s="25" t="s">
        <v>33</v>
      </c>
      <c r="G948" s="25">
        <v>41</v>
      </c>
      <c r="H948" s="25">
        <v>580000</v>
      </c>
      <c r="I948" s="25">
        <f>_xlfn.XLOOKUP('Clients Clustering'!B948,Data!P:P,Data!D:D)</f>
        <v>1660000</v>
      </c>
      <c r="K948" s="25">
        <f t="shared" si="28"/>
        <v>-8.1488010264826743E-2</v>
      </c>
      <c r="L948" s="25">
        <f t="shared" si="29"/>
        <v>-5.3355652517775038E-3</v>
      </c>
      <c r="P948" s="25">
        <v>1</v>
      </c>
      <c r="Q948" s="25">
        <v>2</v>
      </c>
      <c r="R948" s="25">
        <v>2</v>
      </c>
      <c r="S948" s="25">
        <v>1</v>
      </c>
      <c r="T948" s="25">
        <v>2</v>
      </c>
      <c r="U948" s="25">
        <v>3</v>
      </c>
      <c r="V948" s="25">
        <v>3</v>
      </c>
      <c r="W948" s="25">
        <v>3</v>
      </c>
      <c r="X948" s="25">
        <v>1</v>
      </c>
      <c r="Y948" s="25">
        <v>2</v>
      </c>
    </row>
    <row r="949" spans="2:25" x14ac:dyDescent="0.25">
      <c r="B949" s="25">
        <v>1944</v>
      </c>
      <c r="C949" s="25" t="s">
        <v>31</v>
      </c>
      <c r="D949" s="25" t="s">
        <v>65</v>
      </c>
      <c r="E949" s="25">
        <v>3</v>
      </c>
      <c r="F949" s="25" t="s">
        <v>33</v>
      </c>
      <c r="G949" s="25">
        <v>54</v>
      </c>
      <c r="H949" s="25">
        <v>640000</v>
      </c>
      <c r="I949" s="25">
        <f>_xlfn.XLOOKUP('Clients Clustering'!B949,Data!P:P,Data!D:D)</f>
        <v>1270000</v>
      </c>
      <c r="K949" s="25">
        <f t="shared" si="28"/>
        <v>0.22532049069457744</v>
      </c>
      <c r="L949" s="25">
        <f t="shared" si="29"/>
        <v>-0.70291596046825533</v>
      </c>
      <c r="P949" s="25">
        <v>1</v>
      </c>
      <c r="Q949" s="25">
        <v>2</v>
      </c>
      <c r="R949" s="25">
        <v>2</v>
      </c>
      <c r="S949" s="25">
        <v>1</v>
      </c>
      <c r="T949" s="25">
        <v>5</v>
      </c>
      <c r="U949" s="25">
        <v>2</v>
      </c>
      <c r="V949" s="25">
        <v>2</v>
      </c>
      <c r="W949" s="25">
        <v>2</v>
      </c>
      <c r="X949" s="25">
        <v>5</v>
      </c>
      <c r="Y949" s="25">
        <v>8</v>
      </c>
    </row>
    <row r="950" spans="2:25" x14ac:dyDescent="0.25">
      <c r="B950" s="25">
        <v>1945</v>
      </c>
      <c r="C950" s="25" t="s">
        <v>31</v>
      </c>
      <c r="D950" s="25" t="s">
        <v>66</v>
      </c>
      <c r="E950" s="25">
        <v>0</v>
      </c>
      <c r="F950" s="25" t="s">
        <v>32</v>
      </c>
      <c r="G950" s="25">
        <v>36</v>
      </c>
      <c r="H950" s="25">
        <v>530000</v>
      </c>
      <c r="I950" s="25">
        <f>_xlfn.XLOOKUP('Clients Clustering'!B950,Data!P:P,Data!D:D)</f>
        <v>1440000</v>
      </c>
      <c r="K950" s="25">
        <f t="shared" si="28"/>
        <v>-0.33716176106433021</v>
      </c>
      <c r="L950" s="25">
        <f t="shared" si="29"/>
        <v>-0.39884245486107267</v>
      </c>
      <c r="P950" s="25">
        <v>1</v>
      </c>
      <c r="Q950" s="25">
        <v>2</v>
      </c>
      <c r="R950" s="25">
        <v>2</v>
      </c>
      <c r="S950" s="25">
        <v>1</v>
      </c>
      <c r="T950" s="25">
        <v>5</v>
      </c>
      <c r="U950" s="25">
        <v>2</v>
      </c>
      <c r="V950" s="25">
        <v>2</v>
      </c>
      <c r="W950" s="25">
        <v>2</v>
      </c>
      <c r="X950" s="25">
        <v>5</v>
      </c>
      <c r="Y950" s="25">
        <v>8</v>
      </c>
    </row>
    <row r="951" spans="2:25" x14ac:dyDescent="0.25">
      <c r="B951" s="25">
        <v>1946</v>
      </c>
      <c r="C951" s="25" t="s">
        <v>31</v>
      </c>
      <c r="D951" s="25" t="s">
        <v>66</v>
      </c>
      <c r="E951" s="25">
        <v>0</v>
      </c>
      <c r="F951" s="25" t="s">
        <v>32</v>
      </c>
      <c r="G951" s="25">
        <v>35</v>
      </c>
      <c r="H951" s="25">
        <v>630000</v>
      </c>
      <c r="I951" s="25">
        <f>_xlfn.XLOOKUP('Clients Clustering'!B951,Data!P:P,Data!D:D)</f>
        <v>1400000</v>
      </c>
      <c r="K951" s="25">
        <f t="shared" si="28"/>
        <v>0.17418574053467675</v>
      </c>
      <c r="L951" s="25">
        <f t="shared" si="29"/>
        <v>-0.47038916206276271</v>
      </c>
      <c r="P951" s="25">
        <v>1</v>
      </c>
      <c r="Q951" s="25">
        <v>2</v>
      </c>
      <c r="R951" s="25">
        <v>2</v>
      </c>
      <c r="S951" s="25">
        <v>1</v>
      </c>
      <c r="T951" s="25">
        <v>5</v>
      </c>
      <c r="U951" s="25">
        <v>2</v>
      </c>
      <c r="V951" s="25">
        <v>2</v>
      </c>
      <c r="W951" s="25">
        <v>2</v>
      </c>
      <c r="X951" s="25">
        <v>5</v>
      </c>
      <c r="Y951" s="25">
        <v>5</v>
      </c>
    </row>
    <row r="952" spans="2:25" x14ac:dyDescent="0.25">
      <c r="B952" s="25">
        <v>1947</v>
      </c>
      <c r="C952" s="25" t="s">
        <v>34</v>
      </c>
      <c r="D952" s="25" t="s">
        <v>65</v>
      </c>
      <c r="E952" s="25">
        <v>3</v>
      </c>
      <c r="F952" s="25" t="s">
        <v>33</v>
      </c>
      <c r="G952" s="25">
        <v>62</v>
      </c>
      <c r="H952" s="25">
        <v>530000</v>
      </c>
      <c r="I952" s="25">
        <f>_xlfn.XLOOKUP('Clients Clustering'!B952,Data!P:P,Data!D:D)</f>
        <v>1670000</v>
      </c>
      <c r="K952" s="25">
        <f t="shared" si="28"/>
        <v>-0.33716176106433021</v>
      </c>
      <c r="L952" s="25">
        <f t="shared" si="29"/>
        <v>1.2551111548645005E-2</v>
      </c>
      <c r="P952" s="25">
        <v>1</v>
      </c>
      <c r="Q952" s="25">
        <v>2</v>
      </c>
      <c r="R952" s="25">
        <v>2</v>
      </c>
      <c r="S952" s="25">
        <v>1</v>
      </c>
      <c r="T952" s="25">
        <v>5</v>
      </c>
      <c r="U952" s="25">
        <v>2</v>
      </c>
      <c r="V952" s="25">
        <v>2</v>
      </c>
      <c r="W952" s="25">
        <v>2</v>
      </c>
      <c r="X952" s="25">
        <v>5</v>
      </c>
      <c r="Y952" s="25">
        <v>8</v>
      </c>
    </row>
    <row r="953" spans="2:25" x14ac:dyDescent="0.25">
      <c r="B953" s="25">
        <v>1948</v>
      </c>
      <c r="C953" s="25" t="s">
        <v>31</v>
      </c>
      <c r="D953" s="25" t="s">
        <v>65</v>
      </c>
      <c r="E953" s="25">
        <v>4</v>
      </c>
      <c r="F953" s="25" t="s">
        <v>33</v>
      </c>
      <c r="G953" s="25">
        <v>46</v>
      </c>
      <c r="H953" s="25">
        <v>630000</v>
      </c>
      <c r="I953" s="25">
        <f>_xlfn.XLOOKUP('Clients Clustering'!B953,Data!P:P,Data!D:D)</f>
        <v>1590000</v>
      </c>
      <c r="K953" s="25">
        <f t="shared" si="28"/>
        <v>0.17418574053467675</v>
      </c>
      <c r="L953" s="25">
        <f t="shared" si="29"/>
        <v>-0.13054230285473506</v>
      </c>
      <c r="P953" s="25">
        <v>1</v>
      </c>
      <c r="Q953" s="25">
        <v>1</v>
      </c>
      <c r="R953" s="25">
        <v>1</v>
      </c>
      <c r="S953" s="25">
        <v>3</v>
      </c>
      <c r="T953" s="25">
        <v>1</v>
      </c>
      <c r="U953" s="25">
        <v>5</v>
      </c>
      <c r="V953" s="25">
        <v>6</v>
      </c>
      <c r="W953" s="25">
        <v>8</v>
      </c>
      <c r="X953" s="25">
        <v>9</v>
      </c>
      <c r="Y953" s="25">
        <v>1</v>
      </c>
    </row>
    <row r="954" spans="2:25" x14ac:dyDescent="0.25">
      <c r="B954" s="25">
        <v>1949</v>
      </c>
      <c r="C954" s="25" t="s">
        <v>31</v>
      </c>
      <c r="D954" s="25" t="s">
        <v>65</v>
      </c>
      <c r="E954" s="25">
        <v>2</v>
      </c>
      <c r="F954" s="25" t="s">
        <v>32</v>
      </c>
      <c r="G954" s="25">
        <v>59</v>
      </c>
      <c r="H954" s="25">
        <v>430000</v>
      </c>
      <c r="I954" s="25">
        <f>_xlfn.XLOOKUP('Clients Clustering'!B954,Data!P:P,Data!D:D)</f>
        <v>2590000</v>
      </c>
      <c r="K954" s="25">
        <f t="shared" si="28"/>
        <v>-0.84850926266333726</v>
      </c>
      <c r="L954" s="25">
        <f t="shared" si="29"/>
        <v>1.6581253771875157</v>
      </c>
      <c r="P954" s="25">
        <v>1</v>
      </c>
      <c r="Q954" s="25">
        <v>2</v>
      </c>
      <c r="R954" s="25">
        <v>2</v>
      </c>
      <c r="S954" s="25">
        <v>1</v>
      </c>
      <c r="T954" s="25">
        <v>5</v>
      </c>
      <c r="U954" s="25">
        <v>2</v>
      </c>
      <c r="V954" s="25">
        <v>2</v>
      </c>
      <c r="W954" s="25">
        <v>2</v>
      </c>
      <c r="X954" s="25">
        <v>5</v>
      </c>
      <c r="Y954" s="25">
        <v>8</v>
      </c>
    </row>
    <row r="955" spans="2:25" x14ac:dyDescent="0.25">
      <c r="B955" s="25">
        <v>1950</v>
      </c>
      <c r="C955" s="25" t="s">
        <v>31</v>
      </c>
      <c r="D955" s="25" t="s">
        <v>66</v>
      </c>
      <c r="E955" s="25">
        <v>0</v>
      </c>
      <c r="F955" s="25" t="s">
        <v>32</v>
      </c>
      <c r="G955" s="25">
        <v>36</v>
      </c>
      <c r="H955" s="25">
        <v>520000</v>
      </c>
      <c r="I955" s="25">
        <f>_xlfn.XLOOKUP('Clients Clustering'!B955,Data!P:P,Data!D:D)</f>
        <v>1460000</v>
      </c>
      <c r="K955" s="25">
        <f t="shared" si="28"/>
        <v>-0.38829651122423092</v>
      </c>
      <c r="L955" s="25">
        <f t="shared" si="29"/>
        <v>-0.36306910126022768</v>
      </c>
      <c r="P955" s="25">
        <v>1</v>
      </c>
      <c r="Q955" s="25">
        <v>2</v>
      </c>
      <c r="R955" s="25">
        <v>2</v>
      </c>
      <c r="S955" s="25">
        <v>4</v>
      </c>
      <c r="T955" s="25">
        <v>3</v>
      </c>
      <c r="U955" s="25">
        <v>4</v>
      </c>
      <c r="V955" s="25">
        <v>5</v>
      </c>
      <c r="W955" s="25">
        <v>4</v>
      </c>
      <c r="X955" s="25">
        <v>3</v>
      </c>
      <c r="Y955" s="25">
        <v>4</v>
      </c>
    </row>
    <row r="956" spans="2:25" x14ac:dyDescent="0.25">
      <c r="B956" s="25">
        <v>1951</v>
      </c>
      <c r="C956" s="25" t="s">
        <v>31</v>
      </c>
      <c r="D956" s="25" t="s">
        <v>66</v>
      </c>
      <c r="E956" s="25">
        <v>0</v>
      </c>
      <c r="F956" s="25" t="s">
        <v>32</v>
      </c>
      <c r="G956" s="25">
        <v>34</v>
      </c>
      <c r="H956" s="25">
        <v>380000</v>
      </c>
      <c r="I956" s="25">
        <f>_xlfn.XLOOKUP('Clients Clustering'!B956,Data!P:P,Data!D:D)</f>
        <v>970000</v>
      </c>
      <c r="K956" s="25">
        <f t="shared" si="28"/>
        <v>-1.1041830134628408</v>
      </c>
      <c r="L956" s="25">
        <f t="shared" si="29"/>
        <v>-1.2395162644809306</v>
      </c>
      <c r="P956" s="25">
        <v>1</v>
      </c>
      <c r="Q956" s="25">
        <v>2</v>
      </c>
      <c r="R956" s="25">
        <v>2</v>
      </c>
      <c r="S956" s="25">
        <v>1</v>
      </c>
      <c r="T956" s="25">
        <v>5</v>
      </c>
      <c r="U956" s="25">
        <v>2</v>
      </c>
      <c r="V956" s="25">
        <v>2</v>
      </c>
      <c r="W956" s="25">
        <v>2</v>
      </c>
      <c r="X956" s="25">
        <v>5</v>
      </c>
      <c r="Y956" s="25">
        <v>8</v>
      </c>
    </row>
    <row r="957" spans="2:25" x14ac:dyDescent="0.25">
      <c r="B957" s="25">
        <v>1952</v>
      </c>
      <c r="C957" s="25" t="s">
        <v>31</v>
      </c>
      <c r="D957" s="25" t="s">
        <v>65</v>
      </c>
      <c r="E957" s="25">
        <v>4</v>
      </c>
      <c r="F957" s="25" t="s">
        <v>33</v>
      </c>
      <c r="G957" s="25">
        <v>54</v>
      </c>
      <c r="H957" s="25">
        <v>660000</v>
      </c>
      <c r="I957" s="25">
        <f>_xlfn.XLOOKUP('Clients Clustering'!B957,Data!P:P,Data!D:D)</f>
        <v>1490000</v>
      </c>
      <c r="K957" s="25">
        <f t="shared" si="28"/>
        <v>0.32758999101437886</v>
      </c>
      <c r="L957" s="25">
        <f t="shared" si="29"/>
        <v>-0.30940907085896013</v>
      </c>
      <c r="P957" s="25">
        <v>1</v>
      </c>
      <c r="Q957" s="25">
        <v>2</v>
      </c>
      <c r="R957" s="25">
        <v>2</v>
      </c>
      <c r="S957" s="25">
        <v>1</v>
      </c>
      <c r="T957" s="25">
        <v>5</v>
      </c>
      <c r="U957" s="25">
        <v>2</v>
      </c>
      <c r="V957" s="25">
        <v>2</v>
      </c>
      <c r="W957" s="25">
        <v>2</v>
      </c>
      <c r="X957" s="25">
        <v>5</v>
      </c>
      <c r="Y957" s="25">
        <v>8</v>
      </c>
    </row>
    <row r="958" spans="2:25" x14ac:dyDescent="0.25">
      <c r="B958" s="25">
        <v>1953</v>
      </c>
      <c r="C958" s="25" t="s">
        <v>34</v>
      </c>
      <c r="D958" s="25" t="s">
        <v>65</v>
      </c>
      <c r="E958" s="25">
        <v>4</v>
      </c>
      <c r="F958" s="25" t="s">
        <v>33</v>
      </c>
      <c r="G958" s="25">
        <v>59</v>
      </c>
      <c r="H958" s="25">
        <v>510000</v>
      </c>
      <c r="I958" s="25">
        <f>_xlfn.XLOOKUP('Clients Clustering'!B958,Data!P:P,Data!D:D)</f>
        <v>1610000</v>
      </c>
      <c r="K958" s="25">
        <f t="shared" si="28"/>
        <v>-0.43943126138413163</v>
      </c>
      <c r="L958" s="25">
        <f t="shared" si="29"/>
        <v>-9.4768949253890053E-2</v>
      </c>
      <c r="P958" s="25">
        <v>1</v>
      </c>
      <c r="Q958" s="25">
        <v>2</v>
      </c>
      <c r="R958" s="25">
        <v>2</v>
      </c>
      <c r="S958" s="25">
        <v>1</v>
      </c>
      <c r="T958" s="25">
        <v>2</v>
      </c>
      <c r="U958" s="25">
        <v>3</v>
      </c>
      <c r="V958" s="25">
        <v>3</v>
      </c>
      <c r="W958" s="25">
        <v>3</v>
      </c>
      <c r="X958" s="25">
        <v>1</v>
      </c>
      <c r="Y958" s="25">
        <v>2</v>
      </c>
    </row>
    <row r="959" spans="2:25" x14ac:dyDescent="0.25">
      <c r="B959" s="25">
        <v>1954</v>
      </c>
      <c r="C959" s="25" t="s">
        <v>31</v>
      </c>
      <c r="D959" s="25" t="s">
        <v>65</v>
      </c>
      <c r="E959" s="25">
        <v>4</v>
      </c>
      <c r="F959" s="25" t="s">
        <v>33</v>
      </c>
      <c r="G959" s="25">
        <v>62</v>
      </c>
      <c r="H959" s="25">
        <v>590000</v>
      </c>
      <c r="I959" s="25">
        <f>_xlfn.XLOOKUP('Clients Clustering'!B959,Data!P:P,Data!D:D)</f>
        <v>1100000</v>
      </c>
      <c r="K959" s="25">
        <f t="shared" si="28"/>
        <v>-3.0353260104926044E-2</v>
      </c>
      <c r="L959" s="25">
        <f t="shared" si="29"/>
        <v>-1.0069894660754379</v>
      </c>
      <c r="P959" s="25">
        <v>1</v>
      </c>
      <c r="Q959" s="25">
        <v>2</v>
      </c>
      <c r="R959" s="25">
        <v>2</v>
      </c>
      <c r="S959" s="25">
        <v>4</v>
      </c>
      <c r="T959" s="25">
        <v>3</v>
      </c>
      <c r="U959" s="25">
        <v>4</v>
      </c>
      <c r="V959" s="25">
        <v>5</v>
      </c>
      <c r="W959" s="25">
        <v>4</v>
      </c>
      <c r="X959" s="25">
        <v>3</v>
      </c>
      <c r="Y959" s="25">
        <v>4</v>
      </c>
    </row>
    <row r="960" spans="2:25" x14ac:dyDescent="0.25">
      <c r="B960" s="25">
        <v>1955</v>
      </c>
      <c r="C960" s="25" t="s">
        <v>31</v>
      </c>
      <c r="D960" s="25" t="s">
        <v>65</v>
      </c>
      <c r="E960" s="25">
        <v>4</v>
      </c>
      <c r="F960" s="25" t="s">
        <v>33</v>
      </c>
      <c r="G960" s="25">
        <v>49</v>
      </c>
      <c r="H960" s="25">
        <v>360000</v>
      </c>
      <c r="I960" s="25">
        <f>_xlfn.XLOOKUP('Clients Clustering'!B960,Data!P:P,Data!D:D)</f>
        <v>1280000</v>
      </c>
      <c r="K960" s="25">
        <f t="shared" si="28"/>
        <v>-1.2064525137826421</v>
      </c>
      <c r="L960" s="25">
        <f t="shared" si="29"/>
        <v>-0.68502928366783289</v>
      </c>
      <c r="P960" s="25">
        <v>1</v>
      </c>
      <c r="Q960" s="25">
        <v>1</v>
      </c>
      <c r="R960" s="25">
        <v>3</v>
      </c>
      <c r="S960" s="25">
        <v>2</v>
      </c>
      <c r="T960" s="25">
        <v>4</v>
      </c>
      <c r="U960" s="25">
        <v>1</v>
      </c>
      <c r="V960" s="25">
        <v>1</v>
      </c>
      <c r="W960" s="25">
        <v>5</v>
      </c>
      <c r="X960" s="25">
        <v>6</v>
      </c>
      <c r="Y960" s="25">
        <v>7</v>
      </c>
    </row>
    <row r="961" spans="2:25" x14ac:dyDescent="0.25">
      <c r="B961" s="25">
        <v>1956</v>
      </c>
      <c r="C961" s="25" t="s">
        <v>31</v>
      </c>
      <c r="D961" s="25" t="s">
        <v>65</v>
      </c>
      <c r="E961" s="25">
        <v>4</v>
      </c>
      <c r="F961" s="25" t="s">
        <v>32</v>
      </c>
      <c r="G961" s="25">
        <v>42</v>
      </c>
      <c r="H961" s="25">
        <v>860000</v>
      </c>
      <c r="I961" s="25">
        <f>_xlfn.XLOOKUP('Clients Clustering'!B961,Data!P:P,Data!D:D)</f>
        <v>2330000</v>
      </c>
      <c r="K961" s="25">
        <f t="shared" si="28"/>
        <v>1.3502849942123929</v>
      </c>
      <c r="L961" s="25">
        <f t="shared" si="29"/>
        <v>1.1930717803765305</v>
      </c>
      <c r="P961" s="25">
        <v>1</v>
      </c>
      <c r="Q961" s="25">
        <v>1</v>
      </c>
      <c r="R961" s="25">
        <v>1</v>
      </c>
      <c r="S961" s="25">
        <v>3</v>
      </c>
      <c r="T961" s="25">
        <v>1</v>
      </c>
      <c r="U961" s="25">
        <v>6</v>
      </c>
      <c r="V961" s="25">
        <v>7</v>
      </c>
      <c r="W961" s="25">
        <v>7</v>
      </c>
      <c r="X961" s="25">
        <v>4</v>
      </c>
      <c r="Y961" s="25">
        <v>1</v>
      </c>
    </row>
    <row r="962" spans="2:25" x14ac:dyDescent="0.25">
      <c r="B962" s="25">
        <v>1957</v>
      </c>
      <c r="C962" s="25" t="s">
        <v>31</v>
      </c>
      <c r="D962" s="25" t="s">
        <v>65</v>
      </c>
      <c r="E962" s="25">
        <v>4</v>
      </c>
      <c r="F962" s="25" t="s">
        <v>32</v>
      </c>
      <c r="G962" s="25">
        <v>55</v>
      </c>
      <c r="H962" s="25">
        <v>670000</v>
      </c>
      <c r="I962" s="25">
        <f>_xlfn.XLOOKUP('Clients Clustering'!B962,Data!P:P,Data!D:D)</f>
        <v>2740000</v>
      </c>
      <c r="K962" s="25">
        <f t="shared" si="28"/>
        <v>0.37872474117427957</v>
      </c>
      <c r="L962" s="25">
        <f t="shared" si="29"/>
        <v>1.9264255291938535</v>
      </c>
      <c r="P962" s="25">
        <v>1</v>
      </c>
      <c r="Q962" s="25">
        <v>1</v>
      </c>
      <c r="R962" s="25">
        <v>3</v>
      </c>
      <c r="S962" s="25">
        <v>2</v>
      </c>
      <c r="T962" s="25">
        <v>4</v>
      </c>
      <c r="U962" s="25">
        <v>1</v>
      </c>
      <c r="V962" s="25">
        <v>1</v>
      </c>
      <c r="W962" s="25">
        <v>1</v>
      </c>
      <c r="X962" s="25">
        <v>8</v>
      </c>
      <c r="Y962" s="25">
        <v>10</v>
      </c>
    </row>
    <row r="963" spans="2:25" x14ac:dyDescent="0.25">
      <c r="B963" s="25">
        <v>1958</v>
      </c>
      <c r="C963" s="25" t="s">
        <v>31</v>
      </c>
      <c r="D963" s="25" t="s">
        <v>65</v>
      </c>
      <c r="E963" s="25">
        <v>3</v>
      </c>
      <c r="F963" s="25" t="s">
        <v>33</v>
      </c>
      <c r="G963" s="25">
        <v>40</v>
      </c>
      <c r="H963" s="25">
        <v>980000</v>
      </c>
      <c r="I963" s="25">
        <f>_xlfn.XLOOKUP('Clients Clustering'!B963,Data!P:P,Data!D:D)</f>
        <v>2350000</v>
      </c>
      <c r="K963" s="25">
        <f t="shared" si="28"/>
        <v>1.9639019961312012</v>
      </c>
      <c r="L963" s="25">
        <f t="shared" si="29"/>
        <v>1.2288451339773756</v>
      </c>
      <c r="P963" s="25">
        <v>1</v>
      </c>
      <c r="Q963" s="25">
        <v>1</v>
      </c>
      <c r="R963" s="25">
        <v>3</v>
      </c>
      <c r="S963" s="25">
        <v>2</v>
      </c>
      <c r="T963" s="25">
        <v>4</v>
      </c>
      <c r="U963" s="25">
        <v>6</v>
      </c>
      <c r="V963" s="25">
        <v>7</v>
      </c>
      <c r="W963" s="25">
        <v>5</v>
      </c>
      <c r="X963" s="25">
        <v>6</v>
      </c>
      <c r="Y963" s="25">
        <v>7</v>
      </c>
    </row>
    <row r="964" spans="2:25" x14ac:dyDescent="0.25">
      <c r="B964" s="25">
        <v>1959</v>
      </c>
      <c r="C964" s="25" t="s">
        <v>31</v>
      </c>
      <c r="D964" s="25" t="s">
        <v>65</v>
      </c>
      <c r="E964" s="25">
        <v>4</v>
      </c>
      <c r="F964" s="25" t="s">
        <v>33</v>
      </c>
      <c r="G964" s="25">
        <v>49</v>
      </c>
      <c r="H964" s="25">
        <v>760000</v>
      </c>
      <c r="I964" s="25">
        <f>_xlfn.XLOOKUP('Clients Clustering'!B964,Data!P:P,Data!D:D)</f>
        <v>2500000</v>
      </c>
      <c r="K964" s="25">
        <f t="shared" si="28"/>
        <v>0.83893749261338579</v>
      </c>
      <c r="L964" s="25">
        <f t="shared" si="29"/>
        <v>1.4971452859837133</v>
      </c>
      <c r="P964" s="25">
        <v>1</v>
      </c>
      <c r="Q964" s="25">
        <v>2</v>
      </c>
      <c r="R964" s="25">
        <v>2</v>
      </c>
      <c r="S964" s="25">
        <v>1</v>
      </c>
      <c r="T964" s="25">
        <v>2</v>
      </c>
      <c r="U964" s="25">
        <v>3</v>
      </c>
      <c r="V964" s="25">
        <v>3</v>
      </c>
      <c r="W964" s="25">
        <v>3</v>
      </c>
      <c r="X964" s="25">
        <v>2</v>
      </c>
      <c r="Y964" s="25">
        <v>3</v>
      </c>
    </row>
    <row r="965" spans="2:25" x14ac:dyDescent="0.25">
      <c r="B965" s="25">
        <v>1960</v>
      </c>
      <c r="C965" s="25" t="s">
        <v>31</v>
      </c>
      <c r="D965" s="25" t="s">
        <v>66</v>
      </c>
      <c r="E965" s="25">
        <v>0</v>
      </c>
      <c r="F965" s="25" t="s">
        <v>32</v>
      </c>
      <c r="G965" s="25">
        <v>33</v>
      </c>
      <c r="H965" s="25">
        <v>810000</v>
      </c>
      <c r="I965" s="25">
        <f>_xlfn.XLOOKUP('Clients Clustering'!B965,Data!P:P,Data!D:D)</f>
        <v>1020000</v>
      </c>
      <c r="K965" s="25">
        <f t="shared" si="28"/>
        <v>1.0946112434128894</v>
      </c>
      <c r="L965" s="25">
        <f t="shared" si="29"/>
        <v>-1.1500828804788181</v>
      </c>
      <c r="P965" s="25">
        <v>1</v>
      </c>
      <c r="Q965" s="25">
        <v>2</v>
      </c>
      <c r="R965" s="25">
        <v>2</v>
      </c>
      <c r="S965" s="25">
        <v>1</v>
      </c>
      <c r="T965" s="25">
        <v>5</v>
      </c>
      <c r="U965" s="25">
        <v>2</v>
      </c>
      <c r="V965" s="25">
        <v>2</v>
      </c>
      <c r="W965" s="25">
        <v>2</v>
      </c>
      <c r="X965" s="25">
        <v>5</v>
      </c>
      <c r="Y965" s="25">
        <v>5</v>
      </c>
    </row>
    <row r="966" spans="2:25" x14ac:dyDescent="0.25">
      <c r="B966" s="25">
        <v>1961</v>
      </c>
      <c r="C966" s="25" t="s">
        <v>31</v>
      </c>
      <c r="D966" s="25" t="s">
        <v>65</v>
      </c>
      <c r="E966" s="25">
        <v>4</v>
      </c>
      <c r="F966" s="25" t="s">
        <v>33</v>
      </c>
      <c r="G966" s="25">
        <v>60</v>
      </c>
      <c r="H966" s="25">
        <v>640000</v>
      </c>
      <c r="I966" s="25">
        <f>_xlfn.XLOOKUP('Clients Clustering'!B966,Data!P:P,Data!D:D)</f>
        <v>1660000</v>
      </c>
      <c r="K966" s="25">
        <f t="shared" ref="K966:K1004" si="30">STANDARDIZE(H966,AVERAGE(H:H),_xlfn.STDEV.S(H:H))</f>
        <v>0.22532049069457744</v>
      </c>
      <c r="L966" s="25">
        <f t="shared" ref="L966:L1004" si="31">STANDARDIZE(I966,AVERAGE(I:I),_xlfn.STDEV.S(I:I))</f>
        <v>-5.3355652517775038E-3</v>
      </c>
      <c r="P966" s="25">
        <v>1</v>
      </c>
      <c r="Q966" s="25">
        <v>2</v>
      </c>
      <c r="R966" s="25">
        <v>2</v>
      </c>
      <c r="S966" s="25">
        <v>4</v>
      </c>
      <c r="T966" s="25">
        <v>3</v>
      </c>
      <c r="U966" s="25">
        <v>4</v>
      </c>
      <c r="V966" s="25">
        <v>5</v>
      </c>
      <c r="W966" s="25">
        <v>4</v>
      </c>
      <c r="X966" s="25">
        <v>3</v>
      </c>
      <c r="Y966" s="25">
        <v>4</v>
      </c>
    </row>
    <row r="967" spans="2:25" x14ac:dyDescent="0.25">
      <c r="B967" s="25">
        <v>1962</v>
      </c>
      <c r="C967" s="25" t="s">
        <v>31</v>
      </c>
      <c r="D967" s="25" t="s">
        <v>65</v>
      </c>
      <c r="E967" s="25">
        <v>4</v>
      </c>
      <c r="F967" s="25" t="s">
        <v>33</v>
      </c>
      <c r="G967" s="25">
        <v>51</v>
      </c>
      <c r="H967" s="25">
        <v>380000</v>
      </c>
      <c r="I967" s="25">
        <f>_xlfn.XLOOKUP('Clients Clustering'!B967,Data!P:P,Data!D:D)</f>
        <v>1210000</v>
      </c>
      <c r="K967" s="25">
        <f t="shared" si="30"/>
        <v>-1.1041830134628408</v>
      </c>
      <c r="L967" s="25">
        <f t="shared" si="31"/>
        <v>-0.81023602127079042</v>
      </c>
      <c r="P967" s="25">
        <v>1</v>
      </c>
      <c r="Q967" s="25">
        <v>2</v>
      </c>
      <c r="R967" s="25">
        <v>2</v>
      </c>
      <c r="S967" s="25">
        <v>1</v>
      </c>
      <c r="T967" s="25">
        <v>5</v>
      </c>
      <c r="U967" s="25">
        <v>2</v>
      </c>
      <c r="V967" s="25">
        <v>2</v>
      </c>
      <c r="W967" s="25">
        <v>2</v>
      </c>
      <c r="X967" s="25">
        <v>5</v>
      </c>
      <c r="Y967" s="25">
        <v>5</v>
      </c>
    </row>
    <row r="968" spans="2:25" x14ac:dyDescent="0.25">
      <c r="B968" s="25">
        <v>1963</v>
      </c>
      <c r="C968" s="25" t="s">
        <v>31</v>
      </c>
      <c r="D968" s="25" t="s">
        <v>66</v>
      </c>
      <c r="E968" s="25">
        <v>0</v>
      </c>
      <c r="F968" s="25" t="s">
        <v>33</v>
      </c>
      <c r="G968" s="25">
        <v>35</v>
      </c>
      <c r="H968" s="25">
        <v>560000</v>
      </c>
      <c r="I968" s="25">
        <f>_xlfn.XLOOKUP('Clients Clustering'!B968,Data!P:P,Data!D:D)</f>
        <v>1780000</v>
      </c>
      <c r="K968" s="25">
        <f t="shared" si="30"/>
        <v>-0.18375751058462814</v>
      </c>
      <c r="L968" s="25">
        <f t="shared" si="31"/>
        <v>0.20930455635329259</v>
      </c>
      <c r="P968" s="25">
        <v>1</v>
      </c>
      <c r="Q968" s="25">
        <v>2</v>
      </c>
      <c r="R968" s="25">
        <v>2</v>
      </c>
      <c r="S968" s="25">
        <v>1</v>
      </c>
      <c r="T968" s="25">
        <v>2</v>
      </c>
      <c r="U968" s="25">
        <v>3</v>
      </c>
      <c r="V968" s="25">
        <v>3</v>
      </c>
      <c r="W968" s="25">
        <v>3</v>
      </c>
      <c r="X968" s="25">
        <v>2</v>
      </c>
      <c r="Y968" s="25">
        <v>3</v>
      </c>
    </row>
    <row r="969" spans="2:25" x14ac:dyDescent="0.25">
      <c r="B969" s="25">
        <v>1964</v>
      </c>
      <c r="C969" s="25" t="s">
        <v>34</v>
      </c>
      <c r="D969" s="25" t="s">
        <v>65</v>
      </c>
      <c r="E969" s="25">
        <v>3</v>
      </c>
      <c r="F969" s="25" t="s">
        <v>32</v>
      </c>
      <c r="G969" s="25">
        <v>47</v>
      </c>
      <c r="H969" s="25">
        <v>890000</v>
      </c>
      <c r="I969" s="25">
        <f>_xlfn.XLOOKUP('Clients Clustering'!B969,Data!P:P,Data!D:D)</f>
        <v>800000</v>
      </c>
      <c r="K969" s="25">
        <f t="shared" si="30"/>
        <v>1.5036892446920949</v>
      </c>
      <c r="L969" s="25">
        <f t="shared" si="31"/>
        <v>-1.5435897700881132</v>
      </c>
      <c r="P969" s="25">
        <v>1</v>
      </c>
      <c r="Q969" s="25">
        <v>1</v>
      </c>
      <c r="R969" s="25">
        <v>3</v>
      </c>
      <c r="S969" s="25">
        <v>2</v>
      </c>
      <c r="T969" s="25">
        <v>4</v>
      </c>
      <c r="U969" s="25">
        <v>1</v>
      </c>
      <c r="V969" s="25">
        <v>1</v>
      </c>
      <c r="W969" s="25">
        <v>1</v>
      </c>
      <c r="X969" s="25">
        <v>8</v>
      </c>
      <c r="Y969" s="25">
        <v>10</v>
      </c>
    </row>
    <row r="970" spans="2:25" x14ac:dyDescent="0.25">
      <c r="B970" s="25">
        <v>1965</v>
      </c>
      <c r="C970" s="25" t="s">
        <v>31</v>
      </c>
      <c r="D970" s="25" t="s">
        <v>65</v>
      </c>
      <c r="E970" s="25">
        <v>2</v>
      </c>
      <c r="F970" s="25" t="s">
        <v>33</v>
      </c>
      <c r="G970" s="25">
        <v>60</v>
      </c>
      <c r="H970" s="25">
        <v>990000</v>
      </c>
      <c r="I970" s="25">
        <f>_xlfn.XLOOKUP('Clients Clustering'!B970,Data!P:P,Data!D:D)</f>
        <v>2150000</v>
      </c>
      <c r="K970" s="25">
        <f t="shared" si="30"/>
        <v>2.0150367462911021</v>
      </c>
      <c r="L970" s="25">
        <f t="shared" si="31"/>
        <v>0.87111159796892546</v>
      </c>
      <c r="P970" s="25">
        <v>1</v>
      </c>
      <c r="Q970" s="25">
        <v>1</v>
      </c>
      <c r="R970" s="25">
        <v>1</v>
      </c>
      <c r="S970" s="25">
        <v>3</v>
      </c>
      <c r="T970" s="25">
        <v>1</v>
      </c>
      <c r="U970" s="25">
        <v>5</v>
      </c>
      <c r="V970" s="25">
        <v>6</v>
      </c>
      <c r="W970" s="25">
        <v>8</v>
      </c>
      <c r="X970" s="25">
        <v>9</v>
      </c>
      <c r="Y970" s="25">
        <v>1</v>
      </c>
    </row>
    <row r="971" spans="2:25" x14ac:dyDescent="0.25">
      <c r="B971" s="25">
        <v>1966</v>
      </c>
      <c r="C971" s="25" t="s">
        <v>31</v>
      </c>
      <c r="D971" s="25" t="s">
        <v>65</v>
      </c>
      <c r="E971" s="25">
        <v>2</v>
      </c>
      <c r="F971" s="25" t="s">
        <v>32</v>
      </c>
      <c r="G971" s="25">
        <v>46</v>
      </c>
      <c r="H971" s="25">
        <v>390000</v>
      </c>
      <c r="I971" s="25">
        <f>_xlfn.XLOOKUP('Clients Clustering'!B971,Data!P:P,Data!D:D)</f>
        <v>3040000</v>
      </c>
      <c r="K971" s="25">
        <f t="shared" si="30"/>
        <v>-1.0530482633029401</v>
      </c>
      <c r="L971" s="25">
        <f t="shared" si="31"/>
        <v>2.4630258332065287</v>
      </c>
      <c r="P971" s="25">
        <v>1</v>
      </c>
      <c r="Q971" s="25">
        <v>1</v>
      </c>
      <c r="R971" s="25">
        <v>3</v>
      </c>
      <c r="S971" s="25">
        <v>2</v>
      </c>
      <c r="T971" s="25">
        <v>4</v>
      </c>
      <c r="U971" s="25">
        <v>6</v>
      </c>
      <c r="V971" s="25">
        <v>7</v>
      </c>
      <c r="W971" s="25">
        <v>7</v>
      </c>
      <c r="X971" s="25">
        <v>4</v>
      </c>
      <c r="Y971" s="25">
        <v>7</v>
      </c>
    </row>
    <row r="972" spans="2:25" x14ac:dyDescent="0.25">
      <c r="B972" s="25">
        <v>1967</v>
      </c>
      <c r="C972" s="25" t="s">
        <v>31</v>
      </c>
      <c r="D972" s="25" t="s">
        <v>65</v>
      </c>
      <c r="E972" s="25">
        <v>4</v>
      </c>
      <c r="F972" s="25" t="s">
        <v>33</v>
      </c>
      <c r="G972" s="25">
        <v>47</v>
      </c>
      <c r="H972" s="25">
        <v>800000</v>
      </c>
      <c r="I972" s="25">
        <f>_xlfn.XLOOKUP('Clients Clustering'!B972,Data!P:P,Data!D:D)</f>
        <v>2590000</v>
      </c>
      <c r="K972" s="25">
        <f t="shared" si="30"/>
        <v>1.0434764932529885</v>
      </c>
      <c r="L972" s="25">
        <f t="shared" si="31"/>
        <v>1.6581253771875157</v>
      </c>
      <c r="P972" s="25">
        <v>1</v>
      </c>
      <c r="Q972" s="25">
        <v>2</v>
      </c>
      <c r="R972" s="25">
        <v>1</v>
      </c>
      <c r="S972" s="25">
        <v>3</v>
      </c>
      <c r="T972" s="25">
        <v>1</v>
      </c>
      <c r="U972" s="25">
        <v>5</v>
      </c>
      <c r="V972" s="25">
        <v>4</v>
      </c>
      <c r="W972" s="25">
        <v>6</v>
      </c>
      <c r="X972" s="25">
        <v>7</v>
      </c>
      <c r="Y972" s="25">
        <v>9</v>
      </c>
    </row>
    <row r="973" spans="2:25" x14ac:dyDescent="0.25">
      <c r="B973" s="25">
        <v>1968</v>
      </c>
      <c r="C973" s="25" t="s">
        <v>31</v>
      </c>
      <c r="D973" s="25" t="s">
        <v>65</v>
      </c>
      <c r="E973" s="25">
        <v>2</v>
      </c>
      <c r="F973" s="25" t="s">
        <v>33</v>
      </c>
      <c r="G973" s="25">
        <v>50</v>
      </c>
      <c r="H973" s="25">
        <v>420000</v>
      </c>
      <c r="I973" s="25">
        <f>_xlfn.XLOOKUP('Clients Clustering'!B973,Data!P:P,Data!D:D)</f>
        <v>2150000</v>
      </c>
      <c r="K973" s="25">
        <f t="shared" si="30"/>
        <v>-0.89964401282323792</v>
      </c>
      <c r="L973" s="25">
        <f t="shared" si="31"/>
        <v>0.87111159796892546</v>
      </c>
      <c r="P973" s="25">
        <v>1</v>
      </c>
      <c r="Q973" s="25">
        <v>2</v>
      </c>
      <c r="R973" s="25">
        <v>2</v>
      </c>
      <c r="S973" s="25">
        <v>1</v>
      </c>
      <c r="T973" s="25">
        <v>5</v>
      </c>
      <c r="U973" s="25">
        <v>2</v>
      </c>
      <c r="V973" s="25">
        <v>2</v>
      </c>
      <c r="W973" s="25">
        <v>2</v>
      </c>
      <c r="X973" s="25">
        <v>5</v>
      </c>
      <c r="Y973" s="25">
        <v>8</v>
      </c>
    </row>
    <row r="974" spans="2:25" x14ac:dyDescent="0.25">
      <c r="B974" s="25">
        <v>1969</v>
      </c>
      <c r="C974" s="25" t="s">
        <v>31</v>
      </c>
      <c r="D974" s="25" t="s">
        <v>65</v>
      </c>
      <c r="E974" s="25">
        <v>3</v>
      </c>
      <c r="F974" s="25" t="s">
        <v>33</v>
      </c>
      <c r="G974" s="25">
        <v>55</v>
      </c>
      <c r="H974" s="25">
        <v>590000</v>
      </c>
      <c r="I974" s="25">
        <f>_xlfn.XLOOKUP('Clients Clustering'!B974,Data!P:P,Data!D:D)</f>
        <v>1310000</v>
      </c>
      <c r="K974" s="25">
        <f t="shared" si="30"/>
        <v>-3.0353260104926044E-2</v>
      </c>
      <c r="L974" s="25">
        <f t="shared" si="31"/>
        <v>-0.63136925326656534</v>
      </c>
      <c r="P974" s="25">
        <v>1</v>
      </c>
      <c r="Q974" s="25">
        <v>2</v>
      </c>
      <c r="R974" s="25">
        <v>2</v>
      </c>
      <c r="S974" s="25">
        <v>1</v>
      </c>
      <c r="T974" s="25">
        <v>5</v>
      </c>
      <c r="U974" s="25">
        <v>2</v>
      </c>
      <c r="V974" s="25">
        <v>2</v>
      </c>
      <c r="W974" s="25">
        <v>2</v>
      </c>
      <c r="X974" s="25">
        <v>5</v>
      </c>
      <c r="Y974" s="25">
        <v>5</v>
      </c>
    </row>
    <row r="975" spans="2:25" x14ac:dyDescent="0.25">
      <c r="B975" s="25">
        <v>1970</v>
      </c>
      <c r="C975" s="25" t="s">
        <v>31</v>
      </c>
      <c r="D975" s="25" t="s">
        <v>65</v>
      </c>
      <c r="E975" s="25">
        <v>3</v>
      </c>
      <c r="F975" s="25" t="s">
        <v>33</v>
      </c>
      <c r="G975" s="25">
        <v>51</v>
      </c>
      <c r="H975" s="25">
        <v>660000</v>
      </c>
      <c r="I975" s="25">
        <f>_xlfn.XLOOKUP('Clients Clustering'!B975,Data!P:P,Data!D:D)</f>
        <v>1700000</v>
      </c>
      <c r="K975" s="25">
        <f t="shared" si="30"/>
        <v>0.32758999101437886</v>
      </c>
      <c r="L975" s="25">
        <f t="shared" si="31"/>
        <v>6.6211141949912525E-2</v>
      </c>
      <c r="P975" s="25">
        <v>1</v>
      </c>
      <c r="Q975" s="25">
        <v>2</v>
      </c>
      <c r="R975" s="25">
        <v>2</v>
      </c>
      <c r="S975" s="25">
        <v>1</v>
      </c>
      <c r="T975" s="25">
        <v>2</v>
      </c>
      <c r="U975" s="25">
        <v>3</v>
      </c>
      <c r="V975" s="25">
        <v>3</v>
      </c>
      <c r="W975" s="25">
        <v>3</v>
      </c>
      <c r="X975" s="25">
        <v>1</v>
      </c>
      <c r="Y975" s="25">
        <v>2</v>
      </c>
    </row>
    <row r="976" spans="2:25" x14ac:dyDescent="0.25">
      <c r="B976" s="25">
        <v>1971</v>
      </c>
      <c r="C976" s="25" t="s">
        <v>31</v>
      </c>
      <c r="D976" s="25" t="s">
        <v>65</v>
      </c>
      <c r="E976" s="25">
        <v>3</v>
      </c>
      <c r="F976" s="25" t="s">
        <v>33</v>
      </c>
      <c r="G976" s="25">
        <v>63</v>
      </c>
      <c r="H976" s="25">
        <v>700000</v>
      </c>
      <c r="I976" s="25">
        <f>_xlfn.XLOOKUP('Clients Clustering'!B976,Data!P:P,Data!D:D)</f>
        <v>1130000</v>
      </c>
      <c r="K976" s="25">
        <f t="shared" si="30"/>
        <v>0.53212899165398164</v>
      </c>
      <c r="L976" s="25">
        <f t="shared" si="31"/>
        <v>-0.9533294356741705</v>
      </c>
      <c r="P976" s="25">
        <v>1</v>
      </c>
      <c r="Q976" s="25">
        <v>1</v>
      </c>
      <c r="R976" s="25">
        <v>3</v>
      </c>
      <c r="S976" s="25">
        <v>2</v>
      </c>
      <c r="T976" s="25">
        <v>4</v>
      </c>
      <c r="U976" s="25">
        <v>1</v>
      </c>
      <c r="V976" s="25">
        <v>1</v>
      </c>
      <c r="W976" s="25">
        <v>5</v>
      </c>
      <c r="X976" s="25">
        <v>6</v>
      </c>
      <c r="Y976" s="25">
        <v>7</v>
      </c>
    </row>
    <row r="977" spans="2:25" x14ac:dyDescent="0.25">
      <c r="B977" s="25">
        <v>1972</v>
      </c>
      <c r="C977" s="25" t="s">
        <v>31</v>
      </c>
      <c r="D977" s="25" t="s">
        <v>65</v>
      </c>
      <c r="E977" s="25">
        <v>3</v>
      </c>
      <c r="F977" s="25" t="s">
        <v>33</v>
      </c>
      <c r="G977" s="25">
        <v>43</v>
      </c>
      <c r="H977" s="25">
        <v>850000</v>
      </c>
      <c r="I977" s="25">
        <f>_xlfn.XLOOKUP('Clients Clustering'!B977,Data!P:P,Data!D:D)</f>
        <v>1910000</v>
      </c>
      <c r="K977" s="25">
        <f t="shared" si="30"/>
        <v>1.299150244052492</v>
      </c>
      <c r="L977" s="25">
        <f t="shared" si="31"/>
        <v>0.44183135475878521</v>
      </c>
      <c r="P977" s="25">
        <v>1</v>
      </c>
      <c r="Q977" s="25">
        <v>2</v>
      </c>
      <c r="R977" s="25">
        <v>2</v>
      </c>
      <c r="S977" s="25">
        <v>4</v>
      </c>
      <c r="T977" s="25">
        <v>3</v>
      </c>
      <c r="U977" s="25">
        <v>4</v>
      </c>
      <c r="V977" s="25">
        <v>5</v>
      </c>
      <c r="W977" s="25">
        <v>4</v>
      </c>
      <c r="X977" s="25">
        <v>3</v>
      </c>
      <c r="Y977" s="25">
        <v>4</v>
      </c>
    </row>
    <row r="978" spans="2:25" x14ac:dyDescent="0.25">
      <c r="B978" s="25">
        <v>1973</v>
      </c>
      <c r="C978" s="25" t="s">
        <v>31</v>
      </c>
      <c r="D978" s="25" t="s">
        <v>65</v>
      </c>
      <c r="E978" s="25">
        <v>3</v>
      </c>
      <c r="F978" s="25" t="s">
        <v>33</v>
      </c>
      <c r="G978" s="25">
        <v>55</v>
      </c>
      <c r="H978" s="25">
        <v>310000</v>
      </c>
      <c r="I978" s="25">
        <f>_xlfn.XLOOKUP('Clients Clustering'!B978,Data!P:P,Data!D:D)</f>
        <v>1140000</v>
      </c>
      <c r="K978" s="25">
        <f t="shared" si="30"/>
        <v>-1.4621262645821456</v>
      </c>
      <c r="L978" s="25">
        <f t="shared" si="31"/>
        <v>-0.93544275887374795</v>
      </c>
      <c r="P978" s="25">
        <v>1</v>
      </c>
      <c r="Q978" s="25">
        <v>2</v>
      </c>
      <c r="R978" s="25">
        <v>2</v>
      </c>
      <c r="S978" s="25">
        <v>1</v>
      </c>
      <c r="T978" s="25">
        <v>2</v>
      </c>
      <c r="U978" s="25">
        <v>3</v>
      </c>
      <c r="V978" s="25">
        <v>3</v>
      </c>
      <c r="W978" s="25">
        <v>3</v>
      </c>
      <c r="X978" s="25">
        <v>2</v>
      </c>
      <c r="Y978" s="25">
        <v>3</v>
      </c>
    </row>
    <row r="979" spans="2:25" x14ac:dyDescent="0.25">
      <c r="B979" s="25">
        <v>1974</v>
      </c>
      <c r="C979" s="25" t="s">
        <v>31</v>
      </c>
      <c r="D979" s="25" t="s">
        <v>65</v>
      </c>
      <c r="E979" s="25">
        <v>3</v>
      </c>
      <c r="F979" s="25" t="s">
        <v>33</v>
      </c>
      <c r="G979" s="25">
        <v>61</v>
      </c>
      <c r="H979" s="25">
        <v>780000</v>
      </c>
      <c r="I979" s="25">
        <f>_xlfn.XLOOKUP('Clients Clustering'!B979,Data!P:P,Data!D:D)</f>
        <v>1210000</v>
      </c>
      <c r="K979" s="25">
        <f t="shared" si="30"/>
        <v>0.94120699293318721</v>
      </c>
      <c r="L979" s="25">
        <f t="shared" si="31"/>
        <v>-0.81023602127079042</v>
      </c>
      <c r="P979" s="25">
        <v>1</v>
      </c>
      <c r="Q979" s="25">
        <v>1</v>
      </c>
      <c r="R979" s="25">
        <v>3</v>
      </c>
      <c r="S979" s="25">
        <v>2</v>
      </c>
      <c r="T979" s="25">
        <v>4</v>
      </c>
      <c r="U979" s="25">
        <v>1</v>
      </c>
      <c r="V979" s="25">
        <v>1</v>
      </c>
      <c r="W979" s="25">
        <v>1</v>
      </c>
      <c r="X979" s="25">
        <v>8</v>
      </c>
      <c r="Y979" s="25">
        <v>10</v>
      </c>
    </row>
    <row r="980" spans="2:25" x14ac:dyDescent="0.25">
      <c r="B980" s="25">
        <v>1975</v>
      </c>
      <c r="C980" s="25" t="s">
        <v>31</v>
      </c>
      <c r="D980" s="25" t="s">
        <v>66</v>
      </c>
      <c r="E980" s="25">
        <v>0</v>
      </c>
      <c r="F980" s="25" t="s">
        <v>33</v>
      </c>
      <c r="G980" s="25">
        <v>31</v>
      </c>
      <c r="H980" s="25">
        <v>950000</v>
      </c>
      <c r="I980" s="25">
        <f>_xlfn.XLOOKUP('Clients Clustering'!B980,Data!P:P,Data!D:D)</f>
        <v>1990000</v>
      </c>
      <c r="K980" s="25">
        <f t="shared" si="30"/>
        <v>1.810497745651499</v>
      </c>
      <c r="L980" s="25">
        <f t="shared" si="31"/>
        <v>0.58492476916216529</v>
      </c>
      <c r="P980" s="25">
        <v>1</v>
      </c>
      <c r="Q980" s="25">
        <v>1</v>
      </c>
      <c r="R980" s="25">
        <v>3</v>
      </c>
      <c r="S980" s="25">
        <v>2</v>
      </c>
      <c r="T980" s="25">
        <v>4</v>
      </c>
      <c r="U980" s="25">
        <v>1</v>
      </c>
      <c r="V980" s="25">
        <v>1</v>
      </c>
      <c r="W980" s="25">
        <v>1</v>
      </c>
      <c r="X980" s="25">
        <v>8</v>
      </c>
      <c r="Y980" s="25">
        <v>10</v>
      </c>
    </row>
    <row r="981" spans="2:25" x14ac:dyDescent="0.25">
      <c r="B981" s="25">
        <v>1976</v>
      </c>
      <c r="C981" s="25" t="s">
        <v>31</v>
      </c>
      <c r="D981" s="25" t="s">
        <v>65</v>
      </c>
      <c r="E981" s="25">
        <v>4</v>
      </c>
      <c r="F981" s="25" t="s">
        <v>33</v>
      </c>
      <c r="G981" s="25">
        <v>54</v>
      </c>
      <c r="H981" s="25">
        <v>940000</v>
      </c>
      <c r="I981" s="25">
        <f>_xlfn.XLOOKUP('Clients Clustering'!B981,Data!P:P,Data!D:D)</f>
        <v>2200000</v>
      </c>
      <c r="K981" s="25">
        <f t="shared" si="30"/>
        <v>1.7593629954915984</v>
      </c>
      <c r="L981" s="25">
        <f t="shared" si="31"/>
        <v>0.96054498197103799</v>
      </c>
      <c r="P981" s="25">
        <v>1</v>
      </c>
      <c r="Q981" s="25">
        <v>1</v>
      </c>
      <c r="R981" s="25">
        <v>3</v>
      </c>
      <c r="S981" s="25">
        <v>2</v>
      </c>
      <c r="T981" s="25">
        <v>4</v>
      </c>
      <c r="U981" s="25">
        <v>6</v>
      </c>
      <c r="V981" s="25">
        <v>7</v>
      </c>
      <c r="W981" s="25">
        <v>5</v>
      </c>
      <c r="X981" s="25">
        <v>6</v>
      </c>
      <c r="Y981" s="25">
        <v>7</v>
      </c>
    </row>
    <row r="982" spans="2:25" x14ac:dyDescent="0.25">
      <c r="B982" s="25">
        <v>1977</v>
      </c>
      <c r="C982" s="25" t="s">
        <v>31</v>
      </c>
      <c r="D982" s="25" t="s">
        <v>65</v>
      </c>
      <c r="E982" s="25">
        <v>2</v>
      </c>
      <c r="F982" s="25" t="s">
        <v>33</v>
      </c>
      <c r="G982" s="25">
        <v>51</v>
      </c>
      <c r="H982" s="25">
        <v>790000</v>
      </c>
      <c r="I982" s="25">
        <f>_xlfn.XLOOKUP('Clients Clustering'!B982,Data!P:P,Data!D:D)</f>
        <v>2430000</v>
      </c>
      <c r="K982" s="25">
        <f t="shared" si="30"/>
        <v>0.99234174309308798</v>
      </c>
      <c r="L982" s="25">
        <f t="shared" si="31"/>
        <v>1.3719385483807556</v>
      </c>
      <c r="P982" s="25">
        <v>1</v>
      </c>
      <c r="Q982" s="25">
        <v>1</v>
      </c>
      <c r="R982" s="25">
        <v>3</v>
      </c>
      <c r="S982" s="25">
        <v>2</v>
      </c>
      <c r="T982" s="25">
        <v>4</v>
      </c>
      <c r="U982" s="25">
        <v>1</v>
      </c>
      <c r="V982" s="25">
        <v>1</v>
      </c>
      <c r="W982" s="25">
        <v>1</v>
      </c>
      <c r="X982" s="25">
        <v>8</v>
      </c>
      <c r="Y982" s="25">
        <v>10</v>
      </c>
    </row>
    <row r="983" spans="2:25" x14ac:dyDescent="0.25">
      <c r="B983" s="25">
        <v>1978</v>
      </c>
      <c r="C983" s="25" t="s">
        <v>31</v>
      </c>
      <c r="D983" s="25" t="s">
        <v>66</v>
      </c>
      <c r="E983" s="25">
        <v>0</v>
      </c>
      <c r="F983" s="25" t="s">
        <v>33</v>
      </c>
      <c r="G983" s="25">
        <v>36</v>
      </c>
      <c r="H983" s="25">
        <v>990000</v>
      </c>
      <c r="I983" s="25">
        <f>_xlfn.XLOOKUP('Clients Clustering'!B983,Data!P:P,Data!D:D)</f>
        <v>1880000</v>
      </c>
      <c r="K983" s="25">
        <f t="shared" si="30"/>
        <v>2.0150367462911021</v>
      </c>
      <c r="L983" s="25">
        <f t="shared" si="31"/>
        <v>0.38817132435751767</v>
      </c>
      <c r="P983" s="25">
        <v>1</v>
      </c>
      <c r="Q983" s="25">
        <v>2</v>
      </c>
      <c r="R983" s="25">
        <v>2</v>
      </c>
      <c r="S983" s="25">
        <v>1</v>
      </c>
      <c r="T983" s="25">
        <v>2</v>
      </c>
      <c r="U983" s="25">
        <v>3</v>
      </c>
      <c r="V983" s="25">
        <v>3</v>
      </c>
      <c r="W983" s="25">
        <v>3</v>
      </c>
      <c r="X983" s="25">
        <v>2</v>
      </c>
      <c r="Y983" s="25">
        <v>3</v>
      </c>
    </row>
    <row r="984" spans="2:25" x14ac:dyDescent="0.25">
      <c r="B984" s="25">
        <v>1979</v>
      </c>
      <c r="C984" s="25" t="s">
        <v>34</v>
      </c>
      <c r="D984" s="25" t="s">
        <v>65</v>
      </c>
      <c r="E984" s="25">
        <v>3</v>
      </c>
      <c r="F984" s="25" t="s">
        <v>33</v>
      </c>
      <c r="G984" s="25">
        <v>65</v>
      </c>
      <c r="H984" s="25">
        <v>840000</v>
      </c>
      <c r="I984" s="25">
        <f>_xlfn.XLOOKUP('Clients Clustering'!B984,Data!P:P,Data!D:D)</f>
        <v>1120000</v>
      </c>
      <c r="K984" s="25">
        <f t="shared" si="30"/>
        <v>1.2480154938925914</v>
      </c>
      <c r="L984" s="25">
        <f t="shared" si="31"/>
        <v>-0.97121611247459294</v>
      </c>
      <c r="P984" s="25">
        <v>1</v>
      </c>
      <c r="Q984" s="25">
        <v>2</v>
      </c>
      <c r="R984" s="25">
        <v>2</v>
      </c>
      <c r="S984" s="25">
        <v>1</v>
      </c>
      <c r="T984" s="25">
        <v>5</v>
      </c>
      <c r="U984" s="25">
        <v>2</v>
      </c>
      <c r="V984" s="25">
        <v>2</v>
      </c>
      <c r="W984" s="25">
        <v>2</v>
      </c>
      <c r="X984" s="25">
        <v>5</v>
      </c>
      <c r="Y984" s="25">
        <v>8</v>
      </c>
    </row>
    <row r="985" spans="2:25" x14ac:dyDescent="0.25">
      <c r="B985" s="25">
        <v>1980</v>
      </c>
      <c r="C985" s="25" t="s">
        <v>34</v>
      </c>
      <c r="D985" s="25" t="s">
        <v>65</v>
      </c>
      <c r="E985" s="25">
        <v>2</v>
      </c>
      <c r="F985" s="25" t="s">
        <v>33</v>
      </c>
      <c r="G985" s="25">
        <v>56</v>
      </c>
      <c r="H985" s="25">
        <v>480000</v>
      </c>
      <c r="I985" s="25">
        <f>_xlfn.XLOOKUP('Clients Clustering'!B985,Data!P:P,Data!D:D)</f>
        <v>1600000</v>
      </c>
      <c r="K985" s="25">
        <f t="shared" si="30"/>
        <v>-0.59283551186383376</v>
      </c>
      <c r="L985" s="25">
        <f t="shared" si="31"/>
        <v>-0.11265562605431255</v>
      </c>
      <c r="P985" s="25">
        <v>1</v>
      </c>
      <c r="Q985" s="25">
        <v>1</v>
      </c>
      <c r="R985" s="25">
        <v>3</v>
      </c>
      <c r="S985" s="25">
        <v>2</v>
      </c>
      <c r="T985" s="25">
        <v>4</v>
      </c>
      <c r="U985" s="25">
        <v>1</v>
      </c>
      <c r="V985" s="25">
        <v>1</v>
      </c>
      <c r="W985" s="25">
        <v>1</v>
      </c>
      <c r="X985" s="25">
        <v>8</v>
      </c>
      <c r="Y985" s="25">
        <v>10</v>
      </c>
    </row>
    <row r="986" spans="2:25" x14ac:dyDescent="0.25">
      <c r="B986" s="25">
        <v>1981</v>
      </c>
      <c r="C986" s="25" t="s">
        <v>31</v>
      </c>
      <c r="D986" s="25" t="s">
        <v>65</v>
      </c>
      <c r="E986" s="25">
        <v>3</v>
      </c>
      <c r="F986" s="25" t="s">
        <v>33</v>
      </c>
      <c r="G986" s="25">
        <v>53</v>
      </c>
      <c r="H986" s="25">
        <v>960000</v>
      </c>
      <c r="I986" s="25">
        <f>_xlfn.XLOOKUP('Clients Clustering'!B986,Data!P:P,Data!D:D)</f>
        <v>1870000</v>
      </c>
      <c r="K986" s="25">
        <f t="shared" si="30"/>
        <v>1.8616324958113999</v>
      </c>
      <c r="L986" s="25">
        <f t="shared" si="31"/>
        <v>0.37028464755709517</v>
      </c>
      <c r="P986" s="25">
        <v>1</v>
      </c>
      <c r="Q986" s="25">
        <v>2</v>
      </c>
      <c r="R986" s="25">
        <v>2</v>
      </c>
      <c r="S986" s="25">
        <v>1</v>
      </c>
      <c r="T986" s="25">
        <v>5</v>
      </c>
      <c r="U986" s="25">
        <v>2</v>
      </c>
      <c r="V986" s="25">
        <v>2</v>
      </c>
      <c r="W986" s="25">
        <v>2</v>
      </c>
      <c r="X986" s="25">
        <v>5</v>
      </c>
      <c r="Y986" s="25">
        <v>8</v>
      </c>
    </row>
    <row r="987" spans="2:25" x14ac:dyDescent="0.25">
      <c r="B987" s="25">
        <v>1982</v>
      </c>
      <c r="C987" s="25" t="s">
        <v>31</v>
      </c>
      <c r="D987" s="25" t="s">
        <v>66</v>
      </c>
      <c r="E987" s="25">
        <v>0</v>
      </c>
      <c r="F987" s="25" t="s">
        <v>32</v>
      </c>
      <c r="G987" s="25">
        <v>38</v>
      </c>
      <c r="H987" s="25">
        <v>490000</v>
      </c>
      <c r="I987" s="25">
        <f>_xlfn.XLOOKUP('Clients Clustering'!B987,Data!P:P,Data!D:D)</f>
        <v>1550000</v>
      </c>
      <c r="K987" s="25">
        <f t="shared" si="30"/>
        <v>-0.541700761703933</v>
      </c>
      <c r="L987" s="25">
        <f t="shared" si="31"/>
        <v>-0.2020890100564251</v>
      </c>
      <c r="P987" s="25">
        <v>1</v>
      </c>
      <c r="Q987" s="25">
        <v>1</v>
      </c>
      <c r="R987" s="25">
        <v>3</v>
      </c>
      <c r="S987" s="25">
        <v>2</v>
      </c>
      <c r="T987" s="25">
        <v>4</v>
      </c>
      <c r="U987" s="25">
        <v>6</v>
      </c>
      <c r="V987" s="25">
        <v>7</v>
      </c>
      <c r="W987" s="25">
        <v>1</v>
      </c>
      <c r="X987" s="25">
        <v>8</v>
      </c>
      <c r="Y987" s="25">
        <v>10</v>
      </c>
    </row>
    <row r="988" spans="2:25" x14ac:dyDescent="0.25">
      <c r="B988" s="25">
        <v>1983</v>
      </c>
      <c r="C988" s="25" t="s">
        <v>31</v>
      </c>
      <c r="D988" s="25" t="s">
        <v>65</v>
      </c>
      <c r="E988" s="25">
        <v>3</v>
      </c>
      <c r="F988" s="25" t="s">
        <v>32</v>
      </c>
      <c r="G988" s="25">
        <v>57</v>
      </c>
      <c r="H988" s="25">
        <v>1070000</v>
      </c>
      <c r="I988" s="25">
        <f>_xlfn.XLOOKUP('Clients Clustering'!B988,Data!P:P,Data!D:D)</f>
        <v>2610000</v>
      </c>
      <c r="K988" s="25">
        <f t="shared" si="30"/>
        <v>2.4241147475703073</v>
      </c>
      <c r="L988" s="25">
        <f t="shared" si="31"/>
        <v>1.6938987307883608</v>
      </c>
      <c r="P988" s="25">
        <v>1</v>
      </c>
      <c r="Q988" s="25">
        <v>2</v>
      </c>
      <c r="R988" s="25">
        <v>1</v>
      </c>
      <c r="S988" s="25">
        <v>3</v>
      </c>
      <c r="T988" s="25">
        <v>1</v>
      </c>
      <c r="U988" s="25">
        <v>5</v>
      </c>
      <c r="V988" s="25">
        <v>4</v>
      </c>
      <c r="W988" s="25">
        <v>6</v>
      </c>
      <c r="X988" s="25">
        <v>7</v>
      </c>
      <c r="Y988" s="25">
        <v>9</v>
      </c>
    </row>
    <row r="989" spans="2:25" x14ac:dyDescent="0.25">
      <c r="B989" s="25">
        <v>1984</v>
      </c>
      <c r="C989" s="25" t="s">
        <v>31</v>
      </c>
      <c r="D989" s="25" t="s">
        <v>65</v>
      </c>
      <c r="E989" s="25">
        <v>2</v>
      </c>
      <c r="F989" s="25" t="s">
        <v>33</v>
      </c>
      <c r="G989" s="25">
        <v>57</v>
      </c>
      <c r="H989" s="25">
        <v>500000</v>
      </c>
      <c r="I989" s="25">
        <f>_xlfn.XLOOKUP('Clients Clustering'!B989,Data!P:P,Data!D:D)</f>
        <v>2200000</v>
      </c>
      <c r="K989" s="25">
        <f t="shared" si="30"/>
        <v>-0.49056601154403234</v>
      </c>
      <c r="L989" s="25">
        <f t="shared" si="31"/>
        <v>0.96054498197103799</v>
      </c>
      <c r="P989" s="25">
        <v>1</v>
      </c>
      <c r="Q989" s="25">
        <v>2</v>
      </c>
      <c r="R989" s="25">
        <v>2</v>
      </c>
      <c r="S989" s="25">
        <v>1</v>
      </c>
      <c r="T989" s="25">
        <v>5</v>
      </c>
      <c r="U989" s="25">
        <v>2</v>
      </c>
      <c r="V989" s="25">
        <v>2</v>
      </c>
      <c r="W989" s="25">
        <v>2</v>
      </c>
      <c r="X989" s="25">
        <v>5</v>
      </c>
      <c r="Y989" s="25">
        <v>8</v>
      </c>
    </row>
    <row r="990" spans="2:25" x14ac:dyDescent="0.25">
      <c r="B990" s="25">
        <v>1985</v>
      </c>
      <c r="C990" s="25" t="s">
        <v>34</v>
      </c>
      <c r="D990" s="25" t="s">
        <v>65</v>
      </c>
      <c r="E990" s="25">
        <v>3</v>
      </c>
      <c r="F990" s="25" t="s">
        <v>33</v>
      </c>
      <c r="G990" s="25">
        <v>65</v>
      </c>
      <c r="H990" s="25">
        <v>620000</v>
      </c>
      <c r="I990" s="25">
        <f>_xlfn.XLOOKUP('Clients Clustering'!B990,Data!P:P,Data!D:D)</f>
        <v>1560000</v>
      </c>
      <c r="K990" s="25">
        <f t="shared" si="30"/>
        <v>0.12305099037477606</v>
      </c>
      <c r="L990" s="25">
        <f t="shared" si="31"/>
        <v>-0.1842023332560026</v>
      </c>
      <c r="P990" s="25">
        <v>1</v>
      </c>
      <c r="Q990" s="25">
        <v>2</v>
      </c>
      <c r="R990" s="25">
        <v>3</v>
      </c>
      <c r="S990" s="25">
        <v>1</v>
      </c>
      <c r="T990" s="25">
        <v>2</v>
      </c>
      <c r="U990" s="25">
        <v>3</v>
      </c>
      <c r="V990" s="25">
        <v>3</v>
      </c>
      <c r="W990" s="25">
        <v>3</v>
      </c>
      <c r="X990" s="25">
        <v>2</v>
      </c>
      <c r="Y990" s="25">
        <v>3</v>
      </c>
    </row>
    <row r="991" spans="2:25" x14ac:dyDescent="0.25">
      <c r="B991" s="25">
        <v>1986</v>
      </c>
      <c r="C991" s="25" t="s">
        <v>34</v>
      </c>
      <c r="D991" s="25" t="s">
        <v>65</v>
      </c>
      <c r="E991" s="25">
        <v>3</v>
      </c>
      <c r="F991" s="25" t="s">
        <v>33</v>
      </c>
      <c r="G991" s="25">
        <v>65</v>
      </c>
      <c r="H991" s="25">
        <v>940000</v>
      </c>
      <c r="I991" s="25">
        <f>_xlfn.XLOOKUP('Clients Clustering'!B991,Data!P:P,Data!D:D)</f>
        <v>1230000</v>
      </c>
      <c r="K991" s="25">
        <f t="shared" si="30"/>
        <v>1.7593629954915984</v>
      </c>
      <c r="L991" s="25">
        <f t="shared" si="31"/>
        <v>-0.77446266766994543</v>
      </c>
      <c r="P991" s="25">
        <v>1</v>
      </c>
      <c r="Q991" s="25">
        <v>2</v>
      </c>
      <c r="R991" s="25">
        <v>2</v>
      </c>
      <c r="S991" s="25">
        <v>4</v>
      </c>
      <c r="T991" s="25">
        <v>3</v>
      </c>
      <c r="U991" s="25">
        <v>4</v>
      </c>
      <c r="V991" s="25">
        <v>5</v>
      </c>
      <c r="W991" s="25">
        <v>4</v>
      </c>
      <c r="X991" s="25">
        <v>3</v>
      </c>
      <c r="Y991" s="25">
        <v>4</v>
      </c>
    </row>
    <row r="992" spans="2:25" x14ac:dyDescent="0.25">
      <c r="B992" s="25">
        <v>1987</v>
      </c>
      <c r="C992" s="25" t="s">
        <v>31</v>
      </c>
      <c r="D992" s="25" t="s">
        <v>65</v>
      </c>
      <c r="E992" s="25">
        <v>2</v>
      </c>
      <c r="F992" s="25" t="s">
        <v>33</v>
      </c>
      <c r="G992" s="25">
        <v>59</v>
      </c>
      <c r="H992" s="25">
        <v>430000</v>
      </c>
      <c r="I992" s="25">
        <f>_xlfn.XLOOKUP('Clients Clustering'!B992,Data!P:P,Data!D:D)</f>
        <v>1330000</v>
      </c>
      <c r="K992" s="25">
        <f t="shared" si="30"/>
        <v>-0.84850926266333726</v>
      </c>
      <c r="L992" s="25">
        <f t="shared" si="31"/>
        <v>-0.59559589966572024</v>
      </c>
      <c r="P992" s="25">
        <v>1</v>
      </c>
      <c r="Q992" s="25">
        <v>2</v>
      </c>
      <c r="R992" s="25">
        <v>2</v>
      </c>
      <c r="S992" s="25">
        <v>1</v>
      </c>
      <c r="T992" s="25">
        <v>5</v>
      </c>
      <c r="U992" s="25">
        <v>2</v>
      </c>
      <c r="V992" s="25">
        <v>2</v>
      </c>
      <c r="W992" s="25">
        <v>2</v>
      </c>
      <c r="X992" s="25">
        <v>5</v>
      </c>
      <c r="Y992" s="25">
        <v>8</v>
      </c>
    </row>
    <row r="993" spans="2:25" x14ac:dyDescent="0.25">
      <c r="B993" s="25">
        <v>1988</v>
      </c>
      <c r="C993" s="25" t="s">
        <v>34</v>
      </c>
      <c r="D993" s="25" t="s">
        <v>65</v>
      </c>
      <c r="E993" s="25">
        <v>4</v>
      </c>
      <c r="F993" s="25" t="s">
        <v>33</v>
      </c>
      <c r="G993" s="25">
        <v>62</v>
      </c>
      <c r="H993" s="25">
        <v>640000</v>
      </c>
      <c r="I993" s="25">
        <f>_xlfn.XLOOKUP('Clients Clustering'!B993,Data!P:P,Data!D:D)</f>
        <v>1460000</v>
      </c>
      <c r="K993" s="25">
        <f t="shared" si="30"/>
        <v>0.22532049069457744</v>
      </c>
      <c r="L993" s="25">
        <f t="shared" si="31"/>
        <v>-0.36306910126022768</v>
      </c>
      <c r="P993" s="25">
        <v>1</v>
      </c>
      <c r="Q993" s="25">
        <v>2</v>
      </c>
      <c r="R993" s="25">
        <v>2</v>
      </c>
      <c r="S993" s="25">
        <v>4</v>
      </c>
      <c r="T993" s="25">
        <v>3</v>
      </c>
      <c r="U993" s="25">
        <v>4</v>
      </c>
      <c r="V993" s="25">
        <v>5</v>
      </c>
      <c r="W993" s="25">
        <v>4</v>
      </c>
      <c r="X993" s="25">
        <v>3</v>
      </c>
      <c r="Y993" s="25">
        <v>4</v>
      </c>
    </row>
    <row r="994" spans="2:25" x14ac:dyDescent="0.25">
      <c r="B994" s="25">
        <v>1989</v>
      </c>
      <c r="C994" s="25" t="s">
        <v>34</v>
      </c>
      <c r="D994" s="25" t="s">
        <v>64</v>
      </c>
      <c r="E994" s="25">
        <v>0</v>
      </c>
      <c r="F994" s="25" t="s">
        <v>33</v>
      </c>
      <c r="G994" s="25">
        <v>44</v>
      </c>
      <c r="H994" s="25">
        <v>350000</v>
      </c>
      <c r="I994" s="25">
        <f>_xlfn.XLOOKUP('Clients Clustering'!B994,Data!P:P,Data!D:D)</f>
        <v>940000</v>
      </c>
      <c r="K994" s="25">
        <f t="shared" si="30"/>
        <v>-1.2575872639425427</v>
      </c>
      <c r="L994" s="25">
        <f t="shared" si="31"/>
        <v>-1.2931762948821981</v>
      </c>
      <c r="P994" s="25">
        <v>1</v>
      </c>
      <c r="Q994" s="25">
        <v>2</v>
      </c>
      <c r="R994" s="25">
        <v>2</v>
      </c>
      <c r="S994" s="25">
        <v>4</v>
      </c>
      <c r="T994" s="25">
        <v>3</v>
      </c>
      <c r="U994" s="25">
        <v>4</v>
      </c>
      <c r="V994" s="25">
        <v>5</v>
      </c>
      <c r="W994" s="25">
        <v>4</v>
      </c>
      <c r="X994" s="25">
        <v>3</v>
      </c>
      <c r="Y994" s="25">
        <v>4</v>
      </c>
    </row>
    <row r="995" spans="2:25" x14ac:dyDescent="0.25">
      <c r="B995" s="25">
        <v>1990</v>
      </c>
      <c r="C995" s="25" t="s">
        <v>31</v>
      </c>
      <c r="D995" s="25" t="s">
        <v>66</v>
      </c>
      <c r="E995" s="25">
        <v>0</v>
      </c>
      <c r="F995" s="25" t="s">
        <v>33</v>
      </c>
      <c r="G995" s="25">
        <v>33</v>
      </c>
      <c r="H995" s="25">
        <v>420000</v>
      </c>
      <c r="I995" s="25">
        <f>_xlfn.XLOOKUP('Clients Clustering'!B995,Data!P:P,Data!D:D)</f>
        <v>1240000</v>
      </c>
      <c r="K995" s="25">
        <f t="shared" si="30"/>
        <v>-0.89964401282323792</v>
      </c>
      <c r="L995" s="25">
        <f t="shared" si="31"/>
        <v>-0.75657599086952287</v>
      </c>
      <c r="P995" s="25">
        <v>1</v>
      </c>
      <c r="Q995" s="25">
        <v>2</v>
      </c>
      <c r="R995" s="25">
        <v>2</v>
      </c>
      <c r="S995" s="25">
        <v>1</v>
      </c>
      <c r="T995" s="25">
        <v>5</v>
      </c>
      <c r="U995" s="25">
        <v>2</v>
      </c>
      <c r="V995" s="25">
        <v>2</v>
      </c>
      <c r="W995" s="25">
        <v>2</v>
      </c>
      <c r="X995" s="25">
        <v>5</v>
      </c>
      <c r="Y995" s="25">
        <v>5</v>
      </c>
    </row>
    <row r="996" spans="2:25" x14ac:dyDescent="0.25">
      <c r="B996" s="25">
        <v>1991</v>
      </c>
      <c r="C996" s="25" t="s">
        <v>31</v>
      </c>
      <c r="D996" s="25" t="s">
        <v>66</v>
      </c>
      <c r="E996" s="25">
        <v>0</v>
      </c>
      <c r="F996" s="25" t="s">
        <v>32</v>
      </c>
      <c r="G996" s="25">
        <v>34</v>
      </c>
      <c r="H996" s="25">
        <v>630000</v>
      </c>
      <c r="I996" s="25">
        <f>_xlfn.XLOOKUP('Clients Clustering'!B996,Data!P:P,Data!D:D)</f>
        <v>1620000</v>
      </c>
      <c r="K996" s="25">
        <f t="shared" si="30"/>
        <v>0.17418574053467675</v>
      </c>
      <c r="L996" s="25">
        <f t="shared" si="31"/>
        <v>-7.6882272453467543E-2</v>
      </c>
      <c r="P996" s="25">
        <v>1</v>
      </c>
      <c r="Q996" s="25">
        <v>1</v>
      </c>
      <c r="R996" s="25">
        <v>3</v>
      </c>
      <c r="S996" s="25">
        <v>2</v>
      </c>
      <c r="T996" s="25">
        <v>4</v>
      </c>
      <c r="U996" s="25">
        <v>6</v>
      </c>
      <c r="V996" s="25">
        <v>7</v>
      </c>
      <c r="W996" s="25">
        <v>7</v>
      </c>
      <c r="X996" s="25">
        <v>4</v>
      </c>
      <c r="Y996" s="25">
        <v>6</v>
      </c>
    </row>
    <row r="997" spans="2:25" x14ac:dyDescent="0.25">
      <c r="B997" s="25">
        <v>1992</v>
      </c>
      <c r="C997" s="25" t="s">
        <v>31</v>
      </c>
      <c r="D997" s="25" t="s">
        <v>65</v>
      </c>
      <c r="E997" s="25">
        <v>3</v>
      </c>
      <c r="F997" s="25" t="s">
        <v>33</v>
      </c>
      <c r="G997" s="25">
        <v>40</v>
      </c>
      <c r="H997" s="25">
        <v>930000</v>
      </c>
      <c r="I997" s="25">
        <f>_xlfn.XLOOKUP('Clients Clustering'!B997,Data!P:P,Data!D:D)</f>
        <v>3180000</v>
      </c>
      <c r="K997" s="25">
        <f t="shared" si="30"/>
        <v>1.7082282453316977</v>
      </c>
      <c r="L997" s="25">
        <f t="shared" si="31"/>
        <v>2.7134393084124437</v>
      </c>
      <c r="P997" s="25">
        <v>1</v>
      </c>
      <c r="Q997" s="25">
        <v>2</v>
      </c>
      <c r="R997" s="25">
        <v>2</v>
      </c>
      <c r="S997" s="25">
        <v>1</v>
      </c>
      <c r="T997" s="25">
        <v>5</v>
      </c>
      <c r="U997" s="25">
        <v>2</v>
      </c>
      <c r="V997" s="25">
        <v>2</v>
      </c>
      <c r="W997" s="25">
        <v>2</v>
      </c>
      <c r="X997" s="25">
        <v>5</v>
      </c>
      <c r="Y997" s="25">
        <v>5</v>
      </c>
    </row>
    <row r="998" spans="2:25" x14ac:dyDescent="0.25">
      <c r="B998" s="25">
        <v>1993</v>
      </c>
      <c r="C998" s="25" t="s">
        <v>31</v>
      </c>
      <c r="D998" s="25" t="s">
        <v>65</v>
      </c>
      <c r="E998" s="25">
        <v>2</v>
      </c>
      <c r="F998" s="25" t="s">
        <v>32</v>
      </c>
      <c r="G998" s="25">
        <v>64</v>
      </c>
      <c r="H998" s="25">
        <v>580000</v>
      </c>
      <c r="I998" s="25">
        <f>_xlfn.XLOOKUP('Clients Clustering'!B998,Data!P:P,Data!D:D)</f>
        <v>1830000</v>
      </c>
      <c r="K998" s="25">
        <f t="shared" si="30"/>
        <v>-8.1488010264826743E-2</v>
      </c>
      <c r="L998" s="25">
        <f t="shared" si="31"/>
        <v>0.29873794035540513</v>
      </c>
      <c r="P998" s="25">
        <v>1</v>
      </c>
      <c r="Q998" s="25">
        <v>2</v>
      </c>
      <c r="R998" s="25">
        <v>2</v>
      </c>
      <c r="S998" s="25">
        <v>4</v>
      </c>
      <c r="T998" s="25">
        <v>3</v>
      </c>
      <c r="U998" s="25">
        <v>4</v>
      </c>
      <c r="V998" s="25">
        <v>5</v>
      </c>
      <c r="W998" s="25">
        <v>4</v>
      </c>
      <c r="X998" s="25">
        <v>3</v>
      </c>
      <c r="Y998" s="25">
        <v>4</v>
      </c>
    </row>
    <row r="999" spans="2:25" x14ac:dyDescent="0.25">
      <c r="B999" s="25">
        <v>1994</v>
      </c>
      <c r="C999" s="25" t="s">
        <v>31</v>
      </c>
      <c r="D999" s="25" t="s">
        <v>65</v>
      </c>
      <c r="E999" s="25">
        <v>2</v>
      </c>
      <c r="F999" s="25" t="s">
        <v>32</v>
      </c>
      <c r="G999" s="25">
        <v>55</v>
      </c>
      <c r="H999" s="25">
        <v>320000</v>
      </c>
      <c r="I999" s="25">
        <f>_xlfn.XLOOKUP('Clients Clustering'!B999,Data!P:P,Data!D:D)</f>
        <v>930000</v>
      </c>
      <c r="K999" s="25">
        <f t="shared" si="30"/>
        <v>-1.4109915144222449</v>
      </c>
      <c r="L999" s="25">
        <f t="shared" si="31"/>
        <v>-1.3110629716826205</v>
      </c>
      <c r="P999" s="25">
        <v>1</v>
      </c>
      <c r="Q999" s="25">
        <v>1</v>
      </c>
      <c r="R999" s="25">
        <v>3</v>
      </c>
      <c r="S999" s="25">
        <v>2</v>
      </c>
      <c r="T999" s="25">
        <v>4</v>
      </c>
      <c r="U999" s="25">
        <v>6</v>
      </c>
      <c r="V999" s="25">
        <v>7</v>
      </c>
      <c r="W999" s="25">
        <v>7</v>
      </c>
      <c r="X999" s="25">
        <v>4</v>
      </c>
      <c r="Y999" s="25">
        <v>6</v>
      </c>
    </row>
    <row r="1000" spans="2:25" x14ac:dyDescent="0.25">
      <c r="B1000" s="25">
        <v>1995</v>
      </c>
      <c r="C1000" s="25" t="s">
        <v>31</v>
      </c>
      <c r="D1000" s="25" t="s">
        <v>65</v>
      </c>
      <c r="E1000" s="25">
        <v>4</v>
      </c>
      <c r="F1000" s="25" t="s">
        <v>33</v>
      </c>
      <c r="G1000" s="25">
        <v>45</v>
      </c>
      <c r="H1000" s="25">
        <v>860000</v>
      </c>
      <c r="I1000" s="25">
        <f>_xlfn.XLOOKUP('Clients Clustering'!B1000,Data!P:P,Data!D:D)</f>
        <v>2640000</v>
      </c>
      <c r="K1000" s="25">
        <f t="shared" si="30"/>
        <v>1.3502849942123929</v>
      </c>
      <c r="L1000" s="25">
        <f t="shared" si="31"/>
        <v>1.7475587611896284</v>
      </c>
      <c r="P1000" s="25">
        <v>1</v>
      </c>
      <c r="Q1000" s="25">
        <v>2</v>
      </c>
      <c r="R1000" s="25">
        <v>2</v>
      </c>
      <c r="S1000" s="25">
        <v>4</v>
      </c>
      <c r="T1000" s="25">
        <v>3</v>
      </c>
      <c r="U1000" s="25">
        <v>4</v>
      </c>
      <c r="V1000" s="25">
        <v>5</v>
      </c>
      <c r="W1000" s="25">
        <v>4</v>
      </c>
      <c r="X1000" s="25">
        <v>3</v>
      </c>
      <c r="Y1000" s="25">
        <v>4</v>
      </c>
    </row>
    <row r="1001" spans="2:25" x14ac:dyDescent="0.25">
      <c r="B1001" s="25">
        <v>1996</v>
      </c>
      <c r="C1001" s="25" t="s">
        <v>31</v>
      </c>
      <c r="D1001" s="25" t="s">
        <v>65</v>
      </c>
      <c r="E1001" s="25">
        <v>3</v>
      </c>
      <c r="F1001" s="25" t="s">
        <v>32</v>
      </c>
      <c r="G1001" s="25">
        <v>46</v>
      </c>
      <c r="H1001" s="25">
        <v>400000</v>
      </c>
      <c r="I1001" s="25">
        <f>_xlfn.XLOOKUP('Clients Clustering'!B1001,Data!P:P,Data!D:D)</f>
        <v>1030000</v>
      </c>
      <c r="K1001" s="25">
        <f t="shared" si="30"/>
        <v>-1.0019135131430392</v>
      </c>
      <c r="L1001" s="25">
        <f t="shared" si="31"/>
        <v>-1.1321962036783955</v>
      </c>
      <c r="P1001" s="25">
        <v>1</v>
      </c>
      <c r="Q1001" s="25">
        <v>2</v>
      </c>
      <c r="R1001" s="25">
        <v>2</v>
      </c>
      <c r="S1001" s="25">
        <v>1</v>
      </c>
      <c r="T1001" s="25">
        <v>5</v>
      </c>
      <c r="U1001" s="25">
        <v>2</v>
      </c>
      <c r="V1001" s="25">
        <v>2</v>
      </c>
      <c r="W1001" s="25">
        <v>2</v>
      </c>
      <c r="X1001" s="25">
        <v>5</v>
      </c>
      <c r="Y1001" s="25">
        <v>5</v>
      </c>
    </row>
    <row r="1002" spans="2:25" x14ac:dyDescent="0.25">
      <c r="B1002" s="25">
        <v>1997</v>
      </c>
      <c r="C1002" s="25" t="s">
        <v>31</v>
      </c>
      <c r="D1002" s="25" t="s">
        <v>65</v>
      </c>
      <c r="E1002" s="25">
        <v>2</v>
      </c>
      <c r="F1002" s="25" t="s">
        <v>33</v>
      </c>
      <c r="G1002" s="25">
        <v>43</v>
      </c>
      <c r="H1002" s="25">
        <v>670000</v>
      </c>
      <c r="I1002" s="25">
        <f>_xlfn.XLOOKUP('Clients Clustering'!B1002,Data!P:P,Data!D:D)</f>
        <v>1590000</v>
      </c>
      <c r="K1002" s="25">
        <f t="shared" si="30"/>
        <v>0.37872474117427957</v>
      </c>
      <c r="L1002" s="25">
        <f t="shared" si="31"/>
        <v>-0.13054230285473506</v>
      </c>
      <c r="P1002" s="25">
        <v>1</v>
      </c>
      <c r="Q1002" s="25">
        <v>2</v>
      </c>
      <c r="R1002" s="25">
        <v>2</v>
      </c>
      <c r="S1002" s="25">
        <v>4</v>
      </c>
      <c r="T1002" s="25">
        <v>3</v>
      </c>
      <c r="U1002" s="25">
        <v>4</v>
      </c>
      <c r="V1002" s="25">
        <v>5</v>
      </c>
      <c r="W1002" s="25">
        <v>4</v>
      </c>
      <c r="X1002" s="25">
        <v>3</v>
      </c>
      <c r="Y1002" s="25">
        <v>4</v>
      </c>
    </row>
    <row r="1003" spans="2:25" x14ac:dyDescent="0.25">
      <c r="B1003" s="25">
        <v>1998</v>
      </c>
      <c r="C1003" s="25" t="s">
        <v>31</v>
      </c>
      <c r="D1003" s="25" t="s">
        <v>65</v>
      </c>
      <c r="E1003" s="25">
        <v>3</v>
      </c>
      <c r="F1003" s="25" t="s">
        <v>33</v>
      </c>
      <c r="G1003" s="25">
        <v>59</v>
      </c>
      <c r="H1003" s="25">
        <v>270000</v>
      </c>
      <c r="I1003" s="25">
        <f>_xlfn.XLOOKUP('Clients Clustering'!B1003,Data!P:P,Data!D:D)</f>
        <v>900000</v>
      </c>
      <c r="K1003" s="25">
        <f t="shared" si="30"/>
        <v>-1.6666652652217484</v>
      </c>
      <c r="L1003" s="25">
        <f t="shared" si="31"/>
        <v>-1.3647230020838881</v>
      </c>
      <c r="P1003" s="25">
        <v>1</v>
      </c>
      <c r="Q1003" s="25">
        <v>2</v>
      </c>
      <c r="R1003" s="25">
        <v>2</v>
      </c>
      <c r="S1003" s="25">
        <v>1</v>
      </c>
      <c r="T1003" s="25">
        <v>5</v>
      </c>
      <c r="U1003" s="25">
        <v>2</v>
      </c>
      <c r="V1003" s="25">
        <v>2</v>
      </c>
      <c r="W1003" s="25">
        <v>2</v>
      </c>
      <c r="X1003" s="25">
        <v>5</v>
      </c>
      <c r="Y1003" s="25">
        <v>8</v>
      </c>
    </row>
    <row r="1004" spans="2:25" x14ac:dyDescent="0.25">
      <c r="B1004" s="25">
        <v>1999</v>
      </c>
      <c r="C1004" s="25" t="s">
        <v>31</v>
      </c>
      <c r="D1004" s="25" t="s">
        <v>65</v>
      </c>
      <c r="E1004" s="25">
        <v>4</v>
      </c>
      <c r="F1004" s="25" t="s">
        <v>33</v>
      </c>
      <c r="G1004" s="25">
        <v>52</v>
      </c>
      <c r="H1004" s="25">
        <v>550000</v>
      </c>
      <c r="I1004" s="25">
        <f>_xlfn.XLOOKUP('Clients Clustering'!B1004,Data!P:P,Data!D:D)</f>
        <v>1460000</v>
      </c>
      <c r="K1004" s="25">
        <f t="shared" si="30"/>
        <v>-0.23489226074452885</v>
      </c>
      <c r="L1004" s="25">
        <f t="shared" si="31"/>
        <v>-0.36306910126022768</v>
      </c>
    </row>
  </sheetData>
  <mergeCells count="1">
    <mergeCell ref="O3:Y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D732-3F5A-4CAF-B599-9C7F6703D61F}">
  <dimension ref="B1:V1000"/>
  <sheetViews>
    <sheetView workbookViewId="0"/>
  </sheetViews>
  <sheetFormatPr defaultRowHeight="13.8" x14ac:dyDescent="0.25"/>
  <cols>
    <col min="1" max="1" width="2.44140625" style="1" customWidth="1"/>
    <col min="2" max="2" width="5.44140625" style="1" bestFit="1" customWidth="1"/>
    <col min="3" max="3" width="7.88671875" style="1" bestFit="1" customWidth="1"/>
    <col min="4" max="4" width="22.44140625" style="1" bestFit="1" customWidth="1"/>
    <col min="5" max="5" width="19.6640625" style="1" bestFit="1" customWidth="1"/>
    <col min="6" max="6" width="10.5546875" style="1" bestFit="1" customWidth="1"/>
    <col min="7" max="7" width="4.5546875" style="1" bestFit="1" customWidth="1"/>
    <col min="8" max="8" width="15.33203125" style="1" bestFit="1" customWidth="1"/>
    <col min="9" max="9" width="8.77734375" style="1" bestFit="1" customWidth="1"/>
    <col min="10" max="10" width="7.6640625" style="1" bestFit="1" customWidth="1"/>
    <col min="11" max="16384" width="8.88671875" style="1"/>
  </cols>
  <sheetData>
    <row r="1" spans="2:10" x14ac:dyDescent="0.25">
      <c r="B1" s="26" t="s">
        <v>24</v>
      </c>
      <c r="C1" s="26" t="s">
        <v>25</v>
      </c>
      <c r="D1" s="26" t="s">
        <v>26</v>
      </c>
      <c r="E1" s="26" t="s">
        <v>27</v>
      </c>
      <c r="F1" s="26" t="s">
        <v>28</v>
      </c>
      <c r="G1" s="26" t="s">
        <v>29</v>
      </c>
      <c r="H1" s="26" t="s">
        <v>30</v>
      </c>
      <c r="I1" s="26" t="s">
        <v>2</v>
      </c>
      <c r="J1" s="26" t="s">
        <v>138</v>
      </c>
    </row>
    <row r="2" spans="2:10" x14ac:dyDescent="0.25">
      <c r="B2" s="25">
        <v>1001</v>
      </c>
      <c r="C2" s="25" t="s">
        <v>31</v>
      </c>
      <c r="D2" s="25" t="s">
        <v>64</v>
      </c>
      <c r="E2" s="25">
        <v>0</v>
      </c>
      <c r="F2" s="25" t="s">
        <v>33</v>
      </c>
      <c r="G2" s="25">
        <v>34</v>
      </c>
      <c r="H2" s="25">
        <v>530000</v>
      </c>
      <c r="I2" s="25">
        <v>1340000</v>
      </c>
      <c r="J2" s="1">
        <v>5</v>
      </c>
    </row>
    <row r="3" spans="2:10" x14ac:dyDescent="0.25">
      <c r="B3" s="25">
        <v>1002</v>
      </c>
      <c r="C3" s="25" t="s">
        <v>31</v>
      </c>
      <c r="D3" s="25" t="s">
        <v>65</v>
      </c>
      <c r="E3" s="25">
        <v>4</v>
      </c>
      <c r="F3" s="25" t="s">
        <v>33</v>
      </c>
      <c r="G3" s="25">
        <v>50</v>
      </c>
      <c r="H3" s="25">
        <v>720000</v>
      </c>
      <c r="I3" s="25">
        <v>1240000</v>
      </c>
      <c r="J3" s="1">
        <v>2</v>
      </c>
    </row>
    <row r="4" spans="2:10" x14ac:dyDescent="0.25">
      <c r="B4" s="25">
        <v>1003</v>
      </c>
      <c r="C4" s="25" t="s">
        <v>31</v>
      </c>
      <c r="D4" s="25" t="s">
        <v>65</v>
      </c>
      <c r="E4" s="25">
        <v>4</v>
      </c>
      <c r="F4" s="25" t="s">
        <v>33</v>
      </c>
      <c r="G4" s="25">
        <v>40</v>
      </c>
      <c r="H4" s="25">
        <v>580000</v>
      </c>
      <c r="I4" s="25">
        <v>1540000</v>
      </c>
      <c r="J4" s="1">
        <v>5</v>
      </c>
    </row>
    <row r="5" spans="2:10" x14ac:dyDescent="0.25">
      <c r="B5" s="25">
        <v>1004</v>
      </c>
      <c r="C5" s="25" t="s">
        <v>31</v>
      </c>
      <c r="D5" s="25" t="s">
        <v>66</v>
      </c>
      <c r="E5" s="25">
        <v>0</v>
      </c>
      <c r="F5" s="25" t="s">
        <v>33</v>
      </c>
      <c r="G5" s="25">
        <v>30</v>
      </c>
      <c r="H5" s="25">
        <v>410000</v>
      </c>
      <c r="I5" s="25">
        <v>850000</v>
      </c>
      <c r="J5" s="1">
        <v>3</v>
      </c>
    </row>
    <row r="6" spans="2:10" x14ac:dyDescent="0.25">
      <c r="B6" s="25">
        <v>1005</v>
      </c>
      <c r="C6" s="25" t="s">
        <v>31</v>
      </c>
      <c r="D6" s="25" t="s">
        <v>65</v>
      </c>
      <c r="E6" s="25">
        <v>4</v>
      </c>
      <c r="F6" s="25" t="s">
        <v>32</v>
      </c>
      <c r="G6" s="25">
        <v>64</v>
      </c>
      <c r="H6" s="25">
        <v>620000</v>
      </c>
      <c r="I6" s="25">
        <v>1640000</v>
      </c>
      <c r="J6" s="1">
        <v>5</v>
      </c>
    </row>
    <row r="7" spans="2:10" x14ac:dyDescent="0.25">
      <c r="B7" s="25">
        <v>1006</v>
      </c>
      <c r="C7" s="25" t="s">
        <v>31</v>
      </c>
      <c r="D7" s="25" t="s">
        <v>65</v>
      </c>
      <c r="E7" s="25">
        <v>2</v>
      </c>
      <c r="F7" s="25" t="s">
        <v>33</v>
      </c>
      <c r="G7" s="25">
        <v>63</v>
      </c>
      <c r="H7" s="25">
        <v>590000</v>
      </c>
      <c r="I7" s="25">
        <v>1780000</v>
      </c>
      <c r="J7" s="1">
        <v>5</v>
      </c>
    </row>
    <row r="8" spans="2:10" x14ac:dyDescent="0.25">
      <c r="B8" s="25">
        <v>1007</v>
      </c>
      <c r="C8" s="25" t="s">
        <v>34</v>
      </c>
      <c r="D8" s="25" t="s">
        <v>65</v>
      </c>
      <c r="E8" s="25">
        <v>4</v>
      </c>
      <c r="F8" s="25" t="s">
        <v>33</v>
      </c>
      <c r="G8" s="25">
        <v>61</v>
      </c>
      <c r="H8" s="25">
        <v>380000</v>
      </c>
      <c r="I8" s="25">
        <v>1340000</v>
      </c>
      <c r="J8" s="1">
        <v>3</v>
      </c>
    </row>
    <row r="9" spans="2:10" x14ac:dyDescent="0.25">
      <c r="B9" s="25">
        <v>1008</v>
      </c>
      <c r="C9" s="25" t="s">
        <v>34</v>
      </c>
      <c r="D9" s="25" t="s">
        <v>65</v>
      </c>
      <c r="E9" s="25">
        <v>2</v>
      </c>
      <c r="F9" s="25" t="s">
        <v>32</v>
      </c>
      <c r="G9" s="25">
        <v>61</v>
      </c>
      <c r="H9" s="25">
        <v>550000</v>
      </c>
      <c r="I9" s="25">
        <v>1590000</v>
      </c>
      <c r="J9" s="1">
        <v>5</v>
      </c>
    </row>
    <row r="10" spans="2:10" x14ac:dyDescent="0.25">
      <c r="B10" s="25">
        <v>1009</v>
      </c>
      <c r="C10" s="25" t="s">
        <v>34</v>
      </c>
      <c r="D10" s="25" t="s">
        <v>65</v>
      </c>
      <c r="E10" s="25">
        <v>4</v>
      </c>
      <c r="F10" s="25" t="s">
        <v>33</v>
      </c>
      <c r="G10" s="25">
        <v>61</v>
      </c>
      <c r="H10" s="25">
        <v>1010000</v>
      </c>
      <c r="I10" s="25">
        <v>3160000</v>
      </c>
      <c r="J10" s="1">
        <v>4</v>
      </c>
    </row>
    <row r="11" spans="2:10" x14ac:dyDescent="0.25">
      <c r="B11" s="25">
        <v>1010</v>
      </c>
      <c r="C11" s="25" t="s">
        <v>31</v>
      </c>
      <c r="D11" s="25" t="s">
        <v>65</v>
      </c>
      <c r="E11" s="25">
        <v>2</v>
      </c>
      <c r="F11" s="25" t="s">
        <v>33</v>
      </c>
      <c r="G11" s="25">
        <v>43</v>
      </c>
      <c r="H11" s="25">
        <v>670000</v>
      </c>
      <c r="I11" s="25">
        <v>1750000</v>
      </c>
      <c r="J11" s="1">
        <v>5</v>
      </c>
    </row>
    <row r="12" spans="2:10" x14ac:dyDescent="0.25">
      <c r="B12" s="25">
        <v>1011</v>
      </c>
      <c r="C12" s="25" t="s">
        <v>31</v>
      </c>
      <c r="D12" s="25" t="s">
        <v>65</v>
      </c>
      <c r="E12" s="25">
        <v>2</v>
      </c>
      <c r="F12" s="25" t="s">
        <v>33</v>
      </c>
      <c r="G12" s="25">
        <v>40</v>
      </c>
      <c r="H12" s="25">
        <v>530000</v>
      </c>
      <c r="I12" s="25">
        <v>1550000</v>
      </c>
      <c r="J12" s="1">
        <v>5</v>
      </c>
    </row>
    <row r="13" spans="2:10" x14ac:dyDescent="0.25">
      <c r="B13" s="25">
        <v>1012</v>
      </c>
      <c r="C13" s="25" t="s">
        <v>31</v>
      </c>
      <c r="D13" s="25" t="s">
        <v>66</v>
      </c>
      <c r="E13" s="25">
        <v>0</v>
      </c>
      <c r="F13" s="25" t="s">
        <v>32</v>
      </c>
      <c r="G13" s="25">
        <v>37</v>
      </c>
      <c r="H13" s="25">
        <v>480000</v>
      </c>
      <c r="I13" s="25">
        <v>1780000</v>
      </c>
      <c r="J13" s="1">
        <v>5</v>
      </c>
    </row>
    <row r="14" spans="2:10" x14ac:dyDescent="0.25">
      <c r="B14" s="25">
        <v>1013</v>
      </c>
      <c r="C14" s="25" t="s">
        <v>31</v>
      </c>
      <c r="D14" s="25" t="s">
        <v>65</v>
      </c>
      <c r="E14" s="25">
        <v>4</v>
      </c>
      <c r="F14" s="25" t="s">
        <v>32</v>
      </c>
      <c r="G14" s="25">
        <v>57</v>
      </c>
      <c r="H14" s="25">
        <v>740000</v>
      </c>
      <c r="I14" s="25">
        <v>1300000</v>
      </c>
      <c r="J14" s="1">
        <v>2</v>
      </c>
    </row>
    <row r="15" spans="2:10" x14ac:dyDescent="0.25">
      <c r="B15" s="25">
        <v>1014</v>
      </c>
      <c r="C15" s="25" t="s">
        <v>31</v>
      </c>
      <c r="D15" s="25" t="s">
        <v>65</v>
      </c>
      <c r="E15" s="25">
        <v>3</v>
      </c>
      <c r="F15" s="25" t="s">
        <v>33</v>
      </c>
      <c r="G15" s="25">
        <v>50</v>
      </c>
      <c r="H15" s="25">
        <v>530000</v>
      </c>
      <c r="I15" s="25">
        <v>1730000</v>
      </c>
      <c r="J15" s="1">
        <v>5</v>
      </c>
    </row>
    <row r="16" spans="2:10" x14ac:dyDescent="0.25">
      <c r="B16" s="25">
        <v>1015</v>
      </c>
      <c r="C16" s="25" t="s">
        <v>31</v>
      </c>
      <c r="D16" s="25" t="s">
        <v>65</v>
      </c>
      <c r="E16" s="25">
        <v>4</v>
      </c>
      <c r="F16" s="25" t="s">
        <v>33</v>
      </c>
      <c r="G16" s="25">
        <v>50</v>
      </c>
      <c r="H16" s="25">
        <v>900000</v>
      </c>
      <c r="I16" s="25">
        <v>2640000</v>
      </c>
      <c r="J16" s="1">
        <v>4</v>
      </c>
    </row>
    <row r="17" spans="2:22" x14ac:dyDescent="0.25">
      <c r="B17" s="25">
        <v>1016</v>
      </c>
      <c r="C17" s="25" t="s">
        <v>34</v>
      </c>
      <c r="D17" s="25" t="s">
        <v>65</v>
      </c>
      <c r="E17" s="25">
        <v>4</v>
      </c>
      <c r="F17" s="25" t="s">
        <v>33</v>
      </c>
      <c r="G17" s="25">
        <v>53</v>
      </c>
      <c r="H17" s="25">
        <v>350000</v>
      </c>
      <c r="I17" s="25">
        <v>2060000</v>
      </c>
      <c r="J17" s="1">
        <v>1</v>
      </c>
    </row>
    <row r="18" spans="2:22" x14ac:dyDescent="0.25">
      <c r="B18" s="25">
        <v>1017</v>
      </c>
      <c r="C18" s="25" t="s">
        <v>31</v>
      </c>
      <c r="D18" s="25" t="s">
        <v>65</v>
      </c>
      <c r="E18" s="25">
        <v>4</v>
      </c>
      <c r="F18" s="25" t="s">
        <v>33</v>
      </c>
      <c r="G18" s="25">
        <v>57</v>
      </c>
      <c r="H18" s="25">
        <v>480000</v>
      </c>
      <c r="I18" s="25">
        <v>1880000</v>
      </c>
      <c r="J18" s="1">
        <v>5</v>
      </c>
    </row>
    <row r="19" spans="2:22" x14ac:dyDescent="0.25">
      <c r="B19" s="25">
        <v>1018</v>
      </c>
      <c r="C19" s="25" t="s">
        <v>31</v>
      </c>
      <c r="D19" s="25" t="s">
        <v>65</v>
      </c>
      <c r="E19" s="25">
        <v>2</v>
      </c>
      <c r="F19" s="25" t="s">
        <v>33</v>
      </c>
      <c r="G19" s="25">
        <v>58</v>
      </c>
      <c r="H19" s="25">
        <v>590000</v>
      </c>
      <c r="I19" s="25">
        <v>1260000</v>
      </c>
      <c r="J19" s="1">
        <v>5</v>
      </c>
    </row>
    <row r="20" spans="2:22" x14ac:dyDescent="0.25">
      <c r="B20" s="25">
        <v>1019</v>
      </c>
      <c r="C20" s="25" t="s">
        <v>31</v>
      </c>
      <c r="D20" s="25" t="s">
        <v>65</v>
      </c>
      <c r="E20" s="25">
        <v>2</v>
      </c>
      <c r="F20" s="25" t="s">
        <v>32</v>
      </c>
      <c r="G20" s="25">
        <v>43</v>
      </c>
      <c r="H20" s="25">
        <v>320000</v>
      </c>
      <c r="I20" s="25">
        <v>790000</v>
      </c>
      <c r="J20" s="1">
        <v>3</v>
      </c>
    </row>
    <row r="21" spans="2:22" x14ac:dyDescent="0.25">
      <c r="B21" s="25">
        <v>1020</v>
      </c>
      <c r="C21" s="25" t="s">
        <v>31</v>
      </c>
      <c r="D21" s="25" t="s">
        <v>65</v>
      </c>
      <c r="E21" s="25">
        <v>2</v>
      </c>
      <c r="F21" s="25" t="s">
        <v>33</v>
      </c>
      <c r="G21" s="25">
        <v>59</v>
      </c>
      <c r="H21" s="25">
        <v>480000</v>
      </c>
      <c r="I21" s="25">
        <v>1460000</v>
      </c>
      <c r="J21" s="1">
        <v>5</v>
      </c>
    </row>
    <row r="22" spans="2:22" x14ac:dyDescent="0.25">
      <c r="B22" s="25">
        <v>1021</v>
      </c>
      <c r="C22" s="25" t="s">
        <v>31</v>
      </c>
      <c r="D22" s="25" t="s">
        <v>65</v>
      </c>
      <c r="E22" s="25">
        <v>4</v>
      </c>
      <c r="F22" s="25" t="s">
        <v>33</v>
      </c>
      <c r="G22" s="25">
        <v>56</v>
      </c>
      <c r="H22" s="25">
        <v>420000</v>
      </c>
      <c r="I22" s="25">
        <v>1990000</v>
      </c>
      <c r="J22" s="1">
        <v>1</v>
      </c>
    </row>
    <row r="23" spans="2:22" x14ac:dyDescent="0.25">
      <c r="B23" s="25">
        <v>1022</v>
      </c>
      <c r="C23" s="25" t="s">
        <v>31</v>
      </c>
      <c r="D23" s="25" t="s">
        <v>65</v>
      </c>
      <c r="E23" s="25">
        <v>3</v>
      </c>
      <c r="F23" s="25" t="s">
        <v>33</v>
      </c>
      <c r="G23" s="25">
        <v>40</v>
      </c>
      <c r="H23" s="25">
        <v>370000</v>
      </c>
      <c r="I23" s="25">
        <v>2420000</v>
      </c>
      <c r="J23" s="1">
        <v>1</v>
      </c>
    </row>
    <row r="24" spans="2:22" x14ac:dyDescent="0.25">
      <c r="B24" s="25">
        <v>1023</v>
      </c>
      <c r="C24" s="25" t="s">
        <v>34</v>
      </c>
      <c r="D24" s="25" t="s">
        <v>65</v>
      </c>
      <c r="E24" s="25">
        <v>2</v>
      </c>
      <c r="F24" s="25" t="s">
        <v>32</v>
      </c>
      <c r="G24" s="25">
        <v>41</v>
      </c>
      <c r="H24" s="25">
        <v>510000</v>
      </c>
      <c r="I24" s="25">
        <v>1460000</v>
      </c>
      <c r="J24" s="1">
        <v>5</v>
      </c>
    </row>
    <row r="25" spans="2:22" x14ac:dyDescent="0.25">
      <c r="B25" s="25">
        <v>1024</v>
      </c>
      <c r="C25" s="25" t="s">
        <v>31</v>
      </c>
      <c r="D25" s="25" t="s">
        <v>65</v>
      </c>
      <c r="E25" s="25">
        <v>4</v>
      </c>
      <c r="F25" s="25" t="s">
        <v>32</v>
      </c>
      <c r="G25" s="25">
        <v>62</v>
      </c>
      <c r="H25" s="25">
        <v>640000</v>
      </c>
      <c r="I25" s="25">
        <v>1540000</v>
      </c>
      <c r="J25" s="1">
        <v>5</v>
      </c>
    </row>
    <row r="26" spans="2:22" x14ac:dyDescent="0.25">
      <c r="B26" s="25">
        <v>1025</v>
      </c>
      <c r="C26" s="25" t="s">
        <v>31</v>
      </c>
      <c r="D26" s="25" t="s">
        <v>65</v>
      </c>
      <c r="E26" s="25">
        <v>4</v>
      </c>
      <c r="F26" s="25" t="s">
        <v>32</v>
      </c>
      <c r="G26" s="25">
        <v>40</v>
      </c>
      <c r="H26" s="25">
        <v>430000</v>
      </c>
      <c r="I26" s="25">
        <v>2160000</v>
      </c>
      <c r="J26" s="1">
        <v>1</v>
      </c>
      <c r="K26" s="41" t="s">
        <v>139</v>
      </c>
      <c r="L26" s="41"/>
      <c r="M26" s="41"/>
      <c r="N26" s="41"/>
      <c r="O26" s="41"/>
      <c r="P26" s="41"/>
      <c r="Q26" s="41"/>
      <c r="R26" s="41"/>
      <c r="S26" s="41"/>
      <c r="T26" s="41"/>
      <c r="U26" s="41"/>
      <c r="V26" s="41"/>
    </row>
    <row r="27" spans="2:22" x14ac:dyDescent="0.25">
      <c r="B27" s="25">
        <v>1026</v>
      </c>
      <c r="C27" s="25" t="s">
        <v>31</v>
      </c>
      <c r="D27" s="25" t="s">
        <v>65</v>
      </c>
      <c r="E27" s="25">
        <v>2</v>
      </c>
      <c r="F27" s="25" t="s">
        <v>32</v>
      </c>
      <c r="G27" s="25">
        <v>55</v>
      </c>
      <c r="H27" s="25">
        <v>530000</v>
      </c>
      <c r="I27" s="25">
        <v>1800000</v>
      </c>
      <c r="J27" s="1">
        <v>5</v>
      </c>
      <c r="K27" s="41"/>
      <c r="L27" s="41"/>
      <c r="M27" s="41"/>
      <c r="N27" s="41"/>
      <c r="O27" s="41"/>
      <c r="P27" s="41"/>
      <c r="Q27" s="41"/>
      <c r="R27" s="41"/>
      <c r="S27" s="41"/>
      <c r="T27" s="41"/>
      <c r="U27" s="41"/>
      <c r="V27" s="41"/>
    </row>
    <row r="28" spans="2:22" x14ac:dyDescent="0.25">
      <c r="B28" s="25">
        <v>1027</v>
      </c>
      <c r="C28" s="25" t="s">
        <v>34</v>
      </c>
      <c r="D28" s="25" t="s">
        <v>65</v>
      </c>
      <c r="E28" s="25">
        <v>4</v>
      </c>
      <c r="F28" s="25" t="s">
        <v>33</v>
      </c>
      <c r="G28" s="25">
        <v>49</v>
      </c>
      <c r="H28" s="25">
        <v>430000</v>
      </c>
      <c r="I28" s="25">
        <v>2600000</v>
      </c>
      <c r="J28" s="1">
        <v>1</v>
      </c>
      <c r="K28" s="1" t="s">
        <v>151</v>
      </c>
    </row>
    <row r="29" spans="2:22" x14ac:dyDescent="0.25">
      <c r="B29" s="25">
        <v>1028</v>
      </c>
      <c r="C29" s="25" t="s">
        <v>34</v>
      </c>
      <c r="D29" s="25" t="s">
        <v>65</v>
      </c>
      <c r="E29" s="25">
        <v>2</v>
      </c>
      <c r="F29" s="25" t="s">
        <v>33</v>
      </c>
      <c r="G29" s="25">
        <v>45</v>
      </c>
      <c r="H29" s="25">
        <v>540000</v>
      </c>
      <c r="I29" s="25">
        <v>1830000</v>
      </c>
      <c r="J29" s="1">
        <v>5</v>
      </c>
      <c r="K29" s="1" t="s">
        <v>152</v>
      </c>
    </row>
    <row r="30" spans="2:22" x14ac:dyDescent="0.25">
      <c r="B30" s="25">
        <v>1029</v>
      </c>
      <c r="C30" s="25" t="s">
        <v>31</v>
      </c>
      <c r="D30" s="25" t="s">
        <v>65</v>
      </c>
      <c r="E30" s="25">
        <v>3</v>
      </c>
      <c r="F30" s="25" t="s">
        <v>32</v>
      </c>
      <c r="G30" s="25">
        <v>56</v>
      </c>
      <c r="H30" s="25">
        <v>550000</v>
      </c>
      <c r="I30" s="25">
        <v>1830000</v>
      </c>
      <c r="J30" s="1">
        <v>5</v>
      </c>
      <c r="K30" s="1" t="s">
        <v>153</v>
      </c>
    </row>
    <row r="31" spans="2:22" x14ac:dyDescent="0.25">
      <c r="B31" s="25">
        <v>1030</v>
      </c>
      <c r="C31" s="25" t="s">
        <v>31</v>
      </c>
      <c r="D31" s="25" t="s">
        <v>66</v>
      </c>
      <c r="E31" s="25">
        <v>0</v>
      </c>
      <c r="F31" s="25" t="s">
        <v>33</v>
      </c>
      <c r="G31" s="25">
        <v>31</v>
      </c>
      <c r="H31" s="25">
        <v>430000</v>
      </c>
      <c r="I31" s="25">
        <v>1170000</v>
      </c>
      <c r="J31" s="1">
        <v>3</v>
      </c>
      <c r="K31" s="1" t="s">
        <v>154</v>
      </c>
    </row>
    <row r="32" spans="2:22" x14ac:dyDescent="0.25">
      <c r="B32" s="25">
        <v>1031</v>
      </c>
      <c r="C32" s="25" t="s">
        <v>34</v>
      </c>
      <c r="D32" s="25" t="s">
        <v>65</v>
      </c>
      <c r="E32" s="25">
        <v>2</v>
      </c>
      <c r="F32" s="25" t="s">
        <v>33</v>
      </c>
      <c r="G32" s="25">
        <v>49</v>
      </c>
      <c r="H32" s="25">
        <v>450000</v>
      </c>
      <c r="I32" s="25">
        <v>2780000</v>
      </c>
      <c r="J32" s="1">
        <v>1</v>
      </c>
      <c r="K32" s="1" t="s">
        <v>155</v>
      </c>
    </row>
    <row r="33" spans="2:10" x14ac:dyDescent="0.25">
      <c r="B33" s="25">
        <v>1032</v>
      </c>
      <c r="C33" s="25" t="s">
        <v>31</v>
      </c>
      <c r="D33" s="25" t="s">
        <v>65</v>
      </c>
      <c r="E33" s="25">
        <v>2</v>
      </c>
      <c r="F33" s="25" t="s">
        <v>32</v>
      </c>
      <c r="G33" s="25">
        <v>49</v>
      </c>
      <c r="H33" s="25">
        <v>520000</v>
      </c>
      <c r="I33" s="25">
        <v>1740000</v>
      </c>
      <c r="J33" s="1">
        <v>5</v>
      </c>
    </row>
    <row r="34" spans="2:10" x14ac:dyDescent="0.25">
      <c r="B34" s="25">
        <v>1033</v>
      </c>
      <c r="C34" s="25" t="s">
        <v>34</v>
      </c>
      <c r="D34" s="25" t="s">
        <v>65</v>
      </c>
      <c r="E34" s="25">
        <v>4</v>
      </c>
      <c r="F34" s="25" t="s">
        <v>33</v>
      </c>
      <c r="G34" s="25">
        <v>49</v>
      </c>
      <c r="H34" s="25">
        <v>350000</v>
      </c>
      <c r="I34" s="25">
        <v>1950000</v>
      </c>
      <c r="J34" s="1">
        <v>1</v>
      </c>
    </row>
    <row r="35" spans="2:10" x14ac:dyDescent="0.25">
      <c r="B35" s="25">
        <v>1034</v>
      </c>
      <c r="C35" s="25" t="s">
        <v>31</v>
      </c>
      <c r="D35" s="25" t="s">
        <v>66</v>
      </c>
      <c r="E35" s="25">
        <v>0</v>
      </c>
      <c r="F35" s="25" t="s">
        <v>32</v>
      </c>
      <c r="G35" s="25">
        <v>34</v>
      </c>
      <c r="H35" s="25">
        <v>600000</v>
      </c>
      <c r="I35" s="25">
        <v>870000</v>
      </c>
      <c r="J35" s="1">
        <v>2</v>
      </c>
    </row>
    <row r="36" spans="2:10" x14ac:dyDescent="0.25">
      <c r="B36" s="25">
        <v>1035</v>
      </c>
      <c r="C36" s="25" t="s">
        <v>31</v>
      </c>
      <c r="D36" s="25" t="s">
        <v>65</v>
      </c>
      <c r="E36" s="25">
        <v>4</v>
      </c>
      <c r="F36" s="25" t="s">
        <v>33</v>
      </c>
      <c r="G36" s="25">
        <v>50</v>
      </c>
      <c r="H36" s="25">
        <v>940000</v>
      </c>
      <c r="I36" s="25">
        <v>2600000</v>
      </c>
      <c r="J36" s="1">
        <v>4</v>
      </c>
    </row>
    <row r="37" spans="2:10" x14ac:dyDescent="0.25">
      <c r="B37" s="25">
        <v>1036</v>
      </c>
      <c r="C37" s="25" t="s">
        <v>31</v>
      </c>
      <c r="D37" s="25" t="s">
        <v>65</v>
      </c>
      <c r="E37" s="25">
        <v>3</v>
      </c>
      <c r="F37" s="25" t="s">
        <v>33</v>
      </c>
      <c r="G37" s="25">
        <v>43</v>
      </c>
      <c r="H37" s="25">
        <v>410000</v>
      </c>
      <c r="I37" s="25">
        <v>1920000</v>
      </c>
      <c r="J37" s="1">
        <v>1</v>
      </c>
    </row>
    <row r="38" spans="2:10" x14ac:dyDescent="0.25">
      <c r="B38" s="25">
        <v>1037</v>
      </c>
      <c r="C38" s="25" t="s">
        <v>31</v>
      </c>
      <c r="D38" s="25" t="s">
        <v>66</v>
      </c>
      <c r="E38" s="25">
        <v>0</v>
      </c>
      <c r="F38" s="25" t="s">
        <v>33</v>
      </c>
      <c r="G38" s="25">
        <v>31</v>
      </c>
      <c r="H38" s="25">
        <v>700000</v>
      </c>
      <c r="I38" s="25">
        <v>1030000</v>
      </c>
      <c r="J38" s="1">
        <v>2</v>
      </c>
    </row>
    <row r="39" spans="2:10" x14ac:dyDescent="0.25">
      <c r="B39" s="25">
        <v>1038</v>
      </c>
      <c r="C39" s="25" t="s">
        <v>31</v>
      </c>
      <c r="D39" s="25" t="s">
        <v>64</v>
      </c>
      <c r="E39" s="25">
        <v>0</v>
      </c>
      <c r="F39" s="25" t="s">
        <v>32</v>
      </c>
      <c r="G39" s="25">
        <v>41</v>
      </c>
      <c r="H39" s="25">
        <v>300000</v>
      </c>
      <c r="I39" s="25">
        <v>880000</v>
      </c>
      <c r="J39" s="1">
        <v>3</v>
      </c>
    </row>
    <row r="40" spans="2:10" x14ac:dyDescent="0.25">
      <c r="B40" s="25">
        <v>1039</v>
      </c>
      <c r="C40" s="25" t="s">
        <v>31</v>
      </c>
      <c r="D40" s="25" t="s">
        <v>65</v>
      </c>
      <c r="E40" s="25">
        <v>2</v>
      </c>
      <c r="F40" s="25" t="s">
        <v>32</v>
      </c>
      <c r="G40" s="25">
        <v>63</v>
      </c>
      <c r="H40" s="25">
        <v>500000</v>
      </c>
      <c r="I40" s="25">
        <v>1350000</v>
      </c>
      <c r="J40" s="1">
        <v>5</v>
      </c>
    </row>
    <row r="41" spans="2:10" x14ac:dyDescent="0.25">
      <c r="B41" s="25">
        <v>1040</v>
      </c>
      <c r="C41" s="25" t="s">
        <v>31</v>
      </c>
      <c r="D41" s="25" t="s">
        <v>66</v>
      </c>
      <c r="E41" s="25">
        <v>0</v>
      </c>
      <c r="F41" s="25" t="s">
        <v>32</v>
      </c>
      <c r="G41" s="25">
        <v>36</v>
      </c>
      <c r="H41" s="25">
        <v>490000</v>
      </c>
      <c r="I41" s="25">
        <v>1610000</v>
      </c>
      <c r="J41" s="1">
        <v>5</v>
      </c>
    </row>
    <row r="42" spans="2:10" x14ac:dyDescent="0.25">
      <c r="B42" s="25">
        <v>1041</v>
      </c>
      <c r="C42" s="25" t="s">
        <v>31</v>
      </c>
      <c r="D42" s="25" t="s">
        <v>66</v>
      </c>
      <c r="E42" s="25">
        <v>0</v>
      </c>
      <c r="F42" s="25" t="s">
        <v>33</v>
      </c>
      <c r="G42" s="25">
        <v>30</v>
      </c>
      <c r="H42" s="25">
        <v>580000</v>
      </c>
      <c r="I42" s="25">
        <v>1380000</v>
      </c>
      <c r="J42" s="1">
        <v>5</v>
      </c>
    </row>
    <row r="43" spans="2:10" x14ac:dyDescent="0.25">
      <c r="B43" s="25">
        <v>1042</v>
      </c>
      <c r="C43" s="25" t="s">
        <v>34</v>
      </c>
      <c r="D43" s="25" t="s">
        <v>65</v>
      </c>
      <c r="E43" s="25">
        <v>2</v>
      </c>
      <c r="F43" s="25" t="s">
        <v>33</v>
      </c>
      <c r="G43" s="25">
        <v>55</v>
      </c>
      <c r="H43" s="25">
        <v>800000</v>
      </c>
      <c r="I43" s="25">
        <v>1290000</v>
      </c>
      <c r="J43" s="1">
        <v>2</v>
      </c>
    </row>
    <row r="44" spans="2:10" x14ac:dyDescent="0.25">
      <c r="B44" s="25">
        <v>1043</v>
      </c>
      <c r="C44" s="25" t="s">
        <v>31</v>
      </c>
      <c r="D44" s="25" t="s">
        <v>65</v>
      </c>
      <c r="E44" s="25">
        <v>2</v>
      </c>
      <c r="F44" s="25" t="s">
        <v>33</v>
      </c>
      <c r="G44" s="25">
        <v>40</v>
      </c>
      <c r="H44" s="25">
        <v>1170000</v>
      </c>
      <c r="I44" s="25">
        <v>2100000</v>
      </c>
      <c r="J44" s="1">
        <v>4</v>
      </c>
    </row>
    <row r="45" spans="2:10" x14ac:dyDescent="0.25">
      <c r="B45" s="25">
        <v>1044</v>
      </c>
      <c r="C45" s="25" t="s">
        <v>31</v>
      </c>
      <c r="D45" s="25" t="s">
        <v>66</v>
      </c>
      <c r="E45" s="25">
        <v>0</v>
      </c>
      <c r="F45" s="25" t="s">
        <v>33</v>
      </c>
      <c r="G45" s="25">
        <v>37</v>
      </c>
      <c r="H45" s="25">
        <v>760000</v>
      </c>
      <c r="I45" s="25">
        <v>1340000</v>
      </c>
      <c r="J45" s="1">
        <v>2</v>
      </c>
    </row>
    <row r="46" spans="2:10" x14ac:dyDescent="0.25">
      <c r="B46" s="25">
        <v>1045</v>
      </c>
      <c r="C46" s="25" t="s">
        <v>31</v>
      </c>
      <c r="D46" s="25" t="s">
        <v>66</v>
      </c>
      <c r="E46" s="25">
        <v>0</v>
      </c>
      <c r="F46" s="25" t="s">
        <v>33</v>
      </c>
      <c r="G46" s="25">
        <v>30</v>
      </c>
      <c r="H46" s="25">
        <v>610000</v>
      </c>
      <c r="I46" s="25">
        <v>1810000</v>
      </c>
      <c r="J46" s="1">
        <v>5</v>
      </c>
    </row>
    <row r="47" spans="2:10" x14ac:dyDescent="0.25">
      <c r="B47" s="25">
        <v>1046</v>
      </c>
      <c r="C47" s="25" t="s">
        <v>31</v>
      </c>
      <c r="D47" s="25" t="s">
        <v>66</v>
      </c>
      <c r="E47" s="25">
        <v>0</v>
      </c>
      <c r="F47" s="25" t="s">
        <v>33</v>
      </c>
      <c r="G47" s="25">
        <v>30</v>
      </c>
      <c r="H47" s="25">
        <v>580000</v>
      </c>
      <c r="I47" s="25">
        <v>1670000</v>
      </c>
      <c r="J47" s="1">
        <v>5</v>
      </c>
    </row>
    <row r="48" spans="2:10" x14ac:dyDescent="0.25">
      <c r="B48" s="25">
        <v>1047</v>
      </c>
      <c r="C48" s="25" t="s">
        <v>31</v>
      </c>
      <c r="D48" s="25" t="s">
        <v>65</v>
      </c>
      <c r="E48" s="25">
        <v>2</v>
      </c>
      <c r="F48" s="25" t="s">
        <v>33</v>
      </c>
      <c r="G48" s="25">
        <v>60</v>
      </c>
      <c r="H48" s="25">
        <v>810000</v>
      </c>
      <c r="I48" s="25">
        <v>980000</v>
      </c>
      <c r="J48" s="1">
        <v>2</v>
      </c>
    </row>
    <row r="49" spans="2:10" x14ac:dyDescent="0.25">
      <c r="B49" s="25">
        <v>1048</v>
      </c>
      <c r="C49" s="25" t="s">
        <v>31</v>
      </c>
      <c r="D49" s="25" t="s">
        <v>65</v>
      </c>
      <c r="E49" s="25">
        <v>4</v>
      </c>
      <c r="F49" s="25" t="s">
        <v>33</v>
      </c>
      <c r="G49" s="25">
        <v>46</v>
      </c>
      <c r="H49" s="25">
        <v>860000</v>
      </c>
      <c r="I49" s="25">
        <v>2320000</v>
      </c>
      <c r="J49" s="1">
        <v>4</v>
      </c>
    </row>
    <row r="50" spans="2:10" x14ac:dyDescent="0.25">
      <c r="B50" s="25">
        <v>1049</v>
      </c>
      <c r="C50" s="25" t="s">
        <v>31</v>
      </c>
      <c r="D50" s="25" t="s">
        <v>65</v>
      </c>
      <c r="E50" s="25">
        <v>2</v>
      </c>
      <c r="F50" s="25" t="s">
        <v>32</v>
      </c>
      <c r="G50" s="25">
        <v>43</v>
      </c>
      <c r="H50" s="25">
        <v>410000</v>
      </c>
      <c r="I50" s="25">
        <v>2390000</v>
      </c>
      <c r="J50" s="1">
        <v>1</v>
      </c>
    </row>
    <row r="51" spans="2:10" x14ac:dyDescent="0.25">
      <c r="B51" s="25">
        <v>1050</v>
      </c>
      <c r="C51" s="25" t="s">
        <v>34</v>
      </c>
      <c r="D51" s="25" t="s">
        <v>65</v>
      </c>
      <c r="E51" s="25">
        <v>3</v>
      </c>
      <c r="F51" s="25" t="s">
        <v>33</v>
      </c>
      <c r="G51" s="25">
        <v>55</v>
      </c>
      <c r="H51" s="25">
        <v>460000</v>
      </c>
      <c r="I51" s="25">
        <v>840000</v>
      </c>
      <c r="J51" s="1">
        <v>3</v>
      </c>
    </row>
    <row r="52" spans="2:10" x14ac:dyDescent="0.25">
      <c r="B52" s="25">
        <v>1051</v>
      </c>
      <c r="C52" s="25" t="s">
        <v>31</v>
      </c>
      <c r="D52" s="25" t="s">
        <v>66</v>
      </c>
      <c r="E52" s="25">
        <v>0</v>
      </c>
      <c r="F52" s="25" t="s">
        <v>33</v>
      </c>
      <c r="G52" s="25">
        <v>35</v>
      </c>
      <c r="H52" s="25">
        <v>560000</v>
      </c>
      <c r="I52" s="25">
        <v>1590000</v>
      </c>
      <c r="J52" s="1">
        <v>5</v>
      </c>
    </row>
    <row r="53" spans="2:10" x14ac:dyDescent="0.25">
      <c r="B53" s="25">
        <v>1052</v>
      </c>
      <c r="C53" s="25" t="s">
        <v>31</v>
      </c>
      <c r="D53" s="25" t="s">
        <v>65</v>
      </c>
      <c r="E53" s="25">
        <v>2</v>
      </c>
      <c r="F53" s="25" t="s">
        <v>32</v>
      </c>
      <c r="G53" s="25">
        <v>53</v>
      </c>
      <c r="H53" s="25">
        <v>930000</v>
      </c>
      <c r="I53" s="25">
        <v>2020000</v>
      </c>
      <c r="J53" s="1">
        <v>4</v>
      </c>
    </row>
    <row r="54" spans="2:10" x14ac:dyDescent="0.25">
      <c r="B54" s="25">
        <v>1053</v>
      </c>
      <c r="C54" s="25" t="s">
        <v>31</v>
      </c>
      <c r="D54" s="25" t="s">
        <v>65</v>
      </c>
      <c r="E54" s="25">
        <v>2</v>
      </c>
      <c r="F54" s="25" t="s">
        <v>32</v>
      </c>
      <c r="G54" s="25">
        <v>65</v>
      </c>
      <c r="H54" s="25">
        <v>520000</v>
      </c>
      <c r="I54" s="25">
        <v>1700000</v>
      </c>
      <c r="J54" s="1">
        <v>5</v>
      </c>
    </row>
    <row r="55" spans="2:10" x14ac:dyDescent="0.25">
      <c r="B55" s="25">
        <v>1054</v>
      </c>
      <c r="C55" s="25" t="s">
        <v>31</v>
      </c>
      <c r="D55" s="25" t="s">
        <v>65</v>
      </c>
      <c r="E55" s="25">
        <v>4</v>
      </c>
      <c r="F55" s="25" t="s">
        <v>33</v>
      </c>
      <c r="G55" s="25">
        <v>51</v>
      </c>
      <c r="H55" s="25">
        <v>920000</v>
      </c>
      <c r="I55" s="25">
        <v>1150000</v>
      </c>
      <c r="J55" s="1">
        <v>2</v>
      </c>
    </row>
    <row r="56" spans="2:10" x14ac:dyDescent="0.25">
      <c r="B56" s="25">
        <v>1055</v>
      </c>
      <c r="C56" s="25" t="s">
        <v>31</v>
      </c>
      <c r="D56" s="25" t="s">
        <v>65</v>
      </c>
      <c r="E56" s="25">
        <v>3</v>
      </c>
      <c r="F56" s="25" t="s">
        <v>32</v>
      </c>
      <c r="G56" s="25">
        <v>52</v>
      </c>
      <c r="H56" s="25">
        <v>410000</v>
      </c>
      <c r="I56" s="25">
        <v>1280000</v>
      </c>
      <c r="J56" s="1">
        <v>3</v>
      </c>
    </row>
    <row r="57" spans="2:10" x14ac:dyDescent="0.25">
      <c r="B57" s="25">
        <v>1056</v>
      </c>
      <c r="C57" s="25" t="s">
        <v>31</v>
      </c>
      <c r="D57" s="25" t="s">
        <v>65</v>
      </c>
      <c r="E57" s="25">
        <v>2</v>
      </c>
      <c r="F57" s="25" t="s">
        <v>33</v>
      </c>
      <c r="G57" s="25">
        <v>65</v>
      </c>
      <c r="H57" s="25">
        <v>550000</v>
      </c>
      <c r="I57" s="25">
        <v>1380000</v>
      </c>
      <c r="J57" s="1">
        <v>5</v>
      </c>
    </row>
    <row r="58" spans="2:10" x14ac:dyDescent="0.25">
      <c r="B58" s="25">
        <v>1057</v>
      </c>
      <c r="C58" s="25" t="s">
        <v>31</v>
      </c>
      <c r="D58" s="25" t="s">
        <v>65</v>
      </c>
      <c r="E58" s="25">
        <v>3</v>
      </c>
      <c r="F58" s="25" t="s">
        <v>33</v>
      </c>
      <c r="G58" s="25">
        <v>62</v>
      </c>
      <c r="H58" s="25">
        <v>610000</v>
      </c>
      <c r="I58" s="25">
        <v>1500000</v>
      </c>
      <c r="J58" s="1">
        <v>5</v>
      </c>
    </row>
    <row r="59" spans="2:10" x14ac:dyDescent="0.25">
      <c r="B59" s="25">
        <v>1058</v>
      </c>
      <c r="C59" s="25" t="s">
        <v>31</v>
      </c>
      <c r="D59" s="25" t="s">
        <v>66</v>
      </c>
      <c r="E59" s="25">
        <v>0</v>
      </c>
      <c r="F59" s="25" t="s">
        <v>33</v>
      </c>
      <c r="G59" s="25">
        <v>39</v>
      </c>
      <c r="H59" s="25">
        <v>530000</v>
      </c>
      <c r="I59" s="25">
        <v>1720000</v>
      </c>
      <c r="J59" s="1">
        <v>5</v>
      </c>
    </row>
    <row r="60" spans="2:10" x14ac:dyDescent="0.25">
      <c r="B60" s="25">
        <v>1059</v>
      </c>
      <c r="C60" s="25" t="s">
        <v>31</v>
      </c>
      <c r="D60" s="25" t="s">
        <v>65</v>
      </c>
      <c r="E60" s="25">
        <v>4</v>
      </c>
      <c r="F60" s="25" t="s">
        <v>33</v>
      </c>
      <c r="G60" s="25">
        <v>43</v>
      </c>
      <c r="H60" s="25">
        <v>420000</v>
      </c>
      <c r="I60" s="25">
        <v>2030000</v>
      </c>
      <c r="J60" s="1">
        <v>1</v>
      </c>
    </row>
    <row r="61" spans="2:10" x14ac:dyDescent="0.25">
      <c r="B61" s="25">
        <v>1060</v>
      </c>
      <c r="C61" s="25" t="s">
        <v>34</v>
      </c>
      <c r="D61" s="25" t="s">
        <v>65</v>
      </c>
      <c r="E61" s="25">
        <v>3</v>
      </c>
      <c r="F61" s="25" t="s">
        <v>32</v>
      </c>
      <c r="G61" s="25">
        <v>50</v>
      </c>
      <c r="H61" s="25">
        <v>700000</v>
      </c>
      <c r="I61" s="25">
        <v>2250000</v>
      </c>
      <c r="J61" s="1">
        <v>4</v>
      </c>
    </row>
    <row r="62" spans="2:10" x14ac:dyDescent="0.25">
      <c r="B62" s="25">
        <v>1061</v>
      </c>
      <c r="C62" s="25" t="s">
        <v>31</v>
      </c>
      <c r="D62" s="25" t="s">
        <v>65</v>
      </c>
      <c r="E62" s="25">
        <v>4</v>
      </c>
      <c r="F62" s="25" t="s">
        <v>33</v>
      </c>
      <c r="G62" s="25">
        <v>61</v>
      </c>
      <c r="H62" s="25">
        <v>950000</v>
      </c>
      <c r="I62" s="25">
        <v>1850000</v>
      </c>
      <c r="J62" s="1">
        <v>4</v>
      </c>
    </row>
    <row r="63" spans="2:10" x14ac:dyDescent="0.25">
      <c r="B63" s="25">
        <v>1062</v>
      </c>
      <c r="C63" s="25" t="s">
        <v>31</v>
      </c>
      <c r="D63" s="25" t="s">
        <v>64</v>
      </c>
      <c r="E63" s="25">
        <v>0</v>
      </c>
      <c r="F63" s="25" t="s">
        <v>33</v>
      </c>
      <c r="G63" s="25">
        <v>33</v>
      </c>
      <c r="H63" s="25">
        <v>660000</v>
      </c>
      <c r="I63" s="25">
        <v>1420000</v>
      </c>
      <c r="J63" s="1">
        <v>5</v>
      </c>
    </row>
    <row r="64" spans="2:10" x14ac:dyDescent="0.25">
      <c r="B64" s="25">
        <v>1063</v>
      </c>
      <c r="C64" s="25" t="s">
        <v>31</v>
      </c>
      <c r="D64" s="25" t="s">
        <v>65</v>
      </c>
      <c r="E64" s="25">
        <v>3</v>
      </c>
      <c r="F64" s="25" t="s">
        <v>33</v>
      </c>
      <c r="G64" s="25">
        <v>50</v>
      </c>
      <c r="H64" s="25">
        <v>400000</v>
      </c>
      <c r="I64" s="25">
        <v>1150000</v>
      </c>
      <c r="J64" s="1">
        <v>3</v>
      </c>
    </row>
    <row r="65" spans="2:10" x14ac:dyDescent="0.25">
      <c r="B65" s="25">
        <v>1064</v>
      </c>
      <c r="C65" s="25" t="s">
        <v>31</v>
      </c>
      <c r="D65" s="25" t="s">
        <v>66</v>
      </c>
      <c r="E65" s="25">
        <v>0</v>
      </c>
      <c r="F65" s="25" t="s">
        <v>33</v>
      </c>
      <c r="G65" s="25">
        <v>32</v>
      </c>
      <c r="H65" s="25">
        <v>510000</v>
      </c>
      <c r="I65" s="25">
        <v>1060000</v>
      </c>
      <c r="J65" s="1">
        <v>3</v>
      </c>
    </row>
    <row r="66" spans="2:10" x14ac:dyDescent="0.25">
      <c r="B66" s="25">
        <v>1065</v>
      </c>
      <c r="C66" s="25" t="s">
        <v>31</v>
      </c>
      <c r="D66" s="25" t="s">
        <v>66</v>
      </c>
      <c r="E66" s="25">
        <v>0</v>
      </c>
      <c r="F66" s="25" t="s">
        <v>33</v>
      </c>
      <c r="G66" s="25">
        <v>31</v>
      </c>
      <c r="H66" s="25">
        <v>320000</v>
      </c>
      <c r="I66" s="25">
        <v>660000</v>
      </c>
      <c r="J66" s="1">
        <v>3</v>
      </c>
    </row>
    <row r="67" spans="2:10" x14ac:dyDescent="0.25">
      <c r="B67" s="25">
        <v>1066</v>
      </c>
      <c r="C67" s="25" t="s">
        <v>31</v>
      </c>
      <c r="D67" s="25" t="s">
        <v>65</v>
      </c>
      <c r="E67" s="25">
        <v>3</v>
      </c>
      <c r="F67" s="25" t="s">
        <v>33</v>
      </c>
      <c r="G67" s="25">
        <v>52</v>
      </c>
      <c r="H67" s="25">
        <v>780000</v>
      </c>
      <c r="I67" s="25">
        <v>1280000</v>
      </c>
      <c r="J67" s="1">
        <v>2</v>
      </c>
    </row>
    <row r="68" spans="2:10" x14ac:dyDescent="0.25">
      <c r="B68" s="25">
        <v>1067</v>
      </c>
      <c r="C68" s="25" t="s">
        <v>31</v>
      </c>
      <c r="D68" s="25" t="s">
        <v>65</v>
      </c>
      <c r="E68" s="25">
        <v>2</v>
      </c>
      <c r="F68" s="25" t="s">
        <v>33</v>
      </c>
      <c r="G68" s="25">
        <v>43</v>
      </c>
      <c r="H68" s="25">
        <v>530000</v>
      </c>
      <c r="I68" s="25">
        <v>1530000</v>
      </c>
      <c r="J68" s="1">
        <v>5</v>
      </c>
    </row>
    <row r="69" spans="2:10" x14ac:dyDescent="0.25">
      <c r="B69" s="25">
        <v>1068</v>
      </c>
      <c r="C69" s="25" t="s">
        <v>31</v>
      </c>
      <c r="D69" s="25" t="s">
        <v>65</v>
      </c>
      <c r="E69" s="25">
        <v>3</v>
      </c>
      <c r="F69" s="25" t="s">
        <v>32</v>
      </c>
      <c r="G69" s="25">
        <v>55</v>
      </c>
      <c r="H69" s="25">
        <v>450000</v>
      </c>
      <c r="I69" s="25">
        <v>1030000</v>
      </c>
      <c r="J69" s="1">
        <v>3</v>
      </c>
    </row>
    <row r="70" spans="2:10" x14ac:dyDescent="0.25">
      <c r="B70" s="25">
        <v>1069</v>
      </c>
      <c r="C70" s="25" t="s">
        <v>31</v>
      </c>
      <c r="D70" s="25" t="s">
        <v>65</v>
      </c>
      <c r="E70" s="25">
        <v>4</v>
      </c>
      <c r="F70" s="25" t="s">
        <v>33</v>
      </c>
      <c r="G70" s="25">
        <v>46</v>
      </c>
      <c r="H70" s="25">
        <v>510000</v>
      </c>
      <c r="I70" s="25">
        <v>1380000</v>
      </c>
      <c r="J70" s="1">
        <v>5</v>
      </c>
    </row>
    <row r="71" spans="2:10" x14ac:dyDescent="0.25">
      <c r="B71" s="25">
        <v>1070</v>
      </c>
      <c r="C71" s="25" t="s">
        <v>31</v>
      </c>
      <c r="D71" s="25" t="s">
        <v>66</v>
      </c>
      <c r="E71" s="25">
        <v>0</v>
      </c>
      <c r="F71" s="25" t="s">
        <v>32</v>
      </c>
      <c r="G71" s="25">
        <v>35</v>
      </c>
      <c r="H71" s="25">
        <v>420000</v>
      </c>
      <c r="I71" s="25">
        <v>1930000</v>
      </c>
      <c r="J71" s="1">
        <v>1</v>
      </c>
    </row>
    <row r="72" spans="2:10" x14ac:dyDescent="0.25">
      <c r="B72" s="25">
        <v>1071</v>
      </c>
      <c r="C72" s="25" t="s">
        <v>31</v>
      </c>
      <c r="D72" s="25" t="s">
        <v>65</v>
      </c>
      <c r="E72" s="25">
        <v>2</v>
      </c>
      <c r="F72" s="25" t="s">
        <v>33</v>
      </c>
      <c r="G72" s="25">
        <v>46</v>
      </c>
      <c r="H72" s="25">
        <v>510000</v>
      </c>
      <c r="I72" s="25">
        <v>1720000</v>
      </c>
      <c r="J72" s="1">
        <v>5</v>
      </c>
    </row>
    <row r="73" spans="2:10" x14ac:dyDescent="0.25">
      <c r="B73" s="25">
        <v>1072</v>
      </c>
      <c r="C73" s="25" t="s">
        <v>31</v>
      </c>
      <c r="D73" s="25" t="s">
        <v>65</v>
      </c>
      <c r="E73" s="25">
        <v>2</v>
      </c>
      <c r="F73" s="25" t="s">
        <v>33</v>
      </c>
      <c r="G73" s="25">
        <v>55</v>
      </c>
      <c r="H73" s="25">
        <v>550000</v>
      </c>
      <c r="I73" s="25">
        <v>1470000</v>
      </c>
      <c r="J73" s="1">
        <v>5</v>
      </c>
    </row>
    <row r="74" spans="2:10" x14ac:dyDescent="0.25">
      <c r="B74" s="25">
        <v>1073</v>
      </c>
      <c r="C74" s="25" t="s">
        <v>34</v>
      </c>
      <c r="D74" s="25" t="s">
        <v>65</v>
      </c>
      <c r="E74" s="25">
        <v>4</v>
      </c>
      <c r="F74" s="25" t="s">
        <v>32</v>
      </c>
      <c r="G74" s="25">
        <v>53</v>
      </c>
      <c r="H74" s="25">
        <v>790000</v>
      </c>
      <c r="I74" s="25">
        <v>2380000</v>
      </c>
      <c r="J74" s="1">
        <v>4</v>
      </c>
    </row>
    <row r="75" spans="2:10" x14ac:dyDescent="0.25">
      <c r="B75" s="25">
        <v>1074</v>
      </c>
      <c r="C75" s="25" t="s">
        <v>31</v>
      </c>
      <c r="D75" s="25" t="s">
        <v>65</v>
      </c>
      <c r="E75" s="25">
        <v>4</v>
      </c>
      <c r="F75" s="25" t="s">
        <v>33</v>
      </c>
      <c r="G75" s="25">
        <v>45</v>
      </c>
      <c r="H75" s="25">
        <v>570000</v>
      </c>
      <c r="I75" s="25">
        <v>860000</v>
      </c>
      <c r="J75" s="1">
        <v>2</v>
      </c>
    </row>
    <row r="76" spans="2:10" x14ac:dyDescent="0.25">
      <c r="B76" s="25">
        <v>1075</v>
      </c>
      <c r="C76" s="25" t="s">
        <v>31</v>
      </c>
      <c r="D76" s="25" t="s">
        <v>65</v>
      </c>
      <c r="E76" s="25">
        <v>4</v>
      </c>
      <c r="F76" s="25" t="s">
        <v>33</v>
      </c>
      <c r="G76" s="25">
        <v>59</v>
      </c>
      <c r="H76" s="25">
        <v>370000</v>
      </c>
      <c r="I76" s="25">
        <v>810000</v>
      </c>
      <c r="J76" s="1">
        <v>3</v>
      </c>
    </row>
    <row r="77" spans="2:10" x14ac:dyDescent="0.25">
      <c r="B77" s="25">
        <v>1076</v>
      </c>
      <c r="C77" s="25" t="s">
        <v>31</v>
      </c>
      <c r="D77" s="25" t="s">
        <v>66</v>
      </c>
      <c r="E77" s="25">
        <v>0</v>
      </c>
      <c r="F77" s="25" t="s">
        <v>33</v>
      </c>
      <c r="G77" s="25">
        <v>32</v>
      </c>
      <c r="H77" s="25">
        <v>760000</v>
      </c>
      <c r="I77" s="25">
        <v>970000</v>
      </c>
      <c r="J77" s="1">
        <v>2</v>
      </c>
    </row>
    <row r="78" spans="2:10" x14ac:dyDescent="0.25">
      <c r="B78" s="25">
        <v>1077</v>
      </c>
      <c r="C78" s="25" t="s">
        <v>31</v>
      </c>
      <c r="D78" s="25" t="s">
        <v>65</v>
      </c>
      <c r="E78" s="25">
        <v>3</v>
      </c>
      <c r="F78" s="25" t="s">
        <v>32</v>
      </c>
      <c r="G78" s="25">
        <v>49</v>
      </c>
      <c r="H78" s="25">
        <v>520000</v>
      </c>
      <c r="I78" s="25">
        <v>1430000</v>
      </c>
      <c r="J78" s="1">
        <v>5</v>
      </c>
    </row>
    <row r="79" spans="2:10" x14ac:dyDescent="0.25">
      <c r="B79" s="25">
        <v>1078</v>
      </c>
      <c r="C79" s="25" t="s">
        <v>31</v>
      </c>
      <c r="D79" s="25" t="s">
        <v>66</v>
      </c>
      <c r="E79" s="25">
        <v>0</v>
      </c>
      <c r="F79" s="25" t="s">
        <v>32</v>
      </c>
      <c r="G79" s="25">
        <v>30</v>
      </c>
      <c r="H79" s="25">
        <v>330000</v>
      </c>
      <c r="I79" s="25">
        <v>660000</v>
      </c>
      <c r="J79" s="1">
        <v>3</v>
      </c>
    </row>
    <row r="80" spans="2:10" x14ac:dyDescent="0.25">
      <c r="B80" s="25">
        <v>1079</v>
      </c>
      <c r="C80" s="25" t="s">
        <v>31</v>
      </c>
      <c r="D80" s="25" t="s">
        <v>65</v>
      </c>
      <c r="E80" s="25">
        <v>4</v>
      </c>
      <c r="F80" s="25" t="s">
        <v>33</v>
      </c>
      <c r="G80" s="25">
        <v>54</v>
      </c>
      <c r="H80" s="25">
        <v>770000</v>
      </c>
      <c r="I80" s="25">
        <v>2840000</v>
      </c>
      <c r="J80" s="1">
        <v>4</v>
      </c>
    </row>
    <row r="81" spans="2:10" x14ac:dyDescent="0.25">
      <c r="B81" s="25">
        <v>1080</v>
      </c>
      <c r="C81" s="25" t="s">
        <v>31</v>
      </c>
      <c r="D81" s="25" t="s">
        <v>65</v>
      </c>
      <c r="E81" s="25">
        <v>3</v>
      </c>
      <c r="F81" s="25" t="s">
        <v>33</v>
      </c>
      <c r="G81" s="25">
        <v>65</v>
      </c>
      <c r="H81" s="25">
        <v>300000</v>
      </c>
      <c r="I81" s="25">
        <v>1150000</v>
      </c>
      <c r="J81" s="1">
        <v>3</v>
      </c>
    </row>
    <row r="82" spans="2:10" x14ac:dyDescent="0.25">
      <c r="B82" s="25">
        <v>1081</v>
      </c>
      <c r="C82" s="25" t="s">
        <v>31</v>
      </c>
      <c r="D82" s="25" t="s">
        <v>66</v>
      </c>
      <c r="E82" s="25">
        <v>0</v>
      </c>
      <c r="F82" s="25" t="s">
        <v>33</v>
      </c>
      <c r="G82" s="25">
        <v>31</v>
      </c>
      <c r="H82" s="25">
        <v>380000</v>
      </c>
      <c r="I82" s="25">
        <v>810000</v>
      </c>
      <c r="J82" s="1">
        <v>3</v>
      </c>
    </row>
    <row r="83" spans="2:10" x14ac:dyDescent="0.25">
      <c r="B83" s="25">
        <v>1082</v>
      </c>
      <c r="C83" s="25" t="s">
        <v>31</v>
      </c>
      <c r="D83" s="25" t="s">
        <v>66</v>
      </c>
      <c r="E83" s="25">
        <v>0</v>
      </c>
      <c r="F83" s="25" t="s">
        <v>33</v>
      </c>
      <c r="G83" s="25">
        <v>35</v>
      </c>
      <c r="H83" s="25">
        <v>380000</v>
      </c>
      <c r="I83" s="25">
        <v>890000</v>
      </c>
      <c r="J83" s="1">
        <v>3</v>
      </c>
    </row>
    <row r="84" spans="2:10" x14ac:dyDescent="0.25">
      <c r="B84" s="25">
        <v>1083</v>
      </c>
      <c r="C84" s="25" t="s">
        <v>31</v>
      </c>
      <c r="D84" s="25" t="s">
        <v>65</v>
      </c>
      <c r="E84" s="25">
        <v>2</v>
      </c>
      <c r="F84" s="25" t="s">
        <v>32</v>
      </c>
      <c r="G84" s="25">
        <v>65</v>
      </c>
      <c r="H84" s="25">
        <v>580000</v>
      </c>
      <c r="I84" s="25">
        <v>1150000</v>
      </c>
      <c r="J84" s="1">
        <v>5</v>
      </c>
    </row>
    <row r="85" spans="2:10" x14ac:dyDescent="0.25">
      <c r="B85" s="25">
        <v>1084</v>
      </c>
      <c r="C85" s="25" t="s">
        <v>31</v>
      </c>
      <c r="D85" s="25" t="s">
        <v>65</v>
      </c>
      <c r="E85" s="25">
        <v>2</v>
      </c>
      <c r="F85" s="25" t="s">
        <v>33</v>
      </c>
      <c r="G85" s="25">
        <v>50</v>
      </c>
      <c r="H85" s="25">
        <v>500000</v>
      </c>
      <c r="I85" s="25">
        <v>1700000</v>
      </c>
      <c r="J85" s="1">
        <v>5</v>
      </c>
    </row>
    <row r="86" spans="2:10" x14ac:dyDescent="0.25">
      <c r="B86" s="25">
        <v>1085</v>
      </c>
      <c r="C86" s="25" t="s">
        <v>31</v>
      </c>
      <c r="D86" s="25" t="s">
        <v>65</v>
      </c>
      <c r="E86" s="25">
        <v>3</v>
      </c>
      <c r="F86" s="25" t="s">
        <v>32</v>
      </c>
      <c r="G86" s="25">
        <v>50</v>
      </c>
      <c r="H86" s="25">
        <v>1020000</v>
      </c>
      <c r="I86" s="25">
        <v>2630000</v>
      </c>
      <c r="J86" s="1">
        <v>4</v>
      </c>
    </row>
    <row r="87" spans="2:10" x14ac:dyDescent="0.25">
      <c r="B87" s="25">
        <v>1086</v>
      </c>
      <c r="C87" s="25" t="s">
        <v>31</v>
      </c>
      <c r="D87" s="25" t="s">
        <v>66</v>
      </c>
      <c r="E87" s="25">
        <v>0</v>
      </c>
      <c r="F87" s="25" t="s">
        <v>33</v>
      </c>
      <c r="G87" s="25">
        <v>30</v>
      </c>
      <c r="H87" s="25">
        <v>750000</v>
      </c>
      <c r="I87" s="25">
        <v>1070000</v>
      </c>
      <c r="J87" s="1">
        <v>2</v>
      </c>
    </row>
    <row r="88" spans="2:10" x14ac:dyDescent="0.25">
      <c r="B88" s="25">
        <v>1087</v>
      </c>
      <c r="C88" s="25" t="s">
        <v>31</v>
      </c>
      <c r="D88" s="25" t="s">
        <v>65</v>
      </c>
      <c r="E88" s="25">
        <v>4</v>
      </c>
      <c r="F88" s="25" t="s">
        <v>32</v>
      </c>
      <c r="G88" s="25">
        <v>51</v>
      </c>
      <c r="H88" s="25">
        <v>610000</v>
      </c>
      <c r="I88" s="25">
        <v>1570000</v>
      </c>
      <c r="J88" s="1">
        <v>5</v>
      </c>
    </row>
    <row r="89" spans="2:10" x14ac:dyDescent="0.25">
      <c r="B89" s="25">
        <v>1088</v>
      </c>
      <c r="C89" s="25" t="s">
        <v>31</v>
      </c>
      <c r="D89" s="25" t="s">
        <v>65</v>
      </c>
      <c r="E89" s="25">
        <v>4</v>
      </c>
      <c r="F89" s="25" t="s">
        <v>33</v>
      </c>
      <c r="G89" s="25">
        <v>63</v>
      </c>
      <c r="H89" s="25">
        <v>580000</v>
      </c>
      <c r="I89" s="25">
        <v>1770000</v>
      </c>
      <c r="J89" s="1">
        <v>5</v>
      </c>
    </row>
    <row r="90" spans="2:10" x14ac:dyDescent="0.25">
      <c r="B90" s="25">
        <v>1089</v>
      </c>
      <c r="C90" s="25" t="s">
        <v>31</v>
      </c>
      <c r="D90" s="25" t="s">
        <v>65</v>
      </c>
      <c r="E90" s="25">
        <v>2</v>
      </c>
      <c r="F90" s="25" t="s">
        <v>32</v>
      </c>
      <c r="G90" s="25">
        <v>48</v>
      </c>
      <c r="H90" s="25">
        <v>530000</v>
      </c>
      <c r="I90" s="25">
        <v>1950000</v>
      </c>
      <c r="J90" s="1">
        <v>5</v>
      </c>
    </row>
    <row r="91" spans="2:10" x14ac:dyDescent="0.25">
      <c r="B91" s="25">
        <v>1090</v>
      </c>
      <c r="C91" s="25" t="s">
        <v>31</v>
      </c>
      <c r="D91" s="25" t="s">
        <v>65</v>
      </c>
      <c r="E91" s="25">
        <v>2</v>
      </c>
      <c r="F91" s="25" t="s">
        <v>33</v>
      </c>
      <c r="G91" s="25">
        <v>49</v>
      </c>
      <c r="H91" s="25">
        <v>560000</v>
      </c>
      <c r="I91" s="25">
        <v>1840000</v>
      </c>
      <c r="J91" s="1">
        <v>5</v>
      </c>
    </row>
    <row r="92" spans="2:10" x14ac:dyDescent="0.25">
      <c r="B92" s="25">
        <v>1091</v>
      </c>
      <c r="C92" s="25" t="s">
        <v>34</v>
      </c>
      <c r="D92" s="25" t="s">
        <v>65</v>
      </c>
      <c r="E92" s="25">
        <v>2</v>
      </c>
      <c r="F92" s="25" t="s">
        <v>33</v>
      </c>
      <c r="G92" s="25">
        <v>44</v>
      </c>
      <c r="H92" s="25">
        <v>820000</v>
      </c>
      <c r="I92" s="25">
        <v>2100000</v>
      </c>
      <c r="J92" s="1">
        <v>4</v>
      </c>
    </row>
    <row r="93" spans="2:10" x14ac:dyDescent="0.25">
      <c r="B93" s="25">
        <v>1092</v>
      </c>
      <c r="C93" s="25" t="s">
        <v>31</v>
      </c>
      <c r="D93" s="25" t="s">
        <v>65</v>
      </c>
      <c r="E93" s="25">
        <v>2</v>
      </c>
      <c r="F93" s="25" t="s">
        <v>33</v>
      </c>
      <c r="G93" s="25">
        <v>52</v>
      </c>
      <c r="H93" s="25">
        <v>860000</v>
      </c>
      <c r="I93" s="25">
        <v>1870000</v>
      </c>
      <c r="J93" s="1">
        <v>4</v>
      </c>
    </row>
    <row r="94" spans="2:10" x14ac:dyDescent="0.25">
      <c r="B94" s="25">
        <v>1093</v>
      </c>
      <c r="C94" s="25" t="s">
        <v>34</v>
      </c>
      <c r="D94" s="25" t="s">
        <v>65</v>
      </c>
      <c r="E94" s="25">
        <v>2</v>
      </c>
      <c r="F94" s="25" t="s">
        <v>32</v>
      </c>
      <c r="G94" s="25">
        <v>44</v>
      </c>
      <c r="H94" s="25">
        <v>380000</v>
      </c>
      <c r="I94" s="25">
        <v>1000000</v>
      </c>
      <c r="J94" s="1">
        <v>3</v>
      </c>
    </row>
    <row r="95" spans="2:10" x14ac:dyDescent="0.25">
      <c r="B95" s="25">
        <v>1094</v>
      </c>
      <c r="C95" s="25" t="s">
        <v>31</v>
      </c>
      <c r="D95" s="25" t="s">
        <v>66</v>
      </c>
      <c r="E95" s="25">
        <v>0</v>
      </c>
      <c r="F95" s="25" t="s">
        <v>33</v>
      </c>
      <c r="G95" s="25">
        <v>37</v>
      </c>
      <c r="H95" s="25">
        <v>560000</v>
      </c>
      <c r="I95" s="25">
        <v>2120000</v>
      </c>
      <c r="J95" s="1">
        <v>1</v>
      </c>
    </row>
    <row r="96" spans="2:10" x14ac:dyDescent="0.25">
      <c r="B96" s="25">
        <v>1095</v>
      </c>
      <c r="C96" s="25" t="s">
        <v>31</v>
      </c>
      <c r="D96" s="25" t="s">
        <v>65</v>
      </c>
      <c r="E96" s="25">
        <v>4</v>
      </c>
      <c r="F96" s="25" t="s">
        <v>33</v>
      </c>
      <c r="G96" s="25">
        <v>43</v>
      </c>
      <c r="H96" s="25">
        <v>600000</v>
      </c>
      <c r="I96" s="25">
        <v>1630000</v>
      </c>
      <c r="J96" s="1">
        <v>5</v>
      </c>
    </row>
    <row r="97" spans="2:10" x14ac:dyDescent="0.25">
      <c r="B97" s="25">
        <v>1096</v>
      </c>
      <c r="C97" s="25" t="s">
        <v>31</v>
      </c>
      <c r="D97" s="25" t="s">
        <v>65</v>
      </c>
      <c r="E97" s="25">
        <v>2</v>
      </c>
      <c r="F97" s="25" t="s">
        <v>33</v>
      </c>
      <c r="G97" s="25">
        <v>62</v>
      </c>
      <c r="H97" s="25">
        <v>770000</v>
      </c>
      <c r="I97" s="25">
        <v>2020000</v>
      </c>
      <c r="J97" s="1">
        <v>4</v>
      </c>
    </row>
    <row r="98" spans="2:10" x14ac:dyDescent="0.25">
      <c r="B98" s="25">
        <v>1097</v>
      </c>
      <c r="C98" s="25" t="s">
        <v>31</v>
      </c>
      <c r="D98" s="25" t="s">
        <v>65</v>
      </c>
      <c r="E98" s="25">
        <v>2</v>
      </c>
      <c r="F98" s="25" t="s">
        <v>33</v>
      </c>
      <c r="G98" s="25">
        <v>51</v>
      </c>
      <c r="H98" s="25">
        <v>630000</v>
      </c>
      <c r="I98" s="25">
        <v>1320000</v>
      </c>
      <c r="J98" s="1">
        <v>5</v>
      </c>
    </row>
    <row r="99" spans="2:10" x14ac:dyDescent="0.25">
      <c r="B99" s="25">
        <v>1098</v>
      </c>
      <c r="C99" s="25" t="s">
        <v>31</v>
      </c>
      <c r="D99" s="25" t="s">
        <v>65</v>
      </c>
      <c r="E99" s="25">
        <v>4</v>
      </c>
      <c r="F99" s="25" t="s">
        <v>32</v>
      </c>
      <c r="G99" s="25">
        <v>62</v>
      </c>
      <c r="H99" s="25">
        <v>620000</v>
      </c>
      <c r="I99" s="25">
        <v>1820000</v>
      </c>
      <c r="J99" s="1">
        <v>5</v>
      </c>
    </row>
    <row r="100" spans="2:10" x14ac:dyDescent="0.25">
      <c r="B100" s="25">
        <v>1099</v>
      </c>
      <c r="C100" s="25" t="s">
        <v>31</v>
      </c>
      <c r="D100" s="25" t="s">
        <v>65</v>
      </c>
      <c r="E100" s="25">
        <v>3</v>
      </c>
      <c r="F100" s="25" t="s">
        <v>33</v>
      </c>
      <c r="G100" s="25">
        <v>59</v>
      </c>
      <c r="H100" s="25">
        <v>540000</v>
      </c>
      <c r="I100" s="25">
        <v>1630000</v>
      </c>
      <c r="J100" s="1">
        <v>5</v>
      </c>
    </row>
    <row r="101" spans="2:10" x14ac:dyDescent="0.25">
      <c r="B101" s="25">
        <v>1100</v>
      </c>
      <c r="C101" s="25" t="s">
        <v>31</v>
      </c>
      <c r="D101" s="25" t="s">
        <v>65</v>
      </c>
      <c r="E101" s="25">
        <v>3</v>
      </c>
      <c r="F101" s="25" t="s">
        <v>33</v>
      </c>
      <c r="G101" s="25">
        <v>64</v>
      </c>
      <c r="H101" s="25">
        <v>630000</v>
      </c>
      <c r="I101" s="25">
        <v>1260000</v>
      </c>
      <c r="J101" s="1">
        <v>2</v>
      </c>
    </row>
    <row r="102" spans="2:10" x14ac:dyDescent="0.25">
      <c r="B102" s="25">
        <v>1101</v>
      </c>
      <c r="C102" s="25" t="s">
        <v>31</v>
      </c>
      <c r="D102" s="25" t="s">
        <v>65</v>
      </c>
      <c r="E102" s="25">
        <v>3</v>
      </c>
      <c r="F102" s="25" t="s">
        <v>32</v>
      </c>
      <c r="G102" s="25">
        <v>44</v>
      </c>
      <c r="H102" s="25">
        <v>380000</v>
      </c>
      <c r="I102" s="25">
        <v>1250000</v>
      </c>
      <c r="J102" s="1">
        <v>3</v>
      </c>
    </row>
    <row r="103" spans="2:10" x14ac:dyDescent="0.25">
      <c r="B103" s="25">
        <v>1102</v>
      </c>
      <c r="C103" s="25" t="s">
        <v>31</v>
      </c>
      <c r="D103" s="25" t="s">
        <v>65</v>
      </c>
      <c r="E103" s="25">
        <v>3</v>
      </c>
      <c r="F103" s="25" t="s">
        <v>33</v>
      </c>
      <c r="G103" s="25">
        <v>55</v>
      </c>
      <c r="H103" s="25">
        <v>450000</v>
      </c>
      <c r="I103" s="25">
        <v>2680000</v>
      </c>
      <c r="J103" s="1">
        <v>1</v>
      </c>
    </row>
    <row r="104" spans="2:10" x14ac:dyDescent="0.25">
      <c r="B104" s="25">
        <v>1103</v>
      </c>
      <c r="C104" s="25" t="s">
        <v>34</v>
      </c>
      <c r="D104" s="25" t="s">
        <v>65</v>
      </c>
      <c r="E104" s="25">
        <v>2</v>
      </c>
      <c r="F104" s="25" t="s">
        <v>32</v>
      </c>
      <c r="G104" s="25">
        <v>54</v>
      </c>
      <c r="H104" s="25">
        <v>800000</v>
      </c>
      <c r="I104" s="25">
        <v>1120000</v>
      </c>
      <c r="J104" s="1">
        <v>2</v>
      </c>
    </row>
    <row r="105" spans="2:10" x14ac:dyDescent="0.25">
      <c r="B105" s="25">
        <v>1104</v>
      </c>
      <c r="C105" s="25" t="s">
        <v>34</v>
      </c>
      <c r="D105" s="25" t="s">
        <v>65</v>
      </c>
      <c r="E105" s="25">
        <v>4</v>
      </c>
      <c r="F105" s="25" t="s">
        <v>32</v>
      </c>
      <c r="G105" s="25">
        <v>65</v>
      </c>
      <c r="H105" s="25">
        <v>580000</v>
      </c>
      <c r="I105" s="25">
        <v>1610000</v>
      </c>
      <c r="J105" s="1">
        <v>5</v>
      </c>
    </row>
    <row r="106" spans="2:10" x14ac:dyDescent="0.25">
      <c r="B106" s="25">
        <v>1105</v>
      </c>
      <c r="C106" s="25" t="s">
        <v>31</v>
      </c>
      <c r="D106" s="25" t="s">
        <v>65</v>
      </c>
      <c r="E106" s="25">
        <v>3</v>
      </c>
      <c r="F106" s="25" t="s">
        <v>32</v>
      </c>
      <c r="G106" s="25">
        <v>41</v>
      </c>
      <c r="H106" s="25">
        <v>570000</v>
      </c>
      <c r="I106" s="25">
        <v>1490000</v>
      </c>
      <c r="J106" s="1">
        <v>5</v>
      </c>
    </row>
    <row r="107" spans="2:10" x14ac:dyDescent="0.25">
      <c r="B107" s="25">
        <v>1106</v>
      </c>
      <c r="C107" s="25" t="s">
        <v>34</v>
      </c>
      <c r="D107" s="25" t="s">
        <v>65</v>
      </c>
      <c r="E107" s="25">
        <v>2</v>
      </c>
      <c r="F107" s="25" t="s">
        <v>33</v>
      </c>
      <c r="G107" s="25">
        <v>44</v>
      </c>
      <c r="H107" s="25">
        <v>640000</v>
      </c>
      <c r="I107" s="25">
        <v>1720000</v>
      </c>
      <c r="J107" s="1">
        <v>5</v>
      </c>
    </row>
    <row r="108" spans="2:10" x14ac:dyDescent="0.25">
      <c r="B108" s="25">
        <v>1107</v>
      </c>
      <c r="C108" s="25" t="s">
        <v>31</v>
      </c>
      <c r="D108" s="25" t="s">
        <v>64</v>
      </c>
      <c r="E108" s="25">
        <v>0</v>
      </c>
      <c r="F108" s="25" t="s">
        <v>32</v>
      </c>
      <c r="G108" s="25">
        <v>31</v>
      </c>
      <c r="H108" s="25">
        <v>500000</v>
      </c>
      <c r="I108" s="25">
        <v>1360000</v>
      </c>
      <c r="J108" s="1">
        <v>5</v>
      </c>
    </row>
    <row r="109" spans="2:10" x14ac:dyDescent="0.25">
      <c r="B109" s="25">
        <v>1108</v>
      </c>
      <c r="C109" s="25" t="s">
        <v>34</v>
      </c>
      <c r="D109" s="25" t="s">
        <v>65</v>
      </c>
      <c r="E109" s="25">
        <v>2</v>
      </c>
      <c r="F109" s="25" t="s">
        <v>33</v>
      </c>
      <c r="G109" s="25">
        <v>57</v>
      </c>
      <c r="H109" s="25">
        <v>560000</v>
      </c>
      <c r="I109" s="25">
        <v>1420000</v>
      </c>
      <c r="J109" s="1">
        <v>5</v>
      </c>
    </row>
    <row r="110" spans="2:10" x14ac:dyDescent="0.25">
      <c r="B110" s="25">
        <v>1109</v>
      </c>
      <c r="C110" s="25" t="s">
        <v>34</v>
      </c>
      <c r="D110" s="25" t="s">
        <v>65</v>
      </c>
      <c r="E110" s="25">
        <v>3</v>
      </c>
      <c r="F110" s="25" t="s">
        <v>32</v>
      </c>
      <c r="G110" s="25">
        <v>57</v>
      </c>
      <c r="H110" s="25">
        <v>390000</v>
      </c>
      <c r="I110" s="25">
        <v>1930000</v>
      </c>
      <c r="J110" s="1">
        <v>1</v>
      </c>
    </row>
    <row r="111" spans="2:10" x14ac:dyDescent="0.25">
      <c r="B111" s="25">
        <v>1110</v>
      </c>
      <c r="C111" s="25" t="s">
        <v>31</v>
      </c>
      <c r="D111" s="25" t="s">
        <v>66</v>
      </c>
      <c r="E111" s="25">
        <v>0</v>
      </c>
      <c r="F111" s="25" t="s">
        <v>32</v>
      </c>
      <c r="G111" s="25">
        <v>38</v>
      </c>
      <c r="H111" s="25">
        <v>420000</v>
      </c>
      <c r="I111" s="25">
        <v>780000</v>
      </c>
      <c r="J111" s="1">
        <v>3</v>
      </c>
    </row>
    <row r="112" spans="2:10" x14ac:dyDescent="0.25">
      <c r="B112" s="25">
        <v>1111</v>
      </c>
      <c r="C112" s="25" t="s">
        <v>31</v>
      </c>
      <c r="D112" s="25" t="s">
        <v>65</v>
      </c>
      <c r="E112" s="25">
        <v>3</v>
      </c>
      <c r="F112" s="25" t="s">
        <v>32</v>
      </c>
      <c r="G112" s="25">
        <v>44</v>
      </c>
      <c r="H112" s="25">
        <v>870000</v>
      </c>
      <c r="I112" s="25">
        <v>1190000</v>
      </c>
      <c r="J112" s="1">
        <v>2</v>
      </c>
    </row>
    <row r="113" spans="2:10" x14ac:dyDescent="0.25">
      <c r="B113" s="25">
        <v>1112</v>
      </c>
      <c r="C113" s="25" t="s">
        <v>31</v>
      </c>
      <c r="D113" s="25" t="s">
        <v>66</v>
      </c>
      <c r="E113" s="25">
        <v>0</v>
      </c>
      <c r="F113" s="25" t="s">
        <v>32</v>
      </c>
      <c r="G113" s="25">
        <v>30</v>
      </c>
      <c r="H113" s="25">
        <v>610000</v>
      </c>
      <c r="I113" s="25">
        <v>670000</v>
      </c>
      <c r="J113" s="1">
        <v>2</v>
      </c>
    </row>
    <row r="114" spans="2:10" x14ac:dyDescent="0.25">
      <c r="B114" s="25">
        <v>1113</v>
      </c>
      <c r="C114" s="25" t="s">
        <v>31</v>
      </c>
      <c r="D114" s="25" t="s">
        <v>65</v>
      </c>
      <c r="E114" s="25">
        <v>2</v>
      </c>
      <c r="F114" s="25" t="s">
        <v>33</v>
      </c>
      <c r="G114" s="25">
        <v>49</v>
      </c>
      <c r="H114" s="25">
        <v>980000</v>
      </c>
      <c r="I114" s="25">
        <v>2160000</v>
      </c>
      <c r="J114" s="1">
        <v>4</v>
      </c>
    </row>
    <row r="115" spans="2:10" x14ac:dyDescent="0.25">
      <c r="B115" s="25">
        <v>1114</v>
      </c>
      <c r="C115" s="25" t="s">
        <v>31</v>
      </c>
      <c r="D115" s="25" t="s">
        <v>66</v>
      </c>
      <c r="E115" s="25">
        <v>0</v>
      </c>
      <c r="F115" s="25" t="s">
        <v>32</v>
      </c>
      <c r="G115" s="25">
        <v>37</v>
      </c>
      <c r="H115" s="25">
        <v>700000</v>
      </c>
      <c r="I115" s="25">
        <v>800000</v>
      </c>
      <c r="J115" s="1">
        <v>2</v>
      </c>
    </row>
    <row r="116" spans="2:10" x14ac:dyDescent="0.25">
      <c r="B116" s="25">
        <v>1115</v>
      </c>
      <c r="C116" s="25" t="s">
        <v>31</v>
      </c>
      <c r="D116" s="25" t="s">
        <v>65</v>
      </c>
      <c r="E116" s="25">
        <v>4</v>
      </c>
      <c r="F116" s="25" t="s">
        <v>32</v>
      </c>
      <c r="G116" s="25">
        <v>55</v>
      </c>
      <c r="H116" s="25">
        <v>610000</v>
      </c>
      <c r="I116" s="25">
        <v>1160000</v>
      </c>
      <c r="J116" s="1">
        <v>2</v>
      </c>
    </row>
    <row r="117" spans="2:10" x14ac:dyDescent="0.25">
      <c r="B117" s="25">
        <v>1116</v>
      </c>
      <c r="C117" s="25" t="s">
        <v>31</v>
      </c>
      <c r="D117" s="25" t="s">
        <v>65</v>
      </c>
      <c r="E117" s="25">
        <v>2</v>
      </c>
      <c r="F117" s="25" t="s">
        <v>32</v>
      </c>
      <c r="G117" s="25">
        <v>60</v>
      </c>
      <c r="H117" s="25">
        <v>530000</v>
      </c>
      <c r="I117" s="25">
        <v>1800000</v>
      </c>
      <c r="J117" s="1">
        <v>5</v>
      </c>
    </row>
    <row r="118" spans="2:10" x14ac:dyDescent="0.25">
      <c r="B118" s="25">
        <v>1117</v>
      </c>
      <c r="C118" s="25" t="s">
        <v>31</v>
      </c>
      <c r="D118" s="25" t="s">
        <v>65</v>
      </c>
      <c r="E118" s="25">
        <v>2</v>
      </c>
      <c r="F118" s="25" t="s">
        <v>33</v>
      </c>
      <c r="G118" s="25">
        <v>49</v>
      </c>
      <c r="H118" s="25">
        <v>900000</v>
      </c>
      <c r="I118" s="25">
        <v>2620000</v>
      </c>
      <c r="J118" s="1">
        <v>4</v>
      </c>
    </row>
    <row r="119" spans="2:10" x14ac:dyDescent="0.25">
      <c r="B119" s="25">
        <v>1118</v>
      </c>
      <c r="C119" s="25" t="s">
        <v>31</v>
      </c>
      <c r="D119" s="25" t="s">
        <v>65</v>
      </c>
      <c r="E119" s="25">
        <v>3</v>
      </c>
      <c r="F119" s="25" t="s">
        <v>33</v>
      </c>
      <c r="G119" s="25">
        <v>41</v>
      </c>
      <c r="H119" s="25">
        <v>410000</v>
      </c>
      <c r="I119" s="25">
        <v>2090000</v>
      </c>
      <c r="J119" s="1">
        <v>1</v>
      </c>
    </row>
    <row r="120" spans="2:10" x14ac:dyDescent="0.25">
      <c r="B120" s="25">
        <v>1119</v>
      </c>
      <c r="C120" s="25" t="s">
        <v>34</v>
      </c>
      <c r="D120" s="25" t="s">
        <v>65</v>
      </c>
      <c r="E120" s="25">
        <v>3</v>
      </c>
      <c r="F120" s="25" t="s">
        <v>33</v>
      </c>
      <c r="G120" s="25">
        <v>47</v>
      </c>
      <c r="H120" s="25">
        <v>620000</v>
      </c>
      <c r="I120" s="25">
        <v>1220000</v>
      </c>
      <c r="J120" s="1">
        <v>2</v>
      </c>
    </row>
    <row r="121" spans="2:10" x14ac:dyDescent="0.25">
      <c r="B121" s="25">
        <v>1120</v>
      </c>
      <c r="C121" s="25" t="s">
        <v>31</v>
      </c>
      <c r="D121" s="25" t="s">
        <v>65</v>
      </c>
      <c r="E121" s="25">
        <v>2</v>
      </c>
      <c r="F121" s="25" t="s">
        <v>33</v>
      </c>
      <c r="G121" s="25">
        <v>52</v>
      </c>
      <c r="H121" s="25">
        <v>820000</v>
      </c>
      <c r="I121" s="25">
        <v>1080000</v>
      </c>
      <c r="J121" s="1">
        <v>2</v>
      </c>
    </row>
    <row r="122" spans="2:10" x14ac:dyDescent="0.25">
      <c r="B122" s="25">
        <v>1121</v>
      </c>
      <c r="C122" s="25" t="s">
        <v>31</v>
      </c>
      <c r="D122" s="25" t="s">
        <v>65</v>
      </c>
      <c r="E122" s="25">
        <v>4</v>
      </c>
      <c r="F122" s="25" t="s">
        <v>33</v>
      </c>
      <c r="G122" s="25">
        <v>64</v>
      </c>
      <c r="H122" s="25">
        <v>510000</v>
      </c>
      <c r="I122" s="25">
        <v>1390000</v>
      </c>
      <c r="J122" s="1">
        <v>5</v>
      </c>
    </row>
    <row r="123" spans="2:10" x14ac:dyDescent="0.25">
      <c r="B123" s="25">
        <v>1122</v>
      </c>
      <c r="C123" s="25" t="s">
        <v>34</v>
      </c>
      <c r="D123" s="25" t="s">
        <v>65</v>
      </c>
      <c r="E123" s="25">
        <v>4</v>
      </c>
      <c r="F123" s="25" t="s">
        <v>33</v>
      </c>
      <c r="G123" s="25">
        <v>51</v>
      </c>
      <c r="H123" s="25">
        <v>980000</v>
      </c>
      <c r="I123" s="25">
        <v>1950000</v>
      </c>
      <c r="J123" s="1">
        <v>4</v>
      </c>
    </row>
    <row r="124" spans="2:10" x14ac:dyDescent="0.25">
      <c r="B124" s="25">
        <v>1123</v>
      </c>
      <c r="C124" s="25" t="s">
        <v>31</v>
      </c>
      <c r="D124" s="25" t="s">
        <v>65</v>
      </c>
      <c r="E124" s="25">
        <v>4</v>
      </c>
      <c r="F124" s="25" t="s">
        <v>33</v>
      </c>
      <c r="G124" s="25">
        <v>63</v>
      </c>
      <c r="H124" s="25">
        <v>1110000</v>
      </c>
      <c r="I124" s="25">
        <v>2020000</v>
      </c>
      <c r="J124" s="1">
        <v>4</v>
      </c>
    </row>
    <row r="125" spans="2:10" x14ac:dyDescent="0.25">
      <c r="B125" s="25">
        <v>1124</v>
      </c>
      <c r="C125" s="25" t="s">
        <v>34</v>
      </c>
      <c r="D125" s="25" t="s">
        <v>65</v>
      </c>
      <c r="E125" s="25">
        <v>2</v>
      </c>
      <c r="F125" s="25" t="s">
        <v>32</v>
      </c>
      <c r="G125" s="25">
        <v>50</v>
      </c>
      <c r="H125" s="25">
        <v>500000</v>
      </c>
      <c r="I125" s="25">
        <v>1420000</v>
      </c>
      <c r="J125" s="1">
        <v>5</v>
      </c>
    </row>
    <row r="126" spans="2:10" x14ac:dyDescent="0.25">
      <c r="B126" s="25">
        <v>1125</v>
      </c>
      <c r="C126" s="25" t="s">
        <v>31</v>
      </c>
      <c r="D126" s="25" t="s">
        <v>66</v>
      </c>
      <c r="E126" s="25">
        <v>0</v>
      </c>
      <c r="F126" s="25" t="s">
        <v>32</v>
      </c>
      <c r="G126" s="25">
        <v>33</v>
      </c>
      <c r="H126" s="25">
        <v>500000</v>
      </c>
      <c r="I126" s="25">
        <v>1540000</v>
      </c>
      <c r="J126" s="1">
        <v>5</v>
      </c>
    </row>
    <row r="127" spans="2:10" x14ac:dyDescent="0.25">
      <c r="B127" s="25">
        <v>1126</v>
      </c>
      <c r="C127" s="25" t="s">
        <v>31</v>
      </c>
      <c r="D127" s="25" t="s">
        <v>65</v>
      </c>
      <c r="E127" s="25">
        <v>3</v>
      </c>
      <c r="F127" s="25" t="s">
        <v>33</v>
      </c>
      <c r="G127" s="25">
        <v>48</v>
      </c>
      <c r="H127" s="25">
        <v>400000</v>
      </c>
      <c r="I127" s="25">
        <v>2390000</v>
      </c>
      <c r="J127" s="1">
        <v>1</v>
      </c>
    </row>
    <row r="128" spans="2:10" x14ac:dyDescent="0.25">
      <c r="B128" s="25">
        <v>1127</v>
      </c>
      <c r="C128" s="25" t="s">
        <v>31</v>
      </c>
      <c r="D128" s="25" t="s">
        <v>65</v>
      </c>
      <c r="E128" s="25">
        <v>3</v>
      </c>
      <c r="F128" s="25" t="s">
        <v>32</v>
      </c>
      <c r="G128" s="25">
        <v>49</v>
      </c>
      <c r="H128" s="25">
        <v>520000</v>
      </c>
      <c r="I128" s="25">
        <v>1710000</v>
      </c>
      <c r="J128" s="1">
        <v>5</v>
      </c>
    </row>
    <row r="129" spans="2:10" x14ac:dyDescent="0.25">
      <c r="B129" s="25">
        <v>1128</v>
      </c>
      <c r="C129" s="25" t="s">
        <v>31</v>
      </c>
      <c r="D129" s="25" t="s">
        <v>65</v>
      </c>
      <c r="E129" s="25">
        <v>2</v>
      </c>
      <c r="F129" s="25" t="s">
        <v>32</v>
      </c>
      <c r="G129" s="25">
        <v>46</v>
      </c>
      <c r="H129" s="25">
        <v>620000</v>
      </c>
      <c r="I129" s="25">
        <v>970000</v>
      </c>
      <c r="J129" s="1">
        <v>2</v>
      </c>
    </row>
    <row r="130" spans="2:10" x14ac:dyDescent="0.25">
      <c r="B130" s="25">
        <v>1129</v>
      </c>
      <c r="C130" s="25" t="s">
        <v>31</v>
      </c>
      <c r="D130" s="25" t="s">
        <v>65</v>
      </c>
      <c r="E130" s="25">
        <v>4</v>
      </c>
      <c r="F130" s="25" t="s">
        <v>32</v>
      </c>
      <c r="G130" s="25">
        <v>48</v>
      </c>
      <c r="H130" s="25">
        <v>510000</v>
      </c>
      <c r="I130" s="25">
        <v>2570000</v>
      </c>
      <c r="J130" s="1">
        <v>1</v>
      </c>
    </row>
    <row r="131" spans="2:10" x14ac:dyDescent="0.25">
      <c r="B131" s="25">
        <v>1130</v>
      </c>
      <c r="C131" s="25" t="s">
        <v>31</v>
      </c>
      <c r="D131" s="25" t="s">
        <v>65</v>
      </c>
      <c r="E131" s="25">
        <v>2</v>
      </c>
      <c r="F131" s="25" t="s">
        <v>33</v>
      </c>
      <c r="G131" s="25">
        <v>61</v>
      </c>
      <c r="H131" s="25">
        <v>350000</v>
      </c>
      <c r="I131" s="25">
        <v>760000</v>
      </c>
      <c r="J131" s="1">
        <v>3</v>
      </c>
    </row>
    <row r="132" spans="2:10" x14ac:dyDescent="0.25">
      <c r="B132" s="25">
        <v>1131</v>
      </c>
      <c r="C132" s="25" t="s">
        <v>31</v>
      </c>
      <c r="D132" s="25" t="s">
        <v>65</v>
      </c>
      <c r="E132" s="25">
        <v>3</v>
      </c>
      <c r="F132" s="25" t="s">
        <v>32</v>
      </c>
      <c r="G132" s="25">
        <v>62</v>
      </c>
      <c r="H132" s="25">
        <v>850000</v>
      </c>
      <c r="I132" s="25">
        <v>1940000</v>
      </c>
      <c r="J132" s="1">
        <v>4</v>
      </c>
    </row>
    <row r="133" spans="2:10" x14ac:dyDescent="0.25">
      <c r="B133" s="25">
        <v>1132</v>
      </c>
      <c r="C133" s="25" t="s">
        <v>31</v>
      </c>
      <c r="D133" s="25" t="s">
        <v>65</v>
      </c>
      <c r="E133" s="25">
        <v>4</v>
      </c>
      <c r="F133" s="25" t="s">
        <v>33</v>
      </c>
      <c r="G133" s="25">
        <v>55</v>
      </c>
      <c r="H133" s="25">
        <v>540000</v>
      </c>
      <c r="I133" s="25">
        <v>1800000</v>
      </c>
      <c r="J133" s="1">
        <v>5</v>
      </c>
    </row>
    <row r="134" spans="2:10" x14ac:dyDescent="0.25">
      <c r="B134" s="25">
        <v>1133</v>
      </c>
      <c r="C134" s="25" t="s">
        <v>31</v>
      </c>
      <c r="D134" s="25" t="s">
        <v>65</v>
      </c>
      <c r="E134" s="25">
        <v>3</v>
      </c>
      <c r="F134" s="25" t="s">
        <v>32</v>
      </c>
      <c r="G134" s="25">
        <v>47</v>
      </c>
      <c r="H134" s="25">
        <v>670000</v>
      </c>
      <c r="I134" s="25">
        <v>770000</v>
      </c>
      <c r="J134" s="1">
        <v>2</v>
      </c>
    </row>
    <row r="135" spans="2:10" x14ac:dyDescent="0.25">
      <c r="B135" s="25">
        <v>1134</v>
      </c>
      <c r="C135" s="25" t="s">
        <v>34</v>
      </c>
      <c r="D135" s="25" t="s">
        <v>65</v>
      </c>
      <c r="E135" s="25">
        <v>4</v>
      </c>
      <c r="F135" s="25" t="s">
        <v>33</v>
      </c>
      <c r="G135" s="25">
        <v>54</v>
      </c>
      <c r="H135" s="25">
        <v>840000</v>
      </c>
      <c r="I135" s="25">
        <v>1210000</v>
      </c>
      <c r="J135" s="1">
        <v>2</v>
      </c>
    </row>
    <row r="136" spans="2:10" x14ac:dyDescent="0.25">
      <c r="B136" s="25">
        <v>1135</v>
      </c>
      <c r="C136" s="25" t="s">
        <v>31</v>
      </c>
      <c r="D136" s="25" t="s">
        <v>65</v>
      </c>
      <c r="E136" s="25">
        <v>3</v>
      </c>
      <c r="F136" s="25" t="s">
        <v>33</v>
      </c>
      <c r="G136" s="25">
        <v>52</v>
      </c>
      <c r="H136" s="25">
        <v>440000</v>
      </c>
      <c r="I136" s="25">
        <v>2050000</v>
      </c>
      <c r="J136" s="1">
        <v>1</v>
      </c>
    </row>
    <row r="137" spans="2:10" x14ac:dyDescent="0.25">
      <c r="B137" s="25">
        <v>1136</v>
      </c>
      <c r="C137" s="25" t="s">
        <v>31</v>
      </c>
      <c r="D137" s="25" t="s">
        <v>66</v>
      </c>
      <c r="E137" s="25">
        <v>0</v>
      </c>
      <c r="F137" s="25" t="s">
        <v>33</v>
      </c>
      <c r="G137" s="25">
        <v>33</v>
      </c>
      <c r="H137" s="25">
        <v>700000</v>
      </c>
      <c r="I137" s="25">
        <v>1330000</v>
      </c>
      <c r="J137" s="1">
        <v>2</v>
      </c>
    </row>
    <row r="138" spans="2:10" x14ac:dyDescent="0.25">
      <c r="B138" s="25">
        <v>1137</v>
      </c>
      <c r="C138" s="25" t="s">
        <v>31</v>
      </c>
      <c r="D138" s="25" t="s">
        <v>65</v>
      </c>
      <c r="E138" s="25">
        <v>3</v>
      </c>
      <c r="F138" s="25" t="s">
        <v>33</v>
      </c>
      <c r="G138" s="25">
        <v>56</v>
      </c>
      <c r="H138" s="25">
        <v>560000</v>
      </c>
      <c r="I138" s="25">
        <v>1430000</v>
      </c>
      <c r="J138" s="1">
        <v>5</v>
      </c>
    </row>
    <row r="139" spans="2:10" x14ac:dyDescent="0.25">
      <c r="B139" s="25">
        <v>1138</v>
      </c>
      <c r="C139" s="25" t="s">
        <v>31</v>
      </c>
      <c r="D139" s="25" t="s">
        <v>65</v>
      </c>
      <c r="E139" s="25">
        <v>2</v>
      </c>
      <c r="F139" s="25" t="s">
        <v>32</v>
      </c>
      <c r="G139" s="25">
        <v>63</v>
      </c>
      <c r="H139" s="25">
        <v>550000</v>
      </c>
      <c r="I139" s="25">
        <v>1810000</v>
      </c>
      <c r="J139" s="1">
        <v>5</v>
      </c>
    </row>
    <row r="140" spans="2:10" x14ac:dyDescent="0.25">
      <c r="B140" s="25">
        <v>1139</v>
      </c>
      <c r="C140" s="25" t="s">
        <v>31</v>
      </c>
      <c r="D140" s="25" t="s">
        <v>65</v>
      </c>
      <c r="E140" s="25">
        <v>4</v>
      </c>
      <c r="F140" s="25" t="s">
        <v>33</v>
      </c>
      <c r="G140" s="25">
        <v>61</v>
      </c>
      <c r="H140" s="25">
        <v>680000</v>
      </c>
      <c r="I140" s="25">
        <v>1240000</v>
      </c>
      <c r="J140" s="1">
        <v>2</v>
      </c>
    </row>
    <row r="141" spans="2:10" x14ac:dyDescent="0.25">
      <c r="B141" s="25">
        <v>1140</v>
      </c>
      <c r="C141" s="25" t="s">
        <v>31</v>
      </c>
      <c r="D141" s="25" t="s">
        <v>65</v>
      </c>
      <c r="E141" s="25">
        <v>4</v>
      </c>
      <c r="F141" s="25" t="s">
        <v>32</v>
      </c>
      <c r="G141" s="25">
        <v>58</v>
      </c>
      <c r="H141" s="25">
        <v>630000</v>
      </c>
      <c r="I141" s="25">
        <v>1790000</v>
      </c>
      <c r="J141" s="1">
        <v>5</v>
      </c>
    </row>
    <row r="142" spans="2:10" x14ac:dyDescent="0.25">
      <c r="B142" s="25">
        <v>1141</v>
      </c>
      <c r="C142" s="25" t="s">
        <v>31</v>
      </c>
      <c r="D142" s="25" t="s">
        <v>65</v>
      </c>
      <c r="E142" s="25">
        <v>2</v>
      </c>
      <c r="F142" s="25" t="s">
        <v>33</v>
      </c>
      <c r="G142" s="25">
        <v>47</v>
      </c>
      <c r="H142" s="25">
        <v>470000</v>
      </c>
      <c r="I142" s="25">
        <v>2110000</v>
      </c>
      <c r="J142" s="1">
        <v>1</v>
      </c>
    </row>
    <row r="143" spans="2:10" x14ac:dyDescent="0.25">
      <c r="B143" s="25">
        <v>1142</v>
      </c>
      <c r="C143" s="25" t="s">
        <v>31</v>
      </c>
      <c r="D143" s="25" t="s">
        <v>65</v>
      </c>
      <c r="E143" s="25">
        <v>3</v>
      </c>
      <c r="F143" s="25" t="s">
        <v>32</v>
      </c>
      <c r="G143" s="25">
        <v>53</v>
      </c>
      <c r="H143" s="25">
        <v>590000</v>
      </c>
      <c r="I143" s="25">
        <v>930000</v>
      </c>
      <c r="J143" s="1">
        <v>2</v>
      </c>
    </row>
    <row r="144" spans="2:10" x14ac:dyDescent="0.25">
      <c r="B144" s="25">
        <v>1143</v>
      </c>
      <c r="C144" s="25" t="s">
        <v>31</v>
      </c>
      <c r="D144" s="25" t="s">
        <v>65</v>
      </c>
      <c r="E144" s="25">
        <v>3</v>
      </c>
      <c r="F144" s="25" t="s">
        <v>33</v>
      </c>
      <c r="G144" s="25">
        <v>47</v>
      </c>
      <c r="H144" s="25">
        <v>540000</v>
      </c>
      <c r="I144" s="25">
        <v>1830000</v>
      </c>
      <c r="J144" s="1">
        <v>5</v>
      </c>
    </row>
    <row r="145" spans="2:10" x14ac:dyDescent="0.25">
      <c r="B145" s="25">
        <v>1144</v>
      </c>
      <c r="C145" s="25" t="s">
        <v>34</v>
      </c>
      <c r="D145" s="25" t="s">
        <v>65</v>
      </c>
      <c r="E145" s="25">
        <v>2</v>
      </c>
      <c r="F145" s="25" t="s">
        <v>33</v>
      </c>
      <c r="G145" s="25">
        <v>59</v>
      </c>
      <c r="H145" s="25">
        <v>460000</v>
      </c>
      <c r="I145" s="25">
        <v>2850000</v>
      </c>
      <c r="J145" s="1">
        <v>1</v>
      </c>
    </row>
    <row r="146" spans="2:10" x14ac:dyDescent="0.25">
      <c r="B146" s="25">
        <v>1145</v>
      </c>
      <c r="C146" s="25" t="s">
        <v>31</v>
      </c>
      <c r="D146" s="25" t="s">
        <v>65</v>
      </c>
      <c r="E146" s="25">
        <v>3</v>
      </c>
      <c r="F146" s="25" t="s">
        <v>33</v>
      </c>
      <c r="G146" s="25">
        <v>42</v>
      </c>
      <c r="H146" s="25">
        <v>1000000</v>
      </c>
      <c r="I146" s="25">
        <v>1900000</v>
      </c>
      <c r="J146" s="1">
        <v>4</v>
      </c>
    </row>
    <row r="147" spans="2:10" x14ac:dyDescent="0.25">
      <c r="B147" s="25">
        <v>1146</v>
      </c>
      <c r="C147" s="25" t="s">
        <v>31</v>
      </c>
      <c r="D147" s="25" t="s">
        <v>66</v>
      </c>
      <c r="E147" s="25">
        <v>0</v>
      </c>
      <c r="F147" s="25" t="s">
        <v>32</v>
      </c>
      <c r="G147" s="25">
        <v>32</v>
      </c>
      <c r="H147" s="25">
        <v>330000</v>
      </c>
      <c r="I147" s="25">
        <v>1220000</v>
      </c>
      <c r="J147" s="1">
        <v>3</v>
      </c>
    </row>
    <row r="148" spans="2:10" x14ac:dyDescent="0.25">
      <c r="B148" s="25">
        <v>1147</v>
      </c>
      <c r="C148" s="25" t="s">
        <v>34</v>
      </c>
      <c r="D148" s="25" t="s">
        <v>65</v>
      </c>
      <c r="E148" s="25">
        <v>4</v>
      </c>
      <c r="F148" s="25" t="s">
        <v>33</v>
      </c>
      <c r="G148" s="25">
        <v>41</v>
      </c>
      <c r="H148" s="25">
        <v>610000</v>
      </c>
      <c r="I148" s="25">
        <v>1810000</v>
      </c>
      <c r="J148" s="1">
        <v>5</v>
      </c>
    </row>
    <row r="149" spans="2:10" x14ac:dyDescent="0.25">
      <c r="B149" s="25">
        <v>1148</v>
      </c>
      <c r="C149" s="25" t="s">
        <v>31</v>
      </c>
      <c r="D149" s="25" t="s">
        <v>66</v>
      </c>
      <c r="E149" s="25">
        <v>0</v>
      </c>
      <c r="F149" s="25" t="s">
        <v>33</v>
      </c>
      <c r="G149" s="25">
        <v>34</v>
      </c>
      <c r="H149" s="25">
        <v>300000</v>
      </c>
      <c r="I149" s="25">
        <v>1150000</v>
      </c>
      <c r="J149" s="1">
        <v>3</v>
      </c>
    </row>
    <row r="150" spans="2:10" x14ac:dyDescent="0.25">
      <c r="B150" s="25">
        <v>1149</v>
      </c>
      <c r="C150" s="25" t="s">
        <v>34</v>
      </c>
      <c r="D150" s="25" t="s">
        <v>65</v>
      </c>
      <c r="E150" s="25">
        <v>4</v>
      </c>
      <c r="F150" s="25" t="s">
        <v>33</v>
      </c>
      <c r="G150" s="25">
        <v>58</v>
      </c>
      <c r="H150" s="25">
        <v>450000</v>
      </c>
      <c r="I150" s="25">
        <v>2190000</v>
      </c>
      <c r="J150" s="1">
        <v>1</v>
      </c>
    </row>
    <row r="151" spans="2:10" x14ac:dyDescent="0.25">
      <c r="B151" s="25">
        <v>1150</v>
      </c>
      <c r="C151" s="25" t="s">
        <v>31</v>
      </c>
      <c r="D151" s="25" t="s">
        <v>65</v>
      </c>
      <c r="E151" s="25">
        <v>2</v>
      </c>
      <c r="F151" s="25" t="s">
        <v>33</v>
      </c>
      <c r="G151" s="25">
        <v>54</v>
      </c>
      <c r="H151" s="25">
        <v>700000</v>
      </c>
      <c r="I151" s="25">
        <v>1870000</v>
      </c>
      <c r="J151" s="1">
        <v>5</v>
      </c>
    </row>
    <row r="152" spans="2:10" x14ac:dyDescent="0.25">
      <c r="B152" s="25">
        <v>1151</v>
      </c>
      <c r="C152" s="25" t="s">
        <v>31</v>
      </c>
      <c r="D152" s="25" t="s">
        <v>65</v>
      </c>
      <c r="E152" s="25">
        <v>4</v>
      </c>
      <c r="F152" s="25" t="s">
        <v>33</v>
      </c>
      <c r="G152" s="25">
        <v>46</v>
      </c>
      <c r="H152" s="25">
        <v>630000</v>
      </c>
      <c r="I152" s="25">
        <v>1370000</v>
      </c>
      <c r="J152" s="1">
        <v>5</v>
      </c>
    </row>
    <row r="153" spans="2:10" x14ac:dyDescent="0.25">
      <c r="B153" s="25">
        <v>1152</v>
      </c>
      <c r="C153" s="25" t="s">
        <v>31</v>
      </c>
      <c r="D153" s="25" t="s">
        <v>66</v>
      </c>
      <c r="E153" s="25">
        <v>0</v>
      </c>
      <c r="F153" s="25" t="s">
        <v>33</v>
      </c>
      <c r="G153" s="25">
        <v>31</v>
      </c>
      <c r="H153" s="25">
        <v>560000</v>
      </c>
      <c r="I153" s="25">
        <v>1660000</v>
      </c>
      <c r="J153" s="1">
        <v>5</v>
      </c>
    </row>
    <row r="154" spans="2:10" x14ac:dyDescent="0.25">
      <c r="B154" s="25">
        <v>1153</v>
      </c>
      <c r="C154" s="25" t="s">
        <v>31</v>
      </c>
      <c r="D154" s="25" t="s">
        <v>65</v>
      </c>
      <c r="E154" s="25">
        <v>2</v>
      </c>
      <c r="F154" s="25" t="s">
        <v>33</v>
      </c>
      <c r="G154" s="25">
        <v>57</v>
      </c>
      <c r="H154" s="25">
        <v>560000</v>
      </c>
      <c r="I154" s="25">
        <v>1790000</v>
      </c>
      <c r="J154" s="1">
        <v>5</v>
      </c>
    </row>
    <row r="155" spans="2:10" x14ac:dyDescent="0.25">
      <c r="B155" s="25">
        <v>1154</v>
      </c>
      <c r="C155" s="25" t="s">
        <v>31</v>
      </c>
      <c r="D155" s="25" t="s">
        <v>64</v>
      </c>
      <c r="E155" s="25">
        <v>0</v>
      </c>
      <c r="F155" s="25" t="s">
        <v>32</v>
      </c>
      <c r="G155" s="25">
        <v>30</v>
      </c>
      <c r="H155" s="25">
        <v>680000</v>
      </c>
      <c r="I155" s="25">
        <v>810000</v>
      </c>
      <c r="J155" s="1">
        <v>2</v>
      </c>
    </row>
    <row r="156" spans="2:10" x14ac:dyDescent="0.25">
      <c r="B156" s="25">
        <v>1155</v>
      </c>
      <c r="C156" s="25" t="s">
        <v>31</v>
      </c>
      <c r="D156" s="25" t="s">
        <v>65</v>
      </c>
      <c r="E156" s="25">
        <v>3</v>
      </c>
      <c r="F156" s="25" t="s">
        <v>33</v>
      </c>
      <c r="G156" s="25">
        <v>56</v>
      </c>
      <c r="H156" s="25">
        <v>400000</v>
      </c>
      <c r="I156" s="25">
        <v>710000</v>
      </c>
      <c r="J156" s="1">
        <v>3</v>
      </c>
    </row>
    <row r="157" spans="2:10" x14ac:dyDescent="0.25">
      <c r="B157" s="25">
        <v>1156</v>
      </c>
      <c r="C157" s="25" t="s">
        <v>31</v>
      </c>
      <c r="D157" s="25" t="s">
        <v>65</v>
      </c>
      <c r="E157" s="25">
        <v>4</v>
      </c>
      <c r="F157" s="25" t="s">
        <v>32</v>
      </c>
      <c r="G157" s="25">
        <v>46</v>
      </c>
      <c r="H157" s="25">
        <v>760000</v>
      </c>
      <c r="I157" s="25">
        <v>1340000</v>
      </c>
      <c r="J157" s="1">
        <v>2</v>
      </c>
    </row>
    <row r="158" spans="2:10" x14ac:dyDescent="0.25">
      <c r="B158" s="25">
        <v>1157</v>
      </c>
      <c r="C158" s="25" t="s">
        <v>31</v>
      </c>
      <c r="D158" s="25" t="s">
        <v>65</v>
      </c>
      <c r="E158" s="25">
        <v>2</v>
      </c>
      <c r="F158" s="25" t="s">
        <v>32</v>
      </c>
      <c r="G158" s="25">
        <v>41</v>
      </c>
      <c r="H158" s="25">
        <v>580000</v>
      </c>
      <c r="I158" s="25">
        <v>1690000</v>
      </c>
      <c r="J158" s="1">
        <v>5</v>
      </c>
    </row>
    <row r="159" spans="2:10" x14ac:dyDescent="0.25">
      <c r="B159" s="25">
        <v>1158</v>
      </c>
      <c r="C159" s="25" t="s">
        <v>31</v>
      </c>
      <c r="D159" s="25" t="s">
        <v>65</v>
      </c>
      <c r="E159" s="25">
        <v>3</v>
      </c>
      <c r="F159" s="25" t="s">
        <v>33</v>
      </c>
      <c r="G159" s="25">
        <v>40</v>
      </c>
      <c r="H159" s="25">
        <v>680000</v>
      </c>
      <c r="I159" s="25">
        <v>1170000</v>
      </c>
      <c r="J159" s="1">
        <v>2</v>
      </c>
    </row>
    <row r="160" spans="2:10" x14ac:dyDescent="0.25">
      <c r="B160" s="25">
        <v>1159</v>
      </c>
      <c r="C160" s="25" t="s">
        <v>31</v>
      </c>
      <c r="D160" s="25" t="s">
        <v>66</v>
      </c>
      <c r="E160" s="25">
        <v>0</v>
      </c>
      <c r="F160" s="25" t="s">
        <v>33</v>
      </c>
      <c r="G160" s="25">
        <v>33</v>
      </c>
      <c r="H160" s="25">
        <v>920000</v>
      </c>
      <c r="I160" s="25">
        <v>1110000</v>
      </c>
      <c r="J160" s="1">
        <v>2</v>
      </c>
    </row>
    <row r="161" spans="2:10" x14ac:dyDescent="0.25">
      <c r="B161" s="25">
        <v>1160</v>
      </c>
      <c r="C161" s="25" t="s">
        <v>31</v>
      </c>
      <c r="D161" s="25" t="s">
        <v>65</v>
      </c>
      <c r="E161" s="25">
        <v>3</v>
      </c>
      <c r="F161" s="25" t="s">
        <v>32</v>
      </c>
      <c r="G161" s="25">
        <v>53</v>
      </c>
      <c r="H161" s="25">
        <v>400000</v>
      </c>
      <c r="I161" s="25">
        <v>1290000</v>
      </c>
      <c r="J161" s="1">
        <v>3</v>
      </c>
    </row>
    <row r="162" spans="2:10" x14ac:dyDescent="0.25">
      <c r="B162" s="25">
        <v>1161</v>
      </c>
      <c r="C162" s="25" t="s">
        <v>31</v>
      </c>
      <c r="D162" s="25" t="s">
        <v>66</v>
      </c>
      <c r="E162" s="25">
        <v>0</v>
      </c>
      <c r="F162" s="25" t="s">
        <v>33</v>
      </c>
      <c r="G162" s="25">
        <v>32</v>
      </c>
      <c r="H162" s="25">
        <v>490000</v>
      </c>
      <c r="I162" s="25">
        <v>1500000</v>
      </c>
      <c r="J162" s="1">
        <v>5</v>
      </c>
    </row>
    <row r="163" spans="2:10" x14ac:dyDescent="0.25">
      <c r="B163" s="25">
        <v>1162</v>
      </c>
      <c r="C163" s="25" t="s">
        <v>31</v>
      </c>
      <c r="D163" s="25" t="s">
        <v>65</v>
      </c>
      <c r="E163" s="25">
        <v>2</v>
      </c>
      <c r="F163" s="25" t="s">
        <v>33</v>
      </c>
      <c r="G163" s="25">
        <v>48</v>
      </c>
      <c r="H163" s="25">
        <v>560000</v>
      </c>
      <c r="I163" s="25">
        <v>1540000</v>
      </c>
      <c r="J163" s="1">
        <v>5</v>
      </c>
    </row>
    <row r="164" spans="2:10" x14ac:dyDescent="0.25">
      <c r="B164" s="25">
        <v>1163</v>
      </c>
      <c r="C164" s="25" t="s">
        <v>31</v>
      </c>
      <c r="D164" s="25" t="s">
        <v>66</v>
      </c>
      <c r="E164" s="25">
        <v>0</v>
      </c>
      <c r="F164" s="25" t="s">
        <v>33</v>
      </c>
      <c r="G164" s="25">
        <v>38</v>
      </c>
      <c r="H164" s="25">
        <v>350000</v>
      </c>
      <c r="I164" s="25">
        <v>910000</v>
      </c>
      <c r="J164" s="1">
        <v>3</v>
      </c>
    </row>
    <row r="165" spans="2:10" x14ac:dyDescent="0.25">
      <c r="B165" s="25">
        <v>1164</v>
      </c>
      <c r="C165" s="25" t="s">
        <v>31</v>
      </c>
      <c r="D165" s="25" t="s">
        <v>66</v>
      </c>
      <c r="E165" s="25">
        <v>0</v>
      </c>
      <c r="F165" s="25" t="s">
        <v>33</v>
      </c>
      <c r="G165" s="25">
        <v>37</v>
      </c>
      <c r="H165" s="25">
        <v>810000</v>
      </c>
      <c r="I165" s="25">
        <v>750000</v>
      </c>
      <c r="J165" s="1">
        <v>2</v>
      </c>
    </row>
    <row r="166" spans="2:10" x14ac:dyDescent="0.25">
      <c r="B166" s="25">
        <v>1165</v>
      </c>
      <c r="C166" s="25" t="s">
        <v>31</v>
      </c>
      <c r="D166" s="25" t="s">
        <v>65</v>
      </c>
      <c r="E166" s="25">
        <v>3</v>
      </c>
      <c r="F166" s="25" t="s">
        <v>33</v>
      </c>
      <c r="G166" s="25">
        <v>45</v>
      </c>
      <c r="H166" s="25">
        <v>560000</v>
      </c>
      <c r="I166" s="25">
        <v>2270000</v>
      </c>
      <c r="J166" s="1">
        <v>1</v>
      </c>
    </row>
    <row r="167" spans="2:10" x14ac:dyDescent="0.25">
      <c r="B167" s="25">
        <v>1166</v>
      </c>
      <c r="C167" s="25" t="s">
        <v>31</v>
      </c>
      <c r="D167" s="25" t="s">
        <v>65</v>
      </c>
      <c r="E167" s="25">
        <v>3</v>
      </c>
      <c r="F167" s="25" t="s">
        <v>32</v>
      </c>
      <c r="G167" s="25">
        <v>58</v>
      </c>
      <c r="H167" s="25">
        <v>430000</v>
      </c>
      <c r="I167" s="25">
        <v>3180000</v>
      </c>
      <c r="J167" s="1">
        <v>1</v>
      </c>
    </row>
    <row r="168" spans="2:10" x14ac:dyDescent="0.25">
      <c r="B168" s="25">
        <v>1167</v>
      </c>
      <c r="C168" s="25" t="s">
        <v>31</v>
      </c>
      <c r="D168" s="25" t="s">
        <v>65</v>
      </c>
      <c r="E168" s="25">
        <v>3</v>
      </c>
      <c r="F168" s="25" t="s">
        <v>33</v>
      </c>
      <c r="G168" s="25">
        <v>51</v>
      </c>
      <c r="H168" s="25">
        <v>620000</v>
      </c>
      <c r="I168" s="25">
        <v>1100000</v>
      </c>
      <c r="J168" s="1">
        <v>2</v>
      </c>
    </row>
    <row r="169" spans="2:10" x14ac:dyDescent="0.25">
      <c r="B169" s="25">
        <v>1168</v>
      </c>
      <c r="C169" s="25" t="s">
        <v>31</v>
      </c>
      <c r="D169" s="25" t="s">
        <v>65</v>
      </c>
      <c r="E169" s="25">
        <v>3</v>
      </c>
      <c r="F169" s="25" t="s">
        <v>32</v>
      </c>
      <c r="G169" s="25">
        <v>55</v>
      </c>
      <c r="H169" s="25">
        <v>530000</v>
      </c>
      <c r="I169" s="25">
        <v>1600000</v>
      </c>
      <c r="J169" s="1">
        <v>5</v>
      </c>
    </row>
    <row r="170" spans="2:10" x14ac:dyDescent="0.25">
      <c r="B170" s="25">
        <v>1169</v>
      </c>
      <c r="C170" s="25" t="s">
        <v>31</v>
      </c>
      <c r="D170" s="25" t="s">
        <v>65</v>
      </c>
      <c r="E170" s="25">
        <v>4</v>
      </c>
      <c r="F170" s="25" t="s">
        <v>33</v>
      </c>
      <c r="G170" s="25">
        <v>56</v>
      </c>
      <c r="H170" s="25">
        <v>700000</v>
      </c>
      <c r="I170" s="25">
        <v>2000000</v>
      </c>
      <c r="J170" s="1">
        <v>5</v>
      </c>
    </row>
    <row r="171" spans="2:10" x14ac:dyDescent="0.25">
      <c r="B171" s="25">
        <v>1170</v>
      </c>
      <c r="C171" s="25" t="s">
        <v>31</v>
      </c>
      <c r="D171" s="25" t="s">
        <v>64</v>
      </c>
      <c r="E171" s="25">
        <v>0</v>
      </c>
      <c r="F171" s="25" t="s">
        <v>33</v>
      </c>
      <c r="G171" s="25">
        <v>41</v>
      </c>
      <c r="H171" s="25">
        <v>500000</v>
      </c>
      <c r="I171" s="25">
        <v>1790000</v>
      </c>
      <c r="J171" s="1">
        <v>5</v>
      </c>
    </row>
    <row r="172" spans="2:10" x14ac:dyDescent="0.25">
      <c r="B172" s="25">
        <v>1171</v>
      </c>
      <c r="C172" s="25" t="s">
        <v>31</v>
      </c>
      <c r="D172" s="25" t="s">
        <v>65</v>
      </c>
      <c r="E172" s="25">
        <v>4</v>
      </c>
      <c r="F172" s="25" t="s">
        <v>33</v>
      </c>
      <c r="G172" s="25">
        <v>62</v>
      </c>
      <c r="H172" s="25">
        <v>670000</v>
      </c>
      <c r="I172" s="25">
        <v>1150000</v>
      </c>
      <c r="J172" s="1">
        <v>2</v>
      </c>
    </row>
    <row r="173" spans="2:10" x14ac:dyDescent="0.25">
      <c r="B173" s="25">
        <v>1172</v>
      </c>
      <c r="C173" s="25" t="s">
        <v>31</v>
      </c>
      <c r="D173" s="25" t="s">
        <v>66</v>
      </c>
      <c r="E173" s="25">
        <v>0</v>
      </c>
      <c r="F173" s="25" t="s">
        <v>33</v>
      </c>
      <c r="G173" s="25">
        <v>38</v>
      </c>
      <c r="H173" s="25">
        <v>710000</v>
      </c>
      <c r="I173" s="25">
        <v>920000</v>
      </c>
      <c r="J173" s="1">
        <v>2</v>
      </c>
    </row>
    <row r="174" spans="2:10" x14ac:dyDescent="0.25">
      <c r="B174" s="25">
        <v>1173</v>
      </c>
      <c r="C174" s="25" t="s">
        <v>31</v>
      </c>
      <c r="D174" s="25" t="s">
        <v>66</v>
      </c>
      <c r="E174" s="25">
        <v>0</v>
      </c>
      <c r="F174" s="25" t="s">
        <v>33</v>
      </c>
      <c r="G174" s="25">
        <v>39</v>
      </c>
      <c r="H174" s="25">
        <v>530000</v>
      </c>
      <c r="I174" s="25">
        <v>1540000</v>
      </c>
      <c r="J174" s="1">
        <v>5</v>
      </c>
    </row>
    <row r="175" spans="2:10" x14ac:dyDescent="0.25">
      <c r="B175" s="25">
        <v>1174</v>
      </c>
      <c r="C175" s="25" t="s">
        <v>34</v>
      </c>
      <c r="D175" s="25" t="s">
        <v>65</v>
      </c>
      <c r="E175" s="25">
        <v>2</v>
      </c>
      <c r="F175" s="25" t="s">
        <v>33</v>
      </c>
      <c r="G175" s="25">
        <v>62</v>
      </c>
      <c r="H175" s="25">
        <v>380000</v>
      </c>
      <c r="I175" s="25">
        <v>1230000</v>
      </c>
      <c r="J175" s="1">
        <v>3</v>
      </c>
    </row>
    <row r="176" spans="2:10" x14ac:dyDescent="0.25">
      <c r="B176" s="25">
        <v>1175</v>
      </c>
      <c r="C176" s="25" t="s">
        <v>31</v>
      </c>
      <c r="D176" s="25" t="s">
        <v>66</v>
      </c>
      <c r="E176" s="25">
        <v>0</v>
      </c>
      <c r="F176" s="25" t="s">
        <v>32</v>
      </c>
      <c r="G176" s="25">
        <v>32</v>
      </c>
      <c r="H176" s="25">
        <v>290000</v>
      </c>
      <c r="I176" s="25">
        <v>1170000</v>
      </c>
      <c r="J176" s="1">
        <v>3</v>
      </c>
    </row>
    <row r="177" spans="2:10" x14ac:dyDescent="0.25">
      <c r="B177" s="25">
        <v>1176</v>
      </c>
      <c r="C177" s="25" t="s">
        <v>31</v>
      </c>
      <c r="D177" s="25" t="s">
        <v>65</v>
      </c>
      <c r="E177" s="25">
        <v>3</v>
      </c>
      <c r="F177" s="25" t="s">
        <v>32</v>
      </c>
      <c r="G177" s="25">
        <v>54</v>
      </c>
      <c r="H177" s="25">
        <v>720000</v>
      </c>
      <c r="I177" s="25">
        <v>820000</v>
      </c>
      <c r="J177" s="1">
        <v>2</v>
      </c>
    </row>
    <row r="178" spans="2:10" x14ac:dyDescent="0.25">
      <c r="B178" s="25">
        <v>1177</v>
      </c>
      <c r="C178" s="25" t="s">
        <v>31</v>
      </c>
      <c r="D178" s="25" t="s">
        <v>66</v>
      </c>
      <c r="E178" s="25">
        <v>0</v>
      </c>
      <c r="F178" s="25" t="s">
        <v>33</v>
      </c>
      <c r="G178" s="25">
        <v>34</v>
      </c>
      <c r="H178" s="25">
        <v>570000</v>
      </c>
      <c r="I178" s="25">
        <v>1520000</v>
      </c>
      <c r="J178" s="1">
        <v>5</v>
      </c>
    </row>
    <row r="179" spans="2:10" x14ac:dyDescent="0.25">
      <c r="B179" s="25">
        <v>1178</v>
      </c>
      <c r="C179" s="25" t="s">
        <v>34</v>
      </c>
      <c r="D179" s="25" t="s">
        <v>65</v>
      </c>
      <c r="E179" s="25">
        <v>2</v>
      </c>
      <c r="F179" s="25" t="s">
        <v>33</v>
      </c>
      <c r="G179" s="25">
        <v>41</v>
      </c>
      <c r="H179" s="25">
        <v>480000</v>
      </c>
      <c r="I179" s="25">
        <v>2220000</v>
      </c>
      <c r="J179" s="1">
        <v>1</v>
      </c>
    </row>
    <row r="180" spans="2:10" x14ac:dyDescent="0.25">
      <c r="B180" s="25">
        <v>1179</v>
      </c>
      <c r="C180" s="25" t="s">
        <v>31</v>
      </c>
      <c r="D180" s="25" t="s">
        <v>66</v>
      </c>
      <c r="E180" s="25">
        <v>0</v>
      </c>
      <c r="F180" s="25" t="s">
        <v>33</v>
      </c>
      <c r="G180" s="25">
        <v>32</v>
      </c>
      <c r="H180" s="25">
        <v>540000</v>
      </c>
      <c r="I180" s="25">
        <v>1360000</v>
      </c>
      <c r="J180" s="1">
        <v>5</v>
      </c>
    </row>
    <row r="181" spans="2:10" x14ac:dyDescent="0.25">
      <c r="B181" s="25">
        <v>1180</v>
      </c>
      <c r="C181" s="25" t="s">
        <v>31</v>
      </c>
      <c r="D181" s="25" t="s">
        <v>66</v>
      </c>
      <c r="E181" s="25">
        <v>0</v>
      </c>
      <c r="F181" s="25" t="s">
        <v>33</v>
      </c>
      <c r="G181" s="25">
        <v>32</v>
      </c>
      <c r="H181" s="25">
        <v>360000</v>
      </c>
      <c r="I181" s="25">
        <v>1190000</v>
      </c>
      <c r="J181" s="1">
        <v>3</v>
      </c>
    </row>
    <row r="182" spans="2:10" x14ac:dyDescent="0.25">
      <c r="B182" s="25">
        <v>1181</v>
      </c>
      <c r="C182" s="25" t="s">
        <v>34</v>
      </c>
      <c r="D182" s="25" t="s">
        <v>65</v>
      </c>
      <c r="E182" s="25">
        <v>2</v>
      </c>
      <c r="F182" s="25" t="s">
        <v>32</v>
      </c>
      <c r="G182" s="25">
        <v>56</v>
      </c>
      <c r="H182" s="25">
        <v>500000</v>
      </c>
      <c r="I182" s="25">
        <v>2050000</v>
      </c>
      <c r="J182" s="1">
        <v>1</v>
      </c>
    </row>
    <row r="183" spans="2:10" x14ac:dyDescent="0.25">
      <c r="B183" s="25">
        <v>1182</v>
      </c>
      <c r="C183" s="25" t="s">
        <v>31</v>
      </c>
      <c r="D183" s="25" t="s">
        <v>65</v>
      </c>
      <c r="E183" s="25">
        <v>4</v>
      </c>
      <c r="F183" s="25" t="s">
        <v>32</v>
      </c>
      <c r="G183" s="25">
        <v>54</v>
      </c>
      <c r="H183" s="25">
        <v>390000</v>
      </c>
      <c r="I183" s="25">
        <v>2150000</v>
      </c>
      <c r="J183" s="1">
        <v>1</v>
      </c>
    </row>
    <row r="184" spans="2:10" x14ac:dyDescent="0.25">
      <c r="B184" s="25">
        <v>1183</v>
      </c>
      <c r="C184" s="25" t="s">
        <v>31</v>
      </c>
      <c r="D184" s="25" t="s">
        <v>66</v>
      </c>
      <c r="E184" s="25">
        <v>0</v>
      </c>
      <c r="F184" s="25" t="s">
        <v>33</v>
      </c>
      <c r="G184" s="25">
        <v>36</v>
      </c>
      <c r="H184" s="25">
        <v>850000</v>
      </c>
      <c r="I184" s="25">
        <v>1120000</v>
      </c>
      <c r="J184" s="1">
        <v>2</v>
      </c>
    </row>
    <row r="185" spans="2:10" x14ac:dyDescent="0.25">
      <c r="B185" s="25">
        <v>1184</v>
      </c>
      <c r="C185" s="25" t="s">
        <v>34</v>
      </c>
      <c r="D185" s="25" t="s">
        <v>65</v>
      </c>
      <c r="E185" s="25">
        <v>3</v>
      </c>
      <c r="F185" s="25" t="s">
        <v>32</v>
      </c>
      <c r="G185" s="25">
        <v>54</v>
      </c>
      <c r="H185" s="25">
        <v>580000</v>
      </c>
      <c r="I185" s="25">
        <v>1420000</v>
      </c>
      <c r="J185" s="1">
        <v>5</v>
      </c>
    </row>
    <row r="186" spans="2:10" x14ac:dyDescent="0.25">
      <c r="B186" s="25">
        <v>1185</v>
      </c>
      <c r="C186" s="25" t="s">
        <v>31</v>
      </c>
      <c r="D186" s="25" t="s">
        <v>65</v>
      </c>
      <c r="E186" s="25">
        <v>4</v>
      </c>
      <c r="F186" s="25" t="s">
        <v>33</v>
      </c>
      <c r="G186" s="25">
        <v>60</v>
      </c>
      <c r="H186" s="25">
        <v>520000</v>
      </c>
      <c r="I186" s="25">
        <v>1780000</v>
      </c>
      <c r="J186" s="1">
        <v>5</v>
      </c>
    </row>
    <row r="187" spans="2:10" x14ac:dyDescent="0.25">
      <c r="B187" s="25">
        <v>1186</v>
      </c>
      <c r="C187" s="25" t="s">
        <v>31</v>
      </c>
      <c r="D187" s="25" t="s">
        <v>65</v>
      </c>
      <c r="E187" s="25">
        <v>3</v>
      </c>
      <c r="F187" s="25" t="s">
        <v>32</v>
      </c>
      <c r="G187" s="25">
        <v>65</v>
      </c>
      <c r="H187" s="25">
        <v>600000</v>
      </c>
      <c r="I187" s="25">
        <v>1400000</v>
      </c>
      <c r="J187" s="1">
        <v>5</v>
      </c>
    </row>
    <row r="188" spans="2:10" x14ac:dyDescent="0.25">
      <c r="B188" s="25">
        <v>1187</v>
      </c>
      <c r="C188" s="25" t="s">
        <v>31</v>
      </c>
      <c r="D188" s="25" t="s">
        <v>65</v>
      </c>
      <c r="E188" s="25">
        <v>4</v>
      </c>
      <c r="F188" s="25" t="s">
        <v>33</v>
      </c>
      <c r="G188" s="25">
        <v>65</v>
      </c>
      <c r="H188" s="25">
        <v>600000</v>
      </c>
      <c r="I188" s="25">
        <v>1440000</v>
      </c>
      <c r="J188" s="1">
        <v>5</v>
      </c>
    </row>
    <row r="189" spans="2:10" x14ac:dyDescent="0.25">
      <c r="B189" s="25">
        <v>1188</v>
      </c>
      <c r="C189" s="25" t="s">
        <v>31</v>
      </c>
      <c r="D189" s="25" t="s">
        <v>65</v>
      </c>
      <c r="E189" s="25">
        <v>4</v>
      </c>
      <c r="F189" s="25" t="s">
        <v>33</v>
      </c>
      <c r="G189" s="25">
        <v>41</v>
      </c>
      <c r="H189" s="25">
        <v>280000</v>
      </c>
      <c r="I189" s="25">
        <v>890000</v>
      </c>
      <c r="J189" s="1">
        <v>3</v>
      </c>
    </row>
    <row r="190" spans="2:10" x14ac:dyDescent="0.25">
      <c r="B190" s="25">
        <v>1189</v>
      </c>
      <c r="C190" s="25" t="s">
        <v>31</v>
      </c>
      <c r="D190" s="25" t="s">
        <v>65</v>
      </c>
      <c r="E190" s="25">
        <v>3</v>
      </c>
      <c r="F190" s="25" t="s">
        <v>33</v>
      </c>
      <c r="G190" s="25">
        <v>63</v>
      </c>
      <c r="H190" s="25">
        <v>560000</v>
      </c>
      <c r="I190" s="25">
        <v>1800000</v>
      </c>
      <c r="J190" s="1">
        <v>5</v>
      </c>
    </row>
    <row r="191" spans="2:10" x14ac:dyDescent="0.25">
      <c r="B191" s="25">
        <v>1190</v>
      </c>
      <c r="C191" s="25" t="s">
        <v>31</v>
      </c>
      <c r="D191" s="25" t="s">
        <v>65</v>
      </c>
      <c r="E191" s="25">
        <v>3</v>
      </c>
      <c r="F191" s="25" t="s">
        <v>33</v>
      </c>
      <c r="G191" s="25">
        <v>62</v>
      </c>
      <c r="H191" s="25">
        <v>590000</v>
      </c>
      <c r="I191" s="25">
        <v>1780000</v>
      </c>
      <c r="J191" s="1">
        <v>5</v>
      </c>
    </row>
    <row r="192" spans="2:10" x14ac:dyDescent="0.25">
      <c r="B192" s="25">
        <v>1191</v>
      </c>
      <c r="C192" s="25" t="s">
        <v>34</v>
      </c>
      <c r="D192" s="25" t="s">
        <v>65</v>
      </c>
      <c r="E192" s="25">
        <v>3</v>
      </c>
      <c r="F192" s="25" t="s">
        <v>33</v>
      </c>
      <c r="G192" s="25">
        <v>45</v>
      </c>
      <c r="H192" s="25">
        <v>660000</v>
      </c>
      <c r="I192" s="25">
        <v>1790000</v>
      </c>
      <c r="J192" s="1">
        <v>5</v>
      </c>
    </row>
    <row r="193" spans="2:10" x14ac:dyDescent="0.25">
      <c r="B193" s="25">
        <v>1192</v>
      </c>
      <c r="C193" s="25" t="s">
        <v>31</v>
      </c>
      <c r="D193" s="25" t="s">
        <v>64</v>
      </c>
      <c r="E193" s="25">
        <v>0</v>
      </c>
      <c r="F193" s="25" t="s">
        <v>32</v>
      </c>
      <c r="G193" s="25">
        <v>38</v>
      </c>
      <c r="H193" s="25">
        <v>540000</v>
      </c>
      <c r="I193" s="25">
        <v>1200000</v>
      </c>
      <c r="J193" s="1">
        <v>5</v>
      </c>
    </row>
    <row r="194" spans="2:10" x14ac:dyDescent="0.25">
      <c r="B194" s="25">
        <v>1193</v>
      </c>
      <c r="C194" s="25" t="s">
        <v>31</v>
      </c>
      <c r="D194" s="25" t="s">
        <v>65</v>
      </c>
      <c r="E194" s="25">
        <v>4</v>
      </c>
      <c r="F194" s="25" t="s">
        <v>32</v>
      </c>
      <c r="G194" s="25">
        <v>63</v>
      </c>
      <c r="H194" s="25">
        <v>620000</v>
      </c>
      <c r="I194" s="25">
        <v>1820000</v>
      </c>
      <c r="J194" s="1">
        <v>5</v>
      </c>
    </row>
    <row r="195" spans="2:10" x14ac:dyDescent="0.25">
      <c r="B195" s="25">
        <v>1194</v>
      </c>
      <c r="C195" s="25" t="s">
        <v>31</v>
      </c>
      <c r="D195" s="25" t="s">
        <v>65</v>
      </c>
      <c r="E195" s="25">
        <v>4</v>
      </c>
      <c r="F195" s="25" t="s">
        <v>33</v>
      </c>
      <c r="G195" s="25">
        <v>53</v>
      </c>
      <c r="H195" s="25">
        <v>360000</v>
      </c>
      <c r="I195" s="25">
        <v>1900000</v>
      </c>
      <c r="J195" s="1">
        <v>1</v>
      </c>
    </row>
    <row r="196" spans="2:10" x14ac:dyDescent="0.25">
      <c r="B196" s="25">
        <v>1195</v>
      </c>
      <c r="C196" s="25" t="s">
        <v>31</v>
      </c>
      <c r="D196" s="25" t="s">
        <v>66</v>
      </c>
      <c r="E196" s="25">
        <v>0</v>
      </c>
      <c r="F196" s="25" t="s">
        <v>33</v>
      </c>
      <c r="G196" s="25">
        <v>38</v>
      </c>
      <c r="H196" s="25">
        <v>330000</v>
      </c>
      <c r="I196" s="25">
        <v>1300000</v>
      </c>
      <c r="J196" s="1">
        <v>3</v>
      </c>
    </row>
    <row r="197" spans="2:10" x14ac:dyDescent="0.25">
      <c r="B197" s="25">
        <v>1196</v>
      </c>
      <c r="C197" s="25" t="s">
        <v>31</v>
      </c>
      <c r="D197" s="25" t="s">
        <v>65</v>
      </c>
      <c r="E197" s="25">
        <v>2</v>
      </c>
      <c r="F197" s="25" t="s">
        <v>33</v>
      </c>
      <c r="G197" s="25">
        <v>53</v>
      </c>
      <c r="H197" s="25">
        <v>790000</v>
      </c>
      <c r="I197" s="25">
        <v>2970000</v>
      </c>
      <c r="J197" s="1">
        <v>4</v>
      </c>
    </row>
    <row r="198" spans="2:10" x14ac:dyDescent="0.25">
      <c r="B198" s="25">
        <v>1197</v>
      </c>
      <c r="C198" s="25" t="s">
        <v>31</v>
      </c>
      <c r="D198" s="25" t="s">
        <v>65</v>
      </c>
      <c r="E198" s="25">
        <v>4</v>
      </c>
      <c r="F198" s="25" t="s">
        <v>33</v>
      </c>
      <c r="G198" s="25">
        <v>59</v>
      </c>
      <c r="H198" s="25">
        <v>1050000</v>
      </c>
      <c r="I198" s="25">
        <v>2190000</v>
      </c>
      <c r="J198" s="1">
        <v>4</v>
      </c>
    </row>
    <row r="199" spans="2:10" x14ac:dyDescent="0.25">
      <c r="B199" s="25">
        <v>1198</v>
      </c>
      <c r="C199" s="25" t="s">
        <v>31</v>
      </c>
      <c r="D199" s="25" t="s">
        <v>66</v>
      </c>
      <c r="E199" s="25">
        <v>0</v>
      </c>
      <c r="F199" s="25" t="s">
        <v>33</v>
      </c>
      <c r="G199" s="25">
        <v>36</v>
      </c>
      <c r="H199" s="25">
        <v>840000</v>
      </c>
      <c r="I199" s="25">
        <v>1130000</v>
      </c>
      <c r="J199" s="1">
        <v>2</v>
      </c>
    </row>
    <row r="200" spans="2:10" x14ac:dyDescent="0.25">
      <c r="B200" s="25">
        <v>1199</v>
      </c>
      <c r="C200" s="25" t="s">
        <v>31</v>
      </c>
      <c r="D200" s="25" t="s">
        <v>65</v>
      </c>
      <c r="E200" s="25">
        <v>3</v>
      </c>
      <c r="F200" s="25" t="s">
        <v>33</v>
      </c>
      <c r="G200" s="25">
        <v>40</v>
      </c>
      <c r="H200" s="25">
        <v>540000</v>
      </c>
      <c r="I200" s="25">
        <v>1600000</v>
      </c>
      <c r="J200" s="1">
        <v>5</v>
      </c>
    </row>
    <row r="201" spans="2:10" x14ac:dyDescent="0.25">
      <c r="B201" s="25">
        <v>1200</v>
      </c>
      <c r="C201" s="25" t="s">
        <v>31</v>
      </c>
      <c r="D201" s="25" t="s">
        <v>65</v>
      </c>
      <c r="E201" s="25">
        <v>3</v>
      </c>
      <c r="F201" s="25" t="s">
        <v>33</v>
      </c>
      <c r="G201" s="25">
        <v>55</v>
      </c>
      <c r="H201" s="25">
        <v>1100000</v>
      </c>
      <c r="I201" s="25">
        <v>1930000</v>
      </c>
      <c r="J201" s="1">
        <v>4</v>
      </c>
    </row>
    <row r="202" spans="2:10" x14ac:dyDescent="0.25">
      <c r="B202" s="25">
        <v>1201</v>
      </c>
      <c r="C202" s="25" t="s">
        <v>31</v>
      </c>
      <c r="D202" s="25" t="s">
        <v>65</v>
      </c>
      <c r="E202" s="25">
        <v>2</v>
      </c>
      <c r="F202" s="25" t="s">
        <v>33</v>
      </c>
      <c r="G202" s="25">
        <v>46</v>
      </c>
      <c r="H202" s="25">
        <v>460000</v>
      </c>
      <c r="I202" s="25">
        <v>2020000</v>
      </c>
      <c r="J202" s="1">
        <v>1</v>
      </c>
    </row>
    <row r="203" spans="2:10" x14ac:dyDescent="0.25">
      <c r="B203" s="25">
        <v>1202</v>
      </c>
      <c r="C203" s="25" t="s">
        <v>31</v>
      </c>
      <c r="D203" s="25" t="s">
        <v>66</v>
      </c>
      <c r="E203" s="25">
        <v>0</v>
      </c>
      <c r="F203" s="25" t="s">
        <v>33</v>
      </c>
      <c r="G203" s="25">
        <v>30</v>
      </c>
      <c r="H203" s="25">
        <v>520000</v>
      </c>
      <c r="I203" s="25">
        <v>1810000</v>
      </c>
      <c r="J203" s="1">
        <v>5</v>
      </c>
    </row>
    <row r="204" spans="2:10" x14ac:dyDescent="0.25">
      <c r="B204" s="25">
        <v>1203</v>
      </c>
      <c r="C204" s="25" t="s">
        <v>31</v>
      </c>
      <c r="D204" s="25" t="s">
        <v>66</v>
      </c>
      <c r="E204" s="25">
        <v>0</v>
      </c>
      <c r="F204" s="25" t="s">
        <v>32</v>
      </c>
      <c r="G204" s="25">
        <v>32</v>
      </c>
      <c r="H204" s="25">
        <v>540000</v>
      </c>
      <c r="I204" s="25">
        <v>1560000</v>
      </c>
      <c r="J204" s="1">
        <v>5</v>
      </c>
    </row>
    <row r="205" spans="2:10" x14ac:dyDescent="0.25">
      <c r="B205" s="25">
        <v>1204</v>
      </c>
      <c r="C205" s="25" t="s">
        <v>31</v>
      </c>
      <c r="D205" s="25" t="s">
        <v>65</v>
      </c>
      <c r="E205" s="25">
        <v>3</v>
      </c>
      <c r="F205" s="25" t="s">
        <v>32</v>
      </c>
      <c r="G205" s="25">
        <v>50</v>
      </c>
      <c r="H205" s="25">
        <v>880000</v>
      </c>
      <c r="I205" s="25">
        <v>1930000</v>
      </c>
      <c r="J205" s="1">
        <v>4</v>
      </c>
    </row>
    <row r="206" spans="2:10" x14ac:dyDescent="0.25">
      <c r="B206" s="25">
        <v>1205</v>
      </c>
      <c r="C206" s="25" t="s">
        <v>31</v>
      </c>
      <c r="D206" s="25" t="s">
        <v>65</v>
      </c>
      <c r="E206" s="25">
        <v>4</v>
      </c>
      <c r="F206" s="25" t="s">
        <v>33</v>
      </c>
      <c r="G206" s="25">
        <v>41</v>
      </c>
      <c r="H206" s="25">
        <v>560000</v>
      </c>
      <c r="I206" s="25">
        <v>2800000</v>
      </c>
      <c r="J206" s="1">
        <v>1</v>
      </c>
    </row>
    <row r="207" spans="2:10" x14ac:dyDescent="0.25">
      <c r="B207" s="25">
        <v>1206</v>
      </c>
      <c r="C207" s="25" t="s">
        <v>31</v>
      </c>
      <c r="D207" s="25" t="s">
        <v>65</v>
      </c>
      <c r="E207" s="25">
        <v>4</v>
      </c>
      <c r="F207" s="25" t="s">
        <v>33</v>
      </c>
      <c r="G207" s="25">
        <v>65</v>
      </c>
      <c r="H207" s="25">
        <v>690000</v>
      </c>
      <c r="I207" s="25">
        <v>1110000</v>
      </c>
      <c r="J207" s="1">
        <v>2</v>
      </c>
    </row>
    <row r="208" spans="2:10" x14ac:dyDescent="0.25">
      <c r="B208" s="25">
        <v>1207</v>
      </c>
      <c r="C208" s="25" t="s">
        <v>31</v>
      </c>
      <c r="D208" s="25" t="s">
        <v>65</v>
      </c>
      <c r="E208" s="25">
        <v>3</v>
      </c>
      <c r="F208" s="25" t="s">
        <v>33</v>
      </c>
      <c r="G208" s="25">
        <v>47</v>
      </c>
      <c r="H208" s="25">
        <v>600000</v>
      </c>
      <c r="I208" s="25">
        <v>1500000</v>
      </c>
      <c r="J208" s="1">
        <v>5</v>
      </c>
    </row>
    <row r="209" spans="2:10" x14ac:dyDescent="0.25">
      <c r="B209" s="25">
        <v>1208</v>
      </c>
      <c r="C209" s="25" t="s">
        <v>31</v>
      </c>
      <c r="D209" s="25" t="s">
        <v>65</v>
      </c>
      <c r="E209" s="25">
        <v>2</v>
      </c>
      <c r="F209" s="25" t="s">
        <v>33</v>
      </c>
      <c r="G209" s="25">
        <v>56</v>
      </c>
      <c r="H209" s="25">
        <v>590000</v>
      </c>
      <c r="I209" s="25">
        <v>1700000</v>
      </c>
      <c r="J209" s="1">
        <v>5</v>
      </c>
    </row>
    <row r="210" spans="2:10" x14ac:dyDescent="0.25">
      <c r="B210" s="25">
        <v>1209</v>
      </c>
      <c r="C210" s="25" t="s">
        <v>31</v>
      </c>
      <c r="D210" s="25" t="s">
        <v>65</v>
      </c>
      <c r="E210" s="25">
        <v>3</v>
      </c>
      <c r="F210" s="25" t="s">
        <v>33</v>
      </c>
      <c r="G210" s="25">
        <v>49</v>
      </c>
      <c r="H210" s="25">
        <v>580000</v>
      </c>
      <c r="I210" s="25">
        <v>1810000</v>
      </c>
      <c r="J210" s="1">
        <v>5</v>
      </c>
    </row>
    <row r="211" spans="2:10" x14ac:dyDescent="0.25">
      <c r="B211" s="25">
        <v>1210</v>
      </c>
      <c r="C211" s="25" t="s">
        <v>31</v>
      </c>
      <c r="D211" s="25" t="s">
        <v>65</v>
      </c>
      <c r="E211" s="25">
        <v>3</v>
      </c>
      <c r="F211" s="25" t="s">
        <v>33</v>
      </c>
      <c r="G211" s="25">
        <v>40</v>
      </c>
      <c r="H211" s="25">
        <v>350000</v>
      </c>
      <c r="I211" s="25">
        <v>1060000</v>
      </c>
      <c r="J211" s="1">
        <v>3</v>
      </c>
    </row>
    <row r="212" spans="2:10" x14ac:dyDescent="0.25">
      <c r="B212" s="25">
        <v>1211</v>
      </c>
      <c r="C212" s="25" t="s">
        <v>31</v>
      </c>
      <c r="D212" s="25" t="s">
        <v>65</v>
      </c>
      <c r="E212" s="25">
        <v>3</v>
      </c>
      <c r="F212" s="25" t="s">
        <v>33</v>
      </c>
      <c r="G212" s="25">
        <v>55</v>
      </c>
      <c r="H212" s="25">
        <v>310000</v>
      </c>
      <c r="I212" s="25">
        <v>1110000</v>
      </c>
      <c r="J212" s="1">
        <v>3</v>
      </c>
    </row>
    <row r="213" spans="2:10" x14ac:dyDescent="0.25">
      <c r="B213" s="25">
        <v>1212</v>
      </c>
      <c r="C213" s="25" t="s">
        <v>31</v>
      </c>
      <c r="D213" s="25" t="s">
        <v>65</v>
      </c>
      <c r="E213" s="25">
        <v>3</v>
      </c>
      <c r="F213" s="25" t="s">
        <v>33</v>
      </c>
      <c r="G213" s="25">
        <v>45</v>
      </c>
      <c r="H213" s="25">
        <v>580000</v>
      </c>
      <c r="I213" s="25">
        <v>1510000</v>
      </c>
      <c r="J213" s="1">
        <v>5</v>
      </c>
    </row>
    <row r="214" spans="2:10" x14ac:dyDescent="0.25">
      <c r="B214" s="25">
        <v>1213</v>
      </c>
      <c r="C214" s="25" t="s">
        <v>34</v>
      </c>
      <c r="D214" s="25" t="s">
        <v>65</v>
      </c>
      <c r="E214" s="25">
        <v>3</v>
      </c>
      <c r="F214" s="25" t="s">
        <v>33</v>
      </c>
      <c r="G214" s="25">
        <v>56</v>
      </c>
      <c r="H214" s="25">
        <v>1070000</v>
      </c>
      <c r="I214" s="25">
        <v>2100000</v>
      </c>
      <c r="J214" s="1">
        <v>4</v>
      </c>
    </row>
    <row r="215" spans="2:10" x14ac:dyDescent="0.25">
      <c r="B215" s="25">
        <v>1214</v>
      </c>
      <c r="C215" s="25" t="s">
        <v>31</v>
      </c>
      <c r="D215" s="25" t="s">
        <v>65</v>
      </c>
      <c r="E215" s="25">
        <v>3</v>
      </c>
      <c r="F215" s="25" t="s">
        <v>33</v>
      </c>
      <c r="G215" s="25">
        <v>43</v>
      </c>
      <c r="H215" s="25">
        <v>370000</v>
      </c>
      <c r="I215" s="25">
        <v>1180000</v>
      </c>
      <c r="J215" s="1">
        <v>3</v>
      </c>
    </row>
    <row r="216" spans="2:10" x14ac:dyDescent="0.25">
      <c r="B216" s="25">
        <v>1215</v>
      </c>
      <c r="C216" s="25" t="s">
        <v>31</v>
      </c>
      <c r="D216" s="25" t="s">
        <v>66</v>
      </c>
      <c r="E216" s="25">
        <v>0</v>
      </c>
      <c r="F216" s="25" t="s">
        <v>33</v>
      </c>
      <c r="G216" s="25">
        <v>39</v>
      </c>
      <c r="H216" s="25">
        <v>490000</v>
      </c>
      <c r="I216" s="25">
        <v>1350000</v>
      </c>
      <c r="J216" s="1">
        <v>5</v>
      </c>
    </row>
    <row r="217" spans="2:10" x14ac:dyDescent="0.25">
      <c r="B217" s="25">
        <v>1216</v>
      </c>
      <c r="C217" s="25" t="s">
        <v>31</v>
      </c>
      <c r="D217" s="25" t="s">
        <v>65</v>
      </c>
      <c r="E217" s="25">
        <v>2</v>
      </c>
      <c r="F217" s="25" t="s">
        <v>32</v>
      </c>
      <c r="G217" s="25">
        <v>40</v>
      </c>
      <c r="H217" s="25">
        <v>510000</v>
      </c>
      <c r="I217" s="25">
        <v>1470000</v>
      </c>
      <c r="J217" s="1">
        <v>5</v>
      </c>
    </row>
    <row r="218" spans="2:10" x14ac:dyDescent="0.25">
      <c r="B218" s="25">
        <v>1217</v>
      </c>
      <c r="C218" s="25" t="s">
        <v>31</v>
      </c>
      <c r="D218" s="25" t="s">
        <v>65</v>
      </c>
      <c r="E218" s="25">
        <v>4</v>
      </c>
      <c r="F218" s="25" t="s">
        <v>32</v>
      </c>
      <c r="G218" s="25">
        <v>41</v>
      </c>
      <c r="H218" s="25">
        <v>640000</v>
      </c>
      <c r="I218" s="25">
        <v>1380000</v>
      </c>
      <c r="J218" s="1">
        <v>5</v>
      </c>
    </row>
    <row r="219" spans="2:10" x14ac:dyDescent="0.25">
      <c r="B219" s="25">
        <v>1218</v>
      </c>
      <c r="C219" s="25" t="s">
        <v>31</v>
      </c>
      <c r="D219" s="25" t="s">
        <v>66</v>
      </c>
      <c r="E219" s="25">
        <v>0</v>
      </c>
      <c r="F219" s="25" t="s">
        <v>33</v>
      </c>
      <c r="G219" s="25">
        <v>30</v>
      </c>
      <c r="H219" s="25">
        <v>740000</v>
      </c>
      <c r="I219" s="25">
        <v>1300000</v>
      </c>
      <c r="J219" s="1">
        <v>2</v>
      </c>
    </row>
    <row r="220" spans="2:10" x14ac:dyDescent="0.25">
      <c r="B220" s="25">
        <v>1219</v>
      </c>
      <c r="C220" s="25" t="s">
        <v>34</v>
      </c>
      <c r="D220" s="25" t="s">
        <v>65</v>
      </c>
      <c r="E220" s="25">
        <v>3</v>
      </c>
      <c r="F220" s="25" t="s">
        <v>32</v>
      </c>
      <c r="G220" s="25">
        <v>63</v>
      </c>
      <c r="H220" s="25">
        <v>410000</v>
      </c>
      <c r="I220" s="25">
        <v>2870000</v>
      </c>
      <c r="J220" s="1">
        <v>1</v>
      </c>
    </row>
    <row r="221" spans="2:10" x14ac:dyDescent="0.25">
      <c r="B221" s="25">
        <v>1220</v>
      </c>
      <c r="C221" s="25" t="s">
        <v>31</v>
      </c>
      <c r="D221" s="25" t="s">
        <v>65</v>
      </c>
      <c r="E221" s="25">
        <v>3</v>
      </c>
      <c r="F221" s="25" t="s">
        <v>32</v>
      </c>
      <c r="G221" s="25">
        <v>56</v>
      </c>
      <c r="H221" s="25">
        <v>770000</v>
      </c>
      <c r="I221" s="25">
        <v>1000000</v>
      </c>
      <c r="J221" s="1">
        <v>2</v>
      </c>
    </row>
    <row r="222" spans="2:10" x14ac:dyDescent="0.25">
      <c r="B222" s="25">
        <v>1221</v>
      </c>
      <c r="C222" s="25" t="s">
        <v>31</v>
      </c>
      <c r="D222" s="25" t="s">
        <v>65</v>
      </c>
      <c r="E222" s="25">
        <v>3</v>
      </c>
      <c r="F222" s="25" t="s">
        <v>33</v>
      </c>
      <c r="G222" s="25">
        <v>54</v>
      </c>
      <c r="H222" s="25">
        <v>550000</v>
      </c>
      <c r="I222" s="25">
        <v>1820000</v>
      </c>
      <c r="J222" s="1">
        <v>5</v>
      </c>
    </row>
    <row r="223" spans="2:10" x14ac:dyDescent="0.25">
      <c r="B223" s="25">
        <v>1222</v>
      </c>
      <c r="C223" s="25" t="s">
        <v>31</v>
      </c>
      <c r="D223" s="25" t="s">
        <v>65</v>
      </c>
      <c r="E223" s="25">
        <v>4</v>
      </c>
      <c r="F223" s="25" t="s">
        <v>33</v>
      </c>
      <c r="G223" s="25">
        <v>41</v>
      </c>
      <c r="H223" s="25">
        <v>390000</v>
      </c>
      <c r="I223" s="25">
        <v>2760000</v>
      </c>
      <c r="J223" s="1">
        <v>1</v>
      </c>
    </row>
    <row r="224" spans="2:10" x14ac:dyDescent="0.25">
      <c r="B224" s="25">
        <v>1223</v>
      </c>
      <c r="C224" s="25" t="s">
        <v>31</v>
      </c>
      <c r="D224" s="25" t="s">
        <v>65</v>
      </c>
      <c r="E224" s="25">
        <v>3</v>
      </c>
      <c r="F224" s="25" t="s">
        <v>33</v>
      </c>
      <c r="G224" s="25">
        <v>65</v>
      </c>
      <c r="H224" s="25">
        <v>300000</v>
      </c>
      <c r="I224" s="25">
        <v>1280000</v>
      </c>
      <c r="J224" s="1">
        <v>3</v>
      </c>
    </row>
    <row r="225" spans="2:10" x14ac:dyDescent="0.25">
      <c r="B225" s="25">
        <v>1224</v>
      </c>
      <c r="C225" s="25" t="s">
        <v>31</v>
      </c>
      <c r="D225" s="25" t="s">
        <v>65</v>
      </c>
      <c r="E225" s="25">
        <v>3</v>
      </c>
      <c r="F225" s="25" t="s">
        <v>32</v>
      </c>
      <c r="G225" s="25">
        <v>46</v>
      </c>
      <c r="H225" s="25">
        <v>900000</v>
      </c>
      <c r="I225" s="25">
        <v>3410000</v>
      </c>
      <c r="J225" s="1">
        <v>4</v>
      </c>
    </row>
    <row r="226" spans="2:10" x14ac:dyDescent="0.25">
      <c r="B226" s="25">
        <v>1225</v>
      </c>
      <c r="C226" s="25" t="s">
        <v>31</v>
      </c>
      <c r="D226" s="25" t="s">
        <v>65</v>
      </c>
      <c r="E226" s="25">
        <v>2</v>
      </c>
      <c r="F226" s="25" t="s">
        <v>32</v>
      </c>
      <c r="G226" s="25">
        <v>50</v>
      </c>
      <c r="H226" s="25">
        <v>440000</v>
      </c>
      <c r="I226" s="25">
        <v>1990000</v>
      </c>
      <c r="J226" s="1">
        <v>1</v>
      </c>
    </row>
    <row r="227" spans="2:10" x14ac:dyDescent="0.25">
      <c r="B227" s="25">
        <v>1226</v>
      </c>
      <c r="C227" s="25" t="s">
        <v>34</v>
      </c>
      <c r="D227" s="25" t="s">
        <v>65</v>
      </c>
      <c r="E227" s="25">
        <v>3</v>
      </c>
      <c r="F227" s="25" t="s">
        <v>33</v>
      </c>
      <c r="G227" s="25">
        <v>43</v>
      </c>
      <c r="H227" s="25">
        <v>460000</v>
      </c>
      <c r="I227" s="25">
        <v>1190000</v>
      </c>
      <c r="J227" s="1">
        <v>3</v>
      </c>
    </row>
    <row r="228" spans="2:10" x14ac:dyDescent="0.25">
      <c r="B228" s="25">
        <v>1227</v>
      </c>
      <c r="C228" s="25" t="s">
        <v>31</v>
      </c>
      <c r="D228" s="25" t="s">
        <v>65</v>
      </c>
      <c r="E228" s="25">
        <v>2</v>
      </c>
      <c r="F228" s="25" t="s">
        <v>33</v>
      </c>
      <c r="G228" s="25">
        <v>58</v>
      </c>
      <c r="H228" s="25">
        <v>750000</v>
      </c>
      <c r="I228" s="25">
        <v>1960000</v>
      </c>
      <c r="J228" s="1">
        <v>4</v>
      </c>
    </row>
    <row r="229" spans="2:10" x14ac:dyDescent="0.25">
      <c r="B229" s="25">
        <v>1228</v>
      </c>
      <c r="C229" s="25" t="s">
        <v>34</v>
      </c>
      <c r="D229" s="25" t="s">
        <v>65</v>
      </c>
      <c r="E229" s="25">
        <v>4</v>
      </c>
      <c r="F229" s="25" t="s">
        <v>33</v>
      </c>
      <c r="G229" s="25">
        <v>51</v>
      </c>
      <c r="H229" s="25">
        <v>520000</v>
      </c>
      <c r="I229" s="25">
        <v>2270000</v>
      </c>
      <c r="J229" s="1">
        <v>1</v>
      </c>
    </row>
    <row r="230" spans="2:10" x14ac:dyDescent="0.25">
      <c r="B230" s="25">
        <v>1229</v>
      </c>
      <c r="C230" s="25" t="s">
        <v>31</v>
      </c>
      <c r="D230" s="25" t="s">
        <v>65</v>
      </c>
      <c r="E230" s="25">
        <v>4</v>
      </c>
      <c r="F230" s="25" t="s">
        <v>33</v>
      </c>
      <c r="G230" s="25">
        <v>41</v>
      </c>
      <c r="H230" s="25">
        <v>1060000</v>
      </c>
      <c r="I230" s="25">
        <v>2630000</v>
      </c>
      <c r="J230" s="1">
        <v>4</v>
      </c>
    </row>
    <row r="231" spans="2:10" x14ac:dyDescent="0.25">
      <c r="B231" s="25">
        <v>1230</v>
      </c>
      <c r="C231" s="25" t="s">
        <v>31</v>
      </c>
      <c r="D231" s="25" t="s">
        <v>65</v>
      </c>
      <c r="E231" s="25">
        <v>2</v>
      </c>
      <c r="F231" s="25" t="s">
        <v>33</v>
      </c>
      <c r="G231" s="25">
        <v>56</v>
      </c>
      <c r="H231" s="25">
        <v>520000</v>
      </c>
      <c r="I231" s="25">
        <v>1790000</v>
      </c>
      <c r="J231" s="1">
        <v>5</v>
      </c>
    </row>
    <row r="232" spans="2:10" x14ac:dyDescent="0.25">
      <c r="B232" s="25">
        <v>1231</v>
      </c>
      <c r="C232" s="25" t="s">
        <v>31</v>
      </c>
      <c r="D232" s="25" t="s">
        <v>65</v>
      </c>
      <c r="E232" s="25">
        <v>4</v>
      </c>
      <c r="F232" s="25" t="s">
        <v>33</v>
      </c>
      <c r="G232" s="25">
        <v>50</v>
      </c>
      <c r="H232" s="25">
        <v>610000</v>
      </c>
      <c r="I232" s="25">
        <v>1590000</v>
      </c>
      <c r="J232" s="1">
        <v>5</v>
      </c>
    </row>
    <row r="233" spans="2:10" x14ac:dyDescent="0.25">
      <c r="B233" s="25">
        <v>1232</v>
      </c>
      <c r="C233" s="25" t="s">
        <v>31</v>
      </c>
      <c r="D233" s="25" t="s">
        <v>66</v>
      </c>
      <c r="E233" s="25">
        <v>0</v>
      </c>
      <c r="F233" s="25" t="s">
        <v>33</v>
      </c>
      <c r="G233" s="25">
        <v>39</v>
      </c>
      <c r="H233" s="25">
        <v>550000</v>
      </c>
      <c r="I233" s="25">
        <v>1820000</v>
      </c>
      <c r="J233" s="1">
        <v>5</v>
      </c>
    </row>
    <row r="234" spans="2:10" x14ac:dyDescent="0.25">
      <c r="B234" s="25">
        <v>1233</v>
      </c>
      <c r="C234" s="25" t="s">
        <v>31</v>
      </c>
      <c r="D234" s="25" t="s">
        <v>64</v>
      </c>
      <c r="E234" s="25">
        <v>0</v>
      </c>
      <c r="F234" s="25" t="s">
        <v>32</v>
      </c>
      <c r="G234" s="25">
        <v>40</v>
      </c>
      <c r="H234" s="25">
        <v>420000</v>
      </c>
      <c r="I234" s="25">
        <v>1960000</v>
      </c>
      <c r="J234" s="1">
        <v>1</v>
      </c>
    </row>
    <row r="235" spans="2:10" x14ac:dyDescent="0.25">
      <c r="B235" s="25">
        <v>1234</v>
      </c>
      <c r="C235" s="25" t="s">
        <v>31</v>
      </c>
      <c r="D235" s="25" t="s">
        <v>66</v>
      </c>
      <c r="E235" s="25">
        <v>0</v>
      </c>
      <c r="F235" s="25" t="s">
        <v>32</v>
      </c>
      <c r="G235" s="25">
        <v>39</v>
      </c>
      <c r="H235" s="25">
        <v>710000</v>
      </c>
      <c r="I235" s="25">
        <v>870000</v>
      </c>
      <c r="J235" s="1">
        <v>2</v>
      </c>
    </row>
    <row r="236" spans="2:10" x14ac:dyDescent="0.25">
      <c r="B236" s="25">
        <v>1235</v>
      </c>
      <c r="C236" s="25" t="s">
        <v>31</v>
      </c>
      <c r="D236" s="25" t="s">
        <v>65</v>
      </c>
      <c r="E236" s="25">
        <v>2</v>
      </c>
      <c r="F236" s="25" t="s">
        <v>33</v>
      </c>
      <c r="G236" s="25">
        <v>43</v>
      </c>
      <c r="H236" s="25">
        <v>610000</v>
      </c>
      <c r="I236" s="25">
        <v>1320000</v>
      </c>
      <c r="J236" s="1">
        <v>5</v>
      </c>
    </row>
    <row r="237" spans="2:10" x14ac:dyDescent="0.25">
      <c r="B237" s="25">
        <v>1236</v>
      </c>
      <c r="C237" s="25" t="s">
        <v>34</v>
      </c>
      <c r="D237" s="25" t="s">
        <v>65</v>
      </c>
      <c r="E237" s="25">
        <v>3</v>
      </c>
      <c r="F237" s="25" t="s">
        <v>32</v>
      </c>
      <c r="G237" s="25">
        <v>65</v>
      </c>
      <c r="H237" s="25">
        <v>540000</v>
      </c>
      <c r="I237" s="25">
        <v>3140000</v>
      </c>
      <c r="J237" s="1">
        <v>1</v>
      </c>
    </row>
    <row r="238" spans="2:10" x14ac:dyDescent="0.25">
      <c r="B238" s="25">
        <v>1237</v>
      </c>
      <c r="C238" s="25" t="s">
        <v>34</v>
      </c>
      <c r="D238" s="25" t="s">
        <v>65</v>
      </c>
      <c r="E238" s="25">
        <v>3</v>
      </c>
      <c r="F238" s="25" t="s">
        <v>32</v>
      </c>
      <c r="G238" s="25">
        <v>45</v>
      </c>
      <c r="H238" s="25">
        <v>620000</v>
      </c>
      <c r="I238" s="25">
        <v>1440000</v>
      </c>
      <c r="J238" s="1">
        <v>5</v>
      </c>
    </row>
    <row r="239" spans="2:10" x14ac:dyDescent="0.25">
      <c r="B239" s="25">
        <v>1238</v>
      </c>
      <c r="C239" s="25" t="s">
        <v>31</v>
      </c>
      <c r="D239" s="25" t="s">
        <v>65</v>
      </c>
      <c r="E239" s="25">
        <v>3</v>
      </c>
      <c r="F239" s="25" t="s">
        <v>33</v>
      </c>
      <c r="G239" s="25">
        <v>65</v>
      </c>
      <c r="H239" s="25">
        <v>850000</v>
      </c>
      <c r="I239" s="25">
        <v>2760000</v>
      </c>
      <c r="J239" s="1">
        <v>4</v>
      </c>
    </row>
    <row r="240" spans="2:10" x14ac:dyDescent="0.25">
      <c r="B240" s="25">
        <v>1239</v>
      </c>
      <c r="C240" s="25" t="s">
        <v>31</v>
      </c>
      <c r="D240" s="25" t="s">
        <v>65</v>
      </c>
      <c r="E240" s="25">
        <v>4</v>
      </c>
      <c r="F240" s="25" t="s">
        <v>32</v>
      </c>
      <c r="G240" s="25">
        <v>45</v>
      </c>
      <c r="H240" s="25">
        <v>470000</v>
      </c>
      <c r="I240" s="25">
        <v>2370000</v>
      </c>
      <c r="J240" s="1">
        <v>1</v>
      </c>
    </row>
    <row r="241" spans="2:10" x14ac:dyDescent="0.25">
      <c r="B241" s="25">
        <v>1240</v>
      </c>
      <c r="C241" s="25" t="s">
        <v>31</v>
      </c>
      <c r="D241" s="25" t="s">
        <v>65</v>
      </c>
      <c r="E241" s="25">
        <v>3</v>
      </c>
      <c r="F241" s="25" t="s">
        <v>33</v>
      </c>
      <c r="G241" s="25">
        <v>46</v>
      </c>
      <c r="H241" s="25">
        <v>450000</v>
      </c>
      <c r="I241" s="25">
        <v>2830000</v>
      </c>
      <c r="J241" s="1">
        <v>1</v>
      </c>
    </row>
    <row r="242" spans="2:10" x14ac:dyDescent="0.25">
      <c r="B242" s="25">
        <v>1241</v>
      </c>
      <c r="C242" s="25" t="s">
        <v>31</v>
      </c>
      <c r="D242" s="25" t="s">
        <v>65</v>
      </c>
      <c r="E242" s="25">
        <v>3</v>
      </c>
      <c r="F242" s="25" t="s">
        <v>33</v>
      </c>
      <c r="G242" s="25">
        <v>45</v>
      </c>
      <c r="H242" s="25">
        <v>960000</v>
      </c>
      <c r="I242" s="25">
        <v>2460000</v>
      </c>
      <c r="J242" s="1">
        <v>4</v>
      </c>
    </row>
    <row r="243" spans="2:10" x14ac:dyDescent="0.25">
      <c r="B243" s="25">
        <v>1242</v>
      </c>
      <c r="C243" s="25" t="s">
        <v>31</v>
      </c>
      <c r="D243" s="25" t="s">
        <v>65</v>
      </c>
      <c r="E243" s="25">
        <v>2</v>
      </c>
      <c r="F243" s="25" t="s">
        <v>33</v>
      </c>
      <c r="G243" s="25">
        <v>63</v>
      </c>
      <c r="H243" s="25">
        <v>380000</v>
      </c>
      <c r="I243" s="25">
        <v>1280000</v>
      </c>
      <c r="J243" s="1">
        <v>3</v>
      </c>
    </row>
    <row r="244" spans="2:10" x14ac:dyDescent="0.25">
      <c r="B244" s="25">
        <v>1243</v>
      </c>
      <c r="C244" s="25" t="s">
        <v>31</v>
      </c>
      <c r="D244" s="25" t="s">
        <v>65</v>
      </c>
      <c r="E244" s="25">
        <v>3</v>
      </c>
      <c r="F244" s="25" t="s">
        <v>33</v>
      </c>
      <c r="G244" s="25">
        <v>57</v>
      </c>
      <c r="H244" s="25">
        <v>300000</v>
      </c>
      <c r="I244" s="25">
        <v>1140000</v>
      </c>
      <c r="J244" s="1">
        <v>3</v>
      </c>
    </row>
    <row r="245" spans="2:10" x14ac:dyDescent="0.25">
      <c r="B245" s="25">
        <v>1244</v>
      </c>
      <c r="C245" s="25" t="s">
        <v>31</v>
      </c>
      <c r="D245" s="25" t="s">
        <v>65</v>
      </c>
      <c r="E245" s="25">
        <v>2</v>
      </c>
      <c r="F245" s="25" t="s">
        <v>33</v>
      </c>
      <c r="G245" s="25">
        <v>56</v>
      </c>
      <c r="H245" s="25">
        <v>730000</v>
      </c>
      <c r="I245" s="25">
        <v>1340000</v>
      </c>
      <c r="J245" s="1">
        <v>2</v>
      </c>
    </row>
    <row r="246" spans="2:10" x14ac:dyDescent="0.25">
      <c r="B246" s="25">
        <v>1245</v>
      </c>
      <c r="C246" s="25" t="s">
        <v>31</v>
      </c>
      <c r="D246" s="25" t="s">
        <v>66</v>
      </c>
      <c r="E246" s="25">
        <v>0</v>
      </c>
      <c r="F246" s="25" t="s">
        <v>32</v>
      </c>
      <c r="G246" s="25">
        <v>34</v>
      </c>
      <c r="H246" s="25">
        <v>920000</v>
      </c>
      <c r="I246" s="25">
        <v>1140000</v>
      </c>
      <c r="J246" s="1">
        <v>2</v>
      </c>
    </row>
    <row r="247" spans="2:10" x14ac:dyDescent="0.25">
      <c r="B247" s="25">
        <v>1246</v>
      </c>
      <c r="C247" s="25" t="s">
        <v>31</v>
      </c>
      <c r="D247" s="25" t="s">
        <v>65</v>
      </c>
      <c r="E247" s="25">
        <v>2</v>
      </c>
      <c r="F247" s="25" t="s">
        <v>33</v>
      </c>
      <c r="G247" s="25">
        <v>60</v>
      </c>
      <c r="H247" s="25">
        <v>390000</v>
      </c>
      <c r="I247" s="25">
        <v>1340000</v>
      </c>
      <c r="J247" s="1">
        <v>3</v>
      </c>
    </row>
    <row r="248" spans="2:10" x14ac:dyDescent="0.25">
      <c r="B248" s="25">
        <v>1247</v>
      </c>
      <c r="C248" s="25" t="s">
        <v>31</v>
      </c>
      <c r="D248" s="25" t="s">
        <v>65</v>
      </c>
      <c r="E248" s="25">
        <v>4</v>
      </c>
      <c r="F248" s="25" t="s">
        <v>33</v>
      </c>
      <c r="G248" s="25">
        <v>64</v>
      </c>
      <c r="H248" s="25">
        <v>610000</v>
      </c>
      <c r="I248" s="25">
        <v>1520000</v>
      </c>
      <c r="J248" s="1">
        <v>5</v>
      </c>
    </row>
    <row r="249" spans="2:10" x14ac:dyDescent="0.25">
      <c r="B249" s="25">
        <v>1248</v>
      </c>
      <c r="C249" s="25" t="s">
        <v>31</v>
      </c>
      <c r="D249" s="25" t="s">
        <v>66</v>
      </c>
      <c r="E249" s="25">
        <v>0</v>
      </c>
      <c r="F249" s="25" t="s">
        <v>32</v>
      </c>
      <c r="G249" s="25">
        <v>31</v>
      </c>
      <c r="H249" s="25">
        <v>350000</v>
      </c>
      <c r="I249" s="25">
        <v>1260000</v>
      </c>
      <c r="J249" s="1">
        <v>3</v>
      </c>
    </row>
    <row r="250" spans="2:10" x14ac:dyDescent="0.25">
      <c r="B250" s="25">
        <v>1249</v>
      </c>
      <c r="C250" s="25" t="s">
        <v>31</v>
      </c>
      <c r="D250" s="25" t="s">
        <v>65</v>
      </c>
      <c r="E250" s="25">
        <v>3</v>
      </c>
      <c r="F250" s="25" t="s">
        <v>33</v>
      </c>
      <c r="G250" s="25">
        <v>60</v>
      </c>
      <c r="H250" s="25">
        <v>370000</v>
      </c>
      <c r="I250" s="25">
        <v>840000</v>
      </c>
      <c r="J250" s="1">
        <v>3</v>
      </c>
    </row>
    <row r="251" spans="2:10" x14ac:dyDescent="0.25">
      <c r="B251" s="25">
        <v>1250</v>
      </c>
      <c r="C251" s="25" t="s">
        <v>31</v>
      </c>
      <c r="D251" s="25" t="s">
        <v>65</v>
      </c>
      <c r="E251" s="25">
        <v>4</v>
      </c>
      <c r="F251" s="25" t="s">
        <v>32</v>
      </c>
      <c r="G251" s="25">
        <v>52</v>
      </c>
      <c r="H251" s="25">
        <v>320000</v>
      </c>
      <c r="I251" s="25">
        <v>2240000</v>
      </c>
      <c r="J251" s="1">
        <v>1</v>
      </c>
    </row>
    <row r="252" spans="2:10" x14ac:dyDescent="0.25">
      <c r="B252" s="25">
        <v>1251</v>
      </c>
      <c r="C252" s="25" t="s">
        <v>31</v>
      </c>
      <c r="D252" s="25" t="s">
        <v>65</v>
      </c>
      <c r="E252" s="25">
        <v>3</v>
      </c>
      <c r="F252" s="25" t="s">
        <v>32</v>
      </c>
      <c r="G252" s="25">
        <v>64</v>
      </c>
      <c r="H252" s="25">
        <v>600000</v>
      </c>
      <c r="I252" s="25">
        <v>1470000</v>
      </c>
      <c r="J252" s="1">
        <v>5</v>
      </c>
    </row>
    <row r="253" spans="2:10" x14ac:dyDescent="0.25">
      <c r="B253" s="25">
        <v>1252</v>
      </c>
      <c r="C253" s="25" t="s">
        <v>31</v>
      </c>
      <c r="D253" s="25" t="s">
        <v>65</v>
      </c>
      <c r="E253" s="25">
        <v>2</v>
      </c>
      <c r="F253" s="25" t="s">
        <v>33</v>
      </c>
      <c r="G253" s="25">
        <v>57</v>
      </c>
      <c r="H253" s="25">
        <v>300000</v>
      </c>
      <c r="I253" s="25">
        <v>1290000</v>
      </c>
      <c r="J253" s="1">
        <v>3</v>
      </c>
    </row>
    <row r="254" spans="2:10" x14ac:dyDescent="0.25">
      <c r="B254" s="25">
        <v>1253</v>
      </c>
      <c r="C254" s="25" t="s">
        <v>31</v>
      </c>
      <c r="D254" s="25" t="s">
        <v>65</v>
      </c>
      <c r="E254" s="25">
        <v>3</v>
      </c>
      <c r="F254" s="25" t="s">
        <v>33</v>
      </c>
      <c r="G254" s="25">
        <v>40</v>
      </c>
      <c r="H254" s="25">
        <v>380000</v>
      </c>
      <c r="I254" s="25">
        <v>1030000</v>
      </c>
      <c r="J254" s="1">
        <v>3</v>
      </c>
    </row>
    <row r="255" spans="2:10" x14ac:dyDescent="0.25">
      <c r="B255" s="25">
        <v>1254</v>
      </c>
      <c r="C255" s="25" t="s">
        <v>31</v>
      </c>
      <c r="D255" s="25" t="s">
        <v>65</v>
      </c>
      <c r="E255" s="25">
        <v>2</v>
      </c>
      <c r="F255" s="25" t="s">
        <v>33</v>
      </c>
      <c r="G255" s="25">
        <v>61</v>
      </c>
      <c r="H255" s="25">
        <v>550000</v>
      </c>
      <c r="I255" s="25">
        <v>1570000</v>
      </c>
      <c r="J255" s="1">
        <v>5</v>
      </c>
    </row>
    <row r="256" spans="2:10" x14ac:dyDescent="0.25">
      <c r="B256" s="25">
        <v>1255</v>
      </c>
      <c r="C256" s="25" t="s">
        <v>31</v>
      </c>
      <c r="D256" s="25" t="s">
        <v>65</v>
      </c>
      <c r="E256" s="25">
        <v>3</v>
      </c>
      <c r="F256" s="25" t="s">
        <v>33</v>
      </c>
      <c r="G256" s="25">
        <v>62</v>
      </c>
      <c r="H256" s="25">
        <v>550000</v>
      </c>
      <c r="I256" s="25">
        <v>1610000</v>
      </c>
      <c r="J256" s="1">
        <v>5</v>
      </c>
    </row>
    <row r="257" spans="2:10" x14ac:dyDescent="0.25">
      <c r="B257" s="25">
        <v>1256</v>
      </c>
      <c r="C257" s="25" t="s">
        <v>31</v>
      </c>
      <c r="D257" s="25" t="s">
        <v>66</v>
      </c>
      <c r="E257" s="25">
        <v>0</v>
      </c>
      <c r="F257" s="25" t="s">
        <v>33</v>
      </c>
      <c r="G257" s="25">
        <v>31</v>
      </c>
      <c r="H257" s="25">
        <v>950000</v>
      </c>
      <c r="I257" s="25">
        <v>970000</v>
      </c>
      <c r="J257" s="1">
        <v>2</v>
      </c>
    </row>
    <row r="258" spans="2:10" x14ac:dyDescent="0.25">
      <c r="B258" s="25">
        <v>1257</v>
      </c>
      <c r="C258" s="25" t="s">
        <v>34</v>
      </c>
      <c r="D258" s="25" t="s">
        <v>65</v>
      </c>
      <c r="E258" s="25">
        <v>4</v>
      </c>
      <c r="F258" s="25" t="s">
        <v>33</v>
      </c>
      <c r="G258" s="25">
        <v>47</v>
      </c>
      <c r="H258" s="25">
        <v>620000</v>
      </c>
      <c r="I258" s="25">
        <v>1470000</v>
      </c>
      <c r="J258" s="1">
        <v>5</v>
      </c>
    </row>
    <row r="259" spans="2:10" x14ac:dyDescent="0.25">
      <c r="B259" s="25">
        <v>1258</v>
      </c>
      <c r="C259" s="25" t="s">
        <v>34</v>
      </c>
      <c r="D259" s="25" t="s">
        <v>65</v>
      </c>
      <c r="E259" s="25">
        <v>4</v>
      </c>
      <c r="F259" s="25" t="s">
        <v>33</v>
      </c>
      <c r="G259" s="25">
        <v>64</v>
      </c>
      <c r="H259" s="25">
        <v>370000</v>
      </c>
      <c r="I259" s="25">
        <v>1960000</v>
      </c>
      <c r="J259" s="1">
        <v>1</v>
      </c>
    </row>
    <row r="260" spans="2:10" x14ac:dyDescent="0.25">
      <c r="B260" s="25">
        <v>1259</v>
      </c>
      <c r="C260" s="25" t="s">
        <v>31</v>
      </c>
      <c r="D260" s="25" t="s">
        <v>66</v>
      </c>
      <c r="E260" s="25">
        <v>0</v>
      </c>
      <c r="F260" s="25" t="s">
        <v>32</v>
      </c>
      <c r="G260" s="25">
        <v>38</v>
      </c>
      <c r="H260" s="25">
        <v>390000</v>
      </c>
      <c r="I260" s="25">
        <v>1240000</v>
      </c>
      <c r="J260" s="1">
        <v>3</v>
      </c>
    </row>
    <row r="261" spans="2:10" x14ac:dyDescent="0.25">
      <c r="B261" s="25">
        <v>1260</v>
      </c>
      <c r="C261" s="25" t="s">
        <v>31</v>
      </c>
      <c r="D261" s="25" t="s">
        <v>65</v>
      </c>
      <c r="E261" s="25">
        <v>3</v>
      </c>
      <c r="F261" s="25" t="s">
        <v>32</v>
      </c>
      <c r="G261" s="25">
        <v>40</v>
      </c>
      <c r="H261" s="25">
        <v>770000</v>
      </c>
      <c r="I261" s="25">
        <v>2140000</v>
      </c>
      <c r="J261" s="1">
        <v>4</v>
      </c>
    </row>
    <row r="262" spans="2:10" x14ac:dyDescent="0.25">
      <c r="B262" s="25">
        <v>1261</v>
      </c>
      <c r="C262" s="25" t="s">
        <v>31</v>
      </c>
      <c r="D262" s="25" t="s">
        <v>66</v>
      </c>
      <c r="E262" s="25">
        <v>0</v>
      </c>
      <c r="F262" s="25" t="s">
        <v>32</v>
      </c>
      <c r="G262" s="25">
        <v>32</v>
      </c>
      <c r="H262" s="25">
        <v>360000</v>
      </c>
      <c r="I262" s="25">
        <v>1220000</v>
      </c>
      <c r="J262" s="1">
        <v>3</v>
      </c>
    </row>
    <row r="263" spans="2:10" x14ac:dyDescent="0.25">
      <c r="B263" s="25">
        <v>1262</v>
      </c>
      <c r="C263" s="25" t="s">
        <v>31</v>
      </c>
      <c r="D263" s="25" t="s">
        <v>65</v>
      </c>
      <c r="E263" s="25">
        <v>3</v>
      </c>
      <c r="F263" s="25" t="s">
        <v>33</v>
      </c>
      <c r="G263" s="25">
        <v>43</v>
      </c>
      <c r="H263" s="25">
        <v>770000</v>
      </c>
      <c r="I263" s="25">
        <v>2240000</v>
      </c>
      <c r="J263" s="1">
        <v>4</v>
      </c>
    </row>
    <row r="264" spans="2:10" x14ac:dyDescent="0.25">
      <c r="B264" s="25">
        <v>1263</v>
      </c>
      <c r="C264" s="25" t="s">
        <v>31</v>
      </c>
      <c r="D264" s="25" t="s">
        <v>65</v>
      </c>
      <c r="E264" s="25">
        <v>3</v>
      </c>
      <c r="F264" s="25" t="s">
        <v>33</v>
      </c>
      <c r="G264" s="25">
        <v>59</v>
      </c>
      <c r="H264" s="25">
        <v>590000</v>
      </c>
      <c r="I264" s="25">
        <v>1360000</v>
      </c>
      <c r="J264" s="1">
        <v>5</v>
      </c>
    </row>
    <row r="265" spans="2:10" x14ac:dyDescent="0.25">
      <c r="B265" s="25">
        <v>1264</v>
      </c>
      <c r="C265" s="25" t="s">
        <v>34</v>
      </c>
      <c r="D265" s="25" t="s">
        <v>65</v>
      </c>
      <c r="E265" s="25">
        <v>3</v>
      </c>
      <c r="F265" s="25" t="s">
        <v>33</v>
      </c>
      <c r="G265" s="25">
        <v>56</v>
      </c>
      <c r="H265" s="25">
        <v>740000</v>
      </c>
      <c r="I265" s="25">
        <v>1190000</v>
      </c>
      <c r="J265" s="1">
        <v>2</v>
      </c>
    </row>
    <row r="266" spans="2:10" x14ac:dyDescent="0.25">
      <c r="B266" s="25">
        <v>1265</v>
      </c>
      <c r="C266" s="25" t="s">
        <v>31</v>
      </c>
      <c r="D266" s="25" t="s">
        <v>66</v>
      </c>
      <c r="E266" s="25">
        <v>0</v>
      </c>
      <c r="F266" s="25" t="s">
        <v>33</v>
      </c>
      <c r="G266" s="25">
        <v>34</v>
      </c>
      <c r="H266" s="25">
        <v>570000</v>
      </c>
      <c r="I266" s="25">
        <v>1830000</v>
      </c>
      <c r="J266" s="1">
        <v>5</v>
      </c>
    </row>
    <row r="267" spans="2:10" x14ac:dyDescent="0.25">
      <c r="B267" s="25">
        <v>1266</v>
      </c>
      <c r="C267" s="25" t="s">
        <v>34</v>
      </c>
      <c r="D267" s="25" t="s">
        <v>65</v>
      </c>
      <c r="E267" s="25">
        <v>2</v>
      </c>
      <c r="F267" s="25" t="s">
        <v>33</v>
      </c>
      <c r="G267" s="25">
        <v>55</v>
      </c>
      <c r="H267" s="25">
        <v>410000</v>
      </c>
      <c r="I267" s="25">
        <v>2020000</v>
      </c>
      <c r="J267" s="1">
        <v>1</v>
      </c>
    </row>
    <row r="268" spans="2:10" x14ac:dyDescent="0.25">
      <c r="B268" s="25">
        <v>1267</v>
      </c>
      <c r="C268" s="25" t="s">
        <v>31</v>
      </c>
      <c r="D268" s="25" t="s">
        <v>65</v>
      </c>
      <c r="E268" s="25">
        <v>4</v>
      </c>
      <c r="F268" s="25" t="s">
        <v>33</v>
      </c>
      <c r="G268" s="25">
        <v>52</v>
      </c>
      <c r="H268" s="25">
        <v>550000</v>
      </c>
      <c r="I268" s="25">
        <v>2480000</v>
      </c>
      <c r="J268" s="1">
        <v>1</v>
      </c>
    </row>
    <row r="269" spans="2:10" x14ac:dyDescent="0.25">
      <c r="B269" s="25">
        <v>1268</v>
      </c>
      <c r="C269" s="25" t="s">
        <v>31</v>
      </c>
      <c r="D269" s="25" t="s">
        <v>65</v>
      </c>
      <c r="E269" s="25">
        <v>4</v>
      </c>
      <c r="F269" s="25" t="s">
        <v>33</v>
      </c>
      <c r="G269" s="25">
        <v>41</v>
      </c>
      <c r="H269" s="25">
        <v>500000</v>
      </c>
      <c r="I269" s="25">
        <v>2100000</v>
      </c>
      <c r="J269" s="1">
        <v>1</v>
      </c>
    </row>
    <row r="270" spans="2:10" x14ac:dyDescent="0.25">
      <c r="B270" s="25">
        <v>1269</v>
      </c>
      <c r="C270" s="25" t="s">
        <v>31</v>
      </c>
      <c r="D270" s="25" t="s">
        <v>65</v>
      </c>
      <c r="E270" s="25">
        <v>4</v>
      </c>
      <c r="F270" s="25" t="s">
        <v>33</v>
      </c>
      <c r="G270" s="25">
        <v>44</v>
      </c>
      <c r="H270" s="25">
        <v>660000</v>
      </c>
      <c r="I270" s="25">
        <v>1370000</v>
      </c>
      <c r="J270" s="1">
        <v>5</v>
      </c>
    </row>
    <row r="271" spans="2:10" x14ac:dyDescent="0.25">
      <c r="B271" s="25">
        <v>1270</v>
      </c>
      <c r="C271" s="25" t="s">
        <v>31</v>
      </c>
      <c r="D271" s="25" t="s">
        <v>65</v>
      </c>
      <c r="E271" s="25">
        <v>4</v>
      </c>
      <c r="F271" s="25" t="s">
        <v>33</v>
      </c>
      <c r="G271" s="25">
        <v>40</v>
      </c>
      <c r="H271" s="25">
        <v>310000</v>
      </c>
      <c r="I271" s="25">
        <v>1110000</v>
      </c>
      <c r="J271" s="1">
        <v>3</v>
      </c>
    </row>
    <row r="272" spans="2:10" x14ac:dyDescent="0.25">
      <c r="B272" s="25">
        <v>1271</v>
      </c>
      <c r="C272" s="25" t="s">
        <v>31</v>
      </c>
      <c r="D272" s="25" t="s">
        <v>65</v>
      </c>
      <c r="E272" s="25">
        <v>3</v>
      </c>
      <c r="F272" s="25" t="s">
        <v>33</v>
      </c>
      <c r="G272" s="25">
        <v>52</v>
      </c>
      <c r="H272" s="25">
        <v>990000</v>
      </c>
      <c r="I272" s="25">
        <v>2680000</v>
      </c>
      <c r="J272" s="1">
        <v>4</v>
      </c>
    </row>
    <row r="273" spans="2:10" x14ac:dyDescent="0.25">
      <c r="B273" s="25">
        <v>1272</v>
      </c>
      <c r="C273" s="25" t="s">
        <v>34</v>
      </c>
      <c r="D273" s="25" t="s">
        <v>65</v>
      </c>
      <c r="E273" s="25">
        <v>3</v>
      </c>
      <c r="F273" s="25" t="s">
        <v>33</v>
      </c>
      <c r="G273" s="25">
        <v>58</v>
      </c>
      <c r="H273" s="25">
        <v>790000</v>
      </c>
      <c r="I273" s="25">
        <v>2790000</v>
      </c>
      <c r="J273" s="1">
        <v>4</v>
      </c>
    </row>
    <row r="274" spans="2:10" x14ac:dyDescent="0.25">
      <c r="B274" s="25">
        <v>1273</v>
      </c>
      <c r="C274" s="25" t="s">
        <v>31</v>
      </c>
      <c r="D274" s="25" t="s">
        <v>66</v>
      </c>
      <c r="E274" s="25">
        <v>0</v>
      </c>
      <c r="F274" s="25" t="s">
        <v>32</v>
      </c>
      <c r="G274" s="25">
        <v>36</v>
      </c>
      <c r="H274" s="25">
        <v>760000</v>
      </c>
      <c r="I274" s="25">
        <v>940000</v>
      </c>
      <c r="J274" s="1">
        <v>2</v>
      </c>
    </row>
    <row r="275" spans="2:10" x14ac:dyDescent="0.25">
      <c r="B275" s="25">
        <v>1274</v>
      </c>
      <c r="C275" s="25" t="s">
        <v>31</v>
      </c>
      <c r="D275" s="25" t="s">
        <v>65</v>
      </c>
      <c r="E275" s="25">
        <v>3</v>
      </c>
      <c r="F275" s="25" t="s">
        <v>33</v>
      </c>
      <c r="G275" s="25">
        <v>46</v>
      </c>
      <c r="H275" s="25">
        <v>800000</v>
      </c>
      <c r="I275" s="25">
        <v>2080000</v>
      </c>
      <c r="J275" s="1">
        <v>4</v>
      </c>
    </row>
    <row r="276" spans="2:10" x14ac:dyDescent="0.25">
      <c r="B276" s="25">
        <v>1275</v>
      </c>
      <c r="C276" s="25" t="s">
        <v>31</v>
      </c>
      <c r="D276" s="25" t="s">
        <v>65</v>
      </c>
      <c r="E276" s="25">
        <v>3</v>
      </c>
      <c r="F276" s="25" t="s">
        <v>33</v>
      </c>
      <c r="G276" s="25">
        <v>64</v>
      </c>
      <c r="H276" s="25">
        <v>680000</v>
      </c>
      <c r="I276" s="25">
        <v>830000</v>
      </c>
      <c r="J276" s="1">
        <v>2</v>
      </c>
    </row>
    <row r="277" spans="2:10" x14ac:dyDescent="0.25">
      <c r="B277" s="25">
        <v>1276</v>
      </c>
      <c r="C277" s="25" t="s">
        <v>34</v>
      </c>
      <c r="D277" s="25" t="s">
        <v>65</v>
      </c>
      <c r="E277" s="25">
        <v>4</v>
      </c>
      <c r="F277" s="25" t="s">
        <v>33</v>
      </c>
      <c r="G277" s="25">
        <v>56</v>
      </c>
      <c r="H277" s="25">
        <v>840000</v>
      </c>
      <c r="I277" s="25">
        <v>2310000</v>
      </c>
      <c r="J277" s="1">
        <v>4</v>
      </c>
    </row>
    <row r="278" spans="2:10" x14ac:dyDescent="0.25">
      <c r="B278" s="25">
        <v>1277</v>
      </c>
      <c r="C278" s="25" t="s">
        <v>31</v>
      </c>
      <c r="D278" s="25" t="s">
        <v>65</v>
      </c>
      <c r="E278" s="25">
        <v>4</v>
      </c>
      <c r="F278" s="25" t="s">
        <v>33</v>
      </c>
      <c r="G278" s="25">
        <v>47</v>
      </c>
      <c r="H278" s="25">
        <v>440000</v>
      </c>
      <c r="I278" s="25">
        <v>2090000</v>
      </c>
      <c r="J278" s="1">
        <v>1</v>
      </c>
    </row>
    <row r="279" spans="2:10" x14ac:dyDescent="0.25">
      <c r="B279" s="25">
        <v>1278</v>
      </c>
      <c r="C279" s="25" t="s">
        <v>31</v>
      </c>
      <c r="D279" s="25" t="s">
        <v>65</v>
      </c>
      <c r="E279" s="25">
        <v>4</v>
      </c>
      <c r="F279" s="25" t="s">
        <v>32</v>
      </c>
      <c r="G279" s="25">
        <v>49</v>
      </c>
      <c r="H279" s="25">
        <v>490000</v>
      </c>
      <c r="I279" s="25">
        <v>1390000</v>
      </c>
      <c r="J279" s="1">
        <v>5</v>
      </c>
    </row>
    <row r="280" spans="2:10" x14ac:dyDescent="0.25">
      <c r="B280" s="25">
        <v>1279</v>
      </c>
      <c r="C280" s="25" t="s">
        <v>31</v>
      </c>
      <c r="D280" s="25" t="s">
        <v>66</v>
      </c>
      <c r="E280" s="25">
        <v>0</v>
      </c>
      <c r="F280" s="25" t="s">
        <v>33</v>
      </c>
      <c r="G280" s="25">
        <v>35</v>
      </c>
      <c r="H280" s="25">
        <v>500000</v>
      </c>
      <c r="I280" s="25">
        <v>1350000</v>
      </c>
      <c r="J280" s="1">
        <v>5</v>
      </c>
    </row>
    <row r="281" spans="2:10" x14ac:dyDescent="0.25">
      <c r="B281" s="25">
        <v>1280</v>
      </c>
      <c r="C281" s="25" t="s">
        <v>31</v>
      </c>
      <c r="D281" s="25" t="s">
        <v>66</v>
      </c>
      <c r="E281" s="25">
        <v>0</v>
      </c>
      <c r="F281" s="25" t="s">
        <v>32</v>
      </c>
      <c r="G281" s="25">
        <v>35</v>
      </c>
      <c r="H281" s="25">
        <v>730000</v>
      </c>
      <c r="I281" s="25">
        <v>1020000</v>
      </c>
      <c r="J281" s="1">
        <v>2</v>
      </c>
    </row>
    <row r="282" spans="2:10" x14ac:dyDescent="0.25">
      <c r="B282" s="25">
        <v>1281</v>
      </c>
      <c r="C282" s="25" t="s">
        <v>31</v>
      </c>
      <c r="D282" s="25" t="s">
        <v>65</v>
      </c>
      <c r="E282" s="25">
        <v>2</v>
      </c>
      <c r="F282" s="25" t="s">
        <v>33</v>
      </c>
      <c r="G282" s="25">
        <v>49</v>
      </c>
      <c r="H282" s="25">
        <v>1020000</v>
      </c>
      <c r="I282" s="25">
        <v>1940000</v>
      </c>
      <c r="J282" s="1">
        <v>4</v>
      </c>
    </row>
    <row r="283" spans="2:10" x14ac:dyDescent="0.25">
      <c r="B283" s="25">
        <v>1282</v>
      </c>
      <c r="C283" s="25" t="s">
        <v>31</v>
      </c>
      <c r="D283" s="25" t="s">
        <v>65</v>
      </c>
      <c r="E283" s="25">
        <v>2</v>
      </c>
      <c r="F283" s="25" t="s">
        <v>33</v>
      </c>
      <c r="G283" s="25">
        <v>63</v>
      </c>
      <c r="H283" s="25">
        <v>1020000</v>
      </c>
      <c r="I283" s="25">
        <v>2150000</v>
      </c>
      <c r="J283" s="1">
        <v>4</v>
      </c>
    </row>
    <row r="284" spans="2:10" x14ac:dyDescent="0.25">
      <c r="B284" s="25">
        <v>1283</v>
      </c>
      <c r="C284" s="25" t="s">
        <v>31</v>
      </c>
      <c r="D284" s="25" t="s">
        <v>65</v>
      </c>
      <c r="E284" s="25">
        <v>3</v>
      </c>
      <c r="F284" s="25" t="s">
        <v>33</v>
      </c>
      <c r="G284" s="25">
        <v>55</v>
      </c>
      <c r="H284" s="25">
        <v>900000</v>
      </c>
      <c r="I284" s="25">
        <v>2000000</v>
      </c>
      <c r="J284" s="1">
        <v>4</v>
      </c>
    </row>
    <row r="285" spans="2:10" x14ac:dyDescent="0.25">
      <c r="B285" s="25">
        <v>1284</v>
      </c>
      <c r="C285" s="25" t="s">
        <v>31</v>
      </c>
      <c r="D285" s="25" t="s">
        <v>65</v>
      </c>
      <c r="E285" s="25">
        <v>3</v>
      </c>
      <c r="F285" s="25" t="s">
        <v>32</v>
      </c>
      <c r="G285" s="25">
        <v>60</v>
      </c>
      <c r="H285" s="25">
        <v>870000</v>
      </c>
      <c r="I285" s="25">
        <v>1180000</v>
      </c>
      <c r="J285" s="1">
        <v>2</v>
      </c>
    </row>
    <row r="286" spans="2:10" x14ac:dyDescent="0.25">
      <c r="B286" s="25">
        <v>1285</v>
      </c>
      <c r="C286" s="25" t="s">
        <v>31</v>
      </c>
      <c r="D286" s="25" t="s">
        <v>65</v>
      </c>
      <c r="E286" s="25">
        <v>4</v>
      </c>
      <c r="F286" s="25" t="s">
        <v>32</v>
      </c>
      <c r="G286" s="25">
        <v>46</v>
      </c>
      <c r="H286" s="25">
        <v>1040000</v>
      </c>
      <c r="I286" s="25">
        <v>2350000</v>
      </c>
      <c r="J286" s="1">
        <v>4</v>
      </c>
    </row>
    <row r="287" spans="2:10" x14ac:dyDescent="0.25">
      <c r="B287" s="25">
        <v>1286</v>
      </c>
      <c r="C287" s="25" t="s">
        <v>31</v>
      </c>
      <c r="D287" s="25" t="s">
        <v>66</v>
      </c>
      <c r="E287" s="25">
        <v>0</v>
      </c>
      <c r="F287" s="25" t="s">
        <v>33</v>
      </c>
      <c r="G287" s="25">
        <v>33</v>
      </c>
      <c r="H287" s="25">
        <v>580000</v>
      </c>
      <c r="I287" s="25">
        <v>1550000</v>
      </c>
      <c r="J287" s="1">
        <v>5</v>
      </c>
    </row>
    <row r="288" spans="2:10" x14ac:dyDescent="0.25">
      <c r="B288" s="25">
        <v>1287</v>
      </c>
      <c r="C288" s="25" t="s">
        <v>31</v>
      </c>
      <c r="D288" s="25" t="s">
        <v>65</v>
      </c>
      <c r="E288" s="25">
        <v>4</v>
      </c>
      <c r="F288" s="25" t="s">
        <v>32</v>
      </c>
      <c r="G288" s="25">
        <v>62</v>
      </c>
      <c r="H288" s="25">
        <v>530000</v>
      </c>
      <c r="I288" s="25">
        <v>2060000</v>
      </c>
      <c r="J288" s="1">
        <v>1</v>
      </c>
    </row>
    <row r="289" spans="2:10" x14ac:dyDescent="0.25">
      <c r="B289" s="25">
        <v>1288</v>
      </c>
      <c r="C289" s="25" t="s">
        <v>31</v>
      </c>
      <c r="D289" s="25" t="s">
        <v>65</v>
      </c>
      <c r="E289" s="25">
        <v>3</v>
      </c>
      <c r="F289" s="25" t="s">
        <v>32</v>
      </c>
      <c r="G289" s="25">
        <v>56</v>
      </c>
      <c r="H289" s="25">
        <v>690000</v>
      </c>
      <c r="I289" s="25">
        <v>990000</v>
      </c>
      <c r="J289" s="1">
        <v>2</v>
      </c>
    </row>
    <row r="290" spans="2:10" x14ac:dyDescent="0.25">
      <c r="B290" s="25">
        <v>1289</v>
      </c>
      <c r="C290" s="25" t="s">
        <v>34</v>
      </c>
      <c r="D290" s="25" t="s">
        <v>65</v>
      </c>
      <c r="E290" s="25">
        <v>2</v>
      </c>
      <c r="F290" s="25" t="s">
        <v>32</v>
      </c>
      <c r="G290" s="25">
        <v>41</v>
      </c>
      <c r="H290" s="25">
        <v>560000</v>
      </c>
      <c r="I290" s="25">
        <v>1690000</v>
      </c>
      <c r="J290" s="1">
        <v>5</v>
      </c>
    </row>
    <row r="291" spans="2:10" x14ac:dyDescent="0.25">
      <c r="B291" s="25">
        <v>1290</v>
      </c>
      <c r="C291" s="25" t="s">
        <v>31</v>
      </c>
      <c r="D291" s="25" t="s">
        <v>66</v>
      </c>
      <c r="E291" s="25">
        <v>0</v>
      </c>
      <c r="F291" s="25" t="s">
        <v>33</v>
      </c>
      <c r="G291" s="25">
        <v>30</v>
      </c>
      <c r="H291" s="25">
        <v>610000</v>
      </c>
      <c r="I291" s="25">
        <v>1510000</v>
      </c>
      <c r="J291" s="1">
        <v>5</v>
      </c>
    </row>
    <row r="292" spans="2:10" x14ac:dyDescent="0.25">
      <c r="B292" s="25">
        <v>1291</v>
      </c>
      <c r="C292" s="25" t="s">
        <v>31</v>
      </c>
      <c r="D292" s="25" t="s">
        <v>65</v>
      </c>
      <c r="E292" s="25">
        <v>3</v>
      </c>
      <c r="F292" s="25" t="s">
        <v>32</v>
      </c>
      <c r="G292" s="25">
        <v>50</v>
      </c>
      <c r="H292" s="25">
        <v>620000</v>
      </c>
      <c r="I292" s="25">
        <v>1600000</v>
      </c>
      <c r="J292" s="1">
        <v>5</v>
      </c>
    </row>
    <row r="293" spans="2:10" x14ac:dyDescent="0.25">
      <c r="B293" s="25">
        <v>1292</v>
      </c>
      <c r="C293" s="25" t="s">
        <v>31</v>
      </c>
      <c r="D293" s="25" t="s">
        <v>65</v>
      </c>
      <c r="E293" s="25">
        <v>4</v>
      </c>
      <c r="F293" s="25" t="s">
        <v>33</v>
      </c>
      <c r="G293" s="25">
        <v>53</v>
      </c>
      <c r="H293" s="25">
        <v>390000</v>
      </c>
      <c r="I293" s="25">
        <v>2670000</v>
      </c>
      <c r="J293" s="1">
        <v>1</v>
      </c>
    </row>
    <row r="294" spans="2:10" x14ac:dyDescent="0.25">
      <c r="B294" s="25">
        <v>1293</v>
      </c>
      <c r="C294" s="25" t="s">
        <v>31</v>
      </c>
      <c r="D294" s="25" t="s">
        <v>65</v>
      </c>
      <c r="E294" s="25">
        <v>4</v>
      </c>
      <c r="F294" s="25" t="s">
        <v>32</v>
      </c>
      <c r="G294" s="25">
        <v>61</v>
      </c>
      <c r="H294" s="25">
        <v>710000</v>
      </c>
      <c r="I294" s="25">
        <v>2210000</v>
      </c>
      <c r="J294" s="1">
        <v>4</v>
      </c>
    </row>
    <row r="295" spans="2:10" x14ac:dyDescent="0.25">
      <c r="B295" s="25">
        <v>1294</v>
      </c>
      <c r="C295" s="25" t="s">
        <v>31</v>
      </c>
      <c r="D295" s="25" t="s">
        <v>65</v>
      </c>
      <c r="E295" s="25">
        <v>2</v>
      </c>
      <c r="F295" s="25" t="s">
        <v>33</v>
      </c>
      <c r="G295" s="25">
        <v>44</v>
      </c>
      <c r="H295" s="25">
        <v>660000</v>
      </c>
      <c r="I295" s="25">
        <v>1140000</v>
      </c>
      <c r="J295" s="1">
        <v>2</v>
      </c>
    </row>
    <row r="296" spans="2:10" x14ac:dyDescent="0.25">
      <c r="B296" s="25">
        <v>1295</v>
      </c>
      <c r="C296" s="25" t="s">
        <v>31</v>
      </c>
      <c r="D296" s="25" t="s">
        <v>66</v>
      </c>
      <c r="E296" s="25">
        <v>0</v>
      </c>
      <c r="F296" s="25" t="s">
        <v>33</v>
      </c>
      <c r="G296" s="25">
        <v>34</v>
      </c>
      <c r="H296" s="25">
        <v>270000</v>
      </c>
      <c r="I296" s="25">
        <v>840000</v>
      </c>
      <c r="J296" s="1">
        <v>3</v>
      </c>
    </row>
    <row r="297" spans="2:10" x14ac:dyDescent="0.25">
      <c r="B297" s="25">
        <v>1296</v>
      </c>
      <c r="C297" s="25" t="s">
        <v>31</v>
      </c>
      <c r="D297" s="25" t="s">
        <v>65</v>
      </c>
      <c r="E297" s="25">
        <v>4</v>
      </c>
      <c r="F297" s="25" t="s">
        <v>33</v>
      </c>
      <c r="G297" s="25">
        <v>57</v>
      </c>
      <c r="H297" s="25">
        <v>550000</v>
      </c>
      <c r="I297" s="25">
        <v>1790000</v>
      </c>
      <c r="J297" s="1">
        <v>5</v>
      </c>
    </row>
    <row r="298" spans="2:10" x14ac:dyDescent="0.25">
      <c r="B298" s="25">
        <v>1297</v>
      </c>
      <c r="C298" s="25" t="s">
        <v>31</v>
      </c>
      <c r="D298" s="25" t="s">
        <v>66</v>
      </c>
      <c r="E298" s="25">
        <v>0</v>
      </c>
      <c r="F298" s="25" t="s">
        <v>32</v>
      </c>
      <c r="G298" s="25">
        <v>39</v>
      </c>
      <c r="H298" s="25">
        <v>270000</v>
      </c>
      <c r="I298" s="25">
        <v>980000</v>
      </c>
      <c r="J298" s="1">
        <v>3</v>
      </c>
    </row>
    <row r="299" spans="2:10" x14ac:dyDescent="0.25">
      <c r="B299" s="25">
        <v>1298</v>
      </c>
      <c r="C299" s="25" t="s">
        <v>31</v>
      </c>
      <c r="D299" s="25" t="s">
        <v>64</v>
      </c>
      <c r="E299" s="25">
        <v>0</v>
      </c>
      <c r="F299" s="25" t="s">
        <v>32</v>
      </c>
      <c r="G299" s="25">
        <v>40</v>
      </c>
      <c r="H299" s="25">
        <v>1000000</v>
      </c>
      <c r="I299" s="25">
        <v>1920000</v>
      </c>
      <c r="J299" s="1">
        <v>4</v>
      </c>
    </row>
    <row r="300" spans="2:10" x14ac:dyDescent="0.25">
      <c r="B300" s="25">
        <v>1299</v>
      </c>
      <c r="C300" s="25" t="s">
        <v>31</v>
      </c>
      <c r="D300" s="25" t="s">
        <v>66</v>
      </c>
      <c r="E300" s="25">
        <v>0</v>
      </c>
      <c r="F300" s="25" t="s">
        <v>33</v>
      </c>
      <c r="G300" s="25">
        <v>39</v>
      </c>
      <c r="H300" s="25">
        <v>300000</v>
      </c>
      <c r="I300" s="25">
        <v>1180000</v>
      </c>
      <c r="J300" s="1">
        <v>3</v>
      </c>
    </row>
    <row r="301" spans="2:10" x14ac:dyDescent="0.25">
      <c r="B301" s="25">
        <v>1300</v>
      </c>
      <c r="C301" s="25" t="s">
        <v>31</v>
      </c>
      <c r="D301" s="25" t="s">
        <v>65</v>
      </c>
      <c r="E301" s="25">
        <v>4</v>
      </c>
      <c r="F301" s="25" t="s">
        <v>33</v>
      </c>
      <c r="G301" s="25">
        <v>56</v>
      </c>
      <c r="H301" s="25">
        <v>420000</v>
      </c>
      <c r="I301" s="25">
        <v>2770000</v>
      </c>
      <c r="J301" s="1">
        <v>1</v>
      </c>
    </row>
    <row r="302" spans="2:10" x14ac:dyDescent="0.25">
      <c r="B302" s="25">
        <v>1301</v>
      </c>
      <c r="C302" s="25" t="s">
        <v>31</v>
      </c>
      <c r="D302" s="25" t="s">
        <v>65</v>
      </c>
      <c r="E302" s="25">
        <v>2</v>
      </c>
      <c r="F302" s="25" t="s">
        <v>33</v>
      </c>
      <c r="G302" s="25">
        <v>40</v>
      </c>
      <c r="H302" s="25">
        <v>280000</v>
      </c>
      <c r="I302" s="25">
        <v>1040000</v>
      </c>
      <c r="J302" s="1">
        <v>3</v>
      </c>
    </row>
    <row r="303" spans="2:10" x14ac:dyDescent="0.25">
      <c r="B303" s="25">
        <v>1302</v>
      </c>
      <c r="C303" s="25" t="s">
        <v>31</v>
      </c>
      <c r="D303" s="25" t="s">
        <v>65</v>
      </c>
      <c r="E303" s="25">
        <v>2</v>
      </c>
      <c r="F303" s="25" t="s">
        <v>33</v>
      </c>
      <c r="G303" s="25">
        <v>57</v>
      </c>
      <c r="H303" s="25">
        <v>430000</v>
      </c>
      <c r="I303" s="25">
        <v>2340000</v>
      </c>
      <c r="J303" s="1">
        <v>1</v>
      </c>
    </row>
    <row r="304" spans="2:10" x14ac:dyDescent="0.25">
      <c r="B304" s="25">
        <v>1303</v>
      </c>
      <c r="C304" s="25" t="s">
        <v>31</v>
      </c>
      <c r="D304" s="25" t="s">
        <v>66</v>
      </c>
      <c r="E304" s="25">
        <v>0</v>
      </c>
      <c r="F304" s="25" t="s">
        <v>33</v>
      </c>
      <c r="G304" s="25">
        <v>37</v>
      </c>
      <c r="H304" s="25">
        <v>740000</v>
      </c>
      <c r="I304" s="25">
        <v>1200000</v>
      </c>
      <c r="J304" s="1">
        <v>2</v>
      </c>
    </row>
    <row r="305" spans="2:10" x14ac:dyDescent="0.25">
      <c r="B305" s="25">
        <v>1304</v>
      </c>
      <c r="C305" s="25" t="s">
        <v>31</v>
      </c>
      <c r="D305" s="25" t="s">
        <v>66</v>
      </c>
      <c r="E305" s="25">
        <v>0</v>
      </c>
      <c r="F305" s="25" t="s">
        <v>33</v>
      </c>
      <c r="G305" s="25">
        <v>34</v>
      </c>
      <c r="H305" s="25">
        <v>350000</v>
      </c>
      <c r="I305" s="25">
        <v>1220000</v>
      </c>
      <c r="J305" s="1">
        <v>3</v>
      </c>
    </row>
    <row r="306" spans="2:10" x14ac:dyDescent="0.25">
      <c r="B306" s="25">
        <v>1305</v>
      </c>
      <c r="C306" s="25" t="s">
        <v>31</v>
      </c>
      <c r="D306" s="25" t="s">
        <v>65</v>
      </c>
      <c r="E306" s="25">
        <v>4</v>
      </c>
      <c r="F306" s="25" t="s">
        <v>33</v>
      </c>
      <c r="G306" s="25">
        <v>54</v>
      </c>
      <c r="H306" s="25">
        <v>400000</v>
      </c>
      <c r="I306" s="25">
        <v>2430000</v>
      </c>
      <c r="J306" s="1">
        <v>1</v>
      </c>
    </row>
    <row r="307" spans="2:10" x14ac:dyDescent="0.25">
      <c r="B307" s="25">
        <v>1306</v>
      </c>
      <c r="C307" s="25" t="s">
        <v>31</v>
      </c>
      <c r="D307" s="25" t="s">
        <v>65</v>
      </c>
      <c r="E307" s="25">
        <v>3</v>
      </c>
      <c r="F307" s="25" t="s">
        <v>32</v>
      </c>
      <c r="G307" s="25">
        <v>52</v>
      </c>
      <c r="H307" s="25">
        <v>670000</v>
      </c>
      <c r="I307" s="25">
        <v>1180000</v>
      </c>
      <c r="J307" s="1">
        <v>2</v>
      </c>
    </row>
    <row r="308" spans="2:10" x14ac:dyDescent="0.25">
      <c r="B308" s="25">
        <v>1307</v>
      </c>
      <c r="C308" s="25" t="s">
        <v>31</v>
      </c>
      <c r="D308" s="25" t="s">
        <v>65</v>
      </c>
      <c r="E308" s="25">
        <v>3</v>
      </c>
      <c r="F308" s="25" t="s">
        <v>32</v>
      </c>
      <c r="G308" s="25">
        <v>43</v>
      </c>
      <c r="H308" s="25">
        <v>430000</v>
      </c>
      <c r="I308" s="25">
        <v>2520000</v>
      </c>
      <c r="J308" s="1">
        <v>1</v>
      </c>
    </row>
    <row r="309" spans="2:10" x14ac:dyDescent="0.25">
      <c r="B309" s="25">
        <v>1308</v>
      </c>
      <c r="C309" s="25" t="s">
        <v>31</v>
      </c>
      <c r="D309" s="25" t="s">
        <v>65</v>
      </c>
      <c r="E309" s="25">
        <v>3</v>
      </c>
      <c r="F309" s="25" t="s">
        <v>33</v>
      </c>
      <c r="G309" s="25">
        <v>50</v>
      </c>
      <c r="H309" s="25">
        <v>530000</v>
      </c>
      <c r="I309" s="25">
        <v>1600000</v>
      </c>
      <c r="J309" s="1">
        <v>5</v>
      </c>
    </row>
    <row r="310" spans="2:10" x14ac:dyDescent="0.25">
      <c r="B310" s="25">
        <v>1309</v>
      </c>
      <c r="C310" s="25" t="s">
        <v>31</v>
      </c>
      <c r="D310" s="25" t="s">
        <v>66</v>
      </c>
      <c r="E310" s="25">
        <v>0</v>
      </c>
      <c r="F310" s="25" t="s">
        <v>32</v>
      </c>
      <c r="G310" s="25">
        <v>35</v>
      </c>
      <c r="H310" s="25">
        <v>280000</v>
      </c>
      <c r="I310" s="25">
        <v>1320000</v>
      </c>
      <c r="J310" s="1">
        <v>3</v>
      </c>
    </row>
    <row r="311" spans="2:10" x14ac:dyDescent="0.25">
      <c r="B311" s="25">
        <v>1310</v>
      </c>
      <c r="C311" s="25" t="s">
        <v>31</v>
      </c>
      <c r="D311" s="25" t="s">
        <v>65</v>
      </c>
      <c r="E311" s="25">
        <v>3</v>
      </c>
      <c r="F311" s="25" t="s">
        <v>33</v>
      </c>
      <c r="G311" s="25">
        <v>64</v>
      </c>
      <c r="H311" s="25">
        <v>710000</v>
      </c>
      <c r="I311" s="25">
        <v>1290000</v>
      </c>
      <c r="J311" s="1">
        <v>2</v>
      </c>
    </row>
    <row r="312" spans="2:10" x14ac:dyDescent="0.25">
      <c r="B312" s="25">
        <v>1311</v>
      </c>
      <c r="C312" s="25" t="s">
        <v>31</v>
      </c>
      <c r="D312" s="25" t="s">
        <v>65</v>
      </c>
      <c r="E312" s="25">
        <v>3</v>
      </c>
      <c r="F312" s="25" t="s">
        <v>33</v>
      </c>
      <c r="G312" s="25">
        <v>55</v>
      </c>
      <c r="H312" s="25">
        <v>370000</v>
      </c>
      <c r="I312" s="25">
        <v>2880000</v>
      </c>
      <c r="J312" s="1">
        <v>1</v>
      </c>
    </row>
    <row r="313" spans="2:10" x14ac:dyDescent="0.25">
      <c r="B313" s="25">
        <v>1312</v>
      </c>
      <c r="C313" s="25" t="s">
        <v>31</v>
      </c>
      <c r="D313" s="25" t="s">
        <v>65</v>
      </c>
      <c r="E313" s="25">
        <v>2</v>
      </c>
      <c r="F313" s="25" t="s">
        <v>33</v>
      </c>
      <c r="G313" s="25">
        <v>54</v>
      </c>
      <c r="H313" s="25">
        <v>590000</v>
      </c>
      <c r="I313" s="25">
        <v>1550000</v>
      </c>
      <c r="J313" s="1">
        <v>5</v>
      </c>
    </row>
    <row r="314" spans="2:10" x14ac:dyDescent="0.25">
      <c r="B314" s="25">
        <v>1313</v>
      </c>
      <c r="C314" s="25" t="s">
        <v>31</v>
      </c>
      <c r="D314" s="25" t="s">
        <v>65</v>
      </c>
      <c r="E314" s="25">
        <v>3</v>
      </c>
      <c r="F314" s="25" t="s">
        <v>33</v>
      </c>
      <c r="G314" s="25">
        <v>64</v>
      </c>
      <c r="H314" s="25">
        <v>720000</v>
      </c>
      <c r="I314" s="25">
        <v>1330000</v>
      </c>
      <c r="J314" s="1">
        <v>2</v>
      </c>
    </row>
    <row r="315" spans="2:10" x14ac:dyDescent="0.25">
      <c r="B315" s="25">
        <v>1314</v>
      </c>
      <c r="C315" s="25" t="s">
        <v>34</v>
      </c>
      <c r="D315" s="25" t="s">
        <v>65</v>
      </c>
      <c r="E315" s="25">
        <v>4</v>
      </c>
      <c r="F315" s="25" t="s">
        <v>32</v>
      </c>
      <c r="G315" s="25">
        <v>44</v>
      </c>
      <c r="H315" s="25">
        <v>550000</v>
      </c>
      <c r="I315" s="25">
        <v>1780000</v>
      </c>
      <c r="J315" s="1">
        <v>5</v>
      </c>
    </row>
    <row r="316" spans="2:10" x14ac:dyDescent="0.25">
      <c r="B316" s="25">
        <v>1315</v>
      </c>
      <c r="C316" s="25" t="s">
        <v>31</v>
      </c>
      <c r="D316" s="25" t="s">
        <v>65</v>
      </c>
      <c r="E316" s="25">
        <v>2</v>
      </c>
      <c r="F316" s="25" t="s">
        <v>33</v>
      </c>
      <c r="G316" s="25">
        <v>52</v>
      </c>
      <c r="H316" s="25">
        <v>620000</v>
      </c>
      <c r="I316" s="25">
        <v>1620000</v>
      </c>
      <c r="J316" s="1">
        <v>5</v>
      </c>
    </row>
    <row r="317" spans="2:10" x14ac:dyDescent="0.25">
      <c r="B317" s="25">
        <v>1316</v>
      </c>
      <c r="C317" s="25" t="s">
        <v>31</v>
      </c>
      <c r="D317" s="25" t="s">
        <v>65</v>
      </c>
      <c r="E317" s="25">
        <v>2</v>
      </c>
      <c r="F317" s="25" t="s">
        <v>33</v>
      </c>
      <c r="G317" s="25">
        <v>55</v>
      </c>
      <c r="H317" s="25">
        <v>400000</v>
      </c>
      <c r="I317" s="25">
        <v>1020000</v>
      </c>
      <c r="J317" s="1">
        <v>3</v>
      </c>
    </row>
    <row r="318" spans="2:10" x14ac:dyDescent="0.25">
      <c r="B318" s="25">
        <v>1317</v>
      </c>
      <c r="C318" s="25" t="s">
        <v>31</v>
      </c>
      <c r="D318" s="25" t="s">
        <v>65</v>
      </c>
      <c r="E318" s="25">
        <v>4</v>
      </c>
      <c r="F318" s="25" t="s">
        <v>33</v>
      </c>
      <c r="G318" s="25">
        <v>56</v>
      </c>
      <c r="H318" s="25">
        <v>690000</v>
      </c>
      <c r="I318" s="25">
        <v>1600000</v>
      </c>
      <c r="J318" s="1">
        <v>5</v>
      </c>
    </row>
    <row r="319" spans="2:10" x14ac:dyDescent="0.25">
      <c r="B319" s="25">
        <v>1318</v>
      </c>
      <c r="C319" s="25" t="s">
        <v>31</v>
      </c>
      <c r="D319" s="25" t="s">
        <v>65</v>
      </c>
      <c r="E319" s="25">
        <v>3</v>
      </c>
      <c r="F319" s="25" t="s">
        <v>32</v>
      </c>
      <c r="G319" s="25">
        <v>60</v>
      </c>
      <c r="H319" s="25">
        <v>360000</v>
      </c>
      <c r="I319" s="25">
        <v>1930000</v>
      </c>
      <c r="J319" s="1">
        <v>1</v>
      </c>
    </row>
    <row r="320" spans="2:10" x14ac:dyDescent="0.25">
      <c r="B320" s="25">
        <v>1319</v>
      </c>
      <c r="C320" s="25" t="s">
        <v>31</v>
      </c>
      <c r="D320" s="25" t="s">
        <v>65</v>
      </c>
      <c r="E320" s="25">
        <v>3</v>
      </c>
      <c r="F320" s="25" t="s">
        <v>33</v>
      </c>
      <c r="G320" s="25">
        <v>43</v>
      </c>
      <c r="H320" s="25">
        <v>550000</v>
      </c>
      <c r="I320" s="25">
        <v>1350000</v>
      </c>
      <c r="J320" s="1">
        <v>5</v>
      </c>
    </row>
    <row r="321" spans="2:10" x14ac:dyDescent="0.25">
      <c r="B321" s="25">
        <v>1320</v>
      </c>
      <c r="C321" s="25" t="s">
        <v>31</v>
      </c>
      <c r="D321" s="25" t="s">
        <v>66</v>
      </c>
      <c r="E321" s="25">
        <v>0</v>
      </c>
      <c r="F321" s="25" t="s">
        <v>33</v>
      </c>
      <c r="G321" s="25">
        <v>31</v>
      </c>
      <c r="H321" s="25">
        <v>620000</v>
      </c>
      <c r="I321" s="25">
        <v>1290000</v>
      </c>
      <c r="J321" s="1">
        <v>5</v>
      </c>
    </row>
    <row r="322" spans="2:10" x14ac:dyDescent="0.25">
      <c r="B322" s="25">
        <v>1321</v>
      </c>
      <c r="C322" s="25" t="s">
        <v>31</v>
      </c>
      <c r="D322" s="25" t="s">
        <v>65</v>
      </c>
      <c r="E322" s="25">
        <v>4</v>
      </c>
      <c r="F322" s="25" t="s">
        <v>32</v>
      </c>
      <c r="G322" s="25">
        <v>43</v>
      </c>
      <c r="H322" s="25">
        <v>530000</v>
      </c>
      <c r="I322" s="25">
        <v>1410000</v>
      </c>
      <c r="J322" s="1">
        <v>5</v>
      </c>
    </row>
    <row r="323" spans="2:10" x14ac:dyDescent="0.25">
      <c r="B323" s="25">
        <v>1322</v>
      </c>
      <c r="C323" s="25" t="s">
        <v>34</v>
      </c>
      <c r="D323" s="25" t="s">
        <v>65</v>
      </c>
      <c r="E323" s="25">
        <v>2</v>
      </c>
      <c r="F323" s="25" t="s">
        <v>32</v>
      </c>
      <c r="G323" s="25">
        <v>41</v>
      </c>
      <c r="H323" s="25">
        <v>550000</v>
      </c>
      <c r="I323" s="25">
        <v>1350000</v>
      </c>
      <c r="J323" s="1">
        <v>5</v>
      </c>
    </row>
    <row r="324" spans="2:10" x14ac:dyDescent="0.25">
      <c r="B324" s="25">
        <v>1323</v>
      </c>
      <c r="C324" s="25" t="s">
        <v>31</v>
      </c>
      <c r="D324" s="25" t="s">
        <v>66</v>
      </c>
      <c r="E324" s="25">
        <v>0</v>
      </c>
      <c r="F324" s="25" t="s">
        <v>33</v>
      </c>
      <c r="G324" s="25">
        <v>35</v>
      </c>
      <c r="H324" s="25">
        <v>600000</v>
      </c>
      <c r="I324" s="25">
        <v>1670000</v>
      </c>
      <c r="J324" s="1">
        <v>5</v>
      </c>
    </row>
    <row r="325" spans="2:10" x14ac:dyDescent="0.25">
      <c r="B325" s="25">
        <v>1324</v>
      </c>
      <c r="C325" s="25" t="s">
        <v>31</v>
      </c>
      <c r="D325" s="25" t="s">
        <v>65</v>
      </c>
      <c r="E325" s="25">
        <v>4</v>
      </c>
      <c r="F325" s="25" t="s">
        <v>33</v>
      </c>
      <c r="G325" s="25">
        <v>52</v>
      </c>
      <c r="H325" s="25">
        <v>370000</v>
      </c>
      <c r="I325" s="25">
        <v>1150000</v>
      </c>
      <c r="J325" s="1">
        <v>3</v>
      </c>
    </row>
    <row r="326" spans="2:10" x14ac:dyDescent="0.25">
      <c r="B326" s="25">
        <v>1325</v>
      </c>
      <c r="C326" s="25" t="s">
        <v>31</v>
      </c>
      <c r="D326" s="25" t="s">
        <v>66</v>
      </c>
      <c r="E326" s="25">
        <v>0</v>
      </c>
      <c r="F326" s="25" t="s">
        <v>32</v>
      </c>
      <c r="G326" s="25">
        <v>36</v>
      </c>
      <c r="H326" s="25">
        <v>550000</v>
      </c>
      <c r="I326" s="25">
        <v>1370000</v>
      </c>
      <c r="J326" s="1">
        <v>5</v>
      </c>
    </row>
    <row r="327" spans="2:10" x14ac:dyDescent="0.25">
      <c r="B327" s="25">
        <v>1326</v>
      </c>
      <c r="C327" s="25" t="s">
        <v>31</v>
      </c>
      <c r="D327" s="25" t="s">
        <v>65</v>
      </c>
      <c r="E327" s="25">
        <v>4</v>
      </c>
      <c r="F327" s="25" t="s">
        <v>33</v>
      </c>
      <c r="G327" s="25">
        <v>63</v>
      </c>
      <c r="H327" s="25">
        <v>400000</v>
      </c>
      <c r="I327" s="25">
        <v>1170000</v>
      </c>
      <c r="J327" s="1">
        <v>3</v>
      </c>
    </row>
    <row r="328" spans="2:10" x14ac:dyDescent="0.25">
      <c r="B328" s="25">
        <v>1327</v>
      </c>
      <c r="C328" s="25" t="s">
        <v>34</v>
      </c>
      <c r="D328" s="25" t="s">
        <v>65</v>
      </c>
      <c r="E328" s="25">
        <v>3</v>
      </c>
      <c r="F328" s="25" t="s">
        <v>33</v>
      </c>
      <c r="G328" s="25">
        <v>56</v>
      </c>
      <c r="H328" s="25">
        <v>740000</v>
      </c>
      <c r="I328" s="25">
        <v>2270000</v>
      </c>
      <c r="J328" s="1">
        <v>4</v>
      </c>
    </row>
    <row r="329" spans="2:10" x14ac:dyDescent="0.25">
      <c r="B329" s="25">
        <v>1328</v>
      </c>
      <c r="C329" s="25" t="s">
        <v>31</v>
      </c>
      <c r="D329" s="25" t="s">
        <v>65</v>
      </c>
      <c r="E329" s="25">
        <v>3</v>
      </c>
      <c r="F329" s="25" t="s">
        <v>33</v>
      </c>
      <c r="G329" s="25">
        <v>63</v>
      </c>
      <c r="H329" s="25">
        <v>480000</v>
      </c>
      <c r="I329" s="25">
        <v>1500000</v>
      </c>
      <c r="J329" s="1">
        <v>5</v>
      </c>
    </row>
    <row r="330" spans="2:10" x14ac:dyDescent="0.25">
      <c r="B330" s="25">
        <v>1329</v>
      </c>
      <c r="C330" s="25" t="s">
        <v>34</v>
      </c>
      <c r="D330" s="25" t="s">
        <v>65</v>
      </c>
      <c r="E330" s="25">
        <v>4</v>
      </c>
      <c r="F330" s="25" t="s">
        <v>32</v>
      </c>
      <c r="G330" s="25">
        <v>60</v>
      </c>
      <c r="H330" s="25">
        <v>420000</v>
      </c>
      <c r="I330" s="25">
        <v>2240000</v>
      </c>
      <c r="J330" s="1">
        <v>1</v>
      </c>
    </row>
    <row r="331" spans="2:10" x14ac:dyDescent="0.25">
      <c r="B331" s="25">
        <v>1330</v>
      </c>
      <c r="C331" s="25" t="s">
        <v>31</v>
      </c>
      <c r="D331" s="25" t="s">
        <v>65</v>
      </c>
      <c r="E331" s="25">
        <v>3</v>
      </c>
      <c r="F331" s="25" t="s">
        <v>33</v>
      </c>
      <c r="G331" s="25">
        <v>59</v>
      </c>
      <c r="H331" s="25">
        <v>550000</v>
      </c>
      <c r="I331" s="25">
        <v>1750000</v>
      </c>
      <c r="J331" s="1">
        <v>5</v>
      </c>
    </row>
    <row r="332" spans="2:10" x14ac:dyDescent="0.25">
      <c r="B332" s="25">
        <v>1331</v>
      </c>
      <c r="C332" s="25" t="s">
        <v>31</v>
      </c>
      <c r="D332" s="25" t="s">
        <v>66</v>
      </c>
      <c r="E332" s="25">
        <v>0</v>
      </c>
      <c r="F332" s="25" t="s">
        <v>32</v>
      </c>
      <c r="G332" s="25">
        <v>39</v>
      </c>
      <c r="H332" s="25">
        <v>480000</v>
      </c>
      <c r="I332" s="25">
        <v>1690000</v>
      </c>
      <c r="J332" s="1">
        <v>5</v>
      </c>
    </row>
    <row r="333" spans="2:10" x14ac:dyDescent="0.25">
      <c r="B333" s="25">
        <v>1332</v>
      </c>
      <c r="C333" s="25" t="s">
        <v>34</v>
      </c>
      <c r="D333" s="25" t="s">
        <v>65</v>
      </c>
      <c r="E333" s="25">
        <v>2</v>
      </c>
      <c r="F333" s="25" t="s">
        <v>33</v>
      </c>
      <c r="G333" s="25">
        <v>60</v>
      </c>
      <c r="H333" s="25">
        <v>370000</v>
      </c>
      <c r="I333" s="25">
        <v>1270000</v>
      </c>
      <c r="J333" s="1">
        <v>3</v>
      </c>
    </row>
    <row r="334" spans="2:10" x14ac:dyDescent="0.25">
      <c r="B334" s="25">
        <v>1333</v>
      </c>
      <c r="C334" s="25" t="s">
        <v>34</v>
      </c>
      <c r="D334" s="25" t="s">
        <v>65</v>
      </c>
      <c r="E334" s="25">
        <v>2</v>
      </c>
      <c r="F334" s="25" t="s">
        <v>33</v>
      </c>
      <c r="G334" s="25">
        <v>41</v>
      </c>
      <c r="H334" s="25">
        <v>330000</v>
      </c>
      <c r="I334" s="25">
        <v>1080000</v>
      </c>
      <c r="J334" s="1">
        <v>3</v>
      </c>
    </row>
    <row r="335" spans="2:10" x14ac:dyDescent="0.25">
      <c r="B335" s="25">
        <v>1334</v>
      </c>
      <c r="C335" s="25" t="s">
        <v>31</v>
      </c>
      <c r="D335" s="25" t="s">
        <v>65</v>
      </c>
      <c r="E335" s="25">
        <v>4</v>
      </c>
      <c r="F335" s="25" t="s">
        <v>33</v>
      </c>
      <c r="G335" s="25">
        <v>45</v>
      </c>
      <c r="H335" s="25">
        <v>740000</v>
      </c>
      <c r="I335" s="25">
        <v>2560000</v>
      </c>
      <c r="J335" s="1">
        <v>4</v>
      </c>
    </row>
    <row r="336" spans="2:10" x14ac:dyDescent="0.25">
      <c r="B336" s="25">
        <v>1335</v>
      </c>
      <c r="C336" s="25" t="s">
        <v>31</v>
      </c>
      <c r="D336" s="25" t="s">
        <v>65</v>
      </c>
      <c r="E336" s="25">
        <v>3</v>
      </c>
      <c r="F336" s="25" t="s">
        <v>33</v>
      </c>
      <c r="G336" s="25">
        <v>41</v>
      </c>
      <c r="H336" s="25">
        <v>1000000</v>
      </c>
      <c r="I336" s="25">
        <v>2490000</v>
      </c>
      <c r="J336" s="1">
        <v>4</v>
      </c>
    </row>
    <row r="337" spans="2:10" x14ac:dyDescent="0.25">
      <c r="B337" s="25">
        <v>1336</v>
      </c>
      <c r="C337" s="25" t="s">
        <v>34</v>
      </c>
      <c r="D337" s="25" t="s">
        <v>65</v>
      </c>
      <c r="E337" s="25">
        <v>4</v>
      </c>
      <c r="F337" s="25" t="s">
        <v>33</v>
      </c>
      <c r="G337" s="25">
        <v>43</v>
      </c>
      <c r="H337" s="25">
        <v>450000</v>
      </c>
      <c r="I337" s="25">
        <v>2360000</v>
      </c>
      <c r="J337" s="1">
        <v>1</v>
      </c>
    </row>
    <row r="338" spans="2:10" x14ac:dyDescent="0.25">
      <c r="B338" s="25">
        <v>1337</v>
      </c>
      <c r="C338" s="25" t="s">
        <v>31</v>
      </c>
      <c r="D338" s="25" t="s">
        <v>65</v>
      </c>
      <c r="E338" s="25">
        <v>2</v>
      </c>
      <c r="F338" s="25" t="s">
        <v>32</v>
      </c>
      <c r="G338" s="25">
        <v>47</v>
      </c>
      <c r="H338" s="25">
        <v>570000</v>
      </c>
      <c r="I338" s="25">
        <v>1600000</v>
      </c>
      <c r="J338" s="1">
        <v>5</v>
      </c>
    </row>
    <row r="339" spans="2:10" x14ac:dyDescent="0.25">
      <c r="B339" s="25">
        <v>1338</v>
      </c>
      <c r="C339" s="25" t="s">
        <v>31</v>
      </c>
      <c r="D339" s="25" t="s">
        <v>65</v>
      </c>
      <c r="E339" s="25">
        <v>4</v>
      </c>
      <c r="F339" s="25" t="s">
        <v>33</v>
      </c>
      <c r="G339" s="25">
        <v>65</v>
      </c>
      <c r="H339" s="25">
        <v>820000</v>
      </c>
      <c r="I339" s="25">
        <v>2190000</v>
      </c>
      <c r="J339" s="1">
        <v>4</v>
      </c>
    </row>
    <row r="340" spans="2:10" x14ac:dyDescent="0.25">
      <c r="B340" s="25">
        <v>1339</v>
      </c>
      <c r="C340" s="25" t="s">
        <v>31</v>
      </c>
      <c r="D340" s="25" t="s">
        <v>65</v>
      </c>
      <c r="E340" s="25">
        <v>3</v>
      </c>
      <c r="F340" s="25" t="s">
        <v>33</v>
      </c>
      <c r="G340" s="25">
        <v>65</v>
      </c>
      <c r="H340" s="25">
        <v>370000</v>
      </c>
      <c r="I340" s="25">
        <v>3490000</v>
      </c>
      <c r="J340" s="1">
        <v>1</v>
      </c>
    </row>
    <row r="341" spans="2:10" x14ac:dyDescent="0.25">
      <c r="B341" s="25">
        <v>1340</v>
      </c>
      <c r="C341" s="25" t="s">
        <v>31</v>
      </c>
      <c r="D341" s="25" t="s">
        <v>66</v>
      </c>
      <c r="E341" s="25">
        <v>0</v>
      </c>
      <c r="F341" s="25" t="s">
        <v>33</v>
      </c>
      <c r="G341" s="25">
        <v>37</v>
      </c>
      <c r="H341" s="25">
        <v>640000</v>
      </c>
      <c r="I341" s="25">
        <v>1610000</v>
      </c>
      <c r="J341" s="1">
        <v>5</v>
      </c>
    </row>
    <row r="342" spans="2:10" x14ac:dyDescent="0.25">
      <c r="B342" s="25">
        <v>1341</v>
      </c>
      <c r="C342" s="25" t="s">
        <v>31</v>
      </c>
      <c r="D342" s="25" t="s">
        <v>66</v>
      </c>
      <c r="E342" s="25">
        <v>0</v>
      </c>
      <c r="F342" s="25" t="s">
        <v>33</v>
      </c>
      <c r="G342" s="25">
        <v>34</v>
      </c>
      <c r="H342" s="25">
        <v>430000</v>
      </c>
      <c r="I342" s="25">
        <v>1230000</v>
      </c>
      <c r="J342" s="1">
        <v>3</v>
      </c>
    </row>
    <row r="343" spans="2:10" x14ac:dyDescent="0.25">
      <c r="B343" s="25">
        <v>1342</v>
      </c>
      <c r="C343" s="25" t="s">
        <v>31</v>
      </c>
      <c r="D343" s="25" t="s">
        <v>65</v>
      </c>
      <c r="E343" s="25">
        <v>2</v>
      </c>
      <c r="F343" s="25" t="s">
        <v>33</v>
      </c>
      <c r="G343" s="25">
        <v>55</v>
      </c>
      <c r="H343" s="25">
        <v>600000</v>
      </c>
      <c r="I343" s="25">
        <v>1510000</v>
      </c>
      <c r="J343" s="1">
        <v>5</v>
      </c>
    </row>
    <row r="344" spans="2:10" x14ac:dyDescent="0.25">
      <c r="B344" s="25">
        <v>1343</v>
      </c>
      <c r="C344" s="25" t="s">
        <v>34</v>
      </c>
      <c r="D344" s="25" t="s">
        <v>65</v>
      </c>
      <c r="E344" s="25">
        <v>4</v>
      </c>
      <c r="F344" s="25" t="s">
        <v>32</v>
      </c>
      <c r="G344" s="25">
        <v>51</v>
      </c>
      <c r="H344" s="25">
        <v>640000</v>
      </c>
      <c r="I344" s="25">
        <v>1830000</v>
      </c>
      <c r="J344" s="1">
        <v>5</v>
      </c>
    </row>
    <row r="345" spans="2:10" x14ac:dyDescent="0.25">
      <c r="B345" s="25">
        <v>1344</v>
      </c>
      <c r="C345" s="25" t="s">
        <v>31</v>
      </c>
      <c r="D345" s="25" t="s">
        <v>65</v>
      </c>
      <c r="E345" s="25">
        <v>3</v>
      </c>
      <c r="F345" s="25" t="s">
        <v>32</v>
      </c>
      <c r="G345" s="25">
        <v>40</v>
      </c>
      <c r="H345" s="25">
        <v>390000</v>
      </c>
      <c r="I345" s="25">
        <v>1910000</v>
      </c>
      <c r="J345" s="1">
        <v>1</v>
      </c>
    </row>
    <row r="346" spans="2:10" x14ac:dyDescent="0.25">
      <c r="B346" s="25">
        <v>1345</v>
      </c>
      <c r="C346" s="25" t="s">
        <v>34</v>
      </c>
      <c r="D346" s="25" t="s">
        <v>65</v>
      </c>
      <c r="E346" s="25">
        <v>2</v>
      </c>
      <c r="F346" s="25" t="s">
        <v>33</v>
      </c>
      <c r="G346" s="25">
        <v>51</v>
      </c>
      <c r="H346" s="25">
        <v>450000</v>
      </c>
      <c r="I346" s="25">
        <v>2130000</v>
      </c>
      <c r="J346" s="1">
        <v>1</v>
      </c>
    </row>
    <row r="347" spans="2:10" x14ac:dyDescent="0.25">
      <c r="B347" s="25">
        <v>1346</v>
      </c>
      <c r="C347" s="25" t="s">
        <v>31</v>
      </c>
      <c r="D347" s="25" t="s">
        <v>65</v>
      </c>
      <c r="E347" s="25">
        <v>2</v>
      </c>
      <c r="F347" s="25" t="s">
        <v>32</v>
      </c>
      <c r="G347" s="25">
        <v>58</v>
      </c>
      <c r="H347" s="25">
        <v>580000</v>
      </c>
      <c r="I347" s="25">
        <v>1580000</v>
      </c>
      <c r="J347" s="1">
        <v>5</v>
      </c>
    </row>
    <row r="348" spans="2:10" x14ac:dyDescent="0.25">
      <c r="B348" s="25">
        <v>1347</v>
      </c>
      <c r="C348" s="25" t="s">
        <v>31</v>
      </c>
      <c r="D348" s="25" t="s">
        <v>65</v>
      </c>
      <c r="E348" s="25">
        <v>2</v>
      </c>
      <c r="F348" s="25" t="s">
        <v>32</v>
      </c>
      <c r="G348" s="25">
        <v>64</v>
      </c>
      <c r="H348" s="25">
        <v>310000</v>
      </c>
      <c r="I348" s="25">
        <v>970000</v>
      </c>
      <c r="J348" s="1">
        <v>3</v>
      </c>
    </row>
    <row r="349" spans="2:10" x14ac:dyDescent="0.25">
      <c r="B349" s="25">
        <v>1348</v>
      </c>
      <c r="C349" s="25" t="s">
        <v>31</v>
      </c>
      <c r="D349" s="25" t="s">
        <v>65</v>
      </c>
      <c r="E349" s="25">
        <v>2</v>
      </c>
      <c r="F349" s="25" t="s">
        <v>32</v>
      </c>
      <c r="G349" s="25">
        <v>50</v>
      </c>
      <c r="H349" s="25">
        <v>680000</v>
      </c>
      <c r="I349" s="25">
        <v>2080000</v>
      </c>
      <c r="J349" s="1">
        <v>5</v>
      </c>
    </row>
    <row r="350" spans="2:10" x14ac:dyDescent="0.25">
      <c r="B350" s="25">
        <v>1349</v>
      </c>
      <c r="C350" s="25" t="s">
        <v>31</v>
      </c>
      <c r="D350" s="25" t="s">
        <v>65</v>
      </c>
      <c r="E350" s="25">
        <v>4</v>
      </c>
      <c r="F350" s="25" t="s">
        <v>32</v>
      </c>
      <c r="G350" s="25">
        <v>56</v>
      </c>
      <c r="H350" s="25">
        <v>1060000</v>
      </c>
      <c r="I350" s="25">
        <v>2230000</v>
      </c>
      <c r="J350" s="1">
        <v>4</v>
      </c>
    </row>
    <row r="351" spans="2:10" x14ac:dyDescent="0.25">
      <c r="B351" s="25">
        <v>1350</v>
      </c>
      <c r="C351" s="25" t="s">
        <v>31</v>
      </c>
      <c r="D351" s="25" t="s">
        <v>65</v>
      </c>
      <c r="E351" s="25">
        <v>3</v>
      </c>
      <c r="F351" s="25" t="s">
        <v>33</v>
      </c>
      <c r="G351" s="25">
        <v>40</v>
      </c>
      <c r="H351" s="25">
        <v>600000</v>
      </c>
      <c r="I351" s="25">
        <v>1370000</v>
      </c>
      <c r="J351" s="1">
        <v>5</v>
      </c>
    </row>
    <row r="352" spans="2:10" x14ac:dyDescent="0.25">
      <c r="B352" s="25">
        <v>1351</v>
      </c>
      <c r="C352" s="25" t="s">
        <v>31</v>
      </c>
      <c r="D352" s="25" t="s">
        <v>66</v>
      </c>
      <c r="E352" s="25">
        <v>0</v>
      </c>
      <c r="F352" s="25" t="s">
        <v>33</v>
      </c>
      <c r="G352" s="25">
        <v>36</v>
      </c>
      <c r="H352" s="25">
        <v>580000</v>
      </c>
      <c r="I352" s="25">
        <v>1420000</v>
      </c>
      <c r="J352" s="1">
        <v>5</v>
      </c>
    </row>
    <row r="353" spans="2:10" x14ac:dyDescent="0.25">
      <c r="B353" s="25">
        <v>1352</v>
      </c>
      <c r="C353" s="25" t="s">
        <v>31</v>
      </c>
      <c r="D353" s="25" t="s">
        <v>65</v>
      </c>
      <c r="E353" s="25">
        <v>2</v>
      </c>
      <c r="F353" s="25" t="s">
        <v>32</v>
      </c>
      <c r="G353" s="25">
        <v>52</v>
      </c>
      <c r="H353" s="25">
        <v>550000</v>
      </c>
      <c r="I353" s="25">
        <v>1540000</v>
      </c>
      <c r="J353" s="1">
        <v>5</v>
      </c>
    </row>
    <row r="354" spans="2:10" x14ac:dyDescent="0.25">
      <c r="B354" s="25">
        <v>1353</v>
      </c>
      <c r="C354" s="25" t="s">
        <v>31</v>
      </c>
      <c r="D354" s="25" t="s">
        <v>66</v>
      </c>
      <c r="E354" s="25">
        <v>0</v>
      </c>
      <c r="F354" s="25" t="s">
        <v>32</v>
      </c>
      <c r="G354" s="25">
        <v>33</v>
      </c>
      <c r="H354" s="25">
        <v>560000</v>
      </c>
      <c r="I354" s="25">
        <v>1800000</v>
      </c>
      <c r="J354" s="1">
        <v>5</v>
      </c>
    </row>
    <row r="355" spans="2:10" x14ac:dyDescent="0.25">
      <c r="B355" s="25">
        <v>1354</v>
      </c>
      <c r="C355" s="25" t="s">
        <v>31</v>
      </c>
      <c r="D355" s="25" t="s">
        <v>66</v>
      </c>
      <c r="E355" s="25">
        <v>0</v>
      </c>
      <c r="F355" s="25" t="s">
        <v>33</v>
      </c>
      <c r="G355" s="25">
        <v>36</v>
      </c>
      <c r="H355" s="25">
        <v>550000</v>
      </c>
      <c r="I355" s="25">
        <v>1400000</v>
      </c>
      <c r="J355" s="1">
        <v>5</v>
      </c>
    </row>
    <row r="356" spans="2:10" x14ac:dyDescent="0.25">
      <c r="B356" s="25">
        <v>1355</v>
      </c>
      <c r="C356" s="25" t="s">
        <v>31</v>
      </c>
      <c r="D356" s="25" t="s">
        <v>65</v>
      </c>
      <c r="E356" s="25">
        <v>3</v>
      </c>
      <c r="F356" s="25" t="s">
        <v>33</v>
      </c>
      <c r="G356" s="25">
        <v>65</v>
      </c>
      <c r="H356" s="25">
        <v>440000</v>
      </c>
      <c r="I356" s="25">
        <v>2390000</v>
      </c>
      <c r="J356" s="1">
        <v>1</v>
      </c>
    </row>
    <row r="357" spans="2:10" x14ac:dyDescent="0.25">
      <c r="B357" s="25">
        <v>1356</v>
      </c>
      <c r="C357" s="25" t="s">
        <v>34</v>
      </c>
      <c r="D357" s="25" t="s">
        <v>65</v>
      </c>
      <c r="E357" s="25">
        <v>3</v>
      </c>
      <c r="F357" s="25" t="s">
        <v>33</v>
      </c>
      <c r="G357" s="25">
        <v>52</v>
      </c>
      <c r="H357" s="25">
        <v>980000</v>
      </c>
      <c r="I357" s="25">
        <v>3480000</v>
      </c>
      <c r="J357" s="1">
        <v>4</v>
      </c>
    </row>
    <row r="358" spans="2:10" x14ac:dyDescent="0.25">
      <c r="B358" s="25">
        <v>1357</v>
      </c>
      <c r="C358" s="25" t="s">
        <v>31</v>
      </c>
      <c r="D358" s="25" t="s">
        <v>65</v>
      </c>
      <c r="E358" s="25">
        <v>4</v>
      </c>
      <c r="F358" s="25" t="s">
        <v>32</v>
      </c>
      <c r="G358" s="25">
        <v>41</v>
      </c>
      <c r="H358" s="25">
        <v>520000</v>
      </c>
      <c r="I358" s="25">
        <v>1450000</v>
      </c>
      <c r="J358" s="1">
        <v>5</v>
      </c>
    </row>
    <row r="359" spans="2:10" x14ac:dyDescent="0.25">
      <c r="B359" s="25">
        <v>1358</v>
      </c>
      <c r="C359" s="25" t="s">
        <v>31</v>
      </c>
      <c r="D359" s="25" t="s">
        <v>65</v>
      </c>
      <c r="E359" s="25">
        <v>3</v>
      </c>
      <c r="F359" s="25" t="s">
        <v>33</v>
      </c>
      <c r="G359" s="25">
        <v>44</v>
      </c>
      <c r="H359" s="25">
        <v>940000</v>
      </c>
      <c r="I359" s="25">
        <v>2120000</v>
      </c>
      <c r="J359" s="1">
        <v>4</v>
      </c>
    </row>
    <row r="360" spans="2:10" x14ac:dyDescent="0.25">
      <c r="B360" s="25">
        <v>1359</v>
      </c>
      <c r="C360" s="25" t="s">
        <v>31</v>
      </c>
      <c r="D360" s="25" t="s">
        <v>65</v>
      </c>
      <c r="E360" s="25">
        <v>2</v>
      </c>
      <c r="F360" s="25" t="s">
        <v>33</v>
      </c>
      <c r="G360" s="25">
        <v>40</v>
      </c>
      <c r="H360" s="25">
        <v>670000</v>
      </c>
      <c r="I360" s="25">
        <v>980000</v>
      </c>
      <c r="J360" s="1">
        <v>2</v>
      </c>
    </row>
    <row r="361" spans="2:10" x14ac:dyDescent="0.25">
      <c r="B361" s="25">
        <v>1360</v>
      </c>
      <c r="C361" s="25" t="s">
        <v>31</v>
      </c>
      <c r="D361" s="25" t="s">
        <v>65</v>
      </c>
      <c r="E361" s="25">
        <v>4</v>
      </c>
      <c r="F361" s="25" t="s">
        <v>33</v>
      </c>
      <c r="G361" s="25">
        <v>54</v>
      </c>
      <c r="H361" s="25">
        <v>730000</v>
      </c>
      <c r="I361" s="25">
        <v>1310000</v>
      </c>
      <c r="J361" s="1">
        <v>2</v>
      </c>
    </row>
    <row r="362" spans="2:10" x14ac:dyDescent="0.25">
      <c r="B362" s="25">
        <v>1361</v>
      </c>
      <c r="C362" s="25" t="s">
        <v>34</v>
      </c>
      <c r="D362" s="25" t="s">
        <v>65</v>
      </c>
      <c r="E362" s="25">
        <v>4</v>
      </c>
      <c r="F362" s="25" t="s">
        <v>33</v>
      </c>
      <c r="G362" s="25">
        <v>41</v>
      </c>
      <c r="H362" s="25">
        <v>560000</v>
      </c>
      <c r="I362" s="25">
        <v>1780000</v>
      </c>
      <c r="J362" s="1">
        <v>5</v>
      </c>
    </row>
    <row r="363" spans="2:10" x14ac:dyDescent="0.25">
      <c r="B363" s="25">
        <v>1362</v>
      </c>
      <c r="C363" s="25" t="s">
        <v>31</v>
      </c>
      <c r="D363" s="25" t="s">
        <v>66</v>
      </c>
      <c r="E363" s="25">
        <v>0</v>
      </c>
      <c r="F363" s="25" t="s">
        <v>33</v>
      </c>
      <c r="G363" s="25">
        <v>36</v>
      </c>
      <c r="H363" s="25">
        <v>400000</v>
      </c>
      <c r="I363" s="25">
        <v>1090000</v>
      </c>
      <c r="J363" s="1">
        <v>3</v>
      </c>
    </row>
    <row r="364" spans="2:10" x14ac:dyDescent="0.25">
      <c r="B364" s="25">
        <v>1363</v>
      </c>
      <c r="C364" s="25" t="s">
        <v>31</v>
      </c>
      <c r="D364" s="25" t="s">
        <v>65</v>
      </c>
      <c r="E364" s="25">
        <v>2</v>
      </c>
      <c r="F364" s="25" t="s">
        <v>33</v>
      </c>
      <c r="G364" s="25">
        <v>58</v>
      </c>
      <c r="H364" s="25">
        <v>530000</v>
      </c>
      <c r="I364" s="25">
        <v>1610000</v>
      </c>
      <c r="J364" s="1">
        <v>5</v>
      </c>
    </row>
    <row r="365" spans="2:10" x14ac:dyDescent="0.25">
      <c r="B365" s="25">
        <v>1364</v>
      </c>
      <c r="C365" s="25" t="s">
        <v>31</v>
      </c>
      <c r="D365" s="25" t="s">
        <v>65</v>
      </c>
      <c r="E365" s="25">
        <v>2</v>
      </c>
      <c r="F365" s="25" t="s">
        <v>33</v>
      </c>
      <c r="G365" s="25">
        <v>53</v>
      </c>
      <c r="H365" s="25">
        <v>450000</v>
      </c>
      <c r="I365" s="25">
        <v>1300000</v>
      </c>
      <c r="J365" s="1">
        <v>3</v>
      </c>
    </row>
    <row r="366" spans="2:10" x14ac:dyDescent="0.25">
      <c r="B366" s="25">
        <v>1365</v>
      </c>
      <c r="C366" s="25" t="s">
        <v>34</v>
      </c>
      <c r="D366" s="25" t="s">
        <v>65</v>
      </c>
      <c r="E366" s="25">
        <v>3</v>
      </c>
      <c r="F366" s="25" t="s">
        <v>32</v>
      </c>
      <c r="G366" s="25">
        <v>59</v>
      </c>
      <c r="H366" s="25">
        <v>460000</v>
      </c>
      <c r="I366" s="25">
        <v>2150000</v>
      </c>
      <c r="J366" s="1">
        <v>1</v>
      </c>
    </row>
    <row r="367" spans="2:10" x14ac:dyDescent="0.25">
      <c r="B367" s="25">
        <v>1366</v>
      </c>
      <c r="C367" s="25" t="s">
        <v>31</v>
      </c>
      <c r="D367" s="25" t="s">
        <v>66</v>
      </c>
      <c r="E367" s="25">
        <v>0</v>
      </c>
      <c r="F367" s="25" t="s">
        <v>33</v>
      </c>
      <c r="G367" s="25">
        <v>30</v>
      </c>
      <c r="H367" s="25">
        <v>490000</v>
      </c>
      <c r="I367" s="25">
        <v>1360000</v>
      </c>
      <c r="J367" s="1">
        <v>5</v>
      </c>
    </row>
    <row r="368" spans="2:10" x14ac:dyDescent="0.25">
      <c r="B368" s="25">
        <v>1367</v>
      </c>
      <c r="C368" s="25" t="s">
        <v>34</v>
      </c>
      <c r="D368" s="25" t="s">
        <v>65</v>
      </c>
      <c r="E368" s="25">
        <v>4</v>
      </c>
      <c r="F368" s="25" t="s">
        <v>33</v>
      </c>
      <c r="G368" s="25">
        <v>51</v>
      </c>
      <c r="H368" s="25">
        <v>440000</v>
      </c>
      <c r="I368" s="25">
        <v>2280000</v>
      </c>
      <c r="J368" s="1">
        <v>1</v>
      </c>
    </row>
    <row r="369" spans="2:10" x14ac:dyDescent="0.25">
      <c r="B369" s="25">
        <v>1368</v>
      </c>
      <c r="C369" s="25" t="s">
        <v>31</v>
      </c>
      <c r="D369" s="25" t="s">
        <v>65</v>
      </c>
      <c r="E369" s="25">
        <v>2</v>
      </c>
      <c r="F369" s="25" t="s">
        <v>32</v>
      </c>
      <c r="G369" s="25">
        <v>58</v>
      </c>
      <c r="H369" s="25">
        <v>820000</v>
      </c>
      <c r="I369" s="25">
        <v>1330000</v>
      </c>
      <c r="J369" s="1">
        <v>2</v>
      </c>
    </row>
    <row r="370" spans="2:10" x14ac:dyDescent="0.25">
      <c r="B370" s="25">
        <v>1369</v>
      </c>
      <c r="C370" s="25" t="s">
        <v>34</v>
      </c>
      <c r="D370" s="25" t="s">
        <v>65</v>
      </c>
      <c r="E370" s="25">
        <v>3</v>
      </c>
      <c r="F370" s="25" t="s">
        <v>32</v>
      </c>
      <c r="G370" s="25">
        <v>41</v>
      </c>
      <c r="H370" s="25">
        <v>450000</v>
      </c>
      <c r="I370" s="25">
        <v>1960000</v>
      </c>
      <c r="J370" s="1">
        <v>1</v>
      </c>
    </row>
    <row r="371" spans="2:10" x14ac:dyDescent="0.25">
      <c r="B371" s="25">
        <v>1370</v>
      </c>
      <c r="C371" s="25" t="s">
        <v>31</v>
      </c>
      <c r="D371" s="25" t="s">
        <v>66</v>
      </c>
      <c r="E371" s="25">
        <v>0</v>
      </c>
      <c r="F371" s="25" t="s">
        <v>32</v>
      </c>
      <c r="G371" s="25">
        <v>39</v>
      </c>
      <c r="H371" s="25">
        <v>860000</v>
      </c>
      <c r="I371" s="25">
        <v>1110000</v>
      </c>
      <c r="J371" s="1">
        <v>2</v>
      </c>
    </row>
    <row r="372" spans="2:10" x14ac:dyDescent="0.25">
      <c r="B372" s="25">
        <v>1371</v>
      </c>
      <c r="C372" s="25" t="s">
        <v>34</v>
      </c>
      <c r="D372" s="25" t="s">
        <v>65</v>
      </c>
      <c r="E372" s="25">
        <v>2</v>
      </c>
      <c r="F372" s="25" t="s">
        <v>33</v>
      </c>
      <c r="G372" s="25">
        <v>57</v>
      </c>
      <c r="H372" s="25">
        <v>360000</v>
      </c>
      <c r="I372" s="25">
        <v>2800000</v>
      </c>
      <c r="J372" s="1">
        <v>1</v>
      </c>
    </row>
    <row r="373" spans="2:10" x14ac:dyDescent="0.25">
      <c r="B373" s="25">
        <v>1372</v>
      </c>
      <c r="C373" s="25" t="s">
        <v>31</v>
      </c>
      <c r="D373" s="25" t="s">
        <v>65</v>
      </c>
      <c r="E373" s="25">
        <v>2</v>
      </c>
      <c r="F373" s="25" t="s">
        <v>33</v>
      </c>
      <c r="G373" s="25">
        <v>61</v>
      </c>
      <c r="H373" s="25">
        <v>570000</v>
      </c>
      <c r="I373" s="25">
        <v>1540000</v>
      </c>
      <c r="J373" s="1">
        <v>5</v>
      </c>
    </row>
    <row r="374" spans="2:10" x14ac:dyDescent="0.25">
      <c r="B374" s="25">
        <v>1373</v>
      </c>
      <c r="C374" s="25" t="s">
        <v>31</v>
      </c>
      <c r="D374" s="25" t="s">
        <v>66</v>
      </c>
      <c r="E374" s="25">
        <v>0</v>
      </c>
      <c r="F374" s="25" t="s">
        <v>33</v>
      </c>
      <c r="G374" s="25">
        <v>35</v>
      </c>
      <c r="H374" s="25">
        <v>690000</v>
      </c>
      <c r="I374" s="25">
        <v>1200000</v>
      </c>
      <c r="J374" s="1">
        <v>2</v>
      </c>
    </row>
    <row r="375" spans="2:10" x14ac:dyDescent="0.25">
      <c r="B375" s="25">
        <v>1374</v>
      </c>
      <c r="C375" s="25" t="s">
        <v>31</v>
      </c>
      <c r="D375" s="25" t="s">
        <v>65</v>
      </c>
      <c r="E375" s="25">
        <v>3</v>
      </c>
      <c r="F375" s="25" t="s">
        <v>33</v>
      </c>
      <c r="G375" s="25">
        <v>43</v>
      </c>
      <c r="H375" s="25">
        <v>470000</v>
      </c>
      <c r="I375" s="25">
        <v>2830000</v>
      </c>
      <c r="J375" s="1">
        <v>1</v>
      </c>
    </row>
    <row r="376" spans="2:10" x14ac:dyDescent="0.25">
      <c r="B376" s="25">
        <v>1375</v>
      </c>
      <c r="C376" s="25" t="s">
        <v>31</v>
      </c>
      <c r="D376" s="25" t="s">
        <v>65</v>
      </c>
      <c r="E376" s="25">
        <v>2</v>
      </c>
      <c r="F376" s="25" t="s">
        <v>33</v>
      </c>
      <c r="G376" s="25">
        <v>43</v>
      </c>
      <c r="H376" s="25">
        <v>1070000</v>
      </c>
      <c r="I376" s="25">
        <v>1880000</v>
      </c>
      <c r="J376" s="1">
        <v>4</v>
      </c>
    </row>
    <row r="377" spans="2:10" x14ac:dyDescent="0.25">
      <c r="B377" s="25">
        <v>1376</v>
      </c>
      <c r="C377" s="25" t="s">
        <v>31</v>
      </c>
      <c r="D377" s="25" t="s">
        <v>65</v>
      </c>
      <c r="E377" s="25">
        <v>3</v>
      </c>
      <c r="F377" s="25" t="s">
        <v>33</v>
      </c>
      <c r="G377" s="25">
        <v>41</v>
      </c>
      <c r="H377" s="25">
        <v>350000</v>
      </c>
      <c r="I377" s="25">
        <v>1930000</v>
      </c>
      <c r="J377" s="1">
        <v>1</v>
      </c>
    </row>
    <row r="378" spans="2:10" x14ac:dyDescent="0.25">
      <c r="B378" s="25">
        <v>1377</v>
      </c>
      <c r="C378" s="25" t="s">
        <v>31</v>
      </c>
      <c r="D378" s="25" t="s">
        <v>65</v>
      </c>
      <c r="E378" s="25">
        <v>2</v>
      </c>
      <c r="F378" s="25" t="s">
        <v>32</v>
      </c>
      <c r="G378" s="25">
        <v>48</v>
      </c>
      <c r="H378" s="25">
        <v>290000</v>
      </c>
      <c r="I378" s="25">
        <v>1200000</v>
      </c>
      <c r="J378" s="1">
        <v>3</v>
      </c>
    </row>
    <row r="379" spans="2:10" x14ac:dyDescent="0.25">
      <c r="B379" s="25">
        <v>1378</v>
      </c>
      <c r="C379" s="25" t="s">
        <v>34</v>
      </c>
      <c r="D379" s="25" t="s">
        <v>65</v>
      </c>
      <c r="E379" s="25">
        <v>2</v>
      </c>
      <c r="F379" s="25" t="s">
        <v>33</v>
      </c>
      <c r="G379" s="25">
        <v>41</v>
      </c>
      <c r="H379" s="25">
        <v>530000</v>
      </c>
      <c r="I379" s="25">
        <v>1440000</v>
      </c>
      <c r="J379" s="1">
        <v>5</v>
      </c>
    </row>
    <row r="380" spans="2:10" x14ac:dyDescent="0.25">
      <c r="B380" s="25">
        <v>1379</v>
      </c>
      <c r="C380" s="25" t="s">
        <v>31</v>
      </c>
      <c r="D380" s="25" t="s">
        <v>65</v>
      </c>
      <c r="E380" s="25">
        <v>3</v>
      </c>
      <c r="F380" s="25" t="s">
        <v>32</v>
      </c>
      <c r="G380" s="25">
        <v>40</v>
      </c>
      <c r="H380" s="25">
        <v>510000</v>
      </c>
      <c r="I380" s="25">
        <v>1750000</v>
      </c>
      <c r="J380" s="1">
        <v>5</v>
      </c>
    </row>
    <row r="381" spans="2:10" x14ac:dyDescent="0.25">
      <c r="B381" s="25">
        <v>1380</v>
      </c>
      <c r="C381" s="25" t="s">
        <v>31</v>
      </c>
      <c r="D381" s="25" t="s">
        <v>64</v>
      </c>
      <c r="E381" s="25">
        <v>0</v>
      </c>
      <c r="F381" s="25" t="s">
        <v>32</v>
      </c>
      <c r="G381" s="25">
        <v>41</v>
      </c>
      <c r="H381" s="25">
        <v>390000</v>
      </c>
      <c r="I381" s="25">
        <v>1020000</v>
      </c>
      <c r="J381" s="1">
        <v>3</v>
      </c>
    </row>
    <row r="382" spans="2:10" x14ac:dyDescent="0.25">
      <c r="B382" s="25">
        <v>1381</v>
      </c>
      <c r="C382" s="25" t="s">
        <v>31</v>
      </c>
      <c r="D382" s="25" t="s">
        <v>65</v>
      </c>
      <c r="E382" s="25">
        <v>4</v>
      </c>
      <c r="F382" s="25" t="s">
        <v>32</v>
      </c>
      <c r="G382" s="25">
        <v>41</v>
      </c>
      <c r="H382" s="25">
        <v>550000</v>
      </c>
      <c r="I382" s="25">
        <v>1460000</v>
      </c>
      <c r="J382" s="1">
        <v>5</v>
      </c>
    </row>
    <row r="383" spans="2:10" x14ac:dyDescent="0.25">
      <c r="B383" s="25">
        <v>1382</v>
      </c>
      <c r="C383" s="25" t="s">
        <v>31</v>
      </c>
      <c r="D383" s="25" t="s">
        <v>65</v>
      </c>
      <c r="E383" s="25">
        <v>4</v>
      </c>
      <c r="F383" s="25" t="s">
        <v>33</v>
      </c>
      <c r="G383" s="25">
        <v>40</v>
      </c>
      <c r="H383" s="25">
        <v>360000</v>
      </c>
      <c r="I383" s="25">
        <v>840000</v>
      </c>
      <c r="J383" s="1">
        <v>3</v>
      </c>
    </row>
    <row r="384" spans="2:10" x14ac:dyDescent="0.25">
      <c r="B384" s="25">
        <v>1383</v>
      </c>
      <c r="C384" s="25" t="s">
        <v>31</v>
      </c>
      <c r="D384" s="25" t="s">
        <v>65</v>
      </c>
      <c r="E384" s="25">
        <v>4</v>
      </c>
      <c r="F384" s="25" t="s">
        <v>33</v>
      </c>
      <c r="G384" s="25">
        <v>47</v>
      </c>
      <c r="H384" s="25">
        <v>640000</v>
      </c>
      <c r="I384" s="25">
        <v>1430000</v>
      </c>
      <c r="J384" s="1">
        <v>5</v>
      </c>
    </row>
    <row r="385" spans="2:10" x14ac:dyDescent="0.25">
      <c r="B385" s="25">
        <v>1384</v>
      </c>
      <c r="C385" s="25" t="s">
        <v>34</v>
      </c>
      <c r="D385" s="25" t="s">
        <v>65</v>
      </c>
      <c r="E385" s="25">
        <v>3</v>
      </c>
      <c r="F385" s="25" t="s">
        <v>32</v>
      </c>
      <c r="G385" s="25">
        <v>43</v>
      </c>
      <c r="H385" s="25">
        <v>410000</v>
      </c>
      <c r="I385" s="25">
        <v>1900000</v>
      </c>
      <c r="J385" s="1">
        <v>1</v>
      </c>
    </row>
    <row r="386" spans="2:10" x14ac:dyDescent="0.25">
      <c r="B386" s="25">
        <v>1385</v>
      </c>
      <c r="C386" s="25" t="s">
        <v>34</v>
      </c>
      <c r="D386" s="25" t="s">
        <v>65</v>
      </c>
      <c r="E386" s="25">
        <v>4</v>
      </c>
      <c r="F386" s="25" t="s">
        <v>33</v>
      </c>
      <c r="G386" s="25">
        <v>48</v>
      </c>
      <c r="H386" s="25">
        <v>800000</v>
      </c>
      <c r="I386" s="25">
        <v>2220000</v>
      </c>
      <c r="J386" s="1">
        <v>4</v>
      </c>
    </row>
    <row r="387" spans="2:10" x14ac:dyDescent="0.25">
      <c r="B387" s="25">
        <v>1386</v>
      </c>
      <c r="C387" s="25" t="s">
        <v>31</v>
      </c>
      <c r="D387" s="25" t="s">
        <v>66</v>
      </c>
      <c r="E387" s="25">
        <v>0</v>
      </c>
      <c r="F387" s="25" t="s">
        <v>33</v>
      </c>
      <c r="G387" s="25">
        <v>38</v>
      </c>
      <c r="H387" s="25">
        <v>400000</v>
      </c>
      <c r="I387" s="25">
        <v>1180000</v>
      </c>
      <c r="J387" s="1">
        <v>3</v>
      </c>
    </row>
    <row r="388" spans="2:10" x14ac:dyDescent="0.25">
      <c r="B388" s="25">
        <v>1387</v>
      </c>
      <c r="C388" s="25" t="s">
        <v>31</v>
      </c>
      <c r="D388" s="25" t="s">
        <v>65</v>
      </c>
      <c r="E388" s="25">
        <v>3</v>
      </c>
      <c r="F388" s="25" t="s">
        <v>33</v>
      </c>
      <c r="G388" s="25">
        <v>63</v>
      </c>
      <c r="H388" s="25">
        <v>1040000</v>
      </c>
      <c r="I388" s="25">
        <v>2320000</v>
      </c>
      <c r="J388" s="1">
        <v>4</v>
      </c>
    </row>
    <row r="389" spans="2:10" x14ac:dyDescent="0.25">
      <c r="B389" s="25">
        <v>1388</v>
      </c>
      <c r="C389" s="25" t="s">
        <v>31</v>
      </c>
      <c r="D389" s="25" t="s">
        <v>65</v>
      </c>
      <c r="E389" s="25">
        <v>3</v>
      </c>
      <c r="F389" s="25" t="s">
        <v>33</v>
      </c>
      <c r="G389" s="25">
        <v>63</v>
      </c>
      <c r="H389" s="25">
        <v>610000</v>
      </c>
      <c r="I389" s="25">
        <v>1580000</v>
      </c>
      <c r="J389" s="1">
        <v>5</v>
      </c>
    </row>
    <row r="390" spans="2:10" x14ac:dyDescent="0.25">
      <c r="B390" s="25">
        <v>1389</v>
      </c>
      <c r="C390" s="25" t="s">
        <v>31</v>
      </c>
      <c r="D390" s="25" t="s">
        <v>66</v>
      </c>
      <c r="E390" s="25">
        <v>0</v>
      </c>
      <c r="F390" s="25" t="s">
        <v>32</v>
      </c>
      <c r="G390" s="25">
        <v>32</v>
      </c>
      <c r="H390" s="25">
        <v>830000</v>
      </c>
      <c r="I390" s="25">
        <v>700000</v>
      </c>
      <c r="J390" s="1">
        <v>2</v>
      </c>
    </row>
    <row r="391" spans="2:10" x14ac:dyDescent="0.25">
      <c r="B391" s="25">
        <v>1390</v>
      </c>
      <c r="C391" s="25" t="s">
        <v>31</v>
      </c>
      <c r="D391" s="25" t="s">
        <v>65</v>
      </c>
      <c r="E391" s="25">
        <v>2</v>
      </c>
      <c r="F391" s="25" t="s">
        <v>32</v>
      </c>
      <c r="G391" s="25">
        <v>65</v>
      </c>
      <c r="H391" s="25">
        <v>540000</v>
      </c>
      <c r="I391" s="25">
        <v>1500000</v>
      </c>
      <c r="J391" s="1">
        <v>5</v>
      </c>
    </row>
    <row r="392" spans="2:10" x14ac:dyDescent="0.25">
      <c r="B392" s="25">
        <v>1391</v>
      </c>
      <c r="C392" s="25" t="s">
        <v>31</v>
      </c>
      <c r="D392" s="25" t="s">
        <v>65</v>
      </c>
      <c r="E392" s="25">
        <v>2</v>
      </c>
      <c r="F392" s="25" t="s">
        <v>33</v>
      </c>
      <c r="G392" s="25">
        <v>62</v>
      </c>
      <c r="H392" s="25">
        <v>610000</v>
      </c>
      <c r="I392" s="25">
        <v>1820000</v>
      </c>
      <c r="J392" s="1">
        <v>5</v>
      </c>
    </row>
    <row r="393" spans="2:10" x14ac:dyDescent="0.25">
      <c r="B393" s="25">
        <v>1392</v>
      </c>
      <c r="C393" s="25" t="s">
        <v>31</v>
      </c>
      <c r="D393" s="25" t="s">
        <v>65</v>
      </c>
      <c r="E393" s="25">
        <v>4</v>
      </c>
      <c r="F393" s="25" t="s">
        <v>33</v>
      </c>
      <c r="G393" s="25">
        <v>56</v>
      </c>
      <c r="H393" s="25">
        <v>810000</v>
      </c>
      <c r="I393" s="25">
        <v>2970000</v>
      </c>
      <c r="J393" s="1">
        <v>4</v>
      </c>
    </row>
    <row r="394" spans="2:10" x14ac:dyDescent="0.25">
      <c r="B394" s="25">
        <v>1393</v>
      </c>
      <c r="C394" s="25" t="s">
        <v>31</v>
      </c>
      <c r="D394" s="25" t="s">
        <v>65</v>
      </c>
      <c r="E394" s="25">
        <v>3</v>
      </c>
      <c r="F394" s="25" t="s">
        <v>33</v>
      </c>
      <c r="G394" s="25">
        <v>54</v>
      </c>
      <c r="H394" s="25">
        <v>380000</v>
      </c>
      <c r="I394" s="25">
        <v>1210000</v>
      </c>
      <c r="J394" s="1">
        <v>3</v>
      </c>
    </row>
    <row r="395" spans="2:10" x14ac:dyDescent="0.25">
      <c r="B395" s="25">
        <v>1394</v>
      </c>
      <c r="C395" s="25" t="s">
        <v>31</v>
      </c>
      <c r="D395" s="25" t="s">
        <v>65</v>
      </c>
      <c r="E395" s="25">
        <v>4</v>
      </c>
      <c r="F395" s="25" t="s">
        <v>32</v>
      </c>
      <c r="G395" s="25">
        <v>50</v>
      </c>
      <c r="H395" s="25">
        <v>810000</v>
      </c>
      <c r="I395" s="25">
        <v>2250000</v>
      </c>
      <c r="J395" s="1">
        <v>4</v>
      </c>
    </row>
    <row r="396" spans="2:10" x14ac:dyDescent="0.25">
      <c r="B396" s="25">
        <v>1395</v>
      </c>
      <c r="C396" s="25" t="s">
        <v>31</v>
      </c>
      <c r="D396" s="25" t="s">
        <v>65</v>
      </c>
      <c r="E396" s="25">
        <v>4</v>
      </c>
      <c r="F396" s="25" t="s">
        <v>32</v>
      </c>
      <c r="G396" s="25">
        <v>47</v>
      </c>
      <c r="H396" s="25">
        <v>880000</v>
      </c>
      <c r="I396" s="25">
        <v>1990000</v>
      </c>
      <c r="J396" s="1">
        <v>4</v>
      </c>
    </row>
    <row r="397" spans="2:10" x14ac:dyDescent="0.25">
      <c r="B397" s="25">
        <v>1396</v>
      </c>
      <c r="C397" s="25" t="s">
        <v>31</v>
      </c>
      <c r="D397" s="25" t="s">
        <v>65</v>
      </c>
      <c r="E397" s="25">
        <v>3</v>
      </c>
      <c r="F397" s="25" t="s">
        <v>33</v>
      </c>
      <c r="G397" s="25">
        <v>53</v>
      </c>
      <c r="H397" s="25">
        <v>920000</v>
      </c>
      <c r="I397" s="25">
        <v>2150000</v>
      </c>
      <c r="J397" s="1">
        <v>4</v>
      </c>
    </row>
    <row r="398" spans="2:10" x14ac:dyDescent="0.25">
      <c r="B398" s="25">
        <v>1397</v>
      </c>
      <c r="C398" s="25" t="s">
        <v>34</v>
      </c>
      <c r="D398" s="25" t="s">
        <v>65</v>
      </c>
      <c r="E398" s="25">
        <v>3</v>
      </c>
      <c r="F398" s="25" t="s">
        <v>32</v>
      </c>
      <c r="G398" s="25">
        <v>46</v>
      </c>
      <c r="H398" s="25">
        <v>460000</v>
      </c>
      <c r="I398" s="25">
        <v>2290000</v>
      </c>
      <c r="J398" s="1">
        <v>1</v>
      </c>
    </row>
    <row r="399" spans="2:10" x14ac:dyDescent="0.25">
      <c r="B399" s="25">
        <v>1398</v>
      </c>
      <c r="C399" s="25" t="s">
        <v>34</v>
      </c>
      <c r="D399" s="25" t="s">
        <v>65</v>
      </c>
      <c r="E399" s="25">
        <v>4</v>
      </c>
      <c r="F399" s="25" t="s">
        <v>32</v>
      </c>
      <c r="G399" s="25">
        <v>62</v>
      </c>
      <c r="H399" s="25">
        <v>1010000</v>
      </c>
      <c r="I399" s="25">
        <v>2760000</v>
      </c>
      <c r="J399" s="1">
        <v>4</v>
      </c>
    </row>
    <row r="400" spans="2:10" x14ac:dyDescent="0.25">
      <c r="B400" s="25">
        <v>1399</v>
      </c>
      <c r="C400" s="25" t="s">
        <v>31</v>
      </c>
      <c r="D400" s="25" t="s">
        <v>64</v>
      </c>
      <c r="E400" s="25">
        <v>0</v>
      </c>
      <c r="F400" s="25" t="s">
        <v>32</v>
      </c>
      <c r="G400" s="25">
        <v>39</v>
      </c>
      <c r="H400" s="25">
        <v>840000</v>
      </c>
      <c r="I400" s="25">
        <v>2290000</v>
      </c>
      <c r="J400" s="1">
        <v>4</v>
      </c>
    </row>
    <row r="401" spans="2:10" x14ac:dyDescent="0.25">
      <c r="B401" s="25">
        <v>1400</v>
      </c>
      <c r="C401" s="25" t="s">
        <v>31</v>
      </c>
      <c r="D401" s="25" t="s">
        <v>65</v>
      </c>
      <c r="E401" s="25">
        <v>2</v>
      </c>
      <c r="F401" s="25" t="s">
        <v>32</v>
      </c>
      <c r="G401" s="25">
        <v>43</v>
      </c>
      <c r="H401" s="25">
        <v>320000</v>
      </c>
      <c r="I401" s="25">
        <v>1310000</v>
      </c>
      <c r="J401" s="1">
        <v>3</v>
      </c>
    </row>
    <row r="402" spans="2:10" x14ac:dyDescent="0.25">
      <c r="B402" s="25">
        <v>1401</v>
      </c>
      <c r="C402" s="25" t="s">
        <v>31</v>
      </c>
      <c r="D402" s="25" t="s">
        <v>65</v>
      </c>
      <c r="E402" s="25">
        <v>2</v>
      </c>
      <c r="F402" s="25" t="s">
        <v>32</v>
      </c>
      <c r="G402" s="25">
        <v>43</v>
      </c>
      <c r="H402" s="25">
        <v>330000</v>
      </c>
      <c r="I402" s="25">
        <v>1170000</v>
      </c>
      <c r="J402" s="1">
        <v>3</v>
      </c>
    </row>
    <row r="403" spans="2:10" x14ac:dyDescent="0.25">
      <c r="B403" s="25">
        <v>1402</v>
      </c>
      <c r="C403" s="25" t="s">
        <v>31</v>
      </c>
      <c r="D403" s="25" t="s">
        <v>66</v>
      </c>
      <c r="E403" s="25">
        <v>0</v>
      </c>
      <c r="F403" s="25" t="s">
        <v>33</v>
      </c>
      <c r="G403" s="25">
        <v>31</v>
      </c>
      <c r="H403" s="25">
        <v>870000</v>
      </c>
      <c r="I403" s="25">
        <v>1930000</v>
      </c>
      <c r="J403" s="1">
        <v>4</v>
      </c>
    </row>
    <row r="404" spans="2:10" x14ac:dyDescent="0.25">
      <c r="B404" s="25">
        <v>1403</v>
      </c>
      <c r="C404" s="25" t="s">
        <v>31</v>
      </c>
      <c r="D404" s="25" t="s">
        <v>65</v>
      </c>
      <c r="E404" s="25">
        <v>2</v>
      </c>
      <c r="F404" s="25" t="s">
        <v>33</v>
      </c>
      <c r="G404" s="25">
        <v>42</v>
      </c>
      <c r="H404" s="25">
        <v>710000</v>
      </c>
      <c r="I404" s="25">
        <v>1120000</v>
      </c>
      <c r="J404" s="1">
        <v>2</v>
      </c>
    </row>
    <row r="405" spans="2:10" x14ac:dyDescent="0.25">
      <c r="B405" s="25">
        <v>1404</v>
      </c>
      <c r="C405" s="25" t="s">
        <v>31</v>
      </c>
      <c r="D405" s="25" t="s">
        <v>65</v>
      </c>
      <c r="E405" s="25">
        <v>2</v>
      </c>
      <c r="F405" s="25" t="s">
        <v>33</v>
      </c>
      <c r="G405" s="25">
        <v>46</v>
      </c>
      <c r="H405" s="25">
        <v>820000</v>
      </c>
      <c r="I405" s="25">
        <v>1910000</v>
      </c>
      <c r="J405" s="1">
        <v>4</v>
      </c>
    </row>
    <row r="406" spans="2:10" x14ac:dyDescent="0.25">
      <c r="B406" s="25">
        <v>1405</v>
      </c>
      <c r="C406" s="25" t="s">
        <v>34</v>
      </c>
      <c r="D406" s="25" t="s">
        <v>65</v>
      </c>
      <c r="E406" s="25">
        <v>2</v>
      </c>
      <c r="F406" s="25" t="s">
        <v>33</v>
      </c>
      <c r="G406" s="25">
        <v>41</v>
      </c>
      <c r="H406" s="25">
        <v>440000</v>
      </c>
      <c r="I406" s="25">
        <v>1300000</v>
      </c>
      <c r="J406" s="1">
        <v>3</v>
      </c>
    </row>
    <row r="407" spans="2:10" x14ac:dyDescent="0.25">
      <c r="B407" s="25">
        <v>1406</v>
      </c>
      <c r="C407" s="25" t="s">
        <v>31</v>
      </c>
      <c r="D407" s="25" t="s">
        <v>65</v>
      </c>
      <c r="E407" s="25">
        <v>2</v>
      </c>
      <c r="F407" s="25" t="s">
        <v>33</v>
      </c>
      <c r="G407" s="25">
        <v>48</v>
      </c>
      <c r="H407" s="25">
        <v>540000</v>
      </c>
      <c r="I407" s="25">
        <v>2940000</v>
      </c>
      <c r="J407" s="1">
        <v>1</v>
      </c>
    </row>
    <row r="408" spans="2:10" x14ac:dyDescent="0.25">
      <c r="B408" s="25">
        <v>1407</v>
      </c>
      <c r="C408" s="25" t="s">
        <v>31</v>
      </c>
      <c r="D408" s="25" t="s">
        <v>65</v>
      </c>
      <c r="E408" s="25">
        <v>2</v>
      </c>
      <c r="F408" s="25" t="s">
        <v>32</v>
      </c>
      <c r="G408" s="25">
        <v>56</v>
      </c>
      <c r="H408" s="25">
        <v>670000</v>
      </c>
      <c r="I408" s="25">
        <v>1150000</v>
      </c>
      <c r="J408" s="1">
        <v>2</v>
      </c>
    </row>
    <row r="409" spans="2:10" x14ac:dyDescent="0.25">
      <c r="B409" s="25">
        <v>1408</v>
      </c>
      <c r="C409" s="25" t="s">
        <v>31</v>
      </c>
      <c r="D409" s="25" t="s">
        <v>65</v>
      </c>
      <c r="E409" s="25">
        <v>3</v>
      </c>
      <c r="F409" s="25" t="s">
        <v>33</v>
      </c>
      <c r="G409" s="25">
        <v>54</v>
      </c>
      <c r="H409" s="25">
        <v>1020000</v>
      </c>
      <c r="I409" s="25">
        <v>2090000</v>
      </c>
      <c r="J409" s="1">
        <v>4</v>
      </c>
    </row>
    <row r="410" spans="2:10" x14ac:dyDescent="0.25">
      <c r="B410" s="25">
        <v>1409</v>
      </c>
      <c r="C410" s="25" t="s">
        <v>34</v>
      </c>
      <c r="D410" s="25" t="s">
        <v>65</v>
      </c>
      <c r="E410" s="25">
        <v>4</v>
      </c>
      <c r="F410" s="25" t="s">
        <v>33</v>
      </c>
      <c r="G410" s="25">
        <v>45</v>
      </c>
      <c r="H410" s="25">
        <v>480000</v>
      </c>
      <c r="I410" s="25">
        <v>2260000</v>
      </c>
      <c r="J410" s="1">
        <v>1</v>
      </c>
    </row>
    <row r="411" spans="2:10" x14ac:dyDescent="0.25">
      <c r="B411" s="25">
        <v>1410</v>
      </c>
      <c r="C411" s="25" t="s">
        <v>31</v>
      </c>
      <c r="D411" s="25" t="s">
        <v>64</v>
      </c>
      <c r="E411" s="25">
        <v>0</v>
      </c>
      <c r="F411" s="25" t="s">
        <v>33</v>
      </c>
      <c r="G411" s="25">
        <v>37</v>
      </c>
      <c r="H411" s="25">
        <v>850000</v>
      </c>
      <c r="I411" s="25">
        <v>1280000</v>
      </c>
      <c r="J411" s="1">
        <v>2</v>
      </c>
    </row>
    <row r="412" spans="2:10" x14ac:dyDescent="0.25">
      <c r="B412" s="25">
        <v>1411</v>
      </c>
      <c r="C412" s="25" t="s">
        <v>31</v>
      </c>
      <c r="D412" s="25" t="s">
        <v>65</v>
      </c>
      <c r="E412" s="25">
        <v>4</v>
      </c>
      <c r="F412" s="25" t="s">
        <v>32</v>
      </c>
      <c r="G412" s="25">
        <v>46</v>
      </c>
      <c r="H412" s="25">
        <v>940000</v>
      </c>
      <c r="I412" s="25">
        <v>1970000</v>
      </c>
      <c r="J412" s="1">
        <v>4</v>
      </c>
    </row>
    <row r="413" spans="2:10" x14ac:dyDescent="0.25">
      <c r="B413" s="25">
        <v>1412</v>
      </c>
      <c r="C413" s="25" t="s">
        <v>34</v>
      </c>
      <c r="D413" s="25" t="s">
        <v>65</v>
      </c>
      <c r="E413" s="25">
        <v>4</v>
      </c>
      <c r="F413" s="25" t="s">
        <v>32</v>
      </c>
      <c r="G413" s="25">
        <v>64</v>
      </c>
      <c r="H413" s="25">
        <v>770000</v>
      </c>
      <c r="I413" s="25">
        <v>2230000</v>
      </c>
      <c r="J413" s="1">
        <v>4</v>
      </c>
    </row>
    <row r="414" spans="2:10" x14ac:dyDescent="0.25">
      <c r="B414" s="25">
        <v>1413</v>
      </c>
      <c r="C414" s="25" t="s">
        <v>31</v>
      </c>
      <c r="D414" s="25" t="s">
        <v>65</v>
      </c>
      <c r="E414" s="25">
        <v>3</v>
      </c>
      <c r="F414" s="25" t="s">
        <v>32</v>
      </c>
      <c r="G414" s="25">
        <v>58</v>
      </c>
      <c r="H414" s="25">
        <v>490000</v>
      </c>
      <c r="I414" s="25">
        <v>1480000</v>
      </c>
      <c r="J414" s="1">
        <v>5</v>
      </c>
    </row>
    <row r="415" spans="2:10" x14ac:dyDescent="0.25">
      <c r="B415" s="25">
        <v>1414</v>
      </c>
      <c r="C415" s="25" t="s">
        <v>31</v>
      </c>
      <c r="D415" s="25" t="s">
        <v>65</v>
      </c>
      <c r="E415" s="25">
        <v>3</v>
      </c>
      <c r="F415" s="25" t="s">
        <v>33</v>
      </c>
      <c r="G415" s="25">
        <v>46</v>
      </c>
      <c r="H415" s="25">
        <v>660000</v>
      </c>
      <c r="I415" s="25">
        <v>1070000</v>
      </c>
      <c r="J415" s="1">
        <v>2</v>
      </c>
    </row>
    <row r="416" spans="2:10" x14ac:dyDescent="0.25">
      <c r="B416" s="25">
        <v>1415</v>
      </c>
      <c r="C416" s="25" t="s">
        <v>31</v>
      </c>
      <c r="D416" s="25" t="s">
        <v>65</v>
      </c>
      <c r="E416" s="25">
        <v>4</v>
      </c>
      <c r="F416" s="25" t="s">
        <v>32</v>
      </c>
      <c r="G416" s="25">
        <v>62</v>
      </c>
      <c r="H416" s="25">
        <v>590000</v>
      </c>
      <c r="I416" s="25">
        <v>1380000</v>
      </c>
      <c r="J416" s="1">
        <v>5</v>
      </c>
    </row>
    <row r="417" spans="2:10" x14ac:dyDescent="0.25">
      <c r="B417" s="25">
        <v>1416</v>
      </c>
      <c r="C417" s="25" t="s">
        <v>31</v>
      </c>
      <c r="D417" s="25" t="s">
        <v>65</v>
      </c>
      <c r="E417" s="25">
        <v>3</v>
      </c>
      <c r="F417" s="25" t="s">
        <v>33</v>
      </c>
      <c r="G417" s="25">
        <v>54</v>
      </c>
      <c r="H417" s="25">
        <v>470000</v>
      </c>
      <c r="I417" s="25">
        <v>2500000</v>
      </c>
      <c r="J417" s="1">
        <v>1</v>
      </c>
    </row>
    <row r="418" spans="2:10" x14ac:dyDescent="0.25">
      <c r="B418" s="25">
        <v>1417</v>
      </c>
      <c r="C418" s="25" t="s">
        <v>31</v>
      </c>
      <c r="D418" s="25" t="s">
        <v>65</v>
      </c>
      <c r="E418" s="25">
        <v>2</v>
      </c>
      <c r="F418" s="25" t="s">
        <v>32</v>
      </c>
      <c r="G418" s="25">
        <v>54</v>
      </c>
      <c r="H418" s="25">
        <v>630000</v>
      </c>
      <c r="I418" s="25">
        <v>1550000</v>
      </c>
      <c r="J418" s="1">
        <v>5</v>
      </c>
    </row>
    <row r="419" spans="2:10" x14ac:dyDescent="0.25">
      <c r="B419" s="25">
        <v>1418</v>
      </c>
      <c r="C419" s="25" t="s">
        <v>31</v>
      </c>
      <c r="D419" s="25" t="s">
        <v>65</v>
      </c>
      <c r="E419" s="25">
        <v>4</v>
      </c>
      <c r="F419" s="25" t="s">
        <v>33</v>
      </c>
      <c r="G419" s="25">
        <v>63</v>
      </c>
      <c r="H419" s="25">
        <v>600000</v>
      </c>
      <c r="I419" s="25">
        <v>1750000</v>
      </c>
      <c r="J419" s="1">
        <v>5</v>
      </c>
    </row>
    <row r="420" spans="2:10" x14ac:dyDescent="0.25">
      <c r="B420" s="25">
        <v>1419</v>
      </c>
      <c r="C420" s="25" t="s">
        <v>31</v>
      </c>
      <c r="D420" s="25" t="s">
        <v>64</v>
      </c>
      <c r="E420" s="25">
        <v>0</v>
      </c>
      <c r="F420" s="25" t="s">
        <v>33</v>
      </c>
      <c r="G420" s="25">
        <v>44</v>
      </c>
      <c r="H420" s="25">
        <v>330000</v>
      </c>
      <c r="I420" s="25">
        <v>1150000</v>
      </c>
      <c r="J420" s="1">
        <v>3</v>
      </c>
    </row>
    <row r="421" spans="2:10" x14ac:dyDescent="0.25">
      <c r="B421" s="25">
        <v>1420</v>
      </c>
      <c r="C421" s="25" t="s">
        <v>31</v>
      </c>
      <c r="D421" s="25" t="s">
        <v>65</v>
      </c>
      <c r="E421" s="25">
        <v>2</v>
      </c>
      <c r="F421" s="25" t="s">
        <v>33</v>
      </c>
      <c r="G421" s="25">
        <v>44</v>
      </c>
      <c r="H421" s="25">
        <v>630000</v>
      </c>
      <c r="I421" s="25">
        <v>1040000</v>
      </c>
      <c r="J421" s="1">
        <v>2</v>
      </c>
    </row>
    <row r="422" spans="2:10" x14ac:dyDescent="0.25">
      <c r="B422" s="25">
        <v>1421</v>
      </c>
      <c r="C422" s="25" t="s">
        <v>31</v>
      </c>
      <c r="D422" s="25" t="s">
        <v>65</v>
      </c>
      <c r="E422" s="25">
        <v>4</v>
      </c>
      <c r="F422" s="25" t="s">
        <v>33</v>
      </c>
      <c r="G422" s="25">
        <v>52</v>
      </c>
      <c r="H422" s="25">
        <v>330000</v>
      </c>
      <c r="I422" s="25">
        <v>2200000</v>
      </c>
      <c r="J422" s="1">
        <v>1</v>
      </c>
    </row>
    <row r="423" spans="2:10" x14ac:dyDescent="0.25">
      <c r="B423" s="25">
        <v>1422</v>
      </c>
      <c r="C423" s="25" t="s">
        <v>31</v>
      </c>
      <c r="D423" s="25" t="s">
        <v>65</v>
      </c>
      <c r="E423" s="25">
        <v>3</v>
      </c>
      <c r="F423" s="25" t="s">
        <v>32</v>
      </c>
      <c r="G423" s="25">
        <v>56</v>
      </c>
      <c r="H423" s="25">
        <v>440000</v>
      </c>
      <c r="I423" s="25">
        <v>2510000</v>
      </c>
      <c r="J423" s="1">
        <v>1</v>
      </c>
    </row>
    <row r="424" spans="2:10" x14ac:dyDescent="0.25">
      <c r="B424" s="25">
        <v>1423</v>
      </c>
      <c r="C424" s="25" t="s">
        <v>31</v>
      </c>
      <c r="D424" s="25" t="s">
        <v>65</v>
      </c>
      <c r="E424" s="25">
        <v>2</v>
      </c>
      <c r="F424" s="25" t="s">
        <v>33</v>
      </c>
      <c r="G424" s="25">
        <v>51</v>
      </c>
      <c r="H424" s="25">
        <v>490000</v>
      </c>
      <c r="I424" s="25">
        <v>2630000</v>
      </c>
      <c r="J424" s="1">
        <v>1</v>
      </c>
    </row>
    <row r="425" spans="2:10" x14ac:dyDescent="0.25">
      <c r="B425" s="25">
        <v>1424</v>
      </c>
      <c r="C425" s="25" t="s">
        <v>31</v>
      </c>
      <c r="D425" s="25" t="s">
        <v>66</v>
      </c>
      <c r="E425" s="25">
        <v>0</v>
      </c>
      <c r="F425" s="25" t="s">
        <v>32</v>
      </c>
      <c r="G425" s="25">
        <v>34</v>
      </c>
      <c r="H425" s="25">
        <v>900000</v>
      </c>
      <c r="I425" s="25">
        <v>1310000</v>
      </c>
      <c r="J425" s="1">
        <v>2</v>
      </c>
    </row>
    <row r="426" spans="2:10" x14ac:dyDescent="0.25">
      <c r="B426" s="25">
        <v>1425</v>
      </c>
      <c r="C426" s="25" t="s">
        <v>31</v>
      </c>
      <c r="D426" s="25" t="s">
        <v>65</v>
      </c>
      <c r="E426" s="25">
        <v>2</v>
      </c>
      <c r="F426" s="25" t="s">
        <v>33</v>
      </c>
      <c r="G426" s="25">
        <v>55</v>
      </c>
      <c r="H426" s="25">
        <v>490000</v>
      </c>
      <c r="I426" s="25">
        <v>1750000</v>
      </c>
      <c r="J426" s="1">
        <v>5</v>
      </c>
    </row>
    <row r="427" spans="2:10" x14ac:dyDescent="0.25">
      <c r="B427" s="25">
        <v>1426</v>
      </c>
      <c r="C427" s="25" t="s">
        <v>34</v>
      </c>
      <c r="D427" s="25" t="s">
        <v>65</v>
      </c>
      <c r="E427" s="25">
        <v>3</v>
      </c>
      <c r="F427" s="25" t="s">
        <v>33</v>
      </c>
      <c r="G427" s="25">
        <v>48</v>
      </c>
      <c r="H427" s="25">
        <v>690000</v>
      </c>
      <c r="I427" s="25">
        <v>1120000</v>
      </c>
      <c r="J427" s="1">
        <v>2</v>
      </c>
    </row>
    <row r="428" spans="2:10" x14ac:dyDescent="0.25">
      <c r="B428" s="25">
        <v>1427</v>
      </c>
      <c r="C428" s="25" t="s">
        <v>31</v>
      </c>
      <c r="D428" s="25" t="s">
        <v>65</v>
      </c>
      <c r="E428" s="25">
        <v>3</v>
      </c>
      <c r="F428" s="25" t="s">
        <v>33</v>
      </c>
      <c r="G428" s="25">
        <v>63</v>
      </c>
      <c r="H428" s="25">
        <v>940000</v>
      </c>
      <c r="I428" s="25">
        <v>2610000</v>
      </c>
      <c r="J428" s="1">
        <v>4</v>
      </c>
    </row>
    <row r="429" spans="2:10" x14ac:dyDescent="0.25">
      <c r="B429" s="25">
        <v>1428</v>
      </c>
      <c r="C429" s="25" t="s">
        <v>34</v>
      </c>
      <c r="D429" s="25" t="s">
        <v>65</v>
      </c>
      <c r="E429" s="25">
        <v>3</v>
      </c>
      <c r="F429" s="25" t="s">
        <v>33</v>
      </c>
      <c r="G429" s="25">
        <v>49</v>
      </c>
      <c r="H429" s="25">
        <v>450000</v>
      </c>
      <c r="I429" s="25">
        <v>950000</v>
      </c>
      <c r="J429" s="1">
        <v>3</v>
      </c>
    </row>
    <row r="430" spans="2:10" x14ac:dyDescent="0.25">
      <c r="B430" s="25">
        <v>1429</v>
      </c>
      <c r="C430" s="25" t="s">
        <v>34</v>
      </c>
      <c r="D430" s="25" t="s">
        <v>65</v>
      </c>
      <c r="E430" s="25">
        <v>2</v>
      </c>
      <c r="F430" s="25" t="s">
        <v>33</v>
      </c>
      <c r="G430" s="25">
        <v>52</v>
      </c>
      <c r="H430" s="25">
        <v>610000</v>
      </c>
      <c r="I430" s="25">
        <v>1550000</v>
      </c>
      <c r="J430" s="1">
        <v>5</v>
      </c>
    </row>
    <row r="431" spans="2:10" x14ac:dyDescent="0.25">
      <c r="B431" s="25">
        <v>1430</v>
      </c>
      <c r="C431" s="25" t="s">
        <v>31</v>
      </c>
      <c r="D431" s="25" t="s">
        <v>66</v>
      </c>
      <c r="E431" s="25">
        <v>0</v>
      </c>
      <c r="F431" s="25" t="s">
        <v>32</v>
      </c>
      <c r="G431" s="25">
        <v>32</v>
      </c>
      <c r="H431" s="25">
        <v>430000</v>
      </c>
      <c r="I431" s="25">
        <v>920000</v>
      </c>
      <c r="J431" s="1">
        <v>3</v>
      </c>
    </row>
    <row r="432" spans="2:10" x14ac:dyDescent="0.25">
      <c r="B432" s="25">
        <v>1431</v>
      </c>
      <c r="C432" s="25" t="s">
        <v>31</v>
      </c>
      <c r="D432" s="25" t="s">
        <v>65</v>
      </c>
      <c r="E432" s="25">
        <v>2</v>
      </c>
      <c r="F432" s="25" t="s">
        <v>33</v>
      </c>
      <c r="G432" s="25">
        <v>65</v>
      </c>
      <c r="H432" s="25">
        <v>570000</v>
      </c>
      <c r="I432" s="25">
        <v>1510000</v>
      </c>
      <c r="J432" s="1">
        <v>5</v>
      </c>
    </row>
    <row r="433" spans="2:10" x14ac:dyDescent="0.25">
      <c r="B433" s="25">
        <v>1432</v>
      </c>
      <c r="C433" s="25" t="s">
        <v>31</v>
      </c>
      <c r="D433" s="25" t="s">
        <v>65</v>
      </c>
      <c r="E433" s="25">
        <v>2</v>
      </c>
      <c r="F433" s="25" t="s">
        <v>33</v>
      </c>
      <c r="G433" s="25">
        <v>53</v>
      </c>
      <c r="H433" s="25">
        <v>810000</v>
      </c>
      <c r="I433" s="25">
        <v>3050000</v>
      </c>
      <c r="J433" s="1">
        <v>4</v>
      </c>
    </row>
    <row r="434" spans="2:10" x14ac:dyDescent="0.25">
      <c r="B434" s="25">
        <v>1433</v>
      </c>
      <c r="C434" s="25" t="s">
        <v>31</v>
      </c>
      <c r="D434" s="25" t="s">
        <v>65</v>
      </c>
      <c r="E434" s="25">
        <v>2</v>
      </c>
      <c r="F434" s="25" t="s">
        <v>33</v>
      </c>
      <c r="G434" s="25">
        <v>61</v>
      </c>
      <c r="H434" s="25">
        <v>560000</v>
      </c>
      <c r="I434" s="25">
        <v>1330000</v>
      </c>
      <c r="J434" s="1">
        <v>5</v>
      </c>
    </row>
    <row r="435" spans="2:10" x14ac:dyDescent="0.25">
      <c r="B435" s="25">
        <v>1434</v>
      </c>
      <c r="C435" s="25" t="s">
        <v>31</v>
      </c>
      <c r="D435" s="25" t="s">
        <v>66</v>
      </c>
      <c r="E435" s="25">
        <v>0</v>
      </c>
      <c r="F435" s="25" t="s">
        <v>33</v>
      </c>
      <c r="G435" s="25">
        <v>37</v>
      </c>
      <c r="H435" s="25">
        <v>620000</v>
      </c>
      <c r="I435" s="25">
        <v>1770000</v>
      </c>
      <c r="J435" s="1">
        <v>5</v>
      </c>
    </row>
    <row r="436" spans="2:10" x14ac:dyDescent="0.25">
      <c r="B436" s="25">
        <v>1435</v>
      </c>
      <c r="C436" s="25" t="s">
        <v>31</v>
      </c>
      <c r="D436" s="25" t="s">
        <v>65</v>
      </c>
      <c r="E436" s="25">
        <v>4</v>
      </c>
      <c r="F436" s="25" t="s">
        <v>32</v>
      </c>
      <c r="G436" s="25">
        <v>45</v>
      </c>
      <c r="H436" s="25">
        <v>580000</v>
      </c>
      <c r="I436" s="25">
        <v>1500000</v>
      </c>
      <c r="J436" s="1">
        <v>5</v>
      </c>
    </row>
    <row r="437" spans="2:10" x14ac:dyDescent="0.25">
      <c r="B437" s="25">
        <v>1436</v>
      </c>
      <c r="C437" s="25" t="s">
        <v>31</v>
      </c>
      <c r="D437" s="25" t="s">
        <v>65</v>
      </c>
      <c r="E437" s="25">
        <v>3</v>
      </c>
      <c r="F437" s="25" t="s">
        <v>33</v>
      </c>
      <c r="G437" s="25">
        <v>45</v>
      </c>
      <c r="H437" s="25">
        <v>510000</v>
      </c>
      <c r="I437" s="25">
        <v>1350000</v>
      </c>
      <c r="J437" s="1">
        <v>5</v>
      </c>
    </row>
    <row r="438" spans="2:10" x14ac:dyDescent="0.25">
      <c r="B438" s="25">
        <v>1437</v>
      </c>
      <c r="C438" s="25" t="s">
        <v>31</v>
      </c>
      <c r="D438" s="25" t="s">
        <v>65</v>
      </c>
      <c r="E438" s="25">
        <v>3</v>
      </c>
      <c r="F438" s="25" t="s">
        <v>32</v>
      </c>
      <c r="G438" s="25">
        <v>61</v>
      </c>
      <c r="H438" s="25">
        <v>1090000</v>
      </c>
      <c r="I438" s="25">
        <v>2290000</v>
      </c>
      <c r="J438" s="1">
        <v>4</v>
      </c>
    </row>
    <row r="439" spans="2:10" x14ac:dyDescent="0.25">
      <c r="B439" s="25">
        <v>1438</v>
      </c>
      <c r="C439" s="25" t="s">
        <v>31</v>
      </c>
      <c r="D439" s="25" t="s">
        <v>65</v>
      </c>
      <c r="E439" s="25">
        <v>2</v>
      </c>
      <c r="F439" s="25" t="s">
        <v>33</v>
      </c>
      <c r="G439" s="25">
        <v>62</v>
      </c>
      <c r="H439" s="25">
        <v>410000</v>
      </c>
      <c r="I439" s="25">
        <v>2310000</v>
      </c>
      <c r="J439" s="1">
        <v>1</v>
      </c>
    </row>
    <row r="440" spans="2:10" x14ac:dyDescent="0.25">
      <c r="B440" s="25">
        <v>1439</v>
      </c>
      <c r="C440" s="25" t="s">
        <v>31</v>
      </c>
      <c r="D440" s="25" t="s">
        <v>66</v>
      </c>
      <c r="E440" s="25">
        <v>0</v>
      </c>
      <c r="F440" s="25" t="s">
        <v>33</v>
      </c>
      <c r="G440" s="25">
        <v>37</v>
      </c>
      <c r="H440" s="25">
        <v>280000</v>
      </c>
      <c r="I440" s="25">
        <v>1030000</v>
      </c>
      <c r="J440" s="1">
        <v>3</v>
      </c>
    </row>
    <row r="441" spans="2:10" x14ac:dyDescent="0.25">
      <c r="B441" s="25">
        <v>1440</v>
      </c>
      <c r="C441" s="25" t="s">
        <v>31</v>
      </c>
      <c r="D441" s="25" t="s">
        <v>65</v>
      </c>
      <c r="E441" s="25">
        <v>4</v>
      </c>
      <c r="F441" s="25" t="s">
        <v>32</v>
      </c>
      <c r="G441" s="25">
        <v>53</v>
      </c>
      <c r="H441" s="25">
        <v>660000</v>
      </c>
      <c r="I441" s="25">
        <v>1490000</v>
      </c>
      <c r="J441" s="1">
        <v>5</v>
      </c>
    </row>
    <row r="442" spans="2:10" x14ac:dyDescent="0.25">
      <c r="B442" s="25">
        <v>1441</v>
      </c>
      <c r="C442" s="25" t="s">
        <v>31</v>
      </c>
      <c r="D442" s="25" t="s">
        <v>65</v>
      </c>
      <c r="E442" s="25">
        <v>4</v>
      </c>
      <c r="F442" s="25" t="s">
        <v>32</v>
      </c>
      <c r="G442" s="25">
        <v>62</v>
      </c>
      <c r="H442" s="25">
        <v>670000</v>
      </c>
      <c r="I442" s="25">
        <v>760000</v>
      </c>
      <c r="J442" s="1">
        <v>2</v>
      </c>
    </row>
    <row r="443" spans="2:10" x14ac:dyDescent="0.25">
      <c r="B443" s="25">
        <v>1442</v>
      </c>
      <c r="C443" s="25" t="s">
        <v>31</v>
      </c>
      <c r="D443" s="25" t="s">
        <v>64</v>
      </c>
      <c r="E443" s="25">
        <v>0</v>
      </c>
      <c r="F443" s="25" t="s">
        <v>33</v>
      </c>
      <c r="G443" s="25">
        <v>31</v>
      </c>
      <c r="H443" s="25">
        <v>700000</v>
      </c>
      <c r="I443" s="25">
        <v>1010000</v>
      </c>
      <c r="J443" s="1">
        <v>2</v>
      </c>
    </row>
    <row r="444" spans="2:10" x14ac:dyDescent="0.25">
      <c r="B444" s="25">
        <v>1443</v>
      </c>
      <c r="C444" s="25" t="s">
        <v>31</v>
      </c>
      <c r="D444" s="25" t="s">
        <v>65</v>
      </c>
      <c r="E444" s="25">
        <v>4</v>
      </c>
      <c r="F444" s="25" t="s">
        <v>32</v>
      </c>
      <c r="G444" s="25">
        <v>56</v>
      </c>
      <c r="H444" s="25">
        <v>1040000</v>
      </c>
      <c r="I444" s="25">
        <v>2400000</v>
      </c>
      <c r="J444" s="1">
        <v>4</v>
      </c>
    </row>
    <row r="445" spans="2:10" x14ac:dyDescent="0.25">
      <c r="B445" s="25">
        <v>1444</v>
      </c>
      <c r="C445" s="25" t="s">
        <v>31</v>
      </c>
      <c r="D445" s="25" t="s">
        <v>66</v>
      </c>
      <c r="E445" s="25">
        <v>0</v>
      </c>
      <c r="F445" s="25" t="s">
        <v>33</v>
      </c>
      <c r="G445" s="25">
        <v>31</v>
      </c>
      <c r="H445" s="25">
        <v>960000</v>
      </c>
      <c r="I445" s="25">
        <v>1890000</v>
      </c>
      <c r="J445" s="1">
        <v>4</v>
      </c>
    </row>
    <row r="446" spans="2:10" x14ac:dyDescent="0.25">
      <c r="B446" s="25">
        <v>1445</v>
      </c>
      <c r="C446" s="25" t="s">
        <v>31</v>
      </c>
      <c r="D446" s="25" t="s">
        <v>66</v>
      </c>
      <c r="E446" s="25">
        <v>0</v>
      </c>
      <c r="F446" s="25" t="s">
        <v>32</v>
      </c>
      <c r="G446" s="25">
        <v>34</v>
      </c>
      <c r="H446" s="25">
        <v>500000</v>
      </c>
      <c r="I446" s="25">
        <v>1520000</v>
      </c>
      <c r="J446" s="1">
        <v>5</v>
      </c>
    </row>
    <row r="447" spans="2:10" x14ac:dyDescent="0.25">
      <c r="B447" s="25">
        <v>1446</v>
      </c>
      <c r="C447" s="25" t="s">
        <v>31</v>
      </c>
      <c r="D447" s="25" t="s">
        <v>65</v>
      </c>
      <c r="E447" s="25">
        <v>3</v>
      </c>
      <c r="F447" s="25" t="s">
        <v>33</v>
      </c>
      <c r="G447" s="25">
        <v>57</v>
      </c>
      <c r="H447" s="25">
        <v>360000</v>
      </c>
      <c r="I447" s="25">
        <v>1030000</v>
      </c>
      <c r="J447" s="1">
        <v>3</v>
      </c>
    </row>
    <row r="448" spans="2:10" x14ac:dyDescent="0.25">
      <c r="B448" s="25">
        <v>1447</v>
      </c>
      <c r="C448" s="25" t="s">
        <v>31</v>
      </c>
      <c r="D448" s="25" t="s">
        <v>65</v>
      </c>
      <c r="E448" s="25">
        <v>3</v>
      </c>
      <c r="F448" s="25" t="s">
        <v>33</v>
      </c>
      <c r="G448" s="25">
        <v>42</v>
      </c>
      <c r="H448" s="25">
        <v>410000</v>
      </c>
      <c r="I448" s="25">
        <v>1940000</v>
      </c>
      <c r="J448" s="1">
        <v>1</v>
      </c>
    </row>
    <row r="449" spans="2:10" x14ac:dyDescent="0.25">
      <c r="B449" s="25">
        <v>1448</v>
      </c>
      <c r="C449" s="25" t="s">
        <v>31</v>
      </c>
      <c r="D449" s="25" t="s">
        <v>65</v>
      </c>
      <c r="E449" s="25">
        <v>4</v>
      </c>
      <c r="F449" s="25" t="s">
        <v>32</v>
      </c>
      <c r="G449" s="25">
        <v>49</v>
      </c>
      <c r="H449" s="25">
        <v>1050000</v>
      </c>
      <c r="I449" s="25">
        <v>1930000</v>
      </c>
      <c r="J449" s="1">
        <v>4</v>
      </c>
    </row>
    <row r="450" spans="2:10" x14ac:dyDescent="0.25">
      <c r="B450" s="25">
        <v>1449</v>
      </c>
      <c r="C450" s="25" t="s">
        <v>31</v>
      </c>
      <c r="D450" s="25" t="s">
        <v>65</v>
      </c>
      <c r="E450" s="25">
        <v>3</v>
      </c>
      <c r="F450" s="25" t="s">
        <v>33</v>
      </c>
      <c r="G450" s="25">
        <v>58</v>
      </c>
      <c r="H450" s="25">
        <v>820000</v>
      </c>
      <c r="I450" s="25">
        <v>2100000</v>
      </c>
      <c r="J450" s="1">
        <v>4</v>
      </c>
    </row>
    <row r="451" spans="2:10" x14ac:dyDescent="0.25">
      <c r="B451" s="25">
        <v>1450</v>
      </c>
      <c r="C451" s="25" t="s">
        <v>34</v>
      </c>
      <c r="D451" s="25" t="s">
        <v>65</v>
      </c>
      <c r="E451" s="25">
        <v>3</v>
      </c>
      <c r="F451" s="25" t="s">
        <v>33</v>
      </c>
      <c r="G451" s="25">
        <v>44</v>
      </c>
      <c r="H451" s="25">
        <v>420000</v>
      </c>
      <c r="I451" s="25">
        <v>1890000</v>
      </c>
      <c r="J451" s="1">
        <v>1</v>
      </c>
    </row>
    <row r="452" spans="2:10" x14ac:dyDescent="0.25">
      <c r="B452" s="25">
        <v>1451</v>
      </c>
      <c r="C452" s="25" t="s">
        <v>31</v>
      </c>
      <c r="D452" s="25" t="s">
        <v>65</v>
      </c>
      <c r="E452" s="25">
        <v>2</v>
      </c>
      <c r="F452" s="25" t="s">
        <v>33</v>
      </c>
      <c r="G452" s="25">
        <v>40</v>
      </c>
      <c r="H452" s="25">
        <v>540000</v>
      </c>
      <c r="I452" s="25">
        <v>1750000</v>
      </c>
      <c r="J452" s="1">
        <v>5</v>
      </c>
    </row>
    <row r="453" spans="2:10" x14ac:dyDescent="0.25">
      <c r="B453" s="25">
        <v>1452</v>
      </c>
      <c r="C453" s="25" t="s">
        <v>31</v>
      </c>
      <c r="D453" s="25" t="s">
        <v>66</v>
      </c>
      <c r="E453" s="25">
        <v>0</v>
      </c>
      <c r="F453" s="25" t="s">
        <v>32</v>
      </c>
      <c r="G453" s="25">
        <v>31</v>
      </c>
      <c r="H453" s="25">
        <v>900000</v>
      </c>
      <c r="I453" s="25">
        <v>1170000</v>
      </c>
      <c r="J453" s="1">
        <v>2</v>
      </c>
    </row>
    <row r="454" spans="2:10" x14ac:dyDescent="0.25">
      <c r="B454" s="25">
        <v>1453</v>
      </c>
      <c r="C454" s="25" t="s">
        <v>31</v>
      </c>
      <c r="D454" s="25" t="s">
        <v>65</v>
      </c>
      <c r="E454" s="25">
        <v>4</v>
      </c>
      <c r="F454" s="25" t="s">
        <v>32</v>
      </c>
      <c r="G454" s="25">
        <v>49</v>
      </c>
      <c r="H454" s="25">
        <v>590000</v>
      </c>
      <c r="I454" s="25">
        <v>1400000</v>
      </c>
      <c r="J454" s="1">
        <v>5</v>
      </c>
    </row>
    <row r="455" spans="2:10" x14ac:dyDescent="0.25">
      <c r="B455" s="25">
        <v>1454</v>
      </c>
      <c r="C455" s="25" t="s">
        <v>31</v>
      </c>
      <c r="D455" s="25" t="s">
        <v>66</v>
      </c>
      <c r="E455" s="25">
        <v>0</v>
      </c>
      <c r="F455" s="25" t="s">
        <v>33</v>
      </c>
      <c r="G455" s="25">
        <v>32</v>
      </c>
      <c r="H455" s="25">
        <v>570000</v>
      </c>
      <c r="I455" s="25">
        <v>1830000</v>
      </c>
      <c r="J455" s="1">
        <v>5</v>
      </c>
    </row>
    <row r="456" spans="2:10" x14ac:dyDescent="0.25">
      <c r="B456" s="25">
        <v>1455</v>
      </c>
      <c r="C456" s="25" t="s">
        <v>31</v>
      </c>
      <c r="D456" s="25" t="s">
        <v>65</v>
      </c>
      <c r="E456" s="25">
        <v>4</v>
      </c>
      <c r="F456" s="25" t="s">
        <v>33</v>
      </c>
      <c r="G456" s="25">
        <v>54</v>
      </c>
      <c r="H456" s="25">
        <v>370000</v>
      </c>
      <c r="I456" s="25">
        <v>1910000</v>
      </c>
      <c r="J456" s="1">
        <v>1</v>
      </c>
    </row>
    <row r="457" spans="2:10" x14ac:dyDescent="0.25">
      <c r="B457" s="25">
        <v>1456</v>
      </c>
      <c r="C457" s="25" t="s">
        <v>34</v>
      </c>
      <c r="D457" s="25" t="s">
        <v>65</v>
      </c>
      <c r="E457" s="25">
        <v>3</v>
      </c>
      <c r="F457" s="25" t="s">
        <v>32</v>
      </c>
      <c r="G457" s="25">
        <v>64</v>
      </c>
      <c r="H457" s="25">
        <v>750000</v>
      </c>
      <c r="I457" s="25">
        <v>760000</v>
      </c>
      <c r="J457" s="1">
        <v>2</v>
      </c>
    </row>
    <row r="458" spans="2:10" x14ac:dyDescent="0.25">
      <c r="B458" s="25">
        <v>1457</v>
      </c>
      <c r="C458" s="25" t="s">
        <v>31</v>
      </c>
      <c r="D458" s="25" t="s">
        <v>65</v>
      </c>
      <c r="E458" s="25">
        <v>2</v>
      </c>
      <c r="F458" s="25" t="s">
        <v>32</v>
      </c>
      <c r="G458" s="25">
        <v>65</v>
      </c>
      <c r="H458" s="25">
        <v>590000</v>
      </c>
      <c r="I458" s="25">
        <v>1490000</v>
      </c>
      <c r="J458" s="1">
        <v>5</v>
      </c>
    </row>
    <row r="459" spans="2:10" x14ac:dyDescent="0.25">
      <c r="B459" s="25">
        <v>1458</v>
      </c>
      <c r="C459" s="25" t="s">
        <v>31</v>
      </c>
      <c r="D459" s="25" t="s">
        <v>65</v>
      </c>
      <c r="E459" s="25">
        <v>4</v>
      </c>
      <c r="F459" s="25" t="s">
        <v>33</v>
      </c>
      <c r="G459" s="25">
        <v>44</v>
      </c>
      <c r="H459" s="25">
        <v>780000</v>
      </c>
      <c r="I459" s="25">
        <v>2600000</v>
      </c>
      <c r="J459" s="1">
        <v>4</v>
      </c>
    </row>
    <row r="460" spans="2:10" x14ac:dyDescent="0.25">
      <c r="B460" s="25">
        <v>1459</v>
      </c>
      <c r="C460" s="25" t="s">
        <v>31</v>
      </c>
      <c r="D460" s="25" t="s">
        <v>65</v>
      </c>
      <c r="E460" s="25">
        <v>4</v>
      </c>
      <c r="F460" s="25" t="s">
        <v>32</v>
      </c>
      <c r="G460" s="25">
        <v>61</v>
      </c>
      <c r="H460" s="25">
        <v>400000</v>
      </c>
      <c r="I460" s="25">
        <v>2250000</v>
      </c>
      <c r="J460" s="1">
        <v>1</v>
      </c>
    </row>
    <row r="461" spans="2:10" x14ac:dyDescent="0.25">
      <c r="B461" s="25">
        <v>1460</v>
      </c>
      <c r="C461" s="25" t="s">
        <v>31</v>
      </c>
      <c r="D461" s="25" t="s">
        <v>66</v>
      </c>
      <c r="E461" s="25">
        <v>0</v>
      </c>
      <c r="F461" s="25" t="s">
        <v>32</v>
      </c>
      <c r="G461" s="25">
        <v>39</v>
      </c>
      <c r="H461" s="25">
        <v>600000</v>
      </c>
      <c r="I461" s="25">
        <v>770000</v>
      </c>
      <c r="J461" s="1">
        <v>2</v>
      </c>
    </row>
    <row r="462" spans="2:10" x14ac:dyDescent="0.25">
      <c r="B462" s="25">
        <v>1461</v>
      </c>
      <c r="C462" s="25" t="s">
        <v>34</v>
      </c>
      <c r="D462" s="25" t="s">
        <v>65</v>
      </c>
      <c r="E462" s="25">
        <v>2</v>
      </c>
      <c r="F462" s="25" t="s">
        <v>32</v>
      </c>
      <c r="G462" s="25">
        <v>57</v>
      </c>
      <c r="H462" s="25">
        <v>310000</v>
      </c>
      <c r="I462" s="25">
        <v>1190000</v>
      </c>
      <c r="J462" s="1">
        <v>3</v>
      </c>
    </row>
    <row r="463" spans="2:10" x14ac:dyDescent="0.25">
      <c r="B463" s="25">
        <v>1462</v>
      </c>
      <c r="C463" s="25" t="s">
        <v>31</v>
      </c>
      <c r="D463" s="25" t="s">
        <v>64</v>
      </c>
      <c r="E463" s="25">
        <v>0</v>
      </c>
      <c r="F463" s="25" t="s">
        <v>33</v>
      </c>
      <c r="G463" s="25">
        <v>37</v>
      </c>
      <c r="H463" s="25">
        <v>550000</v>
      </c>
      <c r="I463" s="25">
        <v>850000</v>
      </c>
      <c r="J463" s="1">
        <v>2</v>
      </c>
    </row>
    <row r="464" spans="2:10" x14ac:dyDescent="0.25">
      <c r="B464" s="25">
        <v>1463</v>
      </c>
      <c r="C464" s="25" t="s">
        <v>31</v>
      </c>
      <c r="D464" s="25" t="s">
        <v>65</v>
      </c>
      <c r="E464" s="25">
        <v>2</v>
      </c>
      <c r="F464" s="25" t="s">
        <v>33</v>
      </c>
      <c r="G464" s="25">
        <v>53</v>
      </c>
      <c r="H464" s="25">
        <v>470000</v>
      </c>
      <c r="I464" s="25">
        <v>1900000</v>
      </c>
      <c r="J464" s="1">
        <v>5</v>
      </c>
    </row>
    <row r="465" spans="2:10" x14ac:dyDescent="0.25">
      <c r="B465" s="25">
        <v>1464</v>
      </c>
      <c r="C465" s="25" t="s">
        <v>31</v>
      </c>
      <c r="D465" s="25" t="s">
        <v>65</v>
      </c>
      <c r="E465" s="25">
        <v>4</v>
      </c>
      <c r="F465" s="25" t="s">
        <v>33</v>
      </c>
      <c r="G465" s="25">
        <v>43</v>
      </c>
      <c r="H465" s="25">
        <v>600000</v>
      </c>
      <c r="I465" s="25">
        <v>1770000</v>
      </c>
      <c r="J465" s="1">
        <v>5</v>
      </c>
    </row>
    <row r="466" spans="2:10" x14ac:dyDescent="0.25">
      <c r="B466" s="25">
        <v>1465</v>
      </c>
      <c r="C466" s="25" t="s">
        <v>34</v>
      </c>
      <c r="D466" s="25" t="s">
        <v>65</v>
      </c>
      <c r="E466" s="25">
        <v>2</v>
      </c>
      <c r="F466" s="25" t="s">
        <v>33</v>
      </c>
      <c r="G466" s="25">
        <v>56</v>
      </c>
      <c r="H466" s="25">
        <v>690000</v>
      </c>
      <c r="I466" s="25">
        <v>2280000</v>
      </c>
      <c r="J466" s="1">
        <v>4</v>
      </c>
    </row>
    <row r="467" spans="2:10" x14ac:dyDescent="0.25">
      <c r="B467" s="25">
        <v>1466</v>
      </c>
      <c r="C467" s="25" t="s">
        <v>31</v>
      </c>
      <c r="D467" s="25" t="s">
        <v>66</v>
      </c>
      <c r="E467" s="25">
        <v>0</v>
      </c>
      <c r="F467" s="25" t="s">
        <v>33</v>
      </c>
      <c r="G467" s="25">
        <v>32</v>
      </c>
      <c r="H467" s="25">
        <v>560000</v>
      </c>
      <c r="I467" s="25">
        <v>1470000</v>
      </c>
      <c r="J467" s="1">
        <v>5</v>
      </c>
    </row>
    <row r="468" spans="2:10" x14ac:dyDescent="0.25">
      <c r="B468" s="25">
        <v>1467</v>
      </c>
      <c r="C468" s="25" t="s">
        <v>31</v>
      </c>
      <c r="D468" s="25" t="s">
        <v>65</v>
      </c>
      <c r="E468" s="25">
        <v>3</v>
      </c>
      <c r="F468" s="25" t="s">
        <v>33</v>
      </c>
      <c r="G468" s="25">
        <v>51</v>
      </c>
      <c r="H468" s="25">
        <v>410000</v>
      </c>
      <c r="I468" s="25">
        <v>3120000</v>
      </c>
      <c r="J468" s="1">
        <v>1</v>
      </c>
    </row>
    <row r="469" spans="2:10" x14ac:dyDescent="0.25">
      <c r="B469" s="25">
        <v>1468</v>
      </c>
      <c r="C469" s="25" t="s">
        <v>31</v>
      </c>
      <c r="D469" s="25" t="s">
        <v>64</v>
      </c>
      <c r="E469" s="25">
        <v>0</v>
      </c>
      <c r="F469" s="25" t="s">
        <v>33</v>
      </c>
      <c r="G469" s="25">
        <v>37</v>
      </c>
      <c r="H469" s="25">
        <v>410000</v>
      </c>
      <c r="I469" s="25">
        <v>2010000</v>
      </c>
      <c r="J469" s="1">
        <v>1</v>
      </c>
    </row>
    <row r="470" spans="2:10" x14ac:dyDescent="0.25">
      <c r="B470" s="25">
        <v>1469</v>
      </c>
      <c r="C470" s="25" t="s">
        <v>31</v>
      </c>
      <c r="D470" s="25" t="s">
        <v>65</v>
      </c>
      <c r="E470" s="25">
        <v>3</v>
      </c>
      <c r="F470" s="25" t="s">
        <v>32</v>
      </c>
      <c r="G470" s="25">
        <v>42</v>
      </c>
      <c r="H470" s="25">
        <v>680000</v>
      </c>
      <c r="I470" s="25">
        <v>1800000</v>
      </c>
      <c r="J470" s="1">
        <v>5</v>
      </c>
    </row>
    <row r="471" spans="2:10" x14ac:dyDescent="0.25">
      <c r="B471" s="25">
        <v>1470</v>
      </c>
      <c r="C471" s="25" t="s">
        <v>31</v>
      </c>
      <c r="D471" s="25" t="s">
        <v>65</v>
      </c>
      <c r="E471" s="25">
        <v>3</v>
      </c>
      <c r="F471" s="25" t="s">
        <v>33</v>
      </c>
      <c r="G471" s="25">
        <v>64</v>
      </c>
      <c r="H471" s="25">
        <v>530000</v>
      </c>
      <c r="I471" s="25">
        <v>1530000</v>
      </c>
      <c r="J471" s="1">
        <v>5</v>
      </c>
    </row>
    <row r="472" spans="2:10" x14ac:dyDescent="0.25">
      <c r="B472" s="25">
        <v>1471</v>
      </c>
      <c r="C472" s="25" t="s">
        <v>31</v>
      </c>
      <c r="D472" s="25" t="s">
        <v>66</v>
      </c>
      <c r="E472" s="25">
        <v>0</v>
      </c>
      <c r="F472" s="25" t="s">
        <v>32</v>
      </c>
      <c r="G472" s="25">
        <v>34</v>
      </c>
      <c r="H472" s="25">
        <v>400000</v>
      </c>
      <c r="I472" s="25">
        <v>850000</v>
      </c>
      <c r="J472" s="1">
        <v>3</v>
      </c>
    </row>
    <row r="473" spans="2:10" x14ac:dyDescent="0.25">
      <c r="B473" s="25">
        <v>1472</v>
      </c>
      <c r="C473" s="25" t="s">
        <v>31</v>
      </c>
      <c r="D473" s="25" t="s">
        <v>65</v>
      </c>
      <c r="E473" s="25">
        <v>4</v>
      </c>
      <c r="F473" s="25" t="s">
        <v>33</v>
      </c>
      <c r="G473" s="25">
        <v>58</v>
      </c>
      <c r="H473" s="25">
        <v>370000</v>
      </c>
      <c r="I473" s="25">
        <v>1850000</v>
      </c>
      <c r="J473" s="1">
        <v>1</v>
      </c>
    </row>
    <row r="474" spans="2:10" x14ac:dyDescent="0.25">
      <c r="B474" s="25">
        <v>1473</v>
      </c>
      <c r="C474" s="25" t="s">
        <v>31</v>
      </c>
      <c r="D474" s="25" t="s">
        <v>65</v>
      </c>
      <c r="E474" s="25">
        <v>4</v>
      </c>
      <c r="F474" s="25" t="s">
        <v>32</v>
      </c>
      <c r="G474" s="25">
        <v>65</v>
      </c>
      <c r="H474" s="25">
        <v>330000</v>
      </c>
      <c r="I474" s="25">
        <v>1260000</v>
      </c>
      <c r="J474" s="1">
        <v>3</v>
      </c>
    </row>
    <row r="475" spans="2:10" x14ac:dyDescent="0.25">
      <c r="B475" s="25">
        <v>1474</v>
      </c>
      <c r="C475" s="25" t="s">
        <v>31</v>
      </c>
      <c r="D475" s="25" t="s">
        <v>65</v>
      </c>
      <c r="E475" s="25">
        <v>2</v>
      </c>
      <c r="F475" s="25" t="s">
        <v>33</v>
      </c>
      <c r="G475" s="25">
        <v>46</v>
      </c>
      <c r="H475" s="25">
        <v>410000</v>
      </c>
      <c r="I475" s="25">
        <v>2320000</v>
      </c>
      <c r="J475" s="1">
        <v>1</v>
      </c>
    </row>
    <row r="476" spans="2:10" x14ac:dyDescent="0.25">
      <c r="B476" s="25">
        <v>1475</v>
      </c>
      <c r="C476" s="25" t="s">
        <v>34</v>
      </c>
      <c r="D476" s="25" t="s">
        <v>65</v>
      </c>
      <c r="E476" s="25">
        <v>4</v>
      </c>
      <c r="F476" s="25" t="s">
        <v>33</v>
      </c>
      <c r="G476" s="25">
        <v>62</v>
      </c>
      <c r="H476" s="25">
        <v>540000</v>
      </c>
      <c r="I476" s="25">
        <v>1560000</v>
      </c>
      <c r="J476" s="1">
        <v>5</v>
      </c>
    </row>
    <row r="477" spans="2:10" x14ac:dyDescent="0.25">
      <c r="B477" s="25">
        <v>1476</v>
      </c>
      <c r="C477" s="25" t="s">
        <v>31</v>
      </c>
      <c r="D477" s="25" t="s">
        <v>65</v>
      </c>
      <c r="E477" s="25">
        <v>2</v>
      </c>
      <c r="F477" s="25" t="s">
        <v>33</v>
      </c>
      <c r="G477" s="25">
        <v>51</v>
      </c>
      <c r="H477" s="25">
        <v>620000</v>
      </c>
      <c r="I477" s="25">
        <v>1540000</v>
      </c>
      <c r="J477" s="1">
        <v>5</v>
      </c>
    </row>
    <row r="478" spans="2:10" x14ac:dyDescent="0.25">
      <c r="B478" s="25">
        <v>1477</v>
      </c>
      <c r="C478" s="25" t="s">
        <v>31</v>
      </c>
      <c r="D478" s="25" t="s">
        <v>65</v>
      </c>
      <c r="E478" s="25">
        <v>2</v>
      </c>
      <c r="F478" s="25" t="s">
        <v>33</v>
      </c>
      <c r="G478" s="25">
        <v>52</v>
      </c>
      <c r="H478" s="25">
        <v>940000</v>
      </c>
      <c r="I478" s="25">
        <v>2810000</v>
      </c>
      <c r="J478" s="1">
        <v>4</v>
      </c>
    </row>
    <row r="479" spans="2:10" x14ac:dyDescent="0.25">
      <c r="B479" s="25">
        <v>1478</v>
      </c>
      <c r="C479" s="25" t="s">
        <v>34</v>
      </c>
      <c r="D479" s="25" t="s">
        <v>65</v>
      </c>
      <c r="E479" s="25">
        <v>4</v>
      </c>
      <c r="F479" s="25" t="s">
        <v>33</v>
      </c>
      <c r="G479" s="25">
        <v>52</v>
      </c>
      <c r="H479" s="25">
        <v>550000</v>
      </c>
      <c r="I479" s="25">
        <v>1780000</v>
      </c>
      <c r="J479" s="1">
        <v>5</v>
      </c>
    </row>
    <row r="480" spans="2:10" x14ac:dyDescent="0.25">
      <c r="B480" s="25">
        <v>1479</v>
      </c>
      <c r="C480" s="25" t="s">
        <v>31</v>
      </c>
      <c r="D480" s="25" t="s">
        <v>65</v>
      </c>
      <c r="E480" s="25">
        <v>2</v>
      </c>
      <c r="F480" s="25" t="s">
        <v>32</v>
      </c>
      <c r="G480" s="25">
        <v>45</v>
      </c>
      <c r="H480" s="25">
        <v>990000</v>
      </c>
      <c r="I480" s="25">
        <v>1940000</v>
      </c>
      <c r="J480" s="1">
        <v>4</v>
      </c>
    </row>
    <row r="481" spans="2:10" x14ac:dyDescent="0.25">
      <c r="B481" s="25">
        <v>1480</v>
      </c>
      <c r="C481" s="25" t="s">
        <v>31</v>
      </c>
      <c r="D481" s="25" t="s">
        <v>65</v>
      </c>
      <c r="E481" s="25">
        <v>4</v>
      </c>
      <c r="F481" s="25" t="s">
        <v>33</v>
      </c>
      <c r="G481" s="25">
        <v>56</v>
      </c>
      <c r="H481" s="25">
        <v>580000</v>
      </c>
      <c r="I481" s="25">
        <v>1530000</v>
      </c>
      <c r="J481" s="1">
        <v>5</v>
      </c>
    </row>
    <row r="482" spans="2:10" x14ac:dyDescent="0.25">
      <c r="B482" s="25">
        <v>1481</v>
      </c>
      <c r="C482" s="25" t="s">
        <v>34</v>
      </c>
      <c r="D482" s="25" t="s">
        <v>65</v>
      </c>
      <c r="E482" s="25">
        <v>2</v>
      </c>
      <c r="F482" s="25" t="s">
        <v>33</v>
      </c>
      <c r="G482" s="25">
        <v>58</v>
      </c>
      <c r="H482" s="25">
        <v>550000</v>
      </c>
      <c r="I482" s="25">
        <v>2000000</v>
      </c>
      <c r="J482" s="1">
        <v>5</v>
      </c>
    </row>
    <row r="483" spans="2:10" x14ac:dyDescent="0.25">
      <c r="B483" s="25">
        <v>1482</v>
      </c>
      <c r="C483" s="25" t="s">
        <v>31</v>
      </c>
      <c r="D483" s="25" t="s">
        <v>65</v>
      </c>
      <c r="E483" s="25">
        <v>3</v>
      </c>
      <c r="F483" s="25" t="s">
        <v>32</v>
      </c>
      <c r="G483" s="25">
        <v>60</v>
      </c>
      <c r="H483" s="25">
        <v>370000</v>
      </c>
      <c r="I483" s="25">
        <v>1890000</v>
      </c>
      <c r="J483" s="1">
        <v>1</v>
      </c>
    </row>
    <row r="484" spans="2:10" x14ac:dyDescent="0.25">
      <c r="B484" s="25">
        <v>1483</v>
      </c>
      <c r="C484" s="25" t="s">
        <v>31</v>
      </c>
      <c r="D484" s="25" t="s">
        <v>66</v>
      </c>
      <c r="E484" s="25">
        <v>0</v>
      </c>
      <c r="F484" s="25" t="s">
        <v>33</v>
      </c>
      <c r="G484" s="25">
        <v>38</v>
      </c>
      <c r="H484" s="25">
        <v>930000</v>
      </c>
      <c r="I484" s="25">
        <v>890000</v>
      </c>
      <c r="J484" s="1">
        <v>2</v>
      </c>
    </row>
    <row r="485" spans="2:10" x14ac:dyDescent="0.25">
      <c r="B485" s="25">
        <v>1484</v>
      </c>
      <c r="C485" s="25" t="s">
        <v>34</v>
      </c>
      <c r="D485" s="25" t="s">
        <v>64</v>
      </c>
      <c r="E485" s="25">
        <v>0</v>
      </c>
      <c r="F485" s="25" t="s">
        <v>32</v>
      </c>
      <c r="G485" s="25">
        <v>41</v>
      </c>
      <c r="H485" s="25">
        <v>810000</v>
      </c>
      <c r="I485" s="25">
        <v>1280000</v>
      </c>
      <c r="J485" s="1">
        <v>2</v>
      </c>
    </row>
    <row r="486" spans="2:10" x14ac:dyDescent="0.25">
      <c r="B486" s="25">
        <v>1485</v>
      </c>
      <c r="C486" s="25" t="s">
        <v>31</v>
      </c>
      <c r="D486" s="25" t="s">
        <v>66</v>
      </c>
      <c r="E486" s="25">
        <v>0</v>
      </c>
      <c r="F486" s="25" t="s">
        <v>33</v>
      </c>
      <c r="G486" s="25">
        <v>38</v>
      </c>
      <c r="H486" s="25">
        <v>810000</v>
      </c>
      <c r="I486" s="25">
        <v>1290000</v>
      </c>
      <c r="J486" s="1">
        <v>2</v>
      </c>
    </row>
    <row r="487" spans="2:10" x14ac:dyDescent="0.25">
      <c r="B487" s="25">
        <v>1486</v>
      </c>
      <c r="C487" s="25" t="s">
        <v>31</v>
      </c>
      <c r="D487" s="25" t="s">
        <v>65</v>
      </c>
      <c r="E487" s="25">
        <v>3</v>
      </c>
      <c r="F487" s="25" t="s">
        <v>33</v>
      </c>
      <c r="G487" s="25">
        <v>51</v>
      </c>
      <c r="H487" s="25">
        <v>640000</v>
      </c>
      <c r="I487" s="25">
        <v>1410000</v>
      </c>
      <c r="J487" s="1">
        <v>5</v>
      </c>
    </row>
    <row r="488" spans="2:10" x14ac:dyDescent="0.25">
      <c r="B488" s="25">
        <v>1487</v>
      </c>
      <c r="C488" s="25" t="s">
        <v>31</v>
      </c>
      <c r="D488" s="25" t="s">
        <v>64</v>
      </c>
      <c r="E488" s="25">
        <v>0</v>
      </c>
      <c r="F488" s="25" t="s">
        <v>32</v>
      </c>
      <c r="G488" s="25">
        <v>33</v>
      </c>
      <c r="H488" s="25">
        <v>420000</v>
      </c>
      <c r="I488" s="25">
        <v>1240000</v>
      </c>
      <c r="J488" s="1">
        <v>3</v>
      </c>
    </row>
    <row r="489" spans="2:10" x14ac:dyDescent="0.25">
      <c r="B489" s="25">
        <v>1488</v>
      </c>
      <c r="C489" s="25" t="s">
        <v>31</v>
      </c>
      <c r="D489" s="25" t="s">
        <v>65</v>
      </c>
      <c r="E489" s="25">
        <v>4</v>
      </c>
      <c r="F489" s="25" t="s">
        <v>33</v>
      </c>
      <c r="G489" s="25">
        <v>52</v>
      </c>
      <c r="H489" s="25">
        <v>490000</v>
      </c>
      <c r="I489" s="25">
        <v>1390000</v>
      </c>
      <c r="J489" s="1">
        <v>5</v>
      </c>
    </row>
    <row r="490" spans="2:10" x14ac:dyDescent="0.25">
      <c r="B490" s="25">
        <v>1489</v>
      </c>
      <c r="C490" s="25" t="s">
        <v>31</v>
      </c>
      <c r="D490" s="25" t="s">
        <v>66</v>
      </c>
      <c r="E490" s="25">
        <v>0</v>
      </c>
      <c r="F490" s="25" t="s">
        <v>33</v>
      </c>
      <c r="G490" s="25">
        <v>39</v>
      </c>
      <c r="H490" s="25">
        <v>660000</v>
      </c>
      <c r="I490" s="25">
        <v>1120000</v>
      </c>
      <c r="J490" s="1">
        <v>2</v>
      </c>
    </row>
    <row r="491" spans="2:10" x14ac:dyDescent="0.25">
      <c r="B491" s="25">
        <v>1490</v>
      </c>
      <c r="C491" s="25" t="s">
        <v>31</v>
      </c>
      <c r="D491" s="25" t="s">
        <v>65</v>
      </c>
      <c r="E491" s="25">
        <v>3</v>
      </c>
      <c r="F491" s="25" t="s">
        <v>32</v>
      </c>
      <c r="G491" s="25">
        <v>57</v>
      </c>
      <c r="H491" s="25">
        <v>390000</v>
      </c>
      <c r="I491" s="25">
        <v>2650000</v>
      </c>
      <c r="J491" s="1">
        <v>1</v>
      </c>
    </row>
    <row r="492" spans="2:10" x14ac:dyDescent="0.25">
      <c r="B492" s="25">
        <v>1491</v>
      </c>
      <c r="C492" s="25" t="s">
        <v>31</v>
      </c>
      <c r="D492" s="25" t="s">
        <v>66</v>
      </c>
      <c r="E492" s="25">
        <v>0</v>
      </c>
      <c r="F492" s="25" t="s">
        <v>32</v>
      </c>
      <c r="G492" s="25">
        <v>36</v>
      </c>
      <c r="H492" s="25">
        <v>270000</v>
      </c>
      <c r="I492" s="25">
        <v>1070000</v>
      </c>
      <c r="J492" s="1">
        <v>3</v>
      </c>
    </row>
    <row r="493" spans="2:10" x14ac:dyDescent="0.25">
      <c r="B493" s="25">
        <v>1492</v>
      </c>
      <c r="C493" s="25" t="s">
        <v>31</v>
      </c>
      <c r="D493" s="25" t="s">
        <v>65</v>
      </c>
      <c r="E493" s="25">
        <v>3</v>
      </c>
      <c r="F493" s="25" t="s">
        <v>32</v>
      </c>
      <c r="G493" s="25">
        <v>49</v>
      </c>
      <c r="H493" s="25">
        <v>590000</v>
      </c>
      <c r="I493" s="25">
        <v>1830000</v>
      </c>
      <c r="J493" s="1">
        <v>5</v>
      </c>
    </row>
    <row r="494" spans="2:10" x14ac:dyDescent="0.25">
      <c r="B494" s="25">
        <v>1493</v>
      </c>
      <c r="C494" s="25" t="s">
        <v>31</v>
      </c>
      <c r="D494" s="25" t="s">
        <v>65</v>
      </c>
      <c r="E494" s="25">
        <v>4</v>
      </c>
      <c r="F494" s="25" t="s">
        <v>33</v>
      </c>
      <c r="G494" s="25">
        <v>63</v>
      </c>
      <c r="H494" s="25">
        <v>740000</v>
      </c>
      <c r="I494" s="25">
        <v>1100000</v>
      </c>
      <c r="J494" s="1">
        <v>2</v>
      </c>
    </row>
    <row r="495" spans="2:10" x14ac:dyDescent="0.25">
      <c r="B495" s="25">
        <v>1494</v>
      </c>
      <c r="C495" s="25" t="s">
        <v>34</v>
      </c>
      <c r="D495" s="25" t="s">
        <v>65</v>
      </c>
      <c r="E495" s="25">
        <v>2</v>
      </c>
      <c r="F495" s="25" t="s">
        <v>33</v>
      </c>
      <c r="G495" s="25">
        <v>48</v>
      </c>
      <c r="H495" s="25">
        <v>620000</v>
      </c>
      <c r="I495" s="25">
        <v>1110000</v>
      </c>
      <c r="J495" s="1">
        <v>2</v>
      </c>
    </row>
    <row r="496" spans="2:10" x14ac:dyDescent="0.25">
      <c r="B496" s="25">
        <v>1495</v>
      </c>
      <c r="C496" s="25" t="s">
        <v>31</v>
      </c>
      <c r="D496" s="25" t="s">
        <v>65</v>
      </c>
      <c r="E496" s="25">
        <v>3</v>
      </c>
      <c r="F496" s="25" t="s">
        <v>32</v>
      </c>
      <c r="G496" s="25">
        <v>57</v>
      </c>
      <c r="H496" s="25">
        <v>680000</v>
      </c>
      <c r="I496" s="25">
        <v>1800000</v>
      </c>
      <c r="J496" s="1">
        <v>5</v>
      </c>
    </row>
    <row r="497" spans="2:10" x14ac:dyDescent="0.25">
      <c r="B497" s="25">
        <v>1496</v>
      </c>
      <c r="C497" s="25" t="s">
        <v>31</v>
      </c>
      <c r="D497" s="25" t="s">
        <v>65</v>
      </c>
      <c r="E497" s="25">
        <v>2</v>
      </c>
      <c r="F497" s="25" t="s">
        <v>32</v>
      </c>
      <c r="G497" s="25">
        <v>43</v>
      </c>
      <c r="H497" s="25">
        <v>860000</v>
      </c>
      <c r="I497" s="25">
        <v>1210000</v>
      </c>
      <c r="J497" s="1">
        <v>2</v>
      </c>
    </row>
    <row r="498" spans="2:10" x14ac:dyDescent="0.25">
      <c r="B498" s="25">
        <v>1497</v>
      </c>
      <c r="C498" s="25" t="s">
        <v>31</v>
      </c>
      <c r="D498" s="25" t="s">
        <v>66</v>
      </c>
      <c r="E498" s="25">
        <v>0</v>
      </c>
      <c r="F498" s="25" t="s">
        <v>33</v>
      </c>
      <c r="G498" s="25">
        <v>33</v>
      </c>
      <c r="H498" s="25">
        <v>890000</v>
      </c>
      <c r="I498" s="25">
        <v>1260000</v>
      </c>
      <c r="J498" s="1">
        <v>2</v>
      </c>
    </row>
    <row r="499" spans="2:10" x14ac:dyDescent="0.25">
      <c r="B499" s="25">
        <v>1498</v>
      </c>
      <c r="C499" s="25" t="s">
        <v>31</v>
      </c>
      <c r="D499" s="25" t="s">
        <v>65</v>
      </c>
      <c r="E499" s="25">
        <v>2</v>
      </c>
      <c r="F499" s="25" t="s">
        <v>32</v>
      </c>
      <c r="G499" s="25">
        <v>63</v>
      </c>
      <c r="H499" s="25">
        <v>520000</v>
      </c>
      <c r="I499" s="25">
        <v>1280000</v>
      </c>
      <c r="J499" s="1">
        <v>5</v>
      </c>
    </row>
    <row r="500" spans="2:10" x14ac:dyDescent="0.25">
      <c r="B500" s="25">
        <v>1499</v>
      </c>
      <c r="C500" s="25" t="s">
        <v>34</v>
      </c>
      <c r="D500" s="25" t="s">
        <v>65</v>
      </c>
      <c r="E500" s="25">
        <v>3</v>
      </c>
      <c r="F500" s="25" t="s">
        <v>32</v>
      </c>
      <c r="G500" s="25">
        <v>49</v>
      </c>
      <c r="H500" s="25">
        <v>820000</v>
      </c>
      <c r="I500" s="25">
        <v>2170000</v>
      </c>
      <c r="J500" s="1">
        <v>4</v>
      </c>
    </row>
    <row r="501" spans="2:10" x14ac:dyDescent="0.25">
      <c r="B501" s="25">
        <v>1500</v>
      </c>
      <c r="C501" s="25" t="s">
        <v>31</v>
      </c>
      <c r="D501" s="25" t="s">
        <v>65</v>
      </c>
      <c r="E501" s="25">
        <v>4</v>
      </c>
      <c r="F501" s="25" t="s">
        <v>33</v>
      </c>
      <c r="G501" s="25">
        <v>42</v>
      </c>
      <c r="H501" s="25">
        <v>780000</v>
      </c>
      <c r="I501" s="25">
        <v>950000</v>
      </c>
      <c r="J501" s="1">
        <v>2</v>
      </c>
    </row>
    <row r="502" spans="2:10" x14ac:dyDescent="0.25">
      <c r="B502" s="25">
        <v>1501</v>
      </c>
      <c r="C502" s="25" t="s">
        <v>31</v>
      </c>
      <c r="D502" s="25" t="s">
        <v>66</v>
      </c>
      <c r="E502" s="25">
        <v>0</v>
      </c>
      <c r="F502" s="25" t="s">
        <v>32</v>
      </c>
      <c r="G502" s="25">
        <v>30</v>
      </c>
      <c r="H502" s="25">
        <v>390000</v>
      </c>
      <c r="I502" s="25">
        <v>1230000</v>
      </c>
      <c r="J502" s="1">
        <v>3</v>
      </c>
    </row>
    <row r="503" spans="2:10" x14ac:dyDescent="0.25">
      <c r="B503" s="25">
        <v>1502</v>
      </c>
      <c r="C503" s="25" t="s">
        <v>31</v>
      </c>
      <c r="D503" s="25" t="s">
        <v>66</v>
      </c>
      <c r="E503" s="25">
        <v>0</v>
      </c>
      <c r="F503" s="25" t="s">
        <v>33</v>
      </c>
      <c r="G503" s="25">
        <v>30</v>
      </c>
      <c r="H503" s="25">
        <v>510000</v>
      </c>
      <c r="I503" s="25">
        <v>1470000</v>
      </c>
      <c r="J503" s="1">
        <v>5</v>
      </c>
    </row>
    <row r="504" spans="2:10" x14ac:dyDescent="0.25">
      <c r="B504" s="25">
        <v>1503</v>
      </c>
      <c r="C504" s="25" t="s">
        <v>31</v>
      </c>
      <c r="D504" s="25" t="s">
        <v>65</v>
      </c>
      <c r="E504" s="25">
        <v>2</v>
      </c>
      <c r="F504" s="25" t="s">
        <v>33</v>
      </c>
      <c r="G504" s="25">
        <v>64</v>
      </c>
      <c r="H504" s="25">
        <v>800000</v>
      </c>
      <c r="I504" s="25">
        <v>3010000</v>
      </c>
      <c r="J504" s="1">
        <v>4</v>
      </c>
    </row>
    <row r="505" spans="2:10" x14ac:dyDescent="0.25">
      <c r="B505" s="25">
        <v>1504</v>
      </c>
      <c r="C505" s="25" t="s">
        <v>31</v>
      </c>
      <c r="D505" s="25" t="s">
        <v>66</v>
      </c>
      <c r="E505" s="25">
        <v>0</v>
      </c>
      <c r="F505" s="25" t="s">
        <v>32</v>
      </c>
      <c r="G505" s="25">
        <v>35</v>
      </c>
      <c r="H505" s="25">
        <v>580000</v>
      </c>
      <c r="I505" s="25">
        <v>1400000</v>
      </c>
      <c r="J505" s="1">
        <v>5</v>
      </c>
    </row>
    <row r="506" spans="2:10" x14ac:dyDescent="0.25">
      <c r="B506" s="25">
        <v>1505</v>
      </c>
      <c r="C506" s="25" t="s">
        <v>34</v>
      </c>
      <c r="D506" s="25" t="s">
        <v>64</v>
      </c>
      <c r="E506" s="25">
        <v>0</v>
      </c>
      <c r="F506" s="25" t="s">
        <v>33</v>
      </c>
      <c r="G506" s="25">
        <v>41</v>
      </c>
      <c r="H506" s="25">
        <v>520000</v>
      </c>
      <c r="I506" s="25">
        <v>1480000</v>
      </c>
      <c r="J506" s="1">
        <v>5</v>
      </c>
    </row>
    <row r="507" spans="2:10" x14ac:dyDescent="0.25">
      <c r="B507" s="25">
        <v>1506</v>
      </c>
      <c r="C507" s="25" t="s">
        <v>31</v>
      </c>
      <c r="D507" s="25" t="s">
        <v>65</v>
      </c>
      <c r="E507" s="25">
        <v>2</v>
      </c>
      <c r="F507" s="25" t="s">
        <v>32</v>
      </c>
      <c r="G507" s="25">
        <v>61</v>
      </c>
      <c r="H507" s="25">
        <v>590000</v>
      </c>
      <c r="I507" s="25">
        <v>1690000</v>
      </c>
      <c r="J507" s="1">
        <v>5</v>
      </c>
    </row>
    <row r="508" spans="2:10" x14ac:dyDescent="0.25">
      <c r="B508" s="25">
        <v>1507</v>
      </c>
      <c r="C508" s="25" t="s">
        <v>31</v>
      </c>
      <c r="D508" s="25" t="s">
        <v>65</v>
      </c>
      <c r="E508" s="25">
        <v>3</v>
      </c>
      <c r="F508" s="25" t="s">
        <v>33</v>
      </c>
      <c r="G508" s="25">
        <v>41</v>
      </c>
      <c r="H508" s="25">
        <v>840000</v>
      </c>
      <c r="I508" s="25">
        <v>2110000</v>
      </c>
      <c r="J508" s="1">
        <v>4</v>
      </c>
    </row>
    <row r="509" spans="2:10" x14ac:dyDescent="0.25">
      <c r="B509" s="25">
        <v>1508</v>
      </c>
      <c r="C509" s="25" t="s">
        <v>31</v>
      </c>
      <c r="D509" s="25" t="s">
        <v>65</v>
      </c>
      <c r="E509" s="25">
        <v>2</v>
      </c>
      <c r="F509" s="25" t="s">
        <v>33</v>
      </c>
      <c r="G509" s="25">
        <v>44</v>
      </c>
      <c r="H509" s="25">
        <v>1080000</v>
      </c>
      <c r="I509" s="25">
        <v>2180000</v>
      </c>
      <c r="J509" s="1">
        <v>4</v>
      </c>
    </row>
    <row r="510" spans="2:10" x14ac:dyDescent="0.25">
      <c r="B510" s="25">
        <v>1509</v>
      </c>
      <c r="C510" s="25" t="s">
        <v>34</v>
      </c>
      <c r="D510" s="25" t="s">
        <v>65</v>
      </c>
      <c r="E510" s="25">
        <v>2</v>
      </c>
      <c r="F510" s="25" t="s">
        <v>33</v>
      </c>
      <c r="G510" s="25">
        <v>64</v>
      </c>
      <c r="H510" s="25">
        <v>560000</v>
      </c>
      <c r="I510" s="25">
        <v>1820000</v>
      </c>
      <c r="J510" s="1">
        <v>5</v>
      </c>
    </row>
    <row r="511" spans="2:10" x14ac:dyDescent="0.25">
      <c r="B511" s="25">
        <v>1510</v>
      </c>
      <c r="C511" s="25" t="s">
        <v>31</v>
      </c>
      <c r="D511" s="25" t="s">
        <v>66</v>
      </c>
      <c r="E511" s="25">
        <v>0</v>
      </c>
      <c r="F511" s="25" t="s">
        <v>32</v>
      </c>
      <c r="G511" s="25">
        <v>30</v>
      </c>
      <c r="H511" s="25">
        <v>340000</v>
      </c>
      <c r="I511" s="25">
        <v>730000</v>
      </c>
      <c r="J511" s="1">
        <v>3</v>
      </c>
    </row>
    <row r="512" spans="2:10" x14ac:dyDescent="0.25">
      <c r="B512" s="25">
        <v>1511</v>
      </c>
      <c r="C512" s="25" t="s">
        <v>34</v>
      </c>
      <c r="D512" s="25" t="s">
        <v>65</v>
      </c>
      <c r="E512" s="25">
        <v>3</v>
      </c>
      <c r="F512" s="25" t="s">
        <v>33</v>
      </c>
      <c r="G512" s="25">
        <v>60</v>
      </c>
      <c r="H512" s="25">
        <v>600000</v>
      </c>
      <c r="I512" s="25">
        <v>1670000</v>
      </c>
      <c r="J512" s="1">
        <v>5</v>
      </c>
    </row>
    <row r="513" spans="2:10" x14ac:dyDescent="0.25">
      <c r="B513" s="25">
        <v>1512</v>
      </c>
      <c r="C513" s="25" t="s">
        <v>31</v>
      </c>
      <c r="D513" s="25" t="s">
        <v>66</v>
      </c>
      <c r="E513" s="25">
        <v>0</v>
      </c>
      <c r="F513" s="25" t="s">
        <v>33</v>
      </c>
      <c r="G513" s="25">
        <v>34</v>
      </c>
      <c r="H513" s="25">
        <v>640000</v>
      </c>
      <c r="I513" s="25">
        <v>1520000</v>
      </c>
      <c r="J513" s="1">
        <v>5</v>
      </c>
    </row>
    <row r="514" spans="2:10" x14ac:dyDescent="0.25">
      <c r="B514" s="25">
        <v>1513</v>
      </c>
      <c r="C514" s="25" t="s">
        <v>31</v>
      </c>
      <c r="D514" s="25" t="s">
        <v>65</v>
      </c>
      <c r="E514" s="25">
        <v>3</v>
      </c>
      <c r="F514" s="25" t="s">
        <v>33</v>
      </c>
      <c r="G514" s="25">
        <v>42</v>
      </c>
      <c r="H514" s="25">
        <v>580000</v>
      </c>
      <c r="I514" s="25">
        <v>1210000</v>
      </c>
      <c r="J514" s="1">
        <v>5</v>
      </c>
    </row>
    <row r="515" spans="2:10" x14ac:dyDescent="0.25">
      <c r="B515" s="25">
        <v>1514</v>
      </c>
      <c r="C515" s="25" t="s">
        <v>31</v>
      </c>
      <c r="D515" s="25" t="s">
        <v>66</v>
      </c>
      <c r="E515" s="25">
        <v>0</v>
      </c>
      <c r="F515" s="25" t="s">
        <v>33</v>
      </c>
      <c r="G515" s="25">
        <v>38</v>
      </c>
      <c r="H515" s="25">
        <v>340000</v>
      </c>
      <c r="I515" s="25">
        <v>1140000</v>
      </c>
      <c r="J515" s="1">
        <v>3</v>
      </c>
    </row>
    <row r="516" spans="2:10" x14ac:dyDescent="0.25">
      <c r="B516" s="25">
        <v>1515</v>
      </c>
      <c r="C516" s="25" t="s">
        <v>34</v>
      </c>
      <c r="D516" s="25" t="s">
        <v>65</v>
      </c>
      <c r="E516" s="25">
        <v>2</v>
      </c>
      <c r="F516" s="25" t="s">
        <v>33</v>
      </c>
      <c r="G516" s="25">
        <v>60</v>
      </c>
      <c r="H516" s="25">
        <v>500000</v>
      </c>
      <c r="I516" s="25">
        <v>2090000</v>
      </c>
      <c r="J516" s="1">
        <v>1</v>
      </c>
    </row>
    <row r="517" spans="2:10" x14ac:dyDescent="0.25">
      <c r="B517" s="25">
        <v>1516</v>
      </c>
      <c r="C517" s="25" t="s">
        <v>31</v>
      </c>
      <c r="D517" s="25" t="s">
        <v>66</v>
      </c>
      <c r="E517" s="25">
        <v>0</v>
      </c>
      <c r="F517" s="25" t="s">
        <v>33</v>
      </c>
      <c r="G517" s="25">
        <v>31</v>
      </c>
      <c r="H517" s="25">
        <v>270000</v>
      </c>
      <c r="I517" s="25">
        <v>730000</v>
      </c>
      <c r="J517" s="1">
        <v>3</v>
      </c>
    </row>
    <row r="518" spans="2:10" x14ac:dyDescent="0.25">
      <c r="B518" s="25">
        <v>1517</v>
      </c>
      <c r="C518" s="25" t="s">
        <v>34</v>
      </c>
      <c r="D518" s="25" t="s">
        <v>65</v>
      </c>
      <c r="E518" s="25">
        <v>2</v>
      </c>
      <c r="F518" s="25" t="s">
        <v>33</v>
      </c>
      <c r="G518" s="25">
        <v>48</v>
      </c>
      <c r="H518" s="25">
        <v>390000</v>
      </c>
      <c r="I518" s="25">
        <v>1130000</v>
      </c>
      <c r="J518" s="1">
        <v>3</v>
      </c>
    </row>
    <row r="519" spans="2:10" x14ac:dyDescent="0.25">
      <c r="B519" s="25">
        <v>1518</v>
      </c>
      <c r="C519" s="25" t="s">
        <v>34</v>
      </c>
      <c r="D519" s="25" t="s">
        <v>65</v>
      </c>
      <c r="E519" s="25">
        <v>3</v>
      </c>
      <c r="F519" s="25" t="s">
        <v>33</v>
      </c>
      <c r="G519" s="25">
        <v>57</v>
      </c>
      <c r="H519" s="25">
        <v>430000</v>
      </c>
      <c r="I519" s="25">
        <v>1070000</v>
      </c>
      <c r="J519" s="1">
        <v>3</v>
      </c>
    </row>
    <row r="520" spans="2:10" x14ac:dyDescent="0.25">
      <c r="B520" s="25">
        <v>1519</v>
      </c>
      <c r="C520" s="25" t="s">
        <v>31</v>
      </c>
      <c r="D520" s="25" t="s">
        <v>65</v>
      </c>
      <c r="E520" s="25">
        <v>3</v>
      </c>
      <c r="F520" s="25" t="s">
        <v>33</v>
      </c>
      <c r="G520" s="25">
        <v>61</v>
      </c>
      <c r="H520" s="25">
        <v>570000</v>
      </c>
      <c r="I520" s="25">
        <v>1430000</v>
      </c>
      <c r="J520" s="1">
        <v>5</v>
      </c>
    </row>
    <row r="521" spans="2:10" x14ac:dyDescent="0.25">
      <c r="B521" s="25">
        <v>1520</v>
      </c>
      <c r="C521" s="25" t="s">
        <v>31</v>
      </c>
      <c r="D521" s="25" t="s">
        <v>65</v>
      </c>
      <c r="E521" s="25">
        <v>3</v>
      </c>
      <c r="F521" s="25" t="s">
        <v>32</v>
      </c>
      <c r="G521" s="25">
        <v>61</v>
      </c>
      <c r="H521" s="25">
        <v>940000</v>
      </c>
      <c r="I521" s="25">
        <v>2100000</v>
      </c>
      <c r="J521" s="1">
        <v>4</v>
      </c>
    </row>
    <row r="522" spans="2:10" x14ac:dyDescent="0.25">
      <c r="B522" s="25">
        <v>1521</v>
      </c>
      <c r="C522" s="25" t="s">
        <v>31</v>
      </c>
      <c r="D522" s="25" t="s">
        <v>65</v>
      </c>
      <c r="E522" s="25">
        <v>2</v>
      </c>
      <c r="F522" s="25" t="s">
        <v>32</v>
      </c>
      <c r="G522" s="25">
        <v>45</v>
      </c>
      <c r="H522" s="25">
        <v>830000</v>
      </c>
      <c r="I522" s="25">
        <v>1260000</v>
      </c>
      <c r="J522" s="1">
        <v>2</v>
      </c>
    </row>
    <row r="523" spans="2:10" x14ac:dyDescent="0.25">
      <c r="B523" s="25">
        <v>1522</v>
      </c>
      <c r="C523" s="25" t="s">
        <v>31</v>
      </c>
      <c r="D523" s="25" t="s">
        <v>65</v>
      </c>
      <c r="E523" s="25">
        <v>4</v>
      </c>
      <c r="F523" s="25" t="s">
        <v>32</v>
      </c>
      <c r="G523" s="25">
        <v>64</v>
      </c>
      <c r="H523" s="25">
        <v>590000</v>
      </c>
      <c r="I523" s="25">
        <v>1470000</v>
      </c>
      <c r="J523" s="1">
        <v>5</v>
      </c>
    </row>
    <row r="524" spans="2:10" x14ac:dyDescent="0.25">
      <c r="B524" s="25">
        <v>1523</v>
      </c>
      <c r="C524" s="25" t="s">
        <v>31</v>
      </c>
      <c r="D524" s="25" t="s">
        <v>65</v>
      </c>
      <c r="E524" s="25">
        <v>4</v>
      </c>
      <c r="F524" s="25" t="s">
        <v>32</v>
      </c>
      <c r="G524" s="25">
        <v>51</v>
      </c>
      <c r="H524" s="25">
        <v>540000</v>
      </c>
      <c r="I524" s="25">
        <v>1610000</v>
      </c>
      <c r="J524" s="1">
        <v>5</v>
      </c>
    </row>
    <row r="525" spans="2:10" x14ac:dyDescent="0.25">
      <c r="B525" s="25">
        <v>1524</v>
      </c>
      <c r="C525" s="25" t="s">
        <v>34</v>
      </c>
      <c r="D525" s="25" t="s">
        <v>65</v>
      </c>
      <c r="E525" s="25">
        <v>4</v>
      </c>
      <c r="F525" s="25" t="s">
        <v>33</v>
      </c>
      <c r="G525" s="25">
        <v>42</v>
      </c>
      <c r="H525" s="25">
        <v>570000</v>
      </c>
      <c r="I525" s="25">
        <v>1530000</v>
      </c>
      <c r="J525" s="1">
        <v>5</v>
      </c>
    </row>
    <row r="526" spans="2:10" x14ac:dyDescent="0.25">
      <c r="B526" s="25">
        <v>1525</v>
      </c>
      <c r="C526" s="25" t="s">
        <v>34</v>
      </c>
      <c r="D526" s="25" t="s">
        <v>65</v>
      </c>
      <c r="E526" s="25">
        <v>2</v>
      </c>
      <c r="F526" s="25" t="s">
        <v>33</v>
      </c>
      <c r="G526" s="25">
        <v>56</v>
      </c>
      <c r="H526" s="25">
        <v>540000</v>
      </c>
      <c r="I526" s="25">
        <v>1770000</v>
      </c>
      <c r="J526" s="1">
        <v>5</v>
      </c>
    </row>
    <row r="527" spans="2:10" x14ac:dyDescent="0.25">
      <c r="B527" s="25">
        <v>1526</v>
      </c>
      <c r="C527" s="25" t="s">
        <v>31</v>
      </c>
      <c r="D527" s="25" t="s">
        <v>65</v>
      </c>
      <c r="E527" s="25">
        <v>3</v>
      </c>
      <c r="F527" s="25" t="s">
        <v>33</v>
      </c>
      <c r="G527" s="25">
        <v>47</v>
      </c>
      <c r="H527" s="25">
        <v>350000</v>
      </c>
      <c r="I527" s="25">
        <v>820000</v>
      </c>
      <c r="J527" s="1">
        <v>3</v>
      </c>
    </row>
    <row r="528" spans="2:10" x14ac:dyDescent="0.25">
      <c r="B528" s="25">
        <v>1527</v>
      </c>
      <c r="C528" s="25" t="s">
        <v>34</v>
      </c>
      <c r="D528" s="25" t="s">
        <v>65</v>
      </c>
      <c r="E528" s="25">
        <v>3</v>
      </c>
      <c r="F528" s="25" t="s">
        <v>32</v>
      </c>
      <c r="G528" s="25">
        <v>64</v>
      </c>
      <c r="H528" s="25">
        <v>600000</v>
      </c>
      <c r="I528" s="25">
        <v>1070000</v>
      </c>
      <c r="J528" s="1">
        <v>2</v>
      </c>
    </row>
    <row r="529" spans="2:10" x14ac:dyDescent="0.25">
      <c r="B529" s="25">
        <v>1528</v>
      </c>
      <c r="C529" s="25" t="s">
        <v>31</v>
      </c>
      <c r="D529" s="25" t="s">
        <v>66</v>
      </c>
      <c r="E529" s="25">
        <v>0</v>
      </c>
      <c r="F529" s="25" t="s">
        <v>33</v>
      </c>
      <c r="G529" s="25">
        <v>30</v>
      </c>
      <c r="H529" s="25">
        <v>750000</v>
      </c>
      <c r="I529" s="25">
        <v>1020000</v>
      </c>
      <c r="J529" s="1">
        <v>2</v>
      </c>
    </row>
    <row r="530" spans="2:10" x14ac:dyDescent="0.25">
      <c r="B530" s="25">
        <v>1529</v>
      </c>
      <c r="C530" s="25" t="s">
        <v>31</v>
      </c>
      <c r="D530" s="25" t="s">
        <v>65</v>
      </c>
      <c r="E530" s="25">
        <v>3</v>
      </c>
      <c r="F530" s="25" t="s">
        <v>32</v>
      </c>
      <c r="G530" s="25">
        <v>50</v>
      </c>
      <c r="H530" s="25">
        <v>470000</v>
      </c>
      <c r="I530" s="25">
        <v>1240000</v>
      </c>
      <c r="J530" s="1">
        <v>3</v>
      </c>
    </row>
    <row r="531" spans="2:10" x14ac:dyDescent="0.25">
      <c r="B531" s="25">
        <v>1530</v>
      </c>
      <c r="C531" s="25" t="s">
        <v>31</v>
      </c>
      <c r="D531" s="25" t="s">
        <v>65</v>
      </c>
      <c r="E531" s="25">
        <v>3</v>
      </c>
      <c r="F531" s="25" t="s">
        <v>32</v>
      </c>
      <c r="G531" s="25">
        <v>41</v>
      </c>
      <c r="H531" s="25">
        <v>630000</v>
      </c>
      <c r="I531" s="25">
        <v>1600000</v>
      </c>
      <c r="J531" s="1">
        <v>5</v>
      </c>
    </row>
    <row r="532" spans="2:10" x14ac:dyDescent="0.25">
      <c r="B532" s="25">
        <v>1531</v>
      </c>
      <c r="C532" s="25" t="s">
        <v>31</v>
      </c>
      <c r="D532" s="25" t="s">
        <v>65</v>
      </c>
      <c r="E532" s="25">
        <v>4</v>
      </c>
      <c r="F532" s="25" t="s">
        <v>33</v>
      </c>
      <c r="G532" s="25">
        <v>65</v>
      </c>
      <c r="H532" s="25">
        <v>400000</v>
      </c>
      <c r="I532" s="25">
        <v>1960000</v>
      </c>
      <c r="J532" s="1">
        <v>1</v>
      </c>
    </row>
    <row r="533" spans="2:10" x14ac:dyDescent="0.25">
      <c r="B533" s="25">
        <v>1532</v>
      </c>
      <c r="C533" s="25" t="s">
        <v>31</v>
      </c>
      <c r="D533" s="25" t="s">
        <v>65</v>
      </c>
      <c r="E533" s="25">
        <v>3</v>
      </c>
      <c r="F533" s="25" t="s">
        <v>33</v>
      </c>
      <c r="G533" s="25">
        <v>60</v>
      </c>
      <c r="H533" s="25">
        <v>320000</v>
      </c>
      <c r="I533" s="25">
        <v>870000</v>
      </c>
      <c r="J533" s="1">
        <v>3</v>
      </c>
    </row>
    <row r="534" spans="2:10" x14ac:dyDescent="0.25">
      <c r="B534" s="25">
        <v>1533</v>
      </c>
      <c r="C534" s="25" t="s">
        <v>31</v>
      </c>
      <c r="D534" s="25" t="s">
        <v>64</v>
      </c>
      <c r="E534" s="25">
        <v>0</v>
      </c>
      <c r="F534" s="25" t="s">
        <v>33</v>
      </c>
      <c r="G534" s="25">
        <v>37</v>
      </c>
      <c r="H534" s="25">
        <v>540000</v>
      </c>
      <c r="I534" s="25">
        <v>1480000</v>
      </c>
      <c r="J534" s="1">
        <v>5</v>
      </c>
    </row>
    <row r="535" spans="2:10" x14ac:dyDescent="0.25">
      <c r="B535" s="25">
        <v>1534</v>
      </c>
      <c r="C535" s="25" t="s">
        <v>31</v>
      </c>
      <c r="D535" s="25" t="s">
        <v>65</v>
      </c>
      <c r="E535" s="25">
        <v>3</v>
      </c>
      <c r="F535" s="25" t="s">
        <v>32</v>
      </c>
      <c r="G535" s="25">
        <v>42</v>
      </c>
      <c r="H535" s="25">
        <v>290000</v>
      </c>
      <c r="I535" s="25">
        <v>710000</v>
      </c>
      <c r="J535" s="1">
        <v>3</v>
      </c>
    </row>
    <row r="536" spans="2:10" x14ac:dyDescent="0.25">
      <c r="B536" s="25">
        <v>1535</v>
      </c>
      <c r="C536" s="25" t="s">
        <v>31</v>
      </c>
      <c r="D536" s="25" t="s">
        <v>64</v>
      </c>
      <c r="E536" s="25">
        <v>0</v>
      </c>
      <c r="F536" s="25" t="s">
        <v>32</v>
      </c>
      <c r="G536" s="25">
        <v>44</v>
      </c>
      <c r="H536" s="25">
        <v>330000</v>
      </c>
      <c r="I536" s="25">
        <v>2080000</v>
      </c>
      <c r="J536" s="1">
        <v>1</v>
      </c>
    </row>
    <row r="537" spans="2:10" x14ac:dyDescent="0.25">
      <c r="B537" s="25">
        <v>1536</v>
      </c>
      <c r="C537" s="25" t="s">
        <v>34</v>
      </c>
      <c r="D537" s="25" t="s">
        <v>65</v>
      </c>
      <c r="E537" s="25">
        <v>4</v>
      </c>
      <c r="F537" s="25" t="s">
        <v>33</v>
      </c>
      <c r="G537" s="25">
        <v>54</v>
      </c>
      <c r="H537" s="25">
        <v>420000</v>
      </c>
      <c r="I537" s="25">
        <v>2330000</v>
      </c>
      <c r="J537" s="1">
        <v>1</v>
      </c>
    </row>
    <row r="538" spans="2:10" x14ac:dyDescent="0.25">
      <c r="B538" s="25">
        <v>1537</v>
      </c>
      <c r="C538" s="25" t="s">
        <v>31</v>
      </c>
      <c r="D538" s="25" t="s">
        <v>65</v>
      </c>
      <c r="E538" s="25">
        <v>4</v>
      </c>
      <c r="F538" s="25" t="s">
        <v>32</v>
      </c>
      <c r="G538" s="25">
        <v>51</v>
      </c>
      <c r="H538" s="25">
        <v>620000</v>
      </c>
      <c r="I538" s="25">
        <v>1730000</v>
      </c>
      <c r="J538" s="1">
        <v>5</v>
      </c>
    </row>
    <row r="539" spans="2:10" x14ac:dyDescent="0.25">
      <c r="B539" s="25">
        <v>1538</v>
      </c>
      <c r="C539" s="25" t="s">
        <v>31</v>
      </c>
      <c r="D539" s="25" t="s">
        <v>65</v>
      </c>
      <c r="E539" s="25">
        <v>3</v>
      </c>
      <c r="F539" s="25" t="s">
        <v>33</v>
      </c>
      <c r="G539" s="25">
        <v>51</v>
      </c>
      <c r="H539" s="25">
        <v>780000</v>
      </c>
      <c r="I539" s="25">
        <v>1210000</v>
      </c>
      <c r="J539" s="1">
        <v>2</v>
      </c>
    </row>
    <row r="540" spans="2:10" x14ac:dyDescent="0.25">
      <c r="B540" s="25">
        <v>1539</v>
      </c>
      <c r="C540" s="25" t="s">
        <v>34</v>
      </c>
      <c r="D540" s="25" t="s">
        <v>65</v>
      </c>
      <c r="E540" s="25">
        <v>2</v>
      </c>
      <c r="F540" s="25" t="s">
        <v>32</v>
      </c>
      <c r="G540" s="25">
        <v>47</v>
      </c>
      <c r="H540" s="25">
        <v>460000</v>
      </c>
      <c r="I540" s="25">
        <v>2360000</v>
      </c>
      <c r="J540" s="1">
        <v>1</v>
      </c>
    </row>
    <row r="541" spans="2:10" x14ac:dyDescent="0.25">
      <c r="B541" s="25">
        <v>1540</v>
      </c>
      <c r="C541" s="25" t="s">
        <v>31</v>
      </c>
      <c r="D541" s="25" t="s">
        <v>65</v>
      </c>
      <c r="E541" s="25">
        <v>3</v>
      </c>
      <c r="F541" s="25" t="s">
        <v>33</v>
      </c>
      <c r="G541" s="25">
        <v>62</v>
      </c>
      <c r="H541" s="25">
        <v>1020000</v>
      </c>
      <c r="I541" s="25">
        <v>2090000</v>
      </c>
      <c r="J541" s="1">
        <v>4</v>
      </c>
    </row>
    <row r="542" spans="2:10" x14ac:dyDescent="0.25">
      <c r="B542" s="25">
        <v>1541</v>
      </c>
      <c r="C542" s="25" t="s">
        <v>31</v>
      </c>
      <c r="D542" s="25" t="s">
        <v>65</v>
      </c>
      <c r="E542" s="25">
        <v>2</v>
      </c>
      <c r="F542" s="25" t="s">
        <v>33</v>
      </c>
      <c r="G542" s="25">
        <v>45</v>
      </c>
      <c r="H542" s="25">
        <v>420000</v>
      </c>
      <c r="I542" s="25">
        <v>1300000</v>
      </c>
      <c r="J542" s="1">
        <v>3</v>
      </c>
    </row>
    <row r="543" spans="2:10" x14ac:dyDescent="0.25">
      <c r="B543" s="25">
        <v>1542</v>
      </c>
      <c r="C543" s="25" t="s">
        <v>34</v>
      </c>
      <c r="D543" s="25" t="s">
        <v>65</v>
      </c>
      <c r="E543" s="25">
        <v>2</v>
      </c>
      <c r="F543" s="25" t="s">
        <v>32</v>
      </c>
      <c r="G543" s="25">
        <v>65</v>
      </c>
      <c r="H543" s="25">
        <v>560000</v>
      </c>
      <c r="I543" s="25">
        <v>1670000</v>
      </c>
      <c r="J543" s="1">
        <v>5</v>
      </c>
    </row>
    <row r="544" spans="2:10" x14ac:dyDescent="0.25">
      <c r="B544" s="25">
        <v>1543</v>
      </c>
      <c r="C544" s="25" t="s">
        <v>34</v>
      </c>
      <c r="D544" s="25" t="s">
        <v>65</v>
      </c>
      <c r="E544" s="25">
        <v>2</v>
      </c>
      <c r="F544" s="25" t="s">
        <v>33</v>
      </c>
      <c r="G544" s="25">
        <v>41</v>
      </c>
      <c r="H544" s="25">
        <v>580000</v>
      </c>
      <c r="I544" s="25">
        <v>1740000</v>
      </c>
      <c r="J544" s="1">
        <v>5</v>
      </c>
    </row>
    <row r="545" spans="2:10" x14ac:dyDescent="0.25">
      <c r="B545" s="25">
        <v>1544</v>
      </c>
      <c r="C545" s="25" t="s">
        <v>34</v>
      </c>
      <c r="D545" s="25" t="s">
        <v>65</v>
      </c>
      <c r="E545" s="25">
        <v>4</v>
      </c>
      <c r="F545" s="25" t="s">
        <v>33</v>
      </c>
      <c r="G545" s="25">
        <v>47</v>
      </c>
      <c r="H545" s="25">
        <v>670000</v>
      </c>
      <c r="I545" s="25">
        <v>1550000</v>
      </c>
      <c r="J545" s="1">
        <v>5</v>
      </c>
    </row>
    <row r="546" spans="2:10" x14ac:dyDescent="0.25">
      <c r="B546" s="25">
        <v>1545</v>
      </c>
      <c r="C546" s="25" t="s">
        <v>31</v>
      </c>
      <c r="D546" s="25" t="s">
        <v>65</v>
      </c>
      <c r="E546" s="25">
        <v>3</v>
      </c>
      <c r="F546" s="25" t="s">
        <v>33</v>
      </c>
      <c r="G546" s="25">
        <v>61</v>
      </c>
      <c r="H546" s="25">
        <v>280000</v>
      </c>
      <c r="I546" s="25">
        <v>1180000</v>
      </c>
      <c r="J546" s="1">
        <v>3</v>
      </c>
    </row>
    <row r="547" spans="2:10" x14ac:dyDescent="0.25">
      <c r="B547" s="25">
        <v>1546</v>
      </c>
      <c r="C547" s="25" t="s">
        <v>31</v>
      </c>
      <c r="D547" s="25" t="s">
        <v>65</v>
      </c>
      <c r="E547" s="25">
        <v>2</v>
      </c>
      <c r="F547" s="25" t="s">
        <v>32</v>
      </c>
      <c r="G547" s="25">
        <v>42</v>
      </c>
      <c r="H547" s="25">
        <v>280000</v>
      </c>
      <c r="I547" s="25">
        <v>1070000</v>
      </c>
      <c r="J547" s="1">
        <v>3</v>
      </c>
    </row>
    <row r="548" spans="2:10" x14ac:dyDescent="0.25">
      <c r="B548" s="25">
        <v>1547</v>
      </c>
      <c r="C548" s="25" t="s">
        <v>34</v>
      </c>
      <c r="D548" s="25" t="s">
        <v>65</v>
      </c>
      <c r="E548" s="25">
        <v>2</v>
      </c>
      <c r="F548" s="25" t="s">
        <v>32</v>
      </c>
      <c r="G548" s="25">
        <v>49</v>
      </c>
      <c r="H548" s="25">
        <v>550000</v>
      </c>
      <c r="I548" s="25">
        <v>1800000</v>
      </c>
      <c r="J548" s="1">
        <v>5</v>
      </c>
    </row>
    <row r="549" spans="2:10" x14ac:dyDescent="0.25">
      <c r="B549" s="25">
        <v>1548</v>
      </c>
      <c r="C549" s="25" t="s">
        <v>31</v>
      </c>
      <c r="D549" s="25" t="s">
        <v>65</v>
      </c>
      <c r="E549" s="25">
        <v>4</v>
      </c>
      <c r="F549" s="25" t="s">
        <v>33</v>
      </c>
      <c r="G549" s="25">
        <v>43</v>
      </c>
      <c r="H549" s="25">
        <v>1090000</v>
      </c>
      <c r="I549" s="25">
        <v>1890000</v>
      </c>
      <c r="J549" s="1">
        <v>4</v>
      </c>
    </row>
    <row r="550" spans="2:10" x14ac:dyDescent="0.25">
      <c r="B550" s="25">
        <v>1549</v>
      </c>
      <c r="C550" s="25" t="s">
        <v>31</v>
      </c>
      <c r="D550" s="25" t="s">
        <v>66</v>
      </c>
      <c r="E550" s="25">
        <v>0</v>
      </c>
      <c r="F550" s="25" t="s">
        <v>33</v>
      </c>
      <c r="G550" s="25">
        <v>31</v>
      </c>
      <c r="H550" s="25">
        <v>550000</v>
      </c>
      <c r="I550" s="25">
        <v>1690000</v>
      </c>
      <c r="J550" s="1">
        <v>5</v>
      </c>
    </row>
    <row r="551" spans="2:10" x14ac:dyDescent="0.25">
      <c r="B551" s="25">
        <v>1550</v>
      </c>
      <c r="C551" s="25" t="s">
        <v>34</v>
      </c>
      <c r="D551" s="25" t="s">
        <v>65</v>
      </c>
      <c r="E551" s="25">
        <v>2</v>
      </c>
      <c r="F551" s="25" t="s">
        <v>33</v>
      </c>
      <c r="G551" s="25">
        <v>54</v>
      </c>
      <c r="H551" s="25">
        <v>620000</v>
      </c>
      <c r="I551" s="25">
        <v>1510000</v>
      </c>
      <c r="J551" s="1">
        <v>5</v>
      </c>
    </row>
    <row r="552" spans="2:10" x14ac:dyDescent="0.25">
      <c r="B552" s="25">
        <v>1551</v>
      </c>
      <c r="C552" s="25" t="s">
        <v>31</v>
      </c>
      <c r="D552" s="25" t="s">
        <v>65</v>
      </c>
      <c r="E552" s="25">
        <v>2</v>
      </c>
      <c r="F552" s="25" t="s">
        <v>32</v>
      </c>
      <c r="G552" s="25">
        <v>53</v>
      </c>
      <c r="H552" s="25">
        <v>900000</v>
      </c>
      <c r="I552" s="25">
        <v>3450000</v>
      </c>
      <c r="J552" s="1">
        <v>4</v>
      </c>
    </row>
    <row r="553" spans="2:10" x14ac:dyDescent="0.25">
      <c r="B553" s="25">
        <v>1552</v>
      </c>
      <c r="C553" s="25" t="s">
        <v>31</v>
      </c>
      <c r="D553" s="25" t="s">
        <v>66</v>
      </c>
      <c r="E553" s="25">
        <v>0</v>
      </c>
      <c r="F553" s="25" t="s">
        <v>33</v>
      </c>
      <c r="G553" s="25">
        <v>35</v>
      </c>
      <c r="H553" s="25">
        <v>280000</v>
      </c>
      <c r="I553" s="25">
        <v>950000</v>
      </c>
      <c r="J553" s="1">
        <v>3</v>
      </c>
    </row>
    <row r="554" spans="2:10" x14ac:dyDescent="0.25">
      <c r="B554" s="25">
        <v>1553</v>
      </c>
      <c r="C554" s="25" t="s">
        <v>34</v>
      </c>
      <c r="D554" s="25" t="s">
        <v>65</v>
      </c>
      <c r="E554" s="25">
        <v>2</v>
      </c>
      <c r="F554" s="25" t="s">
        <v>32</v>
      </c>
      <c r="G554" s="25">
        <v>48</v>
      </c>
      <c r="H554" s="25">
        <v>510000</v>
      </c>
      <c r="I554" s="25">
        <v>1650000</v>
      </c>
      <c r="J554" s="1">
        <v>5</v>
      </c>
    </row>
    <row r="555" spans="2:10" x14ac:dyDescent="0.25">
      <c r="B555" s="25">
        <v>1554</v>
      </c>
      <c r="C555" s="25" t="s">
        <v>31</v>
      </c>
      <c r="D555" s="25" t="s">
        <v>65</v>
      </c>
      <c r="E555" s="25">
        <v>4</v>
      </c>
      <c r="F555" s="25" t="s">
        <v>33</v>
      </c>
      <c r="G555" s="25">
        <v>55</v>
      </c>
      <c r="H555" s="25">
        <v>830000</v>
      </c>
      <c r="I555" s="25">
        <v>1870000</v>
      </c>
      <c r="J555" s="1">
        <v>4</v>
      </c>
    </row>
    <row r="556" spans="2:10" x14ac:dyDescent="0.25">
      <c r="B556" s="25">
        <v>1555</v>
      </c>
      <c r="C556" s="25" t="s">
        <v>31</v>
      </c>
      <c r="D556" s="25" t="s">
        <v>66</v>
      </c>
      <c r="E556" s="25">
        <v>0</v>
      </c>
      <c r="F556" s="25" t="s">
        <v>33</v>
      </c>
      <c r="G556" s="25">
        <v>35</v>
      </c>
      <c r="H556" s="25">
        <v>600000</v>
      </c>
      <c r="I556" s="25">
        <v>1810000</v>
      </c>
      <c r="J556" s="1">
        <v>5</v>
      </c>
    </row>
    <row r="557" spans="2:10" x14ac:dyDescent="0.25">
      <c r="B557" s="25">
        <v>1556</v>
      </c>
      <c r="C557" s="25" t="s">
        <v>31</v>
      </c>
      <c r="D557" s="25" t="s">
        <v>65</v>
      </c>
      <c r="E557" s="25">
        <v>2</v>
      </c>
      <c r="F557" s="25" t="s">
        <v>33</v>
      </c>
      <c r="G557" s="25">
        <v>60</v>
      </c>
      <c r="H557" s="25">
        <v>440000</v>
      </c>
      <c r="I557" s="25">
        <v>2010000</v>
      </c>
      <c r="J557" s="1">
        <v>1</v>
      </c>
    </row>
    <row r="558" spans="2:10" x14ac:dyDescent="0.25">
      <c r="B558" s="25">
        <v>1557</v>
      </c>
      <c r="C558" s="25" t="s">
        <v>34</v>
      </c>
      <c r="D558" s="25" t="s">
        <v>65</v>
      </c>
      <c r="E558" s="25">
        <v>3</v>
      </c>
      <c r="F558" s="25" t="s">
        <v>33</v>
      </c>
      <c r="G558" s="25">
        <v>54</v>
      </c>
      <c r="H558" s="25">
        <v>560000</v>
      </c>
      <c r="I558" s="25">
        <v>1640000</v>
      </c>
      <c r="J558" s="1">
        <v>5</v>
      </c>
    </row>
    <row r="559" spans="2:10" x14ac:dyDescent="0.25">
      <c r="B559" s="25">
        <v>1558</v>
      </c>
      <c r="C559" s="25" t="s">
        <v>31</v>
      </c>
      <c r="D559" s="25" t="s">
        <v>66</v>
      </c>
      <c r="E559" s="25">
        <v>0</v>
      </c>
      <c r="F559" s="25" t="s">
        <v>33</v>
      </c>
      <c r="G559" s="25">
        <v>36</v>
      </c>
      <c r="H559" s="25">
        <v>290000</v>
      </c>
      <c r="I559" s="25">
        <v>1200000</v>
      </c>
      <c r="J559" s="1">
        <v>3</v>
      </c>
    </row>
    <row r="560" spans="2:10" x14ac:dyDescent="0.25">
      <c r="B560" s="25">
        <v>1559</v>
      </c>
      <c r="C560" s="25" t="s">
        <v>31</v>
      </c>
      <c r="D560" s="25" t="s">
        <v>65</v>
      </c>
      <c r="E560" s="25">
        <v>2</v>
      </c>
      <c r="F560" s="25" t="s">
        <v>32</v>
      </c>
      <c r="G560" s="25">
        <v>52</v>
      </c>
      <c r="H560" s="25">
        <v>600000</v>
      </c>
      <c r="I560" s="25">
        <v>1490000</v>
      </c>
      <c r="J560" s="1">
        <v>5</v>
      </c>
    </row>
    <row r="561" spans="2:10" x14ac:dyDescent="0.25">
      <c r="B561" s="25">
        <v>1560</v>
      </c>
      <c r="C561" s="25" t="s">
        <v>31</v>
      </c>
      <c r="D561" s="25" t="s">
        <v>65</v>
      </c>
      <c r="E561" s="25">
        <v>4</v>
      </c>
      <c r="F561" s="25" t="s">
        <v>33</v>
      </c>
      <c r="G561" s="25">
        <v>46</v>
      </c>
      <c r="H561" s="25">
        <v>360000</v>
      </c>
      <c r="I561" s="25">
        <v>1210000</v>
      </c>
      <c r="J561" s="1">
        <v>3</v>
      </c>
    </row>
    <row r="562" spans="2:10" x14ac:dyDescent="0.25">
      <c r="B562" s="25">
        <v>1561</v>
      </c>
      <c r="C562" s="25" t="s">
        <v>34</v>
      </c>
      <c r="D562" s="25" t="s">
        <v>65</v>
      </c>
      <c r="E562" s="25">
        <v>3</v>
      </c>
      <c r="F562" s="25" t="s">
        <v>33</v>
      </c>
      <c r="G562" s="25">
        <v>59</v>
      </c>
      <c r="H562" s="25">
        <v>740000</v>
      </c>
      <c r="I562" s="25">
        <v>1250000</v>
      </c>
      <c r="J562" s="1">
        <v>2</v>
      </c>
    </row>
    <row r="563" spans="2:10" x14ac:dyDescent="0.25">
      <c r="B563" s="25">
        <v>1562</v>
      </c>
      <c r="C563" s="25" t="s">
        <v>31</v>
      </c>
      <c r="D563" s="25" t="s">
        <v>65</v>
      </c>
      <c r="E563" s="25">
        <v>4</v>
      </c>
      <c r="F563" s="25" t="s">
        <v>33</v>
      </c>
      <c r="G563" s="25">
        <v>41</v>
      </c>
      <c r="H563" s="25">
        <v>550000</v>
      </c>
      <c r="I563" s="25">
        <v>1350000</v>
      </c>
      <c r="J563" s="1">
        <v>5</v>
      </c>
    </row>
    <row r="564" spans="2:10" x14ac:dyDescent="0.25">
      <c r="B564" s="25">
        <v>1563</v>
      </c>
      <c r="C564" s="25" t="s">
        <v>31</v>
      </c>
      <c r="D564" s="25" t="s">
        <v>65</v>
      </c>
      <c r="E564" s="25">
        <v>2</v>
      </c>
      <c r="F564" s="25" t="s">
        <v>33</v>
      </c>
      <c r="G564" s="25">
        <v>45</v>
      </c>
      <c r="H564" s="25">
        <v>360000</v>
      </c>
      <c r="I564" s="25">
        <v>2090000</v>
      </c>
      <c r="J564" s="1">
        <v>1</v>
      </c>
    </row>
    <row r="565" spans="2:10" x14ac:dyDescent="0.25">
      <c r="B565" s="25">
        <v>1564</v>
      </c>
      <c r="C565" s="25" t="s">
        <v>31</v>
      </c>
      <c r="D565" s="25" t="s">
        <v>65</v>
      </c>
      <c r="E565" s="25">
        <v>2</v>
      </c>
      <c r="F565" s="25" t="s">
        <v>33</v>
      </c>
      <c r="G565" s="25">
        <v>53</v>
      </c>
      <c r="H565" s="25">
        <v>570000</v>
      </c>
      <c r="I565" s="25">
        <v>1800000</v>
      </c>
      <c r="J565" s="1">
        <v>5</v>
      </c>
    </row>
    <row r="566" spans="2:10" x14ac:dyDescent="0.25">
      <c r="B566" s="25">
        <v>1565</v>
      </c>
      <c r="C566" s="25" t="s">
        <v>34</v>
      </c>
      <c r="D566" s="25" t="s">
        <v>65</v>
      </c>
      <c r="E566" s="25">
        <v>4</v>
      </c>
      <c r="F566" s="25" t="s">
        <v>32</v>
      </c>
      <c r="G566" s="25">
        <v>48</v>
      </c>
      <c r="H566" s="25">
        <v>930000</v>
      </c>
      <c r="I566" s="25">
        <v>3050000</v>
      </c>
      <c r="J566" s="1">
        <v>4</v>
      </c>
    </row>
    <row r="567" spans="2:10" x14ac:dyDescent="0.25">
      <c r="B567" s="25">
        <v>1566</v>
      </c>
      <c r="C567" s="25" t="s">
        <v>31</v>
      </c>
      <c r="D567" s="25" t="s">
        <v>65</v>
      </c>
      <c r="E567" s="25">
        <v>4</v>
      </c>
      <c r="F567" s="25" t="s">
        <v>33</v>
      </c>
      <c r="G567" s="25">
        <v>57</v>
      </c>
      <c r="H567" s="25">
        <v>670000</v>
      </c>
      <c r="I567" s="25">
        <v>1040000</v>
      </c>
      <c r="J567" s="1">
        <v>2</v>
      </c>
    </row>
    <row r="568" spans="2:10" x14ac:dyDescent="0.25">
      <c r="B568" s="25">
        <v>1567</v>
      </c>
      <c r="C568" s="25" t="s">
        <v>31</v>
      </c>
      <c r="D568" s="25" t="s">
        <v>65</v>
      </c>
      <c r="E568" s="25">
        <v>2</v>
      </c>
      <c r="F568" s="25" t="s">
        <v>32</v>
      </c>
      <c r="G568" s="25">
        <v>48</v>
      </c>
      <c r="H568" s="25">
        <v>630000</v>
      </c>
      <c r="I568" s="25">
        <v>1580000</v>
      </c>
      <c r="J568" s="1">
        <v>5</v>
      </c>
    </row>
    <row r="569" spans="2:10" x14ac:dyDescent="0.25">
      <c r="B569" s="25">
        <v>1568</v>
      </c>
      <c r="C569" s="25" t="s">
        <v>31</v>
      </c>
      <c r="D569" s="25" t="s">
        <v>65</v>
      </c>
      <c r="E569" s="25">
        <v>3</v>
      </c>
      <c r="F569" s="25" t="s">
        <v>33</v>
      </c>
      <c r="G569" s="25">
        <v>47</v>
      </c>
      <c r="H569" s="25">
        <v>620000</v>
      </c>
      <c r="I569" s="25">
        <v>1610000</v>
      </c>
      <c r="J569" s="1">
        <v>5</v>
      </c>
    </row>
    <row r="570" spans="2:10" x14ac:dyDescent="0.25">
      <c r="B570" s="25">
        <v>1569</v>
      </c>
      <c r="C570" s="25" t="s">
        <v>34</v>
      </c>
      <c r="D570" s="25" t="s">
        <v>65</v>
      </c>
      <c r="E570" s="25">
        <v>4</v>
      </c>
      <c r="F570" s="25" t="s">
        <v>32</v>
      </c>
      <c r="G570" s="25">
        <v>65</v>
      </c>
      <c r="H570" s="25">
        <v>500000</v>
      </c>
      <c r="I570" s="25">
        <v>1790000</v>
      </c>
      <c r="J570" s="1">
        <v>5</v>
      </c>
    </row>
    <row r="571" spans="2:10" x14ac:dyDescent="0.25">
      <c r="B571" s="25">
        <v>1570</v>
      </c>
      <c r="C571" s="25" t="s">
        <v>31</v>
      </c>
      <c r="D571" s="25" t="s">
        <v>65</v>
      </c>
      <c r="E571" s="25">
        <v>4</v>
      </c>
      <c r="F571" s="25" t="s">
        <v>32</v>
      </c>
      <c r="G571" s="25">
        <v>47</v>
      </c>
      <c r="H571" s="25">
        <v>610000</v>
      </c>
      <c r="I571" s="25">
        <v>1150000</v>
      </c>
      <c r="J571" s="1">
        <v>2</v>
      </c>
    </row>
    <row r="572" spans="2:10" x14ac:dyDescent="0.25">
      <c r="B572" s="25">
        <v>1571</v>
      </c>
      <c r="C572" s="25" t="s">
        <v>31</v>
      </c>
      <c r="D572" s="25" t="s">
        <v>65</v>
      </c>
      <c r="E572" s="25">
        <v>2</v>
      </c>
      <c r="F572" s="25" t="s">
        <v>33</v>
      </c>
      <c r="G572" s="25">
        <v>62</v>
      </c>
      <c r="H572" s="25">
        <v>350000</v>
      </c>
      <c r="I572" s="25">
        <v>2290000</v>
      </c>
      <c r="J572" s="1">
        <v>1</v>
      </c>
    </row>
    <row r="573" spans="2:10" x14ac:dyDescent="0.25">
      <c r="B573" s="25">
        <v>1572</v>
      </c>
      <c r="C573" s="25" t="s">
        <v>31</v>
      </c>
      <c r="D573" s="25" t="s">
        <v>66</v>
      </c>
      <c r="E573" s="25">
        <v>0</v>
      </c>
      <c r="F573" s="25" t="s">
        <v>32</v>
      </c>
      <c r="G573" s="25">
        <v>31</v>
      </c>
      <c r="H573" s="25">
        <v>610000</v>
      </c>
      <c r="I573" s="25">
        <v>1620000</v>
      </c>
      <c r="J573" s="1">
        <v>5</v>
      </c>
    </row>
    <row r="574" spans="2:10" x14ac:dyDescent="0.25">
      <c r="B574" s="25">
        <v>1573</v>
      </c>
      <c r="C574" s="25" t="s">
        <v>31</v>
      </c>
      <c r="D574" s="25" t="s">
        <v>65</v>
      </c>
      <c r="E574" s="25">
        <v>2</v>
      </c>
      <c r="F574" s="25" t="s">
        <v>32</v>
      </c>
      <c r="G574" s="25">
        <v>65</v>
      </c>
      <c r="H574" s="25">
        <v>650000</v>
      </c>
      <c r="I574" s="25">
        <v>1640000</v>
      </c>
      <c r="J574" s="1">
        <v>5</v>
      </c>
    </row>
    <row r="575" spans="2:10" x14ac:dyDescent="0.25">
      <c r="B575" s="25">
        <v>1574</v>
      </c>
      <c r="C575" s="25" t="s">
        <v>34</v>
      </c>
      <c r="D575" s="25" t="s">
        <v>65</v>
      </c>
      <c r="E575" s="25">
        <v>3</v>
      </c>
      <c r="F575" s="25" t="s">
        <v>33</v>
      </c>
      <c r="G575" s="25">
        <v>60</v>
      </c>
      <c r="H575" s="25">
        <v>500000</v>
      </c>
      <c r="I575" s="25">
        <v>1530000</v>
      </c>
      <c r="J575" s="1">
        <v>5</v>
      </c>
    </row>
    <row r="576" spans="2:10" x14ac:dyDescent="0.25">
      <c r="B576" s="25">
        <v>1575</v>
      </c>
      <c r="C576" s="25" t="s">
        <v>31</v>
      </c>
      <c r="D576" s="25" t="s">
        <v>66</v>
      </c>
      <c r="E576" s="25">
        <v>0</v>
      </c>
      <c r="F576" s="25" t="s">
        <v>32</v>
      </c>
      <c r="G576" s="25">
        <v>36</v>
      </c>
      <c r="H576" s="25">
        <v>640000</v>
      </c>
      <c r="I576" s="25">
        <v>1180000</v>
      </c>
      <c r="J576" s="1">
        <v>2</v>
      </c>
    </row>
    <row r="577" spans="2:10" x14ac:dyDescent="0.25">
      <c r="B577" s="25">
        <v>1576</v>
      </c>
      <c r="C577" s="25" t="s">
        <v>34</v>
      </c>
      <c r="D577" s="25" t="s">
        <v>65</v>
      </c>
      <c r="E577" s="25">
        <v>3</v>
      </c>
      <c r="F577" s="25" t="s">
        <v>32</v>
      </c>
      <c r="G577" s="25">
        <v>49</v>
      </c>
      <c r="H577" s="25">
        <v>550000</v>
      </c>
      <c r="I577" s="25">
        <v>1820000</v>
      </c>
      <c r="J577" s="1">
        <v>5</v>
      </c>
    </row>
    <row r="578" spans="2:10" x14ac:dyDescent="0.25">
      <c r="B578" s="25">
        <v>1577</v>
      </c>
      <c r="C578" s="25" t="s">
        <v>31</v>
      </c>
      <c r="D578" s="25" t="s">
        <v>65</v>
      </c>
      <c r="E578" s="25">
        <v>2</v>
      </c>
      <c r="F578" s="25" t="s">
        <v>32</v>
      </c>
      <c r="G578" s="25">
        <v>61</v>
      </c>
      <c r="H578" s="25">
        <v>840000</v>
      </c>
      <c r="I578" s="25">
        <v>1120000</v>
      </c>
      <c r="J578" s="1">
        <v>2</v>
      </c>
    </row>
    <row r="579" spans="2:10" x14ac:dyDescent="0.25">
      <c r="B579" s="25">
        <v>1578</v>
      </c>
      <c r="C579" s="25" t="s">
        <v>31</v>
      </c>
      <c r="D579" s="25" t="s">
        <v>66</v>
      </c>
      <c r="E579" s="25">
        <v>0</v>
      </c>
      <c r="F579" s="25" t="s">
        <v>33</v>
      </c>
      <c r="G579" s="25">
        <v>31</v>
      </c>
      <c r="H579" s="25">
        <v>770000</v>
      </c>
      <c r="I579" s="25">
        <v>1960000</v>
      </c>
      <c r="J579" s="1">
        <v>4</v>
      </c>
    </row>
    <row r="580" spans="2:10" x14ac:dyDescent="0.25">
      <c r="B580" s="25">
        <v>1579</v>
      </c>
      <c r="C580" s="25" t="s">
        <v>31</v>
      </c>
      <c r="D580" s="25" t="s">
        <v>66</v>
      </c>
      <c r="E580" s="25">
        <v>0</v>
      </c>
      <c r="F580" s="25" t="s">
        <v>32</v>
      </c>
      <c r="G580" s="25">
        <v>36</v>
      </c>
      <c r="H580" s="25">
        <v>710000</v>
      </c>
      <c r="I580" s="25">
        <v>880000</v>
      </c>
      <c r="J580" s="1">
        <v>2</v>
      </c>
    </row>
    <row r="581" spans="2:10" x14ac:dyDescent="0.25">
      <c r="B581" s="25">
        <v>1580</v>
      </c>
      <c r="C581" s="25" t="s">
        <v>34</v>
      </c>
      <c r="D581" s="25" t="s">
        <v>65</v>
      </c>
      <c r="E581" s="25">
        <v>4</v>
      </c>
      <c r="F581" s="25" t="s">
        <v>33</v>
      </c>
      <c r="G581" s="25">
        <v>60</v>
      </c>
      <c r="H581" s="25">
        <v>760000</v>
      </c>
      <c r="I581" s="25">
        <v>1100000</v>
      </c>
      <c r="J581" s="1">
        <v>2</v>
      </c>
    </row>
    <row r="582" spans="2:10" x14ac:dyDescent="0.25">
      <c r="B582" s="25">
        <v>1581</v>
      </c>
      <c r="C582" s="25" t="s">
        <v>34</v>
      </c>
      <c r="D582" s="25" t="s">
        <v>65</v>
      </c>
      <c r="E582" s="25">
        <v>2</v>
      </c>
      <c r="F582" s="25" t="s">
        <v>33</v>
      </c>
      <c r="G582" s="25">
        <v>48</v>
      </c>
      <c r="H582" s="25">
        <v>420000</v>
      </c>
      <c r="I582" s="25">
        <v>2060000</v>
      </c>
      <c r="J582" s="1">
        <v>1</v>
      </c>
    </row>
    <row r="583" spans="2:10" x14ac:dyDescent="0.25">
      <c r="B583" s="25">
        <v>1582</v>
      </c>
      <c r="C583" s="25" t="s">
        <v>31</v>
      </c>
      <c r="D583" s="25" t="s">
        <v>66</v>
      </c>
      <c r="E583" s="25">
        <v>0</v>
      </c>
      <c r="F583" s="25" t="s">
        <v>33</v>
      </c>
      <c r="G583" s="25">
        <v>31</v>
      </c>
      <c r="H583" s="25">
        <v>670000</v>
      </c>
      <c r="I583" s="25">
        <v>1250000</v>
      </c>
      <c r="J583" s="1">
        <v>2</v>
      </c>
    </row>
    <row r="584" spans="2:10" x14ac:dyDescent="0.25">
      <c r="B584" s="25">
        <v>1583</v>
      </c>
      <c r="C584" s="25" t="s">
        <v>31</v>
      </c>
      <c r="D584" s="25" t="s">
        <v>65</v>
      </c>
      <c r="E584" s="25">
        <v>4</v>
      </c>
      <c r="F584" s="25" t="s">
        <v>33</v>
      </c>
      <c r="G584" s="25">
        <v>43</v>
      </c>
      <c r="H584" s="25">
        <v>790000</v>
      </c>
      <c r="I584" s="25">
        <v>2320000</v>
      </c>
      <c r="J584" s="1">
        <v>4</v>
      </c>
    </row>
    <row r="585" spans="2:10" x14ac:dyDescent="0.25">
      <c r="B585" s="25">
        <v>1584</v>
      </c>
      <c r="C585" s="25" t="s">
        <v>34</v>
      </c>
      <c r="D585" s="25" t="s">
        <v>65</v>
      </c>
      <c r="E585" s="25">
        <v>3</v>
      </c>
      <c r="F585" s="25" t="s">
        <v>33</v>
      </c>
      <c r="G585" s="25">
        <v>42</v>
      </c>
      <c r="H585" s="25">
        <v>570000</v>
      </c>
      <c r="I585" s="25">
        <v>1340000</v>
      </c>
      <c r="J585" s="1">
        <v>5</v>
      </c>
    </row>
    <row r="586" spans="2:10" x14ac:dyDescent="0.25">
      <c r="B586" s="25">
        <v>1585</v>
      </c>
      <c r="C586" s="25" t="s">
        <v>31</v>
      </c>
      <c r="D586" s="25" t="s">
        <v>65</v>
      </c>
      <c r="E586" s="25">
        <v>2</v>
      </c>
      <c r="F586" s="25" t="s">
        <v>33</v>
      </c>
      <c r="G586" s="25">
        <v>65</v>
      </c>
      <c r="H586" s="25">
        <v>610000</v>
      </c>
      <c r="I586" s="25">
        <v>1700000</v>
      </c>
      <c r="J586" s="1">
        <v>5</v>
      </c>
    </row>
    <row r="587" spans="2:10" x14ac:dyDescent="0.25">
      <c r="B587" s="25">
        <v>1586</v>
      </c>
      <c r="C587" s="25" t="s">
        <v>31</v>
      </c>
      <c r="D587" s="25" t="s">
        <v>66</v>
      </c>
      <c r="E587" s="25">
        <v>0</v>
      </c>
      <c r="F587" s="25" t="s">
        <v>33</v>
      </c>
      <c r="G587" s="25">
        <v>36</v>
      </c>
      <c r="H587" s="25">
        <v>560000</v>
      </c>
      <c r="I587" s="25">
        <v>1530000</v>
      </c>
      <c r="J587" s="1">
        <v>5</v>
      </c>
    </row>
    <row r="588" spans="2:10" x14ac:dyDescent="0.25">
      <c r="B588" s="25">
        <v>1587</v>
      </c>
      <c r="C588" s="25" t="s">
        <v>34</v>
      </c>
      <c r="D588" s="25" t="s">
        <v>64</v>
      </c>
      <c r="E588" s="25">
        <v>0</v>
      </c>
      <c r="F588" s="25" t="s">
        <v>33</v>
      </c>
      <c r="G588" s="25">
        <v>41</v>
      </c>
      <c r="H588" s="25">
        <v>770000</v>
      </c>
      <c r="I588" s="25">
        <v>1980000</v>
      </c>
      <c r="J588" s="1">
        <v>4</v>
      </c>
    </row>
    <row r="589" spans="2:10" x14ac:dyDescent="0.25">
      <c r="B589" s="25">
        <v>1588</v>
      </c>
      <c r="C589" s="25" t="s">
        <v>31</v>
      </c>
      <c r="D589" s="25" t="s">
        <v>65</v>
      </c>
      <c r="E589" s="25">
        <v>4</v>
      </c>
      <c r="F589" s="25" t="s">
        <v>33</v>
      </c>
      <c r="G589" s="25">
        <v>54</v>
      </c>
      <c r="H589" s="25">
        <v>790000</v>
      </c>
      <c r="I589" s="25">
        <v>2130000</v>
      </c>
      <c r="J589" s="1">
        <v>4</v>
      </c>
    </row>
    <row r="590" spans="2:10" x14ac:dyDescent="0.25">
      <c r="B590" s="25">
        <v>1589</v>
      </c>
      <c r="C590" s="25" t="s">
        <v>31</v>
      </c>
      <c r="D590" s="25" t="s">
        <v>65</v>
      </c>
      <c r="E590" s="25">
        <v>3</v>
      </c>
      <c r="F590" s="25" t="s">
        <v>33</v>
      </c>
      <c r="G590" s="25">
        <v>47</v>
      </c>
      <c r="H590" s="25">
        <v>530000</v>
      </c>
      <c r="I590" s="25">
        <v>1540000</v>
      </c>
      <c r="J590" s="1">
        <v>5</v>
      </c>
    </row>
    <row r="591" spans="2:10" x14ac:dyDescent="0.25">
      <c r="B591" s="25">
        <v>1590</v>
      </c>
      <c r="C591" s="25" t="s">
        <v>31</v>
      </c>
      <c r="D591" s="25" t="s">
        <v>66</v>
      </c>
      <c r="E591" s="25">
        <v>0</v>
      </c>
      <c r="F591" s="25" t="s">
        <v>33</v>
      </c>
      <c r="G591" s="25">
        <v>36</v>
      </c>
      <c r="H591" s="25">
        <v>330000</v>
      </c>
      <c r="I591" s="25">
        <v>1070000</v>
      </c>
      <c r="J591" s="1">
        <v>3</v>
      </c>
    </row>
    <row r="592" spans="2:10" x14ac:dyDescent="0.25">
      <c r="B592" s="25">
        <v>1591</v>
      </c>
      <c r="C592" s="25" t="s">
        <v>31</v>
      </c>
      <c r="D592" s="25" t="s">
        <v>65</v>
      </c>
      <c r="E592" s="25">
        <v>3</v>
      </c>
      <c r="F592" s="25" t="s">
        <v>32</v>
      </c>
      <c r="G592" s="25">
        <v>59</v>
      </c>
      <c r="H592" s="25">
        <v>380000</v>
      </c>
      <c r="I592" s="25">
        <v>2110000</v>
      </c>
      <c r="J592" s="1">
        <v>1</v>
      </c>
    </row>
    <row r="593" spans="2:10" x14ac:dyDescent="0.25">
      <c r="B593" s="25">
        <v>1592</v>
      </c>
      <c r="C593" s="25" t="s">
        <v>31</v>
      </c>
      <c r="D593" s="25" t="s">
        <v>65</v>
      </c>
      <c r="E593" s="25">
        <v>2</v>
      </c>
      <c r="F593" s="25" t="s">
        <v>32</v>
      </c>
      <c r="G593" s="25">
        <v>59</v>
      </c>
      <c r="H593" s="25">
        <v>1000000</v>
      </c>
      <c r="I593" s="25">
        <v>2020000</v>
      </c>
      <c r="J593" s="1">
        <v>4</v>
      </c>
    </row>
    <row r="594" spans="2:10" x14ac:dyDescent="0.25">
      <c r="B594" s="25">
        <v>1593</v>
      </c>
      <c r="C594" s="25" t="s">
        <v>31</v>
      </c>
      <c r="D594" s="25" t="s">
        <v>65</v>
      </c>
      <c r="E594" s="25">
        <v>4</v>
      </c>
      <c r="F594" s="25" t="s">
        <v>33</v>
      </c>
      <c r="G594" s="25">
        <v>41</v>
      </c>
      <c r="H594" s="25">
        <v>500000</v>
      </c>
      <c r="I594" s="25">
        <v>1670000</v>
      </c>
      <c r="J594" s="1">
        <v>5</v>
      </c>
    </row>
    <row r="595" spans="2:10" x14ac:dyDescent="0.25">
      <c r="B595" s="25">
        <v>1594</v>
      </c>
      <c r="C595" s="25" t="s">
        <v>31</v>
      </c>
      <c r="D595" s="25" t="s">
        <v>65</v>
      </c>
      <c r="E595" s="25">
        <v>2</v>
      </c>
      <c r="F595" s="25" t="s">
        <v>33</v>
      </c>
      <c r="G595" s="25">
        <v>60</v>
      </c>
      <c r="H595" s="25">
        <v>590000</v>
      </c>
      <c r="I595" s="25">
        <v>1580000</v>
      </c>
      <c r="J595" s="1">
        <v>5</v>
      </c>
    </row>
    <row r="596" spans="2:10" x14ac:dyDescent="0.25">
      <c r="B596" s="25">
        <v>1595</v>
      </c>
      <c r="C596" s="25" t="s">
        <v>31</v>
      </c>
      <c r="D596" s="25" t="s">
        <v>65</v>
      </c>
      <c r="E596" s="25">
        <v>2</v>
      </c>
      <c r="F596" s="25" t="s">
        <v>33</v>
      </c>
      <c r="G596" s="25">
        <v>44</v>
      </c>
      <c r="H596" s="25">
        <v>650000</v>
      </c>
      <c r="I596" s="25">
        <v>1280000</v>
      </c>
      <c r="J596" s="1">
        <v>2</v>
      </c>
    </row>
    <row r="597" spans="2:10" x14ac:dyDescent="0.25">
      <c r="B597" s="25">
        <v>1596</v>
      </c>
      <c r="C597" s="25" t="s">
        <v>31</v>
      </c>
      <c r="D597" s="25" t="s">
        <v>66</v>
      </c>
      <c r="E597" s="25">
        <v>0</v>
      </c>
      <c r="F597" s="25" t="s">
        <v>33</v>
      </c>
      <c r="G597" s="25">
        <v>30</v>
      </c>
      <c r="H597" s="25">
        <v>600000</v>
      </c>
      <c r="I597" s="25">
        <v>1050000</v>
      </c>
      <c r="J597" s="1">
        <v>2</v>
      </c>
    </row>
    <row r="598" spans="2:10" x14ac:dyDescent="0.25">
      <c r="B598" s="25">
        <v>1597</v>
      </c>
      <c r="C598" s="25" t="s">
        <v>31</v>
      </c>
      <c r="D598" s="25" t="s">
        <v>65</v>
      </c>
      <c r="E598" s="25">
        <v>2</v>
      </c>
      <c r="F598" s="25" t="s">
        <v>33</v>
      </c>
      <c r="G598" s="25">
        <v>41</v>
      </c>
      <c r="H598" s="25">
        <v>590000</v>
      </c>
      <c r="I598" s="25">
        <v>1220000</v>
      </c>
      <c r="J598" s="1">
        <v>5</v>
      </c>
    </row>
    <row r="599" spans="2:10" x14ac:dyDescent="0.25">
      <c r="B599" s="25">
        <v>1598</v>
      </c>
      <c r="C599" s="25" t="s">
        <v>34</v>
      </c>
      <c r="D599" s="25" t="s">
        <v>65</v>
      </c>
      <c r="E599" s="25">
        <v>2</v>
      </c>
      <c r="F599" s="25" t="s">
        <v>33</v>
      </c>
      <c r="G599" s="25">
        <v>46</v>
      </c>
      <c r="H599" s="25">
        <v>610000</v>
      </c>
      <c r="I599" s="25">
        <v>1390000</v>
      </c>
      <c r="J599" s="1">
        <v>5</v>
      </c>
    </row>
    <row r="600" spans="2:10" x14ac:dyDescent="0.25">
      <c r="B600" s="25">
        <v>1599</v>
      </c>
      <c r="C600" s="25" t="s">
        <v>31</v>
      </c>
      <c r="D600" s="25" t="s">
        <v>65</v>
      </c>
      <c r="E600" s="25">
        <v>4</v>
      </c>
      <c r="F600" s="25" t="s">
        <v>33</v>
      </c>
      <c r="G600" s="25">
        <v>52</v>
      </c>
      <c r="H600" s="25">
        <v>290000</v>
      </c>
      <c r="I600" s="25">
        <v>1130000</v>
      </c>
      <c r="J600" s="1">
        <v>3</v>
      </c>
    </row>
    <row r="601" spans="2:10" x14ac:dyDescent="0.25">
      <c r="B601" s="25">
        <v>1600</v>
      </c>
      <c r="C601" s="25" t="s">
        <v>31</v>
      </c>
      <c r="D601" s="25" t="s">
        <v>65</v>
      </c>
      <c r="E601" s="25">
        <v>4</v>
      </c>
      <c r="F601" s="25" t="s">
        <v>33</v>
      </c>
      <c r="G601" s="25">
        <v>62</v>
      </c>
      <c r="H601" s="25">
        <v>570000</v>
      </c>
      <c r="I601" s="25">
        <v>1500000</v>
      </c>
      <c r="J601" s="1">
        <v>5</v>
      </c>
    </row>
    <row r="602" spans="2:10" x14ac:dyDescent="0.25">
      <c r="B602" s="25">
        <v>1601</v>
      </c>
      <c r="C602" s="25" t="s">
        <v>31</v>
      </c>
      <c r="D602" s="25" t="s">
        <v>65</v>
      </c>
      <c r="E602" s="25">
        <v>3</v>
      </c>
      <c r="F602" s="25" t="s">
        <v>32</v>
      </c>
      <c r="G602" s="25">
        <v>64</v>
      </c>
      <c r="H602" s="25">
        <v>710000</v>
      </c>
      <c r="I602" s="25">
        <v>2540000</v>
      </c>
      <c r="J602" s="1">
        <v>4</v>
      </c>
    </row>
    <row r="603" spans="2:10" x14ac:dyDescent="0.25">
      <c r="B603" s="25">
        <v>1602</v>
      </c>
      <c r="C603" s="25" t="s">
        <v>34</v>
      </c>
      <c r="D603" s="25" t="s">
        <v>65</v>
      </c>
      <c r="E603" s="25">
        <v>2</v>
      </c>
      <c r="F603" s="25" t="s">
        <v>32</v>
      </c>
      <c r="G603" s="25">
        <v>55</v>
      </c>
      <c r="H603" s="25">
        <v>760000</v>
      </c>
      <c r="I603" s="25">
        <v>1080000</v>
      </c>
      <c r="J603" s="1">
        <v>2</v>
      </c>
    </row>
    <row r="604" spans="2:10" x14ac:dyDescent="0.25">
      <c r="B604" s="25">
        <v>1603</v>
      </c>
      <c r="C604" s="25" t="s">
        <v>31</v>
      </c>
      <c r="D604" s="25" t="s">
        <v>65</v>
      </c>
      <c r="E604" s="25">
        <v>3</v>
      </c>
      <c r="F604" s="25" t="s">
        <v>33</v>
      </c>
      <c r="G604" s="25">
        <v>46</v>
      </c>
      <c r="H604" s="25">
        <v>1010000</v>
      </c>
      <c r="I604" s="25">
        <v>2550000</v>
      </c>
      <c r="J604" s="1">
        <v>4</v>
      </c>
    </row>
    <row r="605" spans="2:10" x14ac:dyDescent="0.25">
      <c r="B605" s="25">
        <v>1604</v>
      </c>
      <c r="C605" s="25" t="s">
        <v>31</v>
      </c>
      <c r="D605" s="25" t="s">
        <v>65</v>
      </c>
      <c r="E605" s="25">
        <v>2</v>
      </c>
      <c r="F605" s="25" t="s">
        <v>33</v>
      </c>
      <c r="G605" s="25">
        <v>53</v>
      </c>
      <c r="H605" s="25">
        <v>270000</v>
      </c>
      <c r="I605" s="25">
        <v>1080000</v>
      </c>
      <c r="J605" s="1">
        <v>3</v>
      </c>
    </row>
    <row r="606" spans="2:10" x14ac:dyDescent="0.25">
      <c r="B606" s="25">
        <v>1605</v>
      </c>
      <c r="C606" s="25" t="s">
        <v>31</v>
      </c>
      <c r="D606" s="25" t="s">
        <v>65</v>
      </c>
      <c r="E606" s="25">
        <v>4</v>
      </c>
      <c r="F606" s="25" t="s">
        <v>33</v>
      </c>
      <c r="G606" s="25">
        <v>50</v>
      </c>
      <c r="H606" s="25">
        <v>740000</v>
      </c>
      <c r="I606" s="25">
        <v>2380000</v>
      </c>
      <c r="J606" s="1">
        <v>4</v>
      </c>
    </row>
    <row r="607" spans="2:10" x14ac:dyDescent="0.25">
      <c r="B607" s="25">
        <v>1606</v>
      </c>
      <c r="C607" s="25" t="s">
        <v>31</v>
      </c>
      <c r="D607" s="25" t="s">
        <v>66</v>
      </c>
      <c r="E607" s="25">
        <v>0</v>
      </c>
      <c r="F607" s="25" t="s">
        <v>33</v>
      </c>
      <c r="G607" s="25">
        <v>39</v>
      </c>
      <c r="H607" s="25">
        <v>410000</v>
      </c>
      <c r="I607" s="25">
        <v>740000</v>
      </c>
      <c r="J607" s="1">
        <v>3</v>
      </c>
    </row>
    <row r="608" spans="2:10" x14ac:dyDescent="0.25">
      <c r="B608" s="25">
        <v>1607</v>
      </c>
      <c r="C608" s="25" t="s">
        <v>34</v>
      </c>
      <c r="D608" s="25" t="s">
        <v>65</v>
      </c>
      <c r="E608" s="25">
        <v>4</v>
      </c>
      <c r="F608" s="25" t="s">
        <v>33</v>
      </c>
      <c r="G608" s="25">
        <v>63</v>
      </c>
      <c r="H608" s="25">
        <v>480000</v>
      </c>
      <c r="I608" s="25">
        <v>2340000</v>
      </c>
      <c r="J608" s="1">
        <v>1</v>
      </c>
    </row>
    <row r="609" spans="2:10" x14ac:dyDescent="0.25">
      <c r="B609" s="25">
        <v>1608</v>
      </c>
      <c r="C609" s="25" t="s">
        <v>31</v>
      </c>
      <c r="D609" s="25" t="s">
        <v>65</v>
      </c>
      <c r="E609" s="25">
        <v>3</v>
      </c>
      <c r="F609" s="25" t="s">
        <v>32</v>
      </c>
      <c r="G609" s="25">
        <v>63</v>
      </c>
      <c r="H609" s="25">
        <v>510000</v>
      </c>
      <c r="I609" s="25">
        <v>1770000</v>
      </c>
      <c r="J609" s="1">
        <v>5</v>
      </c>
    </row>
    <row r="610" spans="2:10" x14ac:dyDescent="0.25">
      <c r="B610" s="25">
        <v>1609</v>
      </c>
      <c r="C610" s="25" t="s">
        <v>34</v>
      </c>
      <c r="D610" s="25" t="s">
        <v>65</v>
      </c>
      <c r="E610" s="25">
        <v>2</v>
      </c>
      <c r="F610" s="25" t="s">
        <v>33</v>
      </c>
      <c r="G610" s="25">
        <v>58</v>
      </c>
      <c r="H610" s="25">
        <v>380000</v>
      </c>
      <c r="I610" s="25">
        <v>2270000</v>
      </c>
      <c r="J610" s="1">
        <v>1</v>
      </c>
    </row>
    <row r="611" spans="2:10" x14ac:dyDescent="0.25">
      <c r="B611" s="25">
        <v>1610</v>
      </c>
      <c r="C611" s="25" t="s">
        <v>31</v>
      </c>
      <c r="D611" s="25" t="s">
        <v>66</v>
      </c>
      <c r="E611" s="25">
        <v>0</v>
      </c>
      <c r="F611" s="25" t="s">
        <v>32</v>
      </c>
      <c r="G611" s="25">
        <v>35</v>
      </c>
      <c r="H611" s="25">
        <v>340000</v>
      </c>
      <c r="I611" s="25">
        <v>1890000</v>
      </c>
      <c r="J611" s="1">
        <v>1</v>
      </c>
    </row>
    <row r="612" spans="2:10" x14ac:dyDescent="0.25">
      <c r="B612" s="25">
        <v>1611</v>
      </c>
      <c r="C612" s="25" t="s">
        <v>31</v>
      </c>
      <c r="D612" s="25" t="s">
        <v>65</v>
      </c>
      <c r="E612" s="25">
        <v>3</v>
      </c>
      <c r="F612" s="25" t="s">
        <v>32</v>
      </c>
      <c r="G612" s="25">
        <v>53</v>
      </c>
      <c r="H612" s="25">
        <v>850000</v>
      </c>
      <c r="I612" s="25">
        <v>1900000</v>
      </c>
      <c r="J612" s="1">
        <v>4</v>
      </c>
    </row>
    <row r="613" spans="2:10" x14ac:dyDescent="0.25">
      <c r="B613" s="25">
        <v>1612</v>
      </c>
      <c r="C613" s="25" t="s">
        <v>31</v>
      </c>
      <c r="D613" s="25" t="s">
        <v>65</v>
      </c>
      <c r="E613" s="25">
        <v>4</v>
      </c>
      <c r="F613" s="25" t="s">
        <v>33</v>
      </c>
      <c r="G613" s="25">
        <v>47</v>
      </c>
      <c r="H613" s="25">
        <v>800000</v>
      </c>
      <c r="I613" s="25">
        <v>2190000</v>
      </c>
      <c r="J613" s="1">
        <v>4</v>
      </c>
    </row>
    <row r="614" spans="2:10" x14ac:dyDescent="0.25">
      <c r="B614" s="25">
        <v>1613</v>
      </c>
      <c r="C614" s="25" t="s">
        <v>31</v>
      </c>
      <c r="D614" s="25" t="s">
        <v>64</v>
      </c>
      <c r="E614" s="25">
        <v>0</v>
      </c>
      <c r="F614" s="25" t="s">
        <v>32</v>
      </c>
      <c r="G614" s="25">
        <v>42</v>
      </c>
      <c r="H614" s="25">
        <v>540000</v>
      </c>
      <c r="I614" s="25">
        <v>1820000</v>
      </c>
      <c r="J614" s="1">
        <v>5</v>
      </c>
    </row>
    <row r="615" spans="2:10" x14ac:dyDescent="0.25">
      <c r="B615" s="25">
        <v>1614</v>
      </c>
      <c r="C615" s="25" t="s">
        <v>34</v>
      </c>
      <c r="D615" s="25" t="s">
        <v>65</v>
      </c>
      <c r="E615" s="25">
        <v>2</v>
      </c>
      <c r="F615" s="25" t="s">
        <v>32</v>
      </c>
      <c r="G615" s="25">
        <v>48</v>
      </c>
      <c r="H615" s="25">
        <v>1080000</v>
      </c>
      <c r="I615" s="25">
        <v>1910000</v>
      </c>
      <c r="J615" s="1">
        <v>4</v>
      </c>
    </row>
    <row r="616" spans="2:10" x14ac:dyDescent="0.25">
      <c r="B616" s="25">
        <v>1615</v>
      </c>
      <c r="C616" s="25" t="s">
        <v>31</v>
      </c>
      <c r="D616" s="25" t="s">
        <v>65</v>
      </c>
      <c r="E616" s="25">
        <v>4</v>
      </c>
      <c r="F616" s="25" t="s">
        <v>33</v>
      </c>
      <c r="G616" s="25">
        <v>49</v>
      </c>
      <c r="H616" s="25">
        <v>400000</v>
      </c>
      <c r="I616" s="25">
        <v>1960000</v>
      </c>
      <c r="J616" s="1">
        <v>1</v>
      </c>
    </row>
    <row r="617" spans="2:10" x14ac:dyDescent="0.25">
      <c r="B617" s="25">
        <v>1616</v>
      </c>
      <c r="C617" s="25" t="s">
        <v>31</v>
      </c>
      <c r="D617" s="25" t="s">
        <v>65</v>
      </c>
      <c r="E617" s="25">
        <v>2</v>
      </c>
      <c r="F617" s="25" t="s">
        <v>33</v>
      </c>
      <c r="G617" s="25">
        <v>40</v>
      </c>
      <c r="H617" s="25">
        <v>670000</v>
      </c>
      <c r="I617" s="25">
        <v>1840000</v>
      </c>
      <c r="J617" s="1">
        <v>5</v>
      </c>
    </row>
    <row r="618" spans="2:10" x14ac:dyDescent="0.25">
      <c r="B618" s="25">
        <v>1617</v>
      </c>
      <c r="C618" s="25" t="s">
        <v>31</v>
      </c>
      <c r="D618" s="25" t="s">
        <v>66</v>
      </c>
      <c r="E618" s="25">
        <v>0</v>
      </c>
      <c r="F618" s="25" t="s">
        <v>33</v>
      </c>
      <c r="G618" s="25">
        <v>33</v>
      </c>
      <c r="H618" s="25">
        <v>620000</v>
      </c>
      <c r="I618" s="25">
        <v>1730000</v>
      </c>
      <c r="J618" s="1">
        <v>5</v>
      </c>
    </row>
    <row r="619" spans="2:10" x14ac:dyDescent="0.25">
      <c r="B619" s="25">
        <v>1618</v>
      </c>
      <c r="C619" s="25" t="s">
        <v>31</v>
      </c>
      <c r="D619" s="25" t="s">
        <v>65</v>
      </c>
      <c r="E619" s="25">
        <v>4</v>
      </c>
      <c r="F619" s="25" t="s">
        <v>32</v>
      </c>
      <c r="G619" s="25">
        <v>60</v>
      </c>
      <c r="H619" s="25">
        <v>530000</v>
      </c>
      <c r="I619" s="25">
        <v>1750000</v>
      </c>
      <c r="J619" s="1">
        <v>5</v>
      </c>
    </row>
    <row r="620" spans="2:10" x14ac:dyDescent="0.25">
      <c r="B620" s="25">
        <v>1619</v>
      </c>
      <c r="C620" s="25" t="s">
        <v>31</v>
      </c>
      <c r="D620" s="25" t="s">
        <v>66</v>
      </c>
      <c r="E620" s="25">
        <v>0</v>
      </c>
      <c r="F620" s="25" t="s">
        <v>33</v>
      </c>
      <c r="G620" s="25">
        <v>34</v>
      </c>
      <c r="H620" s="25">
        <v>560000</v>
      </c>
      <c r="I620" s="25">
        <v>1430000</v>
      </c>
      <c r="J620" s="1">
        <v>5</v>
      </c>
    </row>
    <row r="621" spans="2:10" x14ac:dyDescent="0.25">
      <c r="B621" s="25">
        <v>1620</v>
      </c>
      <c r="C621" s="25" t="s">
        <v>31</v>
      </c>
      <c r="D621" s="25" t="s">
        <v>66</v>
      </c>
      <c r="E621" s="25">
        <v>0</v>
      </c>
      <c r="F621" s="25" t="s">
        <v>33</v>
      </c>
      <c r="G621" s="25">
        <v>37</v>
      </c>
      <c r="H621" s="25">
        <v>630000</v>
      </c>
      <c r="I621" s="25">
        <v>1790000</v>
      </c>
      <c r="J621" s="1">
        <v>5</v>
      </c>
    </row>
    <row r="622" spans="2:10" x14ac:dyDescent="0.25">
      <c r="B622" s="25">
        <v>1621</v>
      </c>
      <c r="C622" s="25" t="s">
        <v>34</v>
      </c>
      <c r="D622" s="25" t="s">
        <v>65</v>
      </c>
      <c r="E622" s="25">
        <v>4</v>
      </c>
      <c r="F622" s="25" t="s">
        <v>33</v>
      </c>
      <c r="G622" s="25">
        <v>52</v>
      </c>
      <c r="H622" s="25">
        <v>630000</v>
      </c>
      <c r="I622" s="25">
        <v>1430000</v>
      </c>
      <c r="J622" s="1">
        <v>5</v>
      </c>
    </row>
    <row r="623" spans="2:10" x14ac:dyDescent="0.25">
      <c r="B623" s="25">
        <v>1622</v>
      </c>
      <c r="C623" s="25" t="s">
        <v>31</v>
      </c>
      <c r="D623" s="25" t="s">
        <v>65</v>
      </c>
      <c r="E623" s="25">
        <v>3</v>
      </c>
      <c r="F623" s="25" t="s">
        <v>33</v>
      </c>
      <c r="G623" s="25">
        <v>60</v>
      </c>
      <c r="H623" s="25">
        <v>880000</v>
      </c>
      <c r="I623" s="25">
        <v>2520000</v>
      </c>
      <c r="J623" s="1">
        <v>4</v>
      </c>
    </row>
    <row r="624" spans="2:10" x14ac:dyDescent="0.25">
      <c r="B624" s="25">
        <v>1623</v>
      </c>
      <c r="C624" s="25" t="s">
        <v>31</v>
      </c>
      <c r="D624" s="25" t="s">
        <v>65</v>
      </c>
      <c r="E624" s="25">
        <v>3</v>
      </c>
      <c r="F624" s="25" t="s">
        <v>32</v>
      </c>
      <c r="G624" s="25">
        <v>52</v>
      </c>
      <c r="H624" s="25">
        <v>410000</v>
      </c>
      <c r="I624" s="25">
        <v>2190000</v>
      </c>
      <c r="J624" s="1">
        <v>1</v>
      </c>
    </row>
    <row r="625" spans="2:10" x14ac:dyDescent="0.25">
      <c r="B625" s="25">
        <v>1624</v>
      </c>
      <c r="C625" s="25" t="s">
        <v>31</v>
      </c>
      <c r="D625" s="25" t="s">
        <v>66</v>
      </c>
      <c r="E625" s="25">
        <v>0</v>
      </c>
      <c r="F625" s="25" t="s">
        <v>33</v>
      </c>
      <c r="G625" s="25">
        <v>36</v>
      </c>
      <c r="H625" s="25">
        <v>330000</v>
      </c>
      <c r="I625" s="25">
        <v>1240000</v>
      </c>
      <c r="J625" s="1">
        <v>3</v>
      </c>
    </row>
    <row r="626" spans="2:10" x14ac:dyDescent="0.25">
      <c r="B626" s="25">
        <v>1625</v>
      </c>
      <c r="C626" s="25" t="s">
        <v>31</v>
      </c>
      <c r="D626" s="25" t="s">
        <v>66</v>
      </c>
      <c r="E626" s="25">
        <v>0</v>
      </c>
      <c r="F626" s="25" t="s">
        <v>33</v>
      </c>
      <c r="G626" s="25">
        <v>35</v>
      </c>
      <c r="H626" s="25">
        <v>370000</v>
      </c>
      <c r="I626" s="25">
        <v>930000</v>
      </c>
      <c r="J626" s="1">
        <v>3</v>
      </c>
    </row>
    <row r="627" spans="2:10" x14ac:dyDescent="0.25">
      <c r="B627" s="25">
        <v>1626</v>
      </c>
      <c r="C627" s="25" t="s">
        <v>31</v>
      </c>
      <c r="D627" s="25" t="s">
        <v>65</v>
      </c>
      <c r="E627" s="25">
        <v>4</v>
      </c>
      <c r="F627" s="25" t="s">
        <v>33</v>
      </c>
      <c r="G627" s="25">
        <v>50</v>
      </c>
      <c r="H627" s="25">
        <v>360000</v>
      </c>
      <c r="I627" s="25">
        <v>1280000</v>
      </c>
      <c r="J627" s="1">
        <v>3</v>
      </c>
    </row>
    <row r="628" spans="2:10" x14ac:dyDescent="0.25">
      <c r="B628" s="25">
        <v>1627</v>
      </c>
      <c r="C628" s="25" t="s">
        <v>31</v>
      </c>
      <c r="D628" s="25" t="s">
        <v>66</v>
      </c>
      <c r="E628" s="25">
        <v>0</v>
      </c>
      <c r="F628" s="25" t="s">
        <v>33</v>
      </c>
      <c r="G628" s="25">
        <v>38</v>
      </c>
      <c r="H628" s="25">
        <v>360000</v>
      </c>
      <c r="I628" s="25">
        <v>1870000</v>
      </c>
      <c r="J628" s="1">
        <v>1</v>
      </c>
    </row>
    <row r="629" spans="2:10" x14ac:dyDescent="0.25">
      <c r="B629" s="25">
        <v>1628</v>
      </c>
      <c r="C629" s="25" t="s">
        <v>34</v>
      </c>
      <c r="D629" s="25" t="s">
        <v>65</v>
      </c>
      <c r="E629" s="25">
        <v>3</v>
      </c>
      <c r="F629" s="25" t="s">
        <v>33</v>
      </c>
      <c r="G629" s="25">
        <v>41</v>
      </c>
      <c r="H629" s="25">
        <v>780000</v>
      </c>
      <c r="I629" s="25">
        <v>2320000</v>
      </c>
      <c r="J629" s="1">
        <v>4</v>
      </c>
    </row>
    <row r="630" spans="2:10" x14ac:dyDescent="0.25">
      <c r="B630" s="25">
        <v>1629</v>
      </c>
      <c r="C630" s="25" t="s">
        <v>31</v>
      </c>
      <c r="D630" s="25" t="s">
        <v>65</v>
      </c>
      <c r="E630" s="25">
        <v>2</v>
      </c>
      <c r="F630" s="25" t="s">
        <v>33</v>
      </c>
      <c r="G630" s="25">
        <v>49</v>
      </c>
      <c r="H630" s="25">
        <v>940000</v>
      </c>
      <c r="I630" s="25">
        <v>1910000</v>
      </c>
      <c r="J630" s="1">
        <v>4</v>
      </c>
    </row>
    <row r="631" spans="2:10" x14ac:dyDescent="0.25">
      <c r="B631" s="25">
        <v>1630</v>
      </c>
      <c r="C631" s="25" t="s">
        <v>31</v>
      </c>
      <c r="D631" s="25" t="s">
        <v>65</v>
      </c>
      <c r="E631" s="25">
        <v>3</v>
      </c>
      <c r="F631" s="25" t="s">
        <v>33</v>
      </c>
      <c r="G631" s="25">
        <v>41</v>
      </c>
      <c r="H631" s="25">
        <v>620000</v>
      </c>
      <c r="I631" s="25">
        <v>1660000</v>
      </c>
      <c r="J631" s="1">
        <v>5</v>
      </c>
    </row>
    <row r="632" spans="2:10" x14ac:dyDescent="0.25">
      <c r="B632" s="25">
        <v>1631</v>
      </c>
      <c r="C632" s="25" t="s">
        <v>31</v>
      </c>
      <c r="D632" s="25" t="s">
        <v>66</v>
      </c>
      <c r="E632" s="25">
        <v>0</v>
      </c>
      <c r="F632" s="25" t="s">
        <v>32</v>
      </c>
      <c r="G632" s="25">
        <v>37</v>
      </c>
      <c r="H632" s="25">
        <v>330000</v>
      </c>
      <c r="I632" s="25">
        <v>1170000</v>
      </c>
      <c r="J632" s="1">
        <v>3</v>
      </c>
    </row>
    <row r="633" spans="2:10" x14ac:dyDescent="0.25">
      <c r="B633" s="25">
        <v>1632</v>
      </c>
      <c r="C633" s="25" t="s">
        <v>31</v>
      </c>
      <c r="D633" s="25" t="s">
        <v>65</v>
      </c>
      <c r="E633" s="25">
        <v>3</v>
      </c>
      <c r="F633" s="25" t="s">
        <v>33</v>
      </c>
      <c r="G633" s="25">
        <v>59</v>
      </c>
      <c r="H633" s="25">
        <v>410000</v>
      </c>
      <c r="I633" s="25">
        <v>2520000</v>
      </c>
      <c r="J633" s="1">
        <v>1</v>
      </c>
    </row>
    <row r="634" spans="2:10" x14ac:dyDescent="0.25">
      <c r="B634" s="25">
        <v>1633</v>
      </c>
      <c r="C634" s="25" t="s">
        <v>31</v>
      </c>
      <c r="D634" s="25" t="s">
        <v>66</v>
      </c>
      <c r="E634" s="25">
        <v>0</v>
      </c>
      <c r="F634" s="25" t="s">
        <v>33</v>
      </c>
      <c r="G634" s="25">
        <v>34</v>
      </c>
      <c r="H634" s="25">
        <v>540000</v>
      </c>
      <c r="I634" s="25">
        <v>1630000</v>
      </c>
      <c r="J634" s="1">
        <v>5</v>
      </c>
    </row>
    <row r="635" spans="2:10" x14ac:dyDescent="0.25">
      <c r="B635" s="25">
        <v>1634</v>
      </c>
      <c r="C635" s="25" t="s">
        <v>31</v>
      </c>
      <c r="D635" s="25" t="s">
        <v>65</v>
      </c>
      <c r="E635" s="25">
        <v>3</v>
      </c>
      <c r="F635" s="25" t="s">
        <v>32</v>
      </c>
      <c r="G635" s="25">
        <v>50</v>
      </c>
      <c r="H635" s="25">
        <v>360000</v>
      </c>
      <c r="I635" s="25">
        <v>2100000</v>
      </c>
      <c r="J635" s="1">
        <v>1</v>
      </c>
    </row>
    <row r="636" spans="2:10" x14ac:dyDescent="0.25">
      <c r="B636" s="25">
        <v>1635</v>
      </c>
      <c r="C636" s="25" t="s">
        <v>31</v>
      </c>
      <c r="D636" s="25" t="s">
        <v>65</v>
      </c>
      <c r="E636" s="25">
        <v>4</v>
      </c>
      <c r="F636" s="25" t="s">
        <v>32</v>
      </c>
      <c r="G636" s="25">
        <v>57</v>
      </c>
      <c r="H636" s="25">
        <v>550000</v>
      </c>
      <c r="I636" s="25">
        <v>3080000</v>
      </c>
      <c r="J636" s="1">
        <v>1</v>
      </c>
    </row>
    <row r="637" spans="2:10" x14ac:dyDescent="0.25">
      <c r="B637" s="25">
        <v>1636</v>
      </c>
      <c r="C637" s="25" t="s">
        <v>31</v>
      </c>
      <c r="D637" s="25" t="s">
        <v>66</v>
      </c>
      <c r="E637" s="25">
        <v>0</v>
      </c>
      <c r="F637" s="25" t="s">
        <v>32</v>
      </c>
      <c r="G637" s="25">
        <v>31</v>
      </c>
      <c r="H637" s="25">
        <v>780000</v>
      </c>
      <c r="I637" s="25">
        <v>970000</v>
      </c>
      <c r="J637" s="1">
        <v>2</v>
      </c>
    </row>
    <row r="638" spans="2:10" x14ac:dyDescent="0.25">
      <c r="B638" s="25">
        <v>1637</v>
      </c>
      <c r="C638" s="25" t="s">
        <v>31</v>
      </c>
      <c r="D638" s="25" t="s">
        <v>65</v>
      </c>
      <c r="E638" s="25">
        <v>4</v>
      </c>
      <c r="F638" s="25" t="s">
        <v>32</v>
      </c>
      <c r="G638" s="25">
        <v>51</v>
      </c>
      <c r="H638" s="25">
        <v>860000</v>
      </c>
      <c r="I638" s="25">
        <v>2090000</v>
      </c>
      <c r="J638" s="1">
        <v>4</v>
      </c>
    </row>
    <row r="639" spans="2:10" x14ac:dyDescent="0.25">
      <c r="B639" s="25">
        <v>1638</v>
      </c>
      <c r="C639" s="25" t="s">
        <v>31</v>
      </c>
      <c r="D639" s="25" t="s">
        <v>65</v>
      </c>
      <c r="E639" s="25">
        <v>3</v>
      </c>
      <c r="F639" s="25" t="s">
        <v>32</v>
      </c>
      <c r="G639" s="25">
        <v>64</v>
      </c>
      <c r="H639" s="25">
        <v>910000</v>
      </c>
      <c r="I639" s="25">
        <v>1180000</v>
      </c>
      <c r="J639" s="1">
        <v>2</v>
      </c>
    </row>
    <row r="640" spans="2:10" x14ac:dyDescent="0.25">
      <c r="B640" s="25">
        <v>1639</v>
      </c>
      <c r="C640" s="25" t="s">
        <v>31</v>
      </c>
      <c r="D640" s="25" t="s">
        <v>65</v>
      </c>
      <c r="E640" s="25">
        <v>3</v>
      </c>
      <c r="F640" s="25" t="s">
        <v>33</v>
      </c>
      <c r="G640" s="25">
        <v>58</v>
      </c>
      <c r="H640" s="25">
        <v>400000</v>
      </c>
      <c r="I640" s="25">
        <v>1980000</v>
      </c>
      <c r="J640" s="1">
        <v>1</v>
      </c>
    </row>
    <row r="641" spans="2:10" x14ac:dyDescent="0.25">
      <c r="B641" s="25">
        <v>1640</v>
      </c>
      <c r="C641" s="25" t="s">
        <v>31</v>
      </c>
      <c r="D641" s="25" t="s">
        <v>65</v>
      </c>
      <c r="E641" s="25">
        <v>4</v>
      </c>
      <c r="F641" s="25" t="s">
        <v>32</v>
      </c>
      <c r="G641" s="25">
        <v>60</v>
      </c>
      <c r="H641" s="25">
        <v>410000</v>
      </c>
      <c r="I641" s="25">
        <v>2800000</v>
      </c>
      <c r="J641" s="1">
        <v>1</v>
      </c>
    </row>
    <row r="642" spans="2:10" x14ac:dyDescent="0.25">
      <c r="B642" s="25">
        <v>1641</v>
      </c>
      <c r="C642" s="25" t="s">
        <v>34</v>
      </c>
      <c r="D642" s="25" t="s">
        <v>65</v>
      </c>
      <c r="E642" s="25">
        <v>2</v>
      </c>
      <c r="F642" s="25" t="s">
        <v>32</v>
      </c>
      <c r="G642" s="25">
        <v>42</v>
      </c>
      <c r="H642" s="25">
        <v>500000</v>
      </c>
      <c r="I642" s="25">
        <v>2260000</v>
      </c>
      <c r="J642" s="1">
        <v>1</v>
      </c>
    </row>
    <row r="643" spans="2:10" x14ac:dyDescent="0.25">
      <c r="B643" s="25">
        <v>1642</v>
      </c>
      <c r="C643" s="25" t="s">
        <v>34</v>
      </c>
      <c r="D643" s="25" t="s">
        <v>65</v>
      </c>
      <c r="E643" s="25">
        <v>4</v>
      </c>
      <c r="F643" s="25" t="s">
        <v>33</v>
      </c>
      <c r="G643" s="25">
        <v>56</v>
      </c>
      <c r="H643" s="25">
        <v>1110000</v>
      </c>
      <c r="I643" s="25">
        <v>3190000</v>
      </c>
      <c r="J643" s="1">
        <v>4</v>
      </c>
    </row>
    <row r="644" spans="2:10" x14ac:dyDescent="0.25">
      <c r="B644" s="25">
        <v>1643</v>
      </c>
      <c r="C644" s="25" t="s">
        <v>31</v>
      </c>
      <c r="D644" s="25" t="s">
        <v>66</v>
      </c>
      <c r="E644" s="25">
        <v>0</v>
      </c>
      <c r="F644" s="25" t="s">
        <v>33</v>
      </c>
      <c r="G644" s="25">
        <v>37</v>
      </c>
      <c r="H644" s="25">
        <v>360000</v>
      </c>
      <c r="I644" s="25">
        <v>910000</v>
      </c>
      <c r="J644" s="1">
        <v>3</v>
      </c>
    </row>
    <row r="645" spans="2:10" x14ac:dyDescent="0.25">
      <c r="B645" s="25">
        <v>1644</v>
      </c>
      <c r="C645" s="25" t="s">
        <v>31</v>
      </c>
      <c r="D645" s="25" t="s">
        <v>65</v>
      </c>
      <c r="E645" s="25">
        <v>2</v>
      </c>
      <c r="F645" s="25" t="s">
        <v>32</v>
      </c>
      <c r="G645" s="25">
        <v>64</v>
      </c>
      <c r="H645" s="25">
        <v>680000</v>
      </c>
      <c r="I645" s="25">
        <v>1150000</v>
      </c>
      <c r="J645" s="1">
        <v>2</v>
      </c>
    </row>
    <row r="646" spans="2:10" x14ac:dyDescent="0.25">
      <c r="B646" s="25">
        <v>1645</v>
      </c>
      <c r="C646" s="25" t="s">
        <v>34</v>
      </c>
      <c r="D646" s="25" t="s">
        <v>65</v>
      </c>
      <c r="E646" s="25">
        <v>3</v>
      </c>
      <c r="F646" s="25" t="s">
        <v>32</v>
      </c>
      <c r="G646" s="25">
        <v>59</v>
      </c>
      <c r="H646" s="25">
        <v>1020000</v>
      </c>
      <c r="I646" s="25">
        <v>2310000</v>
      </c>
      <c r="J646" s="1">
        <v>4</v>
      </c>
    </row>
    <row r="647" spans="2:10" x14ac:dyDescent="0.25">
      <c r="B647" s="25">
        <v>1646</v>
      </c>
      <c r="C647" s="25" t="s">
        <v>34</v>
      </c>
      <c r="D647" s="25" t="s">
        <v>65</v>
      </c>
      <c r="E647" s="25">
        <v>3</v>
      </c>
      <c r="F647" s="25" t="s">
        <v>33</v>
      </c>
      <c r="G647" s="25">
        <v>46</v>
      </c>
      <c r="H647" s="25">
        <v>630000</v>
      </c>
      <c r="I647" s="25">
        <v>980000</v>
      </c>
      <c r="J647" s="1">
        <v>2</v>
      </c>
    </row>
    <row r="648" spans="2:10" x14ac:dyDescent="0.25">
      <c r="B648" s="25">
        <v>1647</v>
      </c>
      <c r="C648" s="25" t="s">
        <v>31</v>
      </c>
      <c r="D648" s="25" t="s">
        <v>65</v>
      </c>
      <c r="E648" s="25">
        <v>4</v>
      </c>
      <c r="F648" s="25" t="s">
        <v>33</v>
      </c>
      <c r="G648" s="25">
        <v>51</v>
      </c>
      <c r="H648" s="25">
        <v>330000</v>
      </c>
      <c r="I648" s="25">
        <v>2390000</v>
      </c>
      <c r="J648" s="1">
        <v>1</v>
      </c>
    </row>
    <row r="649" spans="2:10" x14ac:dyDescent="0.25">
      <c r="B649" s="25">
        <v>1648</v>
      </c>
      <c r="C649" s="25" t="s">
        <v>31</v>
      </c>
      <c r="D649" s="25" t="s">
        <v>65</v>
      </c>
      <c r="E649" s="25">
        <v>4</v>
      </c>
      <c r="F649" s="25" t="s">
        <v>32</v>
      </c>
      <c r="G649" s="25">
        <v>63</v>
      </c>
      <c r="H649" s="25">
        <v>650000</v>
      </c>
      <c r="I649" s="25">
        <v>1550000</v>
      </c>
      <c r="J649" s="1">
        <v>5</v>
      </c>
    </row>
    <row r="650" spans="2:10" x14ac:dyDescent="0.25">
      <c r="B650" s="25">
        <v>1649</v>
      </c>
      <c r="C650" s="25" t="s">
        <v>31</v>
      </c>
      <c r="D650" s="25" t="s">
        <v>65</v>
      </c>
      <c r="E650" s="25">
        <v>2</v>
      </c>
      <c r="F650" s="25" t="s">
        <v>33</v>
      </c>
      <c r="G650" s="25">
        <v>61</v>
      </c>
      <c r="H650" s="25">
        <v>560000</v>
      </c>
      <c r="I650" s="25">
        <v>1500000</v>
      </c>
      <c r="J650" s="1">
        <v>5</v>
      </c>
    </row>
    <row r="651" spans="2:10" x14ac:dyDescent="0.25">
      <c r="B651" s="25">
        <v>1650</v>
      </c>
      <c r="C651" s="25" t="s">
        <v>31</v>
      </c>
      <c r="D651" s="25" t="s">
        <v>66</v>
      </c>
      <c r="E651" s="25">
        <v>0</v>
      </c>
      <c r="F651" s="25" t="s">
        <v>32</v>
      </c>
      <c r="G651" s="25">
        <v>33</v>
      </c>
      <c r="H651" s="25">
        <v>410000</v>
      </c>
      <c r="I651" s="25">
        <v>870000</v>
      </c>
      <c r="J651" s="1">
        <v>3</v>
      </c>
    </row>
    <row r="652" spans="2:10" x14ac:dyDescent="0.25">
      <c r="B652" s="25">
        <v>1651</v>
      </c>
      <c r="C652" s="25" t="s">
        <v>31</v>
      </c>
      <c r="D652" s="25" t="s">
        <v>65</v>
      </c>
      <c r="E652" s="25">
        <v>2</v>
      </c>
      <c r="F652" s="25" t="s">
        <v>33</v>
      </c>
      <c r="G652" s="25">
        <v>53</v>
      </c>
      <c r="H652" s="25">
        <v>450000</v>
      </c>
      <c r="I652" s="25">
        <v>2810000</v>
      </c>
      <c r="J652" s="1">
        <v>1</v>
      </c>
    </row>
    <row r="653" spans="2:10" x14ac:dyDescent="0.25">
      <c r="B653" s="25">
        <v>1652</v>
      </c>
      <c r="C653" s="25" t="s">
        <v>31</v>
      </c>
      <c r="D653" s="25" t="s">
        <v>66</v>
      </c>
      <c r="E653" s="25">
        <v>0</v>
      </c>
      <c r="F653" s="25" t="s">
        <v>33</v>
      </c>
      <c r="G653" s="25">
        <v>36</v>
      </c>
      <c r="H653" s="25">
        <v>830000</v>
      </c>
      <c r="I653" s="25">
        <v>890000</v>
      </c>
      <c r="J653" s="1">
        <v>2</v>
      </c>
    </row>
    <row r="654" spans="2:10" x14ac:dyDescent="0.25">
      <c r="B654" s="25">
        <v>1653</v>
      </c>
      <c r="C654" s="25" t="s">
        <v>31</v>
      </c>
      <c r="D654" s="25" t="s">
        <v>65</v>
      </c>
      <c r="E654" s="25">
        <v>2</v>
      </c>
      <c r="F654" s="25" t="s">
        <v>33</v>
      </c>
      <c r="G654" s="25">
        <v>58</v>
      </c>
      <c r="H654" s="25">
        <v>560000</v>
      </c>
      <c r="I654" s="25">
        <v>1520000</v>
      </c>
      <c r="J654" s="1">
        <v>5</v>
      </c>
    </row>
    <row r="655" spans="2:10" x14ac:dyDescent="0.25">
      <c r="B655" s="25">
        <v>1654</v>
      </c>
      <c r="C655" s="25" t="s">
        <v>31</v>
      </c>
      <c r="D655" s="25" t="s">
        <v>65</v>
      </c>
      <c r="E655" s="25">
        <v>2</v>
      </c>
      <c r="F655" s="25" t="s">
        <v>33</v>
      </c>
      <c r="G655" s="25">
        <v>41</v>
      </c>
      <c r="H655" s="25">
        <v>490000</v>
      </c>
      <c r="I655" s="25">
        <v>1980000</v>
      </c>
      <c r="J655" s="1">
        <v>1</v>
      </c>
    </row>
    <row r="656" spans="2:10" x14ac:dyDescent="0.25">
      <c r="B656" s="25">
        <v>1655</v>
      </c>
      <c r="C656" s="25" t="s">
        <v>31</v>
      </c>
      <c r="D656" s="25" t="s">
        <v>66</v>
      </c>
      <c r="E656" s="25">
        <v>0</v>
      </c>
      <c r="F656" s="25" t="s">
        <v>33</v>
      </c>
      <c r="G656" s="25">
        <v>38</v>
      </c>
      <c r="H656" s="25">
        <v>640000</v>
      </c>
      <c r="I656" s="25">
        <v>1380000</v>
      </c>
      <c r="J656" s="1">
        <v>5</v>
      </c>
    </row>
    <row r="657" spans="2:10" x14ac:dyDescent="0.25">
      <c r="B657" s="25">
        <v>1656</v>
      </c>
      <c r="C657" s="25" t="s">
        <v>31</v>
      </c>
      <c r="D657" s="25" t="s">
        <v>65</v>
      </c>
      <c r="E657" s="25">
        <v>2</v>
      </c>
      <c r="F657" s="25" t="s">
        <v>33</v>
      </c>
      <c r="G657" s="25">
        <v>65</v>
      </c>
      <c r="H657" s="25">
        <v>520000</v>
      </c>
      <c r="I657" s="25">
        <v>2060000</v>
      </c>
      <c r="J657" s="1">
        <v>1</v>
      </c>
    </row>
    <row r="658" spans="2:10" x14ac:dyDescent="0.25">
      <c r="B658" s="25">
        <v>1657</v>
      </c>
      <c r="C658" s="25" t="s">
        <v>34</v>
      </c>
      <c r="D658" s="25" t="s">
        <v>65</v>
      </c>
      <c r="E658" s="25">
        <v>2</v>
      </c>
      <c r="F658" s="25" t="s">
        <v>33</v>
      </c>
      <c r="G658" s="25">
        <v>52</v>
      </c>
      <c r="H658" s="25">
        <v>890000</v>
      </c>
      <c r="I658" s="25">
        <v>2560000</v>
      </c>
      <c r="J658" s="1">
        <v>4</v>
      </c>
    </row>
    <row r="659" spans="2:10" x14ac:dyDescent="0.25">
      <c r="B659" s="25">
        <v>1658</v>
      </c>
      <c r="C659" s="25" t="s">
        <v>31</v>
      </c>
      <c r="D659" s="25" t="s">
        <v>64</v>
      </c>
      <c r="E659" s="25">
        <v>0</v>
      </c>
      <c r="F659" s="25" t="s">
        <v>33</v>
      </c>
      <c r="G659" s="25">
        <v>38</v>
      </c>
      <c r="H659" s="25">
        <v>640000</v>
      </c>
      <c r="I659" s="25">
        <v>1360000</v>
      </c>
      <c r="J659" s="1">
        <v>5</v>
      </c>
    </row>
    <row r="660" spans="2:10" x14ac:dyDescent="0.25">
      <c r="B660" s="25">
        <v>1659</v>
      </c>
      <c r="C660" s="25" t="s">
        <v>31</v>
      </c>
      <c r="D660" s="25" t="s">
        <v>65</v>
      </c>
      <c r="E660" s="25">
        <v>3</v>
      </c>
      <c r="F660" s="25" t="s">
        <v>33</v>
      </c>
      <c r="G660" s="25">
        <v>40</v>
      </c>
      <c r="H660" s="25">
        <v>460000</v>
      </c>
      <c r="I660" s="25">
        <v>2640000</v>
      </c>
      <c r="J660" s="1">
        <v>1</v>
      </c>
    </row>
    <row r="661" spans="2:10" x14ac:dyDescent="0.25">
      <c r="B661" s="25">
        <v>1660</v>
      </c>
      <c r="C661" s="25" t="s">
        <v>34</v>
      </c>
      <c r="D661" s="25" t="s">
        <v>65</v>
      </c>
      <c r="E661" s="25">
        <v>2</v>
      </c>
      <c r="F661" s="25" t="s">
        <v>32</v>
      </c>
      <c r="G661" s="25">
        <v>42</v>
      </c>
      <c r="H661" s="25">
        <v>770000</v>
      </c>
      <c r="I661" s="25">
        <v>1210000</v>
      </c>
      <c r="J661" s="1">
        <v>2</v>
      </c>
    </row>
    <row r="662" spans="2:10" x14ac:dyDescent="0.25">
      <c r="B662" s="25">
        <v>1661</v>
      </c>
      <c r="C662" s="25" t="s">
        <v>34</v>
      </c>
      <c r="D662" s="25" t="s">
        <v>65</v>
      </c>
      <c r="E662" s="25">
        <v>3</v>
      </c>
      <c r="F662" s="25" t="s">
        <v>32</v>
      </c>
      <c r="G662" s="25">
        <v>62</v>
      </c>
      <c r="H662" s="25">
        <v>970000</v>
      </c>
      <c r="I662" s="25">
        <v>2210000</v>
      </c>
      <c r="J662" s="1">
        <v>4</v>
      </c>
    </row>
    <row r="663" spans="2:10" x14ac:dyDescent="0.25">
      <c r="B663" s="25">
        <v>1662</v>
      </c>
      <c r="C663" s="25" t="s">
        <v>31</v>
      </c>
      <c r="D663" s="25" t="s">
        <v>65</v>
      </c>
      <c r="E663" s="25">
        <v>2</v>
      </c>
      <c r="F663" s="25" t="s">
        <v>33</v>
      </c>
      <c r="G663" s="25">
        <v>54</v>
      </c>
      <c r="H663" s="25">
        <v>650000</v>
      </c>
      <c r="I663" s="25">
        <v>1150000</v>
      </c>
      <c r="J663" s="1">
        <v>2</v>
      </c>
    </row>
    <row r="664" spans="2:10" x14ac:dyDescent="0.25">
      <c r="B664" s="25">
        <v>1663</v>
      </c>
      <c r="C664" s="25" t="s">
        <v>31</v>
      </c>
      <c r="D664" s="25" t="s">
        <v>65</v>
      </c>
      <c r="E664" s="25">
        <v>3</v>
      </c>
      <c r="F664" s="25" t="s">
        <v>33</v>
      </c>
      <c r="G664" s="25">
        <v>58</v>
      </c>
      <c r="H664" s="25">
        <v>480000</v>
      </c>
      <c r="I664" s="25">
        <v>2390000</v>
      </c>
      <c r="J664" s="1">
        <v>1</v>
      </c>
    </row>
    <row r="665" spans="2:10" x14ac:dyDescent="0.25">
      <c r="B665" s="25">
        <v>1664</v>
      </c>
      <c r="C665" s="25" t="s">
        <v>31</v>
      </c>
      <c r="D665" s="25" t="s">
        <v>66</v>
      </c>
      <c r="E665" s="25">
        <v>0</v>
      </c>
      <c r="F665" s="25" t="s">
        <v>33</v>
      </c>
      <c r="G665" s="25">
        <v>30</v>
      </c>
      <c r="H665" s="25">
        <v>660000</v>
      </c>
      <c r="I665" s="25">
        <v>1000000</v>
      </c>
      <c r="J665" s="1">
        <v>2</v>
      </c>
    </row>
    <row r="666" spans="2:10" x14ac:dyDescent="0.25">
      <c r="B666" s="25">
        <v>1665</v>
      </c>
      <c r="C666" s="25" t="s">
        <v>31</v>
      </c>
      <c r="D666" s="25" t="s">
        <v>65</v>
      </c>
      <c r="E666" s="25">
        <v>4</v>
      </c>
      <c r="F666" s="25" t="s">
        <v>33</v>
      </c>
      <c r="G666" s="25">
        <v>55</v>
      </c>
      <c r="H666" s="25">
        <v>470000</v>
      </c>
      <c r="I666" s="25">
        <v>1960000</v>
      </c>
      <c r="J666" s="1">
        <v>1</v>
      </c>
    </row>
    <row r="667" spans="2:10" x14ac:dyDescent="0.25">
      <c r="B667" s="25">
        <v>1666</v>
      </c>
      <c r="C667" s="25" t="s">
        <v>31</v>
      </c>
      <c r="D667" s="25" t="s">
        <v>64</v>
      </c>
      <c r="E667" s="25">
        <v>0</v>
      </c>
      <c r="F667" s="25" t="s">
        <v>33</v>
      </c>
      <c r="G667" s="25">
        <v>30</v>
      </c>
      <c r="H667" s="25">
        <v>410000</v>
      </c>
      <c r="I667" s="25">
        <v>1130000</v>
      </c>
      <c r="J667" s="1">
        <v>3</v>
      </c>
    </row>
    <row r="668" spans="2:10" x14ac:dyDescent="0.25">
      <c r="B668" s="25">
        <v>1667</v>
      </c>
      <c r="C668" s="25" t="s">
        <v>34</v>
      </c>
      <c r="D668" s="25" t="s">
        <v>65</v>
      </c>
      <c r="E668" s="25">
        <v>3</v>
      </c>
      <c r="F668" s="25" t="s">
        <v>32</v>
      </c>
      <c r="G668" s="25">
        <v>54</v>
      </c>
      <c r="H668" s="25">
        <v>620000</v>
      </c>
      <c r="I668" s="25">
        <v>1560000</v>
      </c>
      <c r="J668" s="1">
        <v>5</v>
      </c>
    </row>
    <row r="669" spans="2:10" x14ac:dyDescent="0.25">
      <c r="B669" s="25">
        <v>1668</v>
      </c>
      <c r="C669" s="25" t="s">
        <v>31</v>
      </c>
      <c r="D669" s="25" t="s">
        <v>66</v>
      </c>
      <c r="E669" s="25">
        <v>0</v>
      </c>
      <c r="F669" s="25" t="s">
        <v>33</v>
      </c>
      <c r="G669" s="25">
        <v>37</v>
      </c>
      <c r="H669" s="25">
        <v>290000</v>
      </c>
      <c r="I669" s="25">
        <v>1300000</v>
      </c>
      <c r="J669" s="1">
        <v>3</v>
      </c>
    </row>
    <row r="670" spans="2:10" x14ac:dyDescent="0.25">
      <c r="B670" s="25">
        <v>1669</v>
      </c>
      <c r="C670" s="25" t="s">
        <v>34</v>
      </c>
      <c r="D670" s="25" t="s">
        <v>65</v>
      </c>
      <c r="E670" s="25">
        <v>2</v>
      </c>
      <c r="F670" s="25" t="s">
        <v>33</v>
      </c>
      <c r="G670" s="25">
        <v>56</v>
      </c>
      <c r="H670" s="25">
        <v>970000</v>
      </c>
      <c r="I670" s="25">
        <v>2420000</v>
      </c>
      <c r="J670" s="1">
        <v>4</v>
      </c>
    </row>
    <row r="671" spans="2:10" x14ac:dyDescent="0.25">
      <c r="B671" s="25">
        <v>1670</v>
      </c>
      <c r="C671" s="25" t="s">
        <v>34</v>
      </c>
      <c r="D671" s="25" t="s">
        <v>65</v>
      </c>
      <c r="E671" s="25">
        <v>2</v>
      </c>
      <c r="F671" s="25" t="s">
        <v>33</v>
      </c>
      <c r="G671" s="25">
        <v>53</v>
      </c>
      <c r="H671" s="25">
        <v>300000</v>
      </c>
      <c r="I671" s="25">
        <v>1340000</v>
      </c>
      <c r="J671" s="1">
        <v>3</v>
      </c>
    </row>
    <row r="672" spans="2:10" x14ac:dyDescent="0.25">
      <c r="B672" s="25">
        <v>1671</v>
      </c>
      <c r="C672" s="25" t="s">
        <v>31</v>
      </c>
      <c r="D672" s="25" t="s">
        <v>66</v>
      </c>
      <c r="E672" s="25">
        <v>0</v>
      </c>
      <c r="F672" s="25" t="s">
        <v>32</v>
      </c>
      <c r="G672" s="25">
        <v>30</v>
      </c>
      <c r="H672" s="25">
        <v>930000</v>
      </c>
      <c r="I672" s="25">
        <v>1340000</v>
      </c>
      <c r="J672" s="1">
        <v>2</v>
      </c>
    </row>
    <row r="673" spans="2:10" x14ac:dyDescent="0.25">
      <c r="B673" s="25">
        <v>1672</v>
      </c>
      <c r="C673" s="25" t="s">
        <v>31</v>
      </c>
      <c r="D673" s="25" t="s">
        <v>65</v>
      </c>
      <c r="E673" s="25">
        <v>4</v>
      </c>
      <c r="F673" s="25" t="s">
        <v>32</v>
      </c>
      <c r="G673" s="25">
        <v>63</v>
      </c>
      <c r="H673" s="25">
        <v>820000</v>
      </c>
      <c r="I673" s="25">
        <v>980000</v>
      </c>
      <c r="J673" s="1">
        <v>2</v>
      </c>
    </row>
    <row r="674" spans="2:10" x14ac:dyDescent="0.25">
      <c r="B674" s="25">
        <v>1673</v>
      </c>
      <c r="C674" s="25" t="s">
        <v>31</v>
      </c>
      <c r="D674" s="25" t="s">
        <v>65</v>
      </c>
      <c r="E674" s="25">
        <v>2</v>
      </c>
      <c r="F674" s="25" t="s">
        <v>33</v>
      </c>
      <c r="G674" s="25">
        <v>47</v>
      </c>
      <c r="H674" s="25">
        <v>1000000</v>
      </c>
      <c r="I674" s="25">
        <v>2970000</v>
      </c>
      <c r="J674" s="1">
        <v>4</v>
      </c>
    </row>
    <row r="675" spans="2:10" x14ac:dyDescent="0.25">
      <c r="B675" s="25">
        <v>1674</v>
      </c>
      <c r="C675" s="25" t="s">
        <v>31</v>
      </c>
      <c r="D675" s="25" t="s">
        <v>65</v>
      </c>
      <c r="E675" s="25">
        <v>3</v>
      </c>
      <c r="F675" s="25" t="s">
        <v>33</v>
      </c>
      <c r="G675" s="25">
        <v>51</v>
      </c>
      <c r="H675" s="25">
        <v>570000</v>
      </c>
      <c r="I675" s="25">
        <v>1660000</v>
      </c>
      <c r="J675" s="1">
        <v>5</v>
      </c>
    </row>
    <row r="676" spans="2:10" x14ac:dyDescent="0.25">
      <c r="B676" s="25">
        <v>1675</v>
      </c>
      <c r="C676" s="25" t="s">
        <v>31</v>
      </c>
      <c r="D676" s="25" t="s">
        <v>65</v>
      </c>
      <c r="E676" s="25">
        <v>4</v>
      </c>
      <c r="F676" s="25" t="s">
        <v>33</v>
      </c>
      <c r="G676" s="25">
        <v>57</v>
      </c>
      <c r="H676" s="25">
        <v>360000</v>
      </c>
      <c r="I676" s="25">
        <v>1320000</v>
      </c>
      <c r="J676" s="1">
        <v>3</v>
      </c>
    </row>
    <row r="677" spans="2:10" x14ac:dyDescent="0.25">
      <c r="B677" s="25">
        <v>1676</v>
      </c>
      <c r="C677" s="25" t="s">
        <v>31</v>
      </c>
      <c r="D677" s="25" t="s">
        <v>66</v>
      </c>
      <c r="E677" s="25">
        <v>0</v>
      </c>
      <c r="F677" s="25" t="s">
        <v>32</v>
      </c>
      <c r="G677" s="25">
        <v>33</v>
      </c>
      <c r="H677" s="25">
        <v>690000</v>
      </c>
      <c r="I677" s="25">
        <v>900000</v>
      </c>
      <c r="J677" s="1">
        <v>2</v>
      </c>
    </row>
    <row r="678" spans="2:10" x14ac:dyDescent="0.25">
      <c r="B678" s="25">
        <v>1677</v>
      </c>
      <c r="C678" s="25" t="s">
        <v>31</v>
      </c>
      <c r="D678" s="25" t="s">
        <v>65</v>
      </c>
      <c r="E678" s="25">
        <v>2</v>
      </c>
      <c r="F678" s="25" t="s">
        <v>33</v>
      </c>
      <c r="G678" s="25">
        <v>59</v>
      </c>
      <c r="H678" s="25">
        <v>590000</v>
      </c>
      <c r="I678" s="25">
        <v>1740000</v>
      </c>
      <c r="J678" s="1">
        <v>5</v>
      </c>
    </row>
    <row r="679" spans="2:10" x14ac:dyDescent="0.25">
      <c r="B679" s="25">
        <v>1678</v>
      </c>
      <c r="C679" s="25" t="s">
        <v>34</v>
      </c>
      <c r="D679" s="25" t="s">
        <v>65</v>
      </c>
      <c r="E679" s="25">
        <v>2</v>
      </c>
      <c r="F679" s="25" t="s">
        <v>33</v>
      </c>
      <c r="G679" s="25">
        <v>43</v>
      </c>
      <c r="H679" s="25">
        <v>670000</v>
      </c>
      <c r="I679" s="25">
        <v>930000</v>
      </c>
      <c r="J679" s="1">
        <v>2</v>
      </c>
    </row>
    <row r="680" spans="2:10" x14ac:dyDescent="0.25">
      <c r="B680" s="25">
        <v>1679</v>
      </c>
      <c r="C680" s="25" t="s">
        <v>31</v>
      </c>
      <c r="D680" s="25" t="s">
        <v>65</v>
      </c>
      <c r="E680" s="25">
        <v>3</v>
      </c>
      <c r="F680" s="25" t="s">
        <v>33</v>
      </c>
      <c r="G680" s="25">
        <v>42</v>
      </c>
      <c r="H680" s="25">
        <v>820000</v>
      </c>
      <c r="I680" s="25">
        <v>3560000</v>
      </c>
      <c r="J680" s="1">
        <v>4</v>
      </c>
    </row>
    <row r="681" spans="2:10" x14ac:dyDescent="0.25">
      <c r="B681" s="25">
        <v>1680</v>
      </c>
      <c r="C681" s="25" t="s">
        <v>31</v>
      </c>
      <c r="D681" s="25" t="s">
        <v>65</v>
      </c>
      <c r="E681" s="25">
        <v>3</v>
      </c>
      <c r="F681" s="25" t="s">
        <v>33</v>
      </c>
      <c r="G681" s="25">
        <v>46</v>
      </c>
      <c r="H681" s="25">
        <v>500000</v>
      </c>
      <c r="I681" s="25">
        <v>2010000</v>
      </c>
      <c r="J681" s="1">
        <v>1</v>
      </c>
    </row>
    <row r="682" spans="2:10" x14ac:dyDescent="0.25">
      <c r="B682" s="25">
        <v>1681</v>
      </c>
      <c r="C682" s="25" t="s">
        <v>34</v>
      </c>
      <c r="D682" s="25" t="s">
        <v>65</v>
      </c>
      <c r="E682" s="25">
        <v>4</v>
      </c>
      <c r="F682" s="25" t="s">
        <v>33</v>
      </c>
      <c r="G682" s="25">
        <v>64</v>
      </c>
      <c r="H682" s="25">
        <v>420000</v>
      </c>
      <c r="I682" s="25">
        <v>3090000</v>
      </c>
      <c r="J682" s="1">
        <v>1</v>
      </c>
    </row>
    <row r="683" spans="2:10" x14ac:dyDescent="0.25">
      <c r="B683" s="25">
        <v>1682</v>
      </c>
      <c r="C683" s="25" t="s">
        <v>31</v>
      </c>
      <c r="D683" s="25" t="s">
        <v>65</v>
      </c>
      <c r="E683" s="25">
        <v>2</v>
      </c>
      <c r="F683" s="25" t="s">
        <v>33</v>
      </c>
      <c r="G683" s="25">
        <v>62</v>
      </c>
      <c r="H683" s="25">
        <v>580000</v>
      </c>
      <c r="I683" s="25">
        <v>1510000</v>
      </c>
      <c r="J683" s="1">
        <v>5</v>
      </c>
    </row>
    <row r="684" spans="2:10" x14ac:dyDescent="0.25">
      <c r="B684" s="25">
        <v>1683</v>
      </c>
      <c r="C684" s="25" t="s">
        <v>31</v>
      </c>
      <c r="D684" s="25" t="s">
        <v>65</v>
      </c>
      <c r="E684" s="25">
        <v>4</v>
      </c>
      <c r="F684" s="25" t="s">
        <v>33</v>
      </c>
      <c r="G684" s="25">
        <v>58</v>
      </c>
      <c r="H684" s="25">
        <v>480000</v>
      </c>
      <c r="I684" s="25">
        <v>2620000</v>
      </c>
      <c r="J684" s="1">
        <v>1</v>
      </c>
    </row>
    <row r="685" spans="2:10" x14ac:dyDescent="0.25">
      <c r="B685" s="25">
        <v>1684</v>
      </c>
      <c r="C685" s="25" t="s">
        <v>31</v>
      </c>
      <c r="D685" s="25" t="s">
        <v>65</v>
      </c>
      <c r="E685" s="25">
        <v>2</v>
      </c>
      <c r="F685" s="25" t="s">
        <v>32</v>
      </c>
      <c r="G685" s="25">
        <v>63</v>
      </c>
      <c r="H685" s="25">
        <v>740000</v>
      </c>
      <c r="I685" s="25">
        <v>1280000</v>
      </c>
      <c r="J685" s="1">
        <v>2</v>
      </c>
    </row>
    <row r="686" spans="2:10" x14ac:dyDescent="0.25">
      <c r="B686" s="25">
        <v>1685</v>
      </c>
      <c r="C686" s="25" t="s">
        <v>31</v>
      </c>
      <c r="D686" s="25" t="s">
        <v>65</v>
      </c>
      <c r="E686" s="25">
        <v>2</v>
      </c>
      <c r="F686" s="25" t="s">
        <v>33</v>
      </c>
      <c r="G686" s="25">
        <v>49</v>
      </c>
      <c r="H686" s="25">
        <v>510000</v>
      </c>
      <c r="I686" s="25">
        <v>1760000</v>
      </c>
      <c r="J686" s="1">
        <v>5</v>
      </c>
    </row>
    <row r="687" spans="2:10" x14ac:dyDescent="0.25">
      <c r="B687" s="25">
        <v>1686</v>
      </c>
      <c r="C687" s="25" t="s">
        <v>31</v>
      </c>
      <c r="D687" s="25" t="s">
        <v>65</v>
      </c>
      <c r="E687" s="25">
        <v>2</v>
      </c>
      <c r="F687" s="25" t="s">
        <v>32</v>
      </c>
      <c r="G687" s="25">
        <v>43</v>
      </c>
      <c r="H687" s="25">
        <v>270000</v>
      </c>
      <c r="I687" s="25">
        <v>900000</v>
      </c>
      <c r="J687" s="1">
        <v>3</v>
      </c>
    </row>
    <row r="688" spans="2:10" x14ac:dyDescent="0.25">
      <c r="B688" s="25">
        <v>1687</v>
      </c>
      <c r="C688" s="25" t="s">
        <v>31</v>
      </c>
      <c r="D688" s="25" t="s">
        <v>65</v>
      </c>
      <c r="E688" s="25">
        <v>2</v>
      </c>
      <c r="F688" s="25" t="s">
        <v>32</v>
      </c>
      <c r="G688" s="25">
        <v>49</v>
      </c>
      <c r="H688" s="25">
        <v>750000</v>
      </c>
      <c r="I688" s="25">
        <v>2060000</v>
      </c>
      <c r="J688" s="1">
        <v>4</v>
      </c>
    </row>
    <row r="689" spans="2:10" x14ac:dyDescent="0.25">
      <c r="B689" s="25">
        <v>1688</v>
      </c>
      <c r="C689" s="25" t="s">
        <v>31</v>
      </c>
      <c r="D689" s="25" t="s">
        <v>65</v>
      </c>
      <c r="E689" s="25">
        <v>4</v>
      </c>
      <c r="F689" s="25" t="s">
        <v>33</v>
      </c>
      <c r="G689" s="25">
        <v>40</v>
      </c>
      <c r="H689" s="25">
        <v>690000</v>
      </c>
      <c r="I689" s="25">
        <v>1140000</v>
      </c>
      <c r="J689" s="1">
        <v>2</v>
      </c>
    </row>
    <row r="690" spans="2:10" x14ac:dyDescent="0.25">
      <c r="B690" s="25">
        <v>1689</v>
      </c>
      <c r="C690" s="25" t="s">
        <v>31</v>
      </c>
      <c r="D690" s="25" t="s">
        <v>65</v>
      </c>
      <c r="E690" s="25">
        <v>3</v>
      </c>
      <c r="F690" s="25" t="s">
        <v>33</v>
      </c>
      <c r="G690" s="25">
        <v>51</v>
      </c>
      <c r="H690" s="25">
        <v>480000</v>
      </c>
      <c r="I690" s="25">
        <v>2090000</v>
      </c>
      <c r="J690" s="1">
        <v>1</v>
      </c>
    </row>
    <row r="691" spans="2:10" x14ac:dyDescent="0.25">
      <c r="B691" s="25">
        <v>1690</v>
      </c>
      <c r="C691" s="25" t="s">
        <v>31</v>
      </c>
      <c r="D691" s="25" t="s">
        <v>65</v>
      </c>
      <c r="E691" s="25">
        <v>3</v>
      </c>
      <c r="F691" s="25" t="s">
        <v>32</v>
      </c>
      <c r="G691" s="25">
        <v>65</v>
      </c>
      <c r="H691" s="25">
        <v>1030000</v>
      </c>
      <c r="I691" s="25">
        <v>1850000</v>
      </c>
      <c r="J691" s="1">
        <v>4</v>
      </c>
    </row>
    <row r="692" spans="2:10" x14ac:dyDescent="0.25">
      <c r="B692" s="25">
        <v>1691</v>
      </c>
      <c r="C692" s="25" t="s">
        <v>31</v>
      </c>
      <c r="D692" s="25" t="s">
        <v>65</v>
      </c>
      <c r="E692" s="25">
        <v>4</v>
      </c>
      <c r="F692" s="25" t="s">
        <v>33</v>
      </c>
      <c r="G692" s="25">
        <v>50</v>
      </c>
      <c r="H692" s="25">
        <v>420000</v>
      </c>
      <c r="I692" s="25">
        <v>1330000</v>
      </c>
      <c r="J692" s="1">
        <v>3</v>
      </c>
    </row>
    <row r="693" spans="2:10" x14ac:dyDescent="0.25">
      <c r="B693" s="25">
        <v>1692</v>
      </c>
      <c r="C693" s="25" t="s">
        <v>31</v>
      </c>
      <c r="D693" s="25" t="s">
        <v>66</v>
      </c>
      <c r="E693" s="25">
        <v>0</v>
      </c>
      <c r="F693" s="25" t="s">
        <v>33</v>
      </c>
      <c r="G693" s="25">
        <v>33</v>
      </c>
      <c r="H693" s="25">
        <v>480000</v>
      </c>
      <c r="I693" s="25">
        <v>1720000</v>
      </c>
      <c r="J693" s="1">
        <v>5</v>
      </c>
    </row>
    <row r="694" spans="2:10" x14ac:dyDescent="0.25">
      <c r="B694" s="25">
        <v>1693</v>
      </c>
      <c r="C694" s="25" t="s">
        <v>31</v>
      </c>
      <c r="D694" s="25" t="s">
        <v>66</v>
      </c>
      <c r="E694" s="25">
        <v>0</v>
      </c>
      <c r="F694" s="25" t="s">
        <v>33</v>
      </c>
      <c r="G694" s="25">
        <v>31</v>
      </c>
      <c r="H694" s="25">
        <v>400000</v>
      </c>
      <c r="I694" s="25">
        <v>1000000</v>
      </c>
      <c r="J694" s="1">
        <v>3</v>
      </c>
    </row>
    <row r="695" spans="2:10" x14ac:dyDescent="0.25">
      <c r="B695" s="25">
        <v>1694</v>
      </c>
      <c r="C695" s="25" t="s">
        <v>31</v>
      </c>
      <c r="D695" s="25" t="s">
        <v>65</v>
      </c>
      <c r="E695" s="25">
        <v>4</v>
      </c>
      <c r="F695" s="25" t="s">
        <v>32</v>
      </c>
      <c r="G695" s="25">
        <v>49</v>
      </c>
      <c r="H695" s="25">
        <v>470000</v>
      </c>
      <c r="I695" s="25">
        <v>2890000</v>
      </c>
      <c r="J695" s="1">
        <v>1</v>
      </c>
    </row>
    <row r="696" spans="2:10" x14ac:dyDescent="0.25">
      <c r="B696" s="25">
        <v>1695</v>
      </c>
      <c r="C696" s="25" t="s">
        <v>31</v>
      </c>
      <c r="D696" s="25" t="s">
        <v>65</v>
      </c>
      <c r="E696" s="25">
        <v>3</v>
      </c>
      <c r="F696" s="25" t="s">
        <v>32</v>
      </c>
      <c r="G696" s="25">
        <v>56</v>
      </c>
      <c r="H696" s="25">
        <v>480000</v>
      </c>
      <c r="I696" s="25">
        <v>2370000</v>
      </c>
      <c r="J696" s="1">
        <v>1</v>
      </c>
    </row>
    <row r="697" spans="2:10" x14ac:dyDescent="0.25">
      <c r="B697" s="25">
        <v>1696</v>
      </c>
      <c r="C697" s="25" t="s">
        <v>31</v>
      </c>
      <c r="D697" s="25" t="s">
        <v>66</v>
      </c>
      <c r="E697" s="25">
        <v>0</v>
      </c>
      <c r="F697" s="25" t="s">
        <v>33</v>
      </c>
      <c r="G697" s="25">
        <v>38</v>
      </c>
      <c r="H697" s="25">
        <v>480000</v>
      </c>
      <c r="I697" s="25">
        <v>1830000</v>
      </c>
      <c r="J697" s="1">
        <v>5</v>
      </c>
    </row>
    <row r="698" spans="2:10" x14ac:dyDescent="0.25">
      <c r="B698" s="25">
        <v>1697</v>
      </c>
      <c r="C698" s="25" t="s">
        <v>31</v>
      </c>
      <c r="D698" s="25" t="s">
        <v>65</v>
      </c>
      <c r="E698" s="25">
        <v>2</v>
      </c>
      <c r="F698" s="25" t="s">
        <v>33</v>
      </c>
      <c r="G698" s="25">
        <v>58</v>
      </c>
      <c r="H698" s="25">
        <v>760000</v>
      </c>
      <c r="I698" s="25">
        <v>2500000</v>
      </c>
      <c r="J698" s="1">
        <v>4</v>
      </c>
    </row>
    <row r="699" spans="2:10" x14ac:dyDescent="0.25">
      <c r="B699" s="25">
        <v>1698</v>
      </c>
      <c r="C699" s="25" t="s">
        <v>31</v>
      </c>
      <c r="D699" s="25" t="s">
        <v>65</v>
      </c>
      <c r="E699" s="25">
        <v>3</v>
      </c>
      <c r="F699" s="25" t="s">
        <v>33</v>
      </c>
      <c r="G699" s="25">
        <v>49</v>
      </c>
      <c r="H699" s="25">
        <v>540000</v>
      </c>
      <c r="I699" s="25">
        <v>1800000</v>
      </c>
      <c r="J699" s="1">
        <v>5</v>
      </c>
    </row>
    <row r="700" spans="2:10" x14ac:dyDescent="0.25">
      <c r="B700" s="25">
        <v>1699</v>
      </c>
      <c r="C700" s="25" t="s">
        <v>31</v>
      </c>
      <c r="D700" s="25" t="s">
        <v>66</v>
      </c>
      <c r="E700" s="25">
        <v>0</v>
      </c>
      <c r="F700" s="25" t="s">
        <v>33</v>
      </c>
      <c r="G700" s="25">
        <v>39</v>
      </c>
      <c r="H700" s="25">
        <v>510000</v>
      </c>
      <c r="I700" s="25">
        <v>2020000</v>
      </c>
      <c r="J700" s="1">
        <v>1</v>
      </c>
    </row>
    <row r="701" spans="2:10" x14ac:dyDescent="0.25">
      <c r="B701" s="25">
        <v>1700</v>
      </c>
      <c r="C701" s="25" t="s">
        <v>31</v>
      </c>
      <c r="D701" s="25" t="s">
        <v>65</v>
      </c>
      <c r="E701" s="25">
        <v>3</v>
      </c>
      <c r="F701" s="25" t="s">
        <v>32</v>
      </c>
      <c r="G701" s="25">
        <v>48</v>
      </c>
      <c r="H701" s="25">
        <v>500000</v>
      </c>
      <c r="I701" s="25">
        <v>2180000</v>
      </c>
      <c r="J701" s="1">
        <v>1</v>
      </c>
    </row>
    <row r="702" spans="2:10" x14ac:dyDescent="0.25">
      <c r="B702" s="25">
        <v>1701</v>
      </c>
      <c r="C702" s="25" t="s">
        <v>31</v>
      </c>
      <c r="D702" s="25" t="s">
        <v>65</v>
      </c>
      <c r="E702" s="25">
        <v>2</v>
      </c>
      <c r="F702" s="25" t="s">
        <v>33</v>
      </c>
      <c r="G702" s="25">
        <v>64</v>
      </c>
      <c r="H702" s="25">
        <v>480000</v>
      </c>
      <c r="I702" s="25">
        <v>1750000</v>
      </c>
      <c r="J702" s="1">
        <v>5</v>
      </c>
    </row>
    <row r="703" spans="2:10" x14ac:dyDescent="0.25">
      <c r="B703" s="25">
        <v>1702</v>
      </c>
      <c r="C703" s="25" t="s">
        <v>31</v>
      </c>
      <c r="D703" s="25" t="s">
        <v>65</v>
      </c>
      <c r="E703" s="25">
        <v>4</v>
      </c>
      <c r="F703" s="25" t="s">
        <v>33</v>
      </c>
      <c r="G703" s="25">
        <v>52</v>
      </c>
      <c r="H703" s="25">
        <v>430000</v>
      </c>
      <c r="I703" s="25">
        <v>2120000</v>
      </c>
      <c r="J703" s="1">
        <v>1</v>
      </c>
    </row>
    <row r="704" spans="2:10" x14ac:dyDescent="0.25">
      <c r="B704" s="25">
        <v>1703</v>
      </c>
      <c r="C704" s="25" t="s">
        <v>34</v>
      </c>
      <c r="D704" s="25" t="s">
        <v>65</v>
      </c>
      <c r="E704" s="25">
        <v>2</v>
      </c>
      <c r="F704" s="25" t="s">
        <v>33</v>
      </c>
      <c r="G704" s="25">
        <v>53</v>
      </c>
      <c r="H704" s="25">
        <v>530000</v>
      </c>
      <c r="I704" s="25">
        <v>1600000</v>
      </c>
      <c r="J704" s="1">
        <v>5</v>
      </c>
    </row>
    <row r="705" spans="2:10" x14ac:dyDescent="0.25">
      <c r="B705" s="25">
        <v>1704</v>
      </c>
      <c r="C705" s="25" t="s">
        <v>34</v>
      </c>
      <c r="D705" s="25" t="s">
        <v>65</v>
      </c>
      <c r="E705" s="25">
        <v>2</v>
      </c>
      <c r="F705" s="25" t="s">
        <v>33</v>
      </c>
      <c r="G705" s="25">
        <v>41</v>
      </c>
      <c r="H705" s="25">
        <v>1090000</v>
      </c>
      <c r="I705" s="25">
        <v>1960000</v>
      </c>
      <c r="J705" s="1">
        <v>4</v>
      </c>
    </row>
    <row r="706" spans="2:10" x14ac:dyDescent="0.25">
      <c r="B706" s="25">
        <v>1705</v>
      </c>
      <c r="C706" s="25" t="s">
        <v>31</v>
      </c>
      <c r="D706" s="25" t="s">
        <v>66</v>
      </c>
      <c r="E706" s="25">
        <v>0</v>
      </c>
      <c r="F706" s="25" t="s">
        <v>33</v>
      </c>
      <c r="G706" s="25">
        <v>35</v>
      </c>
      <c r="H706" s="25">
        <v>460000</v>
      </c>
      <c r="I706" s="25">
        <v>1570000</v>
      </c>
      <c r="J706" s="1">
        <v>5</v>
      </c>
    </row>
    <row r="707" spans="2:10" x14ac:dyDescent="0.25">
      <c r="B707" s="25">
        <v>1706</v>
      </c>
      <c r="C707" s="25" t="s">
        <v>31</v>
      </c>
      <c r="D707" s="25" t="s">
        <v>65</v>
      </c>
      <c r="E707" s="25">
        <v>3</v>
      </c>
      <c r="F707" s="25" t="s">
        <v>33</v>
      </c>
      <c r="G707" s="25">
        <v>59</v>
      </c>
      <c r="H707" s="25">
        <v>640000</v>
      </c>
      <c r="I707" s="25">
        <v>1640000</v>
      </c>
      <c r="J707" s="1">
        <v>5</v>
      </c>
    </row>
    <row r="708" spans="2:10" x14ac:dyDescent="0.25">
      <c r="B708" s="25">
        <v>1707</v>
      </c>
      <c r="C708" s="25" t="s">
        <v>31</v>
      </c>
      <c r="D708" s="25" t="s">
        <v>65</v>
      </c>
      <c r="E708" s="25">
        <v>2</v>
      </c>
      <c r="F708" s="25" t="s">
        <v>32</v>
      </c>
      <c r="G708" s="25">
        <v>41</v>
      </c>
      <c r="H708" s="25">
        <v>650000</v>
      </c>
      <c r="I708" s="25">
        <v>1610000</v>
      </c>
      <c r="J708" s="1">
        <v>5</v>
      </c>
    </row>
    <row r="709" spans="2:10" x14ac:dyDescent="0.25">
      <c r="B709" s="25">
        <v>1708</v>
      </c>
      <c r="C709" s="25" t="s">
        <v>31</v>
      </c>
      <c r="D709" s="25" t="s">
        <v>66</v>
      </c>
      <c r="E709" s="25">
        <v>0</v>
      </c>
      <c r="F709" s="25" t="s">
        <v>33</v>
      </c>
      <c r="G709" s="25">
        <v>34</v>
      </c>
      <c r="H709" s="25">
        <v>350000</v>
      </c>
      <c r="I709" s="25">
        <v>750000</v>
      </c>
      <c r="J709" s="1">
        <v>3</v>
      </c>
    </row>
    <row r="710" spans="2:10" x14ac:dyDescent="0.25">
      <c r="B710" s="25">
        <v>1709</v>
      </c>
      <c r="C710" s="25" t="s">
        <v>31</v>
      </c>
      <c r="D710" s="25" t="s">
        <v>65</v>
      </c>
      <c r="E710" s="25">
        <v>2</v>
      </c>
      <c r="F710" s="25" t="s">
        <v>33</v>
      </c>
      <c r="G710" s="25">
        <v>41</v>
      </c>
      <c r="H710" s="25">
        <v>410000</v>
      </c>
      <c r="I710" s="25">
        <v>770000</v>
      </c>
      <c r="J710" s="1">
        <v>3</v>
      </c>
    </row>
    <row r="711" spans="2:10" x14ac:dyDescent="0.25">
      <c r="B711" s="25">
        <v>1710</v>
      </c>
      <c r="C711" s="25" t="s">
        <v>34</v>
      </c>
      <c r="D711" s="25" t="s">
        <v>65</v>
      </c>
      <c r="E711" s="25">
        <v>4</v>
      </c>
      <c r="F711" s="25" t="s">
        <v>33</v>
      </c>
      <c r="G711" s="25">
        <v>52</v>
      </c>
      <c r="H711" s="25">
        <v>480000</v>
      </c>
      <c r="I711" s="25">
        <v>1430000</v>
      </c>
      <c r="J711" s="1">
        <v>5</v>
      </c>
    </row>
    <row r="712" spans="2:10" x14ac:dyDescent="0.25">
      <c r="B712" s="25">
        <v>1711</v>
      </c>
      <c r="C712" s="25" t="s">
        <v>31</v>
      </c>
      <c r="D712" s="25" t="s">
        <v>65</v>
      </c>
      <c r="E712" s="25">
        <v>2</v>
      </c>
      <c r="F712" s="25" t="s">
        <v>33</v>
      </c>
      <c r="G712" s="25">
        <v>62</v>
      </c>
      <c r="H712" s="25">
        <v>500000</v>
      </c>
      <c r="I712" s="25">
        <v>1800000</v>
      </c>
      <c r="J712" s="1">
        <v>5</v>
      </c>
    </row>
    <row r="713" spans="2:10" x14ac:dyDescent="0.25">
      <c r="B713" s="25">
        <v>1712</v>
      </c>
      <c r="C713" s="25" t="s">
        <v>31</v>
      </c>
      <c r="D713" s="25" t="s">
        <v>65</v>
      </c>
      <c r="E713" s="25">
        <v>2</v>
      </c>
      <c r="F713" s="25" t="s">
        <v>33</v>
      </c>
      <c r="G713" s="25">
        <v>57</v>
      </c>
      <c r="H713" s="25">
        <v>760000</v>
      </c>
      <c r="I713" s="25">
        <v>1200000</v>
      </c>
      <c r="J713" s="1">
        <v>2</v>
      </c>
    </row>
    <row r="714" spans="2:10" x14ac:dyDescent="0.25">
      <c r="B714" s="25">
        <v>1713</v>
      </c>
      <c r="C714" s="25" t="s">
        <v>31</v>
      </c>
      <c r="D714" s="25" t="s">
        <v>64</v>
      </c>
      <c r="E714" s="25">
        <v>0</v>
      </c>
      <c r="F714" s="25" t="s">
        <v>32</v>
      </c>
      <c r="G714" s="25">
        <v>33</v>
      </c>
      <c r="H714" s="25">
        <v>650000</v>
      </c>
      <c r="I714" s="25">
        <v>1440000</v>
      </c>
      <c r="J714" s="1">
        <v>5</v>
      </c>
    </row>
    <row r="715" spans="2:10" x14ac:dyDescent="0.25">
      <c r="B715" s="25">
        <v>1714</v>
      </c>
      <c r="C715" s="25" t="s">
        <v>31</v>
      </c>
      <c r="D715" s="25" t="s">
        <v>65</v>
      </c>
      <c r="E715" s="25">
        <v>4</v>
      </c>
      <c r="F715" s="25" t="s">
        <v>33</v>
      </c>
      <c r="G715" s="25">
        <v>42</v>
      </c>
      <c r="H715" s="25">
        <v>440000</v>
      </c>
      <c r="I715" s="25">
        <v>2350000</v>
      </c>
      <c r="J715" s="1">
        <v>1</v>
      </c>
    </row>
    <row r="716" spans="2:10" x14ac:dyDescent="0.25">
      <c r="B716" s="25">
        <v>1715</v>
      </c>
      <c r="C716" s="25" t="s">
        <v>31</v>
      </c>
      <c r="D716" s="25" t="s">
        <v>65</v>
      </c>
      <c r="E716" s="25">
        <v>4</v>
      </c>
      <c r="F716" s="25" t="s">
        <v>33</v>
      </c>
      <c r="G716" s="25">
        <v>59</v>
      </c>
      <c r="H716" s="25">
        <v>420000</v>
      </c>
      <c r="I716" s="25">
        <v>820000</v>
      </c>
      <c r="J716" s="1">
        <v>3</v>
      </c>
    </row>
    <row r="717" spans="2:10" x14ac:dyDescent="0.25">
      <c r="B717" s="25">
        <v>1716</v>
      </c>
      <c r="C717" s="25" t="s">
        <v>31</v>
      </c>
      <c r="D717" s="25" t="s">
        <v>65</v>
      </c>
      <c r="E717" s="25">
        <v>2</v>
      </c>
      <c r="F717" s="25" t="s">
        <v>32</v>
      </c>
      <c r="G717" s="25">
        <v>60</v>
      </c>
      <c r="H717" s="25">
        <v>470000</v>
      </c>
      <c r="I717" s="25">
        <v>2180000</v>
      </c>
      <c r="J717" s="1">
        <v>1</v>
      </c>
    </row>
    <row r="718" spans="2:10" x14ac:dyDescent="0.25">
      <c r="B718" s="25">
        <v>1717</v>
      </c>
      <c r="C718" s="25" t="s">
        <v>31</v>
      </c>
      <c r="D718" s="25" t="s">
        <v>65</v>
      </c>
      <c r="E718" s="25">
        <v>2</v>
      </c>
      <c r="F718" s="25" t="s">
        <v>33</v>
      </c>
      <c r="G718" s="25">
        <v>41</v>
      </c>
      <c r="H718" s="25">
        <v>430000</v>
      </c>
      <c r="I718" s="25">
        <v>2220000</v>
      </c>
      <c r="J718" s="1">
        <v>1</v>
      </c>
    </row>
    <row r="719" spans="2:10" x14ac:dyDescent="0.25">
      <c r="B719" s="25">
        <v>1718</v>
      </c>
      <c r="C719" s="25" t="s">
        <v>31</v>
      </c>
      <c r="D719" s="25" t="s">
        <v>65</v>
      </c>
      <c r="E719" s="25">
        <v>2</v>
      </c>
      <c r="F719" s="25" t="s">
        <v>33</v>
      </c>
      <c r="G719" s="25">
        <v>65</v>
      </c>
      <c r="H719" s="25">
        <v>290000</v>
      </c>
      <c r="I719" s="25">
        <v>1220000</v>
      </c>
      <c r="J719" s="1">
        <v>3</v>
      </c>
    </row>
    <row r="720" spans="2:10" x14ac:dyDescent="0.25">
      <c r="B720" s="25">
        <v>1719</v>
      </c>
      <c r="C720" s="25" t="s">
        <v>31</v>
      </c>
      <c r="D720" s="25" t="s">
        <v>65</v>
      </c>
      <c r="E720" s="25">
        <v>3</v>
      </c>
      <c r="F720" s="25" t="s">
        <v>33</v>
      </c>
      <c r="G720" s="25">
        <v>43</v>
      </c>
      <c r="H720" s="25">
        <v>730000</v>
      </c>
      <c r="I720" s="25">
        <v>3390000</v>
      </c>
      <c r="J720" s="1">
        <v>4</v>
      </c>
    </row>
    <row r="721" spans="2:10" x14ac:dyDescent="0.25">
      <c r="B721" s="25">
        <v>1720</v>
      </c>
      <c r="C721" s="25" t="s">
        <v>31</v>
      </c>
      <c r="D721" s="25" t="s">
        <v>65</v>
      </c>
      <c r="E721" s="25">
        <v>3</v>
      </c>
      <c r="F721" s="25" t="s">
        <v>33</v>
      </c>
      <c r="G721" s="25">
        <v>50</v>
      </c>
      <c r="H721" s="25">
        <v>620000</v>
      </c>
      <c r="I721" s="25">
        <v>1300000</v>
      </c>
      <c r="J721" s="1">
        <v>5</v>
      </c>
    </row>
    <row r="722" spans="2:10" x14ac:dyDescent="0.25">
      <c r="B722" s="25">
        <v>1721</v>
      </c>
      <c r="C722" s="25" t="s">
        <v>31</v>
      </c>
      <c r="D722" s="25" t="s">
        <v>65</v>
      </c>
      <c r="E722" s="25">
        <v>2</v>
      </c>
      <c r="F722" s="25" t="s">
        <v>33</v>
      </c>
      <c r="G722" s="25">
        <v>52</v>
      </c>
      <c r="H722" s="25">
        <v>800000</v>
      </c>
      <c r="I722" s="25">
        <v>2290000</v>
      </c>
      <c r="J722" s="1">
        <v>4</v>
      </c>
    </row>
    <row r="723" spans="2:10" x14ac:dyDescent="0.25">
      <c r="B723" s="25">
        <v>1722</v>
      </c>
      <c r="C723" s="25" t="s">
        <v>31</v>
      </c>
      <c r="D723" s="25" t="s">
        <v>65</v>
      </c>
      <c r="E723" s="25">
        <v>2</v>
      </c>
      <c r="F723" s="25" t="s">
        <v>33</v>
      </c>
      <c r="G723" s="25">
        <v>46</v>
      </c>
      <c r="H723" s="25">
        <v>1150000</v>
      </c>
      <c r="I723" s="25">
        <v>2050000</v>
      </c>
      <c r="J723" s="1">
        <v>4</v>
      </c>
    </row>
    <row r="724" spans="2:10" x14ac:dyDescent="0.25">
      <c r="B724" s="25">
        <v>1723</v>
      </c>
      <c r="C724" s="25" t="s">
        <v>31</v>
      </c>
      <c r="D724" s="25" t="s">
        <v>65</v>
      </c>
      <c r="E724" s="25">
        <v>4</v>
      </c>
      <c r="F724" s="25" t="s">
        <v>32</v>
      </c>
      <c r="G724" s="25">
        <v>46</v>
      </c>
      <c r="H724" s="25">
        <v>690000</v>
      </c>
      <c r="I724" s="25">
        <v>1710000</v>
      </c>
      <c r="J724" s="1">
        <v>5</v>
      </c>
    </row>
    <row r="725" spans="2:10" x14ac:dyDescent="0.25">
      <c r="B725" s="25">
        <v>1724</v>
      </c>
      <c r="C725" s="25" t="s">
        <v>31</v>
      </c>
      <c r="D725" s="25" t="s">
        <v>65</v>
      </c>
      <c r="E725" s="25">
        <v>4</v>
      </c>
      <c r="F725" s="25" t="s">
        <v>33</v>
      </c>
      <c r="G725" s="25">
        <v>41</v>
      </c>
      <c r="H725" s="25">
        <v>570000</v>
      </c>
      <c r="I725" s="25">
        <v>1720000</v>
      </c>
      <c r="J725" s="1">
        <v>5</v>
      </c>
    </row>
    <row r="726" spans="2:10" x14ac:dyDescent="0.25">
      <c r="B726" s="25">
        <v>1725</v>
      </c>
      <c r="C726" s="25" t="s">
        <v>34</v>
      </c>
      <c r="D726" s="25" t="s">
        <v>65</v>
      </c>
      <c r="E726" s="25">
        <v>4</v>
      </c>
      <c r="F726" s="25" t="s">
        <v>33</v>
      </c>
      <c r="G726" s="25">
        <v>60</v>
      </c>
      <c r="H726" s="25">
        <v>820000</v>
      </c>
      <c r="I726" s="25">
        <v>1260000</v>
      </c>
      <c r="J726" s="1">
        <v>2</v>
      </c>
    </row>
    <row r="727" spans="2:10" x14ac:dyDescent="0.25">
      <c r="B727" s="25">
        <v>1726</v>
      </c>
      <c r="C727" s="25" t="s">
        <v>31</v>
      </c>
      <c r="D727" s="25" t="s">
        <v>66</v>
      </c>
      <c r="E727" s="25">
        <v>0</v>
      </c>
      <c r="F727" s="25" t="s">
        <v>33</v>
      </c>
      <c r="G727" s="25">
        <v>32</v>
      </c>
      <c r="H727" s="25">
        <v>760000</v>
      </c>
      <c r="I727" s="25">
        <v>1310000</v>
      </c>
      <c r="J727" s="1">
        <v>2</v>
      </c>
    </row>
    <row r="728" spans="2:10" x14ac:dyDescent="0.25">
      <c r="B728" s="25">
        <v>1727</v>
      </c>
      <c r="C728" s="25" t="s">
        <v>31</v>
      </c>
      <c r="D728" s="25" t="s">
        <v>65</v>
      </c>
      <c r="E728" s="25">
        <v>3</v>
      </c>
      <c r="F728" s="25" t="s">
        <v>33</v>
      </c>
      <c r="G728" s="25">
        <v>46</v>
      </c>
      <c r="H728" s="25">
        <v>550000</v>
      </c>
      <c r="I728" s="25">
        <v>1590000</v>
      </c>
      <c r="J728" s="1">
        <v>5</v>
      </c>
    </row>
    <row r="729" spans="2:10" x14ac:dyDescent="0.25">
      <c r="B729" s="25">
        <v>1728</v>
      </c>
      <c r="C729" s="25" t="s">
        <v>34</v>
      </c>
      <c r="D729" s="25" t="s">
        <v>64</v>
      </c>
      <c r="E729" s="25">
        <v>0</v>
      </c>
      <c r="F729" s="25" t="s">
        <v>33</v>
      </c>
      <c r="G729" s="25">
        <v>44</v>
      </c>
      <c r="H729" s="25">
        <v>500000</v>
      </c>
      <c r="I729" s="25">
        <v>1790000</v>
      </c>
      <c r="J729" s="1">
        <v>5</v>
      </c>
    </row>
    <row r="730" spans="2:10" x14ac:dyDescent="0.25">
      <c r="B730" s="25">
        <v>1729</v>
      </c>
      <c r="C730" s="25" t="s">
        <v>31</v>
      </c>
      <c r="D730" s="25" t="s">
        <v>65</v>
      </c>
      <c r="E730" s="25">
        <v>4</v>
      </c>
      <c r="F730" s="25" t="s">
        <v>32</v>
      </c>
      <c r="G730" s="25">
        <v>63</v>
      </c>
      <c r="H730" s="25">
        <v>360000</v>
      </c>
      <c r="I730" s="25">
        <v>1150000</v>
      </c>
      <c r="J730" s="1">
        <v>3</v>
      </c>
    </row>
    <row r="731" spans="2:10" x14ac:dyDescent="0.25">
      <c r="B731" s="25">
        <v>1730</v>
      </c>
      <c r="C731" s="25" t="s">
        <v>31</v>
      </c>
      <c r="D731" s="25" t="s">
        <v>65</v>
      </c>
      <c r="E731" s="25">
        <v>3</v>
      </c>
      <c r="F731" s="25" t="s">
        <v>32</v>
      </c>
      <c r="G731" s="25">
        <v>51</v>
      </c>
      <c r="H731" s="25">
        <v>540000</v>
      </c>
      <c r="I731" s="25">
        <v>1710000</v>
      </c>
      <c r="J731" s="1">
        <v>5</v>
      </c>
    </row>
    <row r="732" spans="2:10" x14ac:dyDescent="0.25">
      <c r="B732" s="25">
        <v>1731</v>
      </c>
      <c r="C732" s="25" t="s">
        <v>34</v>
      </c>
      <c r="D732" s="25" t="s">
        <v>65</v>
      </c>
      <c r="E732" s="25">
        <v>4</v>
      </c>
      <c r="F732" s="25" t="s">
        <v>33</v>
      </c>
      <c r="G732" s="25">
        <v>63</v>
      </c>
      <c r="H732" s="25">
        <v>540000</v>
      </c>
      <c r="I732" s="25">
        <v>1580000</v>
      </c>
      <c r="J732" s="1">
        <v>5</v>
      </c>
    </row>
    <row r="733" spans="2:10" x14ac:dyDescent="0.25">
      <c r="B733" s="25">
        <v>1732</v>
      </c>
      <c r="C733" s="25" t="s">
        <v>31</v>
      </c>
      <c r="D733" s="25" t="s">
        <v>66</v>
      </c>
      <c r="E733" s="25">
        <v>0</v>
      </c>
      <c r="F733" s="25" t="s">
        <v>33</v>
      </c>
      <c r="G733" s="25">
        <v>37</v>
      </c>
      <c r="H733" s="25">
        <v>350000</v>
      </c>
      <c r="I733" s="25">
        <v>980000</v>
      </c>
      <c r="J733" s="1">
        <v>3</v>
      </c>
    </row>
    <row r="734" spans="2:10" x14ac:dyDescent="0.25">
      <c r="B734" s="25">
        <v>1733</v>
      </c>
      <c r="C734" s="25" t="s">
        <v>34</v>
      </c>
      <c r="D734" s="25" t="s">
        <v>64</v>
      </c>
      <c r="E734" s="25">
        <v>0</v>
      </c>
      <c r="F734" s="25" t="s">
        <v>33</v>
      </c>
      <c r="G734" s="25">
        <v>43</v>
      </c>
      <c r="H734" s="25">
        <v>670000</v>
      </c>
      <c r="I734" s="25">
        <v>870000</v>
      </c>
      <c r="J734" s="1">
        <v>2</v>
      </c>
    </row>
    <row r="735" spans="2:10" x14ac:dyDescent="0.25">
      <c r="B735" s="25">
        <v>1734</v>
      </c>
      <c r="C735" s="25" t="s">
        <v>31</v>
      </c>
      <c r="D735" s="25" t="s">
        <v>64</v>
      </c>
      <c r="E735" s="25">
        <v>0</v>
      </c>
      <c r="F735" s="25" t="s">
        <v>33</v>
      </c>
      <c r="G735" s="25">
        <v>30</v>
      </c>
      <c r="H735" s="25">
        <v>400000</v>
      </c>
      <c r="I735" s="25">
        <v>950000</v>
      </c>
      <c r="J735" s="1">
        <v>3</v>
      </c>
    </row>
    <row r="736" spans="2:10" x14ac:dyDescent="0.25">
      <c r="B736" s="25">
        <v>1735</v>
      </c>
      <c r="C736" s="25" t="s">
        <v>34</v>
      </c>
      <c r="D736" s="25" t="s">
        <v>65</v>
      </c>
      <c r="E736" s="25">
        <v>3</v>
      </c>
      <c r="F736" s="25" t="s">
        <v>33</v>
      </c>
      <c r="G736" s="25">
        <v>42</v>
      </c>
      <c r="H736" s="25">
        <v>1080000</v>
      </c>
      <c r="I736" s="25">
        <v>2160000</v>
      </c>
      <c r="J736" s="1">
        <v>4</v>
      </c>
    </row>
    <row r="737" spans="2:10" x14ac:dyDescent="0.25">
      <c r="B737" s="25">
        <v>1736</v>
      </c>
      <c r="C737" s="25" t="s">
        <v>31</v>
      </c>
      <c r="D737" s="25" t="s">
        <v>66</v>
      </c>
      <c r="E737" s="25">
        <v>0</v>
      </c>
      <c r="F737" s="25" t="s">
        <v>33</v>
      </c>
      <c r="G737" s="25">
        <v>34</v>
      </c>
      <c r="H737" s="25">
        <v>380000</v>
      </c>
      <c r="I737" s="25">
        <v>760000</v>
      </c>
      <c r="J737" s="1">
        <v>3</v>
      </c>
    </row>
    <row r="738" spans="2:10" x14ac:dyDescent="0.25">
      <c r="B738" s="25">
        <v>1737</v>
      </c>
      <c r="C738" s="25" t="s">
        <v>31</v>
      </c>
      <c r="D738" s="25" t="s">
        <v>66</v>
      </c>
      <c r="E738" s="25">
        <v>0</v>
      </c>
      <c r="F738" s="25" t="s">
        <v>33</v>
      </c>
      <c r="G738" s="25">
        <v>34</v>
      </c>
      <c r="H738" s="25">
        <v>410000</v>
      </c>
      <c r="I738" s="25">
        <v>610000</v>
      </c>
      <c r="J738" s="1">
        <v>3</v>
      </c>
    </row>
    <row r="739" spans="2:10" x14ac:dyDescent="0.25">
      <c r="B739" s="25">
        <v>1738</v>
      </c>
      <c r="C739" s="25" t="s">
        <v>31</v>
      </c>
      <c r="D739" s="25" t="s">
        <v>66</v>
      </c>
      <c r="E739" s="25">
        <v>0</v>
      </c>
      <c r="F739" s="25" t="s">
        <v>33</v>
      </c>
      <c r="G739" s="25">
        <v>32</v>
      </c>
      <c r="H739" s="25">
        <v>720000</v>
      </c>
      <c r="I739" s="25">
        <v>1340000</v>
      </c>
      <c r="J739" s="1">
        <v>2</v>
      </c>
    </row>
    <row r="740" spans="2:10" x14ac:dyDescent="0.25">
      <c r="B740" s="25">
        <v>1739</v>
      </c>
      <c r="C740" s="25" t="s">
        <v>34</v>
      </c>
      <c r="D740" s="25" t="s">
        <v>65</v>
      </c>
      <c r="E740" s="25">
        <v>3</v>
      </c>
      <c r="F740" s="25" t="s">
        <v>32</v>
      </c>
      <c r="G740" s="25">
        <v>52</v>
      </c>
      <c r="H740" s="25">
        <v>460000</v>
      </c>
      <c r="I740" s="25">
        <v>1540000</v>
      </c>
      <c r="J740" s="1">
        <v>5</v>
      </c>
    </row>
    <row r="741" spans="2:10" x14ac:dyDescent="0.25">
      <c r="B741" s="25">
        <v>1740</v>
      </c>
      <c r="C741" s="25" t="s">
        <v>31</v>
      </c>
      <c r="D741" s="25" t="s">
        <v>65</v>
      </c>
      <c r="E741" s="25">
        <v>2</v>
      </c>
      <c r="F741" s="25" t="s">
        <v>32</v>
      </c>
      <c r="G741" s="25">
        <v>57</v>
      </c>
      <c r="H741" s="25">
        <v>330000</v>
      </c>
      <c r="I741" s="25">
        <v>1210000</v>
      </c>
      <c r="J741" s="1">
        <v>3</v>
      </c>
    </row>
    <row r="742" spans="2:10" x14ac:dyDescent="0.25">
      <c r="B742" s="25">
        <v>1741</v>
      </c>
      <c r="C742" s="25" t="s">
        <v>31</v>
      </c>
      <c r="D742" s="25" t="s">
        <v>65</v>
      </c>
      <c r="E742" s="25">
        <v>2</v>
      </c>
      <c r="F742" s="25" t="s">
        <v>33</v>
      </c>
      <c r="G742" s="25">
        <v>48</v>
      </c>
      <c r="H742" s="25">
        <v>370000</v>
      </c>
      <c r="I742" s="25">
        <v>1330000</v>
      </c>
      <c r="J742" s="1">
        <v>3</v>
      </c>
    </row>
    <row r="743" spans="2:10" x14ac:dyDescent="0.25">
      <c r="B743" s="25">
        <v>1742</v>
      </c>
      <c r="C743" s="25" t="s">
        <v>31</v>
      </c>
      <c r="D743" s="25" t="s">
        <v>65</v>
      </c>
      <c r="E743" s="25">
        <v>2</v>
      </c>
      <c r="F743" s="25" t="s">
        <v>33</v>
      </c>
      <c r="G743" s="25">
        <v>44</v>
      </c>
      <c r="H743" s="25">
        <v>700000</v>
      </c>
      <c r="I743" s="25">
        <v>2180000</v>
      </c>
      <c r="J743" s="1">
        <v>4</v>
      </c>
    </row>
    <row r="744" spans="2:10" x14ac:dyDescent="0.25">
      <c r="B744" s="25">
        <v>1743</v>
      </c>
      <c r="C744" s="25" t="s">
        <v>31</v>
      </c>
      <c r="D744" s="25" t="s">
        <v>65</v>
      </c>
      <c r="E744" s="25">
        <v>4</v>
      </c>
      <c r="F744" s="25" t="s">
        <v>33</v>
      </c>
      <c r="G744" s="25">
        <v>48</v>
      </c>
      <c r="H744" s="25">
        <v>570000</v>
      </c>
      <c r="I744" s="25">
        <v>1580000</v>
      </c>
      <c r="J744" s="1">
        <v>5</v>
      </c>
    </row>
    <row r="745" spans="2:10" x14ac:dyDescent="0.25">
      <c r="B745" s="25">
        <v>1744</v>
      </c>
      <c r="C745" s="25" t="s">
        <v>34</v>
      </c>
      <c r="D745" s="25" t="s">
        <v>65</v>
      </c>
      <c r="E745" s="25">
        <v>2</v>
      </c>
      <c r="F745" s="25" t="s">
        <v>33</v>
      </c>
      <c r="G745" s="25">
        <v>50</v>
      </c>
      <c r="H745" s="25">
        <v>540000</v>
      </c>
      <c r="I745" s="25">
        <v>1700000</v>
      </c>
      <c r="J745" s="1">
        <v>5</v>
      </c>
    </row>
    <row r="746" spans="2:10" x14ac:dyDescent="0.25">
      <c r="B746" s="25">
        <v>1745</v>
      </c>
      <c r="C746" s="25" t="s">
        <v>31</v>
      </c>
      <c r="D746" s="25" t="s">
        <v>64</v>
      </c>
      <c r="E746" s="25">
        <v>0</v>
      </c>
      <c r="F746" s="25" t="s">
        <v>33</v>
      </c>
      <c r="G746" s="25">
        <v>45</v>
      </c>
      <c r="H746" s="25">
        <v>530000</v>
      </c>
      <c r="I746" s="25">
        <v>1400000</v>
      </c>
      <c r="J746" s="1">
        <v>5</v>
      </c>
    </row>
    <row r="747" spans="2:10" x14ac:dyDescent="0.25">
      <c r="B747" s="25">
        <v>1746</v>
      </c>
      <c r="C747" s="25" t="s">
        <v>31</v>
      </c>
      <c r="D747" s="25" t="s">
        <v>66</v>
      </c>
      <c r="E747" s="25">
        <v>0</v>
      </c>
      <c r="F747" s="25" t="s">
        <v>33</v>
      </c>
      <c r="G747" s="25">
        <v>31</v>
      </c>
      <c r="H747" s="25">
        <v>620000</v>
      </c>
      <c r="I747" s="25">
        <v>1700000</v>
      </c>
      <c r="J747" s="1">
        <v>5</v>
      </c>
    </row>
    <row r="748" spans="2:10" x14ac:dyDescent="0.25">
      <c r="B748" s="25">
        <v>1747</v>
      </c>
      <c r="C748" s="25" t="s">
        <v>31</v>
      </c>
      <c r="D748" s="25" t="s">
        <v>65</v>
      </c>
      <c r="E748" s="25">
        <v>4</v>
      </c>
      <c r="F748" s="25" t="s">
        <v>32</v>
      </c>
      <c r="G748" s="25">
        <v>55</v>
      </c>
      <c r="H748" s="25">
        <v>860000</v>
      </c>
      <c r="I748" s="25">
        <v>2450000</v>
      </c>
      <c r="J748" s="1">
        <v>4</v>
      </c>
    </row>
    <row r="749" spans="2:10" x14ac:dyDescent="0.25">
      <c r="B749" s="25">
        <v>1748</v>
      </c>
      <c r="C749" s="25" t="s">
        <v>34</v>
      </c>
      <c r="D749" s="25" t="s">
        <v>65</v>
      </c>
      <c r="E749" s="25">
        <v>3</v>
      </c>
      <c r="F749" s="25" t="s">
        <v>32</v>
      </c>
      <c r="G749" s="25">
        <v>56</v>
      </c>
      <c r="H749" s="25">
        <v>500000</v>
      </c>
      <c r="I749" s="25">
        <v>1790000</v>
      </c>
      <c r="J749" s="1">
        <v>5</v>
      </c>
    </row>
    <row r="750" spans="2:10" x14ac:dyDescent="0.25">
      <c r="B750" s="25">
        <v>1749</v>
      </c>
      <c r="C750" s="25" t="s">
        <v>31</v>
      </c>
      <c r="D750" s="25" t="s">
        <v>64</v>
      </c>
      <c r="E750" s="25">
        <v>0</v>
      </c>
      <c r="F750" s="25" t="s">
        <v>33</v>
      </c>
      <c r="G750" s="25">
        <v>30</v>
      </c>
      <c r="H750" s="25">
        <v>870000</v>
      </c>
      <c r="I750" s="25">
        <v>2350000</v>
      </c>
      <c r="J750" s="1">
        <v>4</v>
      </c>
    </row>
    <row r="751" spans="2:10" x14ac:dyDescent="0.25">
      <c r="B751" s="25">
        <v>1750</v>
      </c>
      <c r="C751" s="25" t="s">
        <v>31</v>
      </c>
      <c r="D751" s="25" t="s">
        <v>65</v>
      </c>
      <c r="E751" s="25">
        <v>2</v>
      </c>
      <c r="F751" s="25" t="s">
        <v>33</v>
      </c>
      <c r="G751" s="25">
        <v>52</v>
      </c>
      <c r="H751" s="25">
        <v>310000</v>
      </c>
      <c r="I751" s="25">
        <v>1310000</v>
      </c>
      <c r="J751" s="1">
        <v>3</v>
      </c>
    </row>
    <row r="752" spans="2:10" x14ac:dyDescent="0.25">
      <c r="B752" s="25">
        <v>1751</v>
      </c>
      <c r="C752" s="25" t="s">
        <v>34</v>
      </c>
      <c r="D752" s="25" t="s">
        <v>65</v>
      </c>
      <c r="E752" s="25">
        <v>2</v>
      </c>
      <c r="F752" s="25" t="s">
        <v>33</v>
      </c>
      <c r="G752" s="25">
        <v>58</v>
      </c>
      <c r="H752" s="25">
        <v>490000</v>
      </c>
      <c r="I752" s="25">
        <v>2020000</v>
      </c>
      <c r="J752" s="1">
        <v>1</v>
      </c>
    </row>
    <row r="753" spans="2:10" x14ac:dyDescent="0.25">
      <c r="B753" s="25">
        <v>1752</v>
      </c>
      <c r="C753" s="25" t="s">
        <v>31</v>
      </c>
      <c r="D753" s="25" t="s">
        <v>65</v>
      </c>
      <c r="E753" s="25">
        <v>4</v>
      </c>
      <c r="F753" s="25" t="s">
        <v>33</v>
      </c>
      <c r="G753" s="25">
        <v>59</v>
      </c>
      <c r="H753" s="25">
        <v>630000</v>
      </c>
      <c r="I753" s="25">
        <v>1560000</v>
      </c>
      <c r="J753" s="1">
        <v>5</v>
      </c>
    </row>
    <row r="754" spans="2:10" x14ac:dyDescent="0.25">
      <c r="B754" s="25">
        <v>1753</v>
      </c>
      <c r="C754" s="25" t="s">
        <v>31</v>
      </c>
      <c r="D754" s="25" t="s">
        <v>65</v>
      </c>
      <c r="E754" s="25">
        <v>2</v>
      </c>
      <c r="F754" s="25" t="s">
        <v>33</v>
      </c>
      <c r="G754" s="25">
        <v>45</v>
      </c>
      <c r="H754" s="25">
        <v>660000</v>
      </c>
      <c r="I754" s="25">
        <v>1740000</v>
      </c>
      <c r="J754" s="1">
        <v>5</v>
      </c>
    </row>
    <row r="755" spans="2:10" x14ac:dyDescent="0.25">
      <c r="B755" s="25">
        <v>1754</v>
      </c>
      <c r="C755" s="25" t="s">
        <v>31</v>
      </c>
      <c r="D755" s="25" t="s">
        <v>65</v>
      </c>
      <c r="E755" s="25">
        <v>2</v>
      </c>
      <c r="F755" s="25" t="s">
        <v>33</v>
      </c>
      <c r="G755" s="25">
        <v>56</v>
      </c>
      <c r="H755" s="25">
        <v>570000</v>
      </c>
      <c r="I755" s="25">
        <v>1400000</v>
      </c>
      <c r="J755" s="1">
        <v>5</v>
      </c>
    </row>
    <row r="756" spans="2:10" x14ac:dyDescent="0.25">
      <c r="B756" s="25">
        <v>1755</v>
      </c>
      <c r="C756" s="25" t="s">
        <v>31</v>
      </c>
      <c r="D756" s="25" t="s">
        <v>65</v>
      </c>
      <c r="E756" s="25">
        <v>2</v>
      </c>
      <c r="F756" s="25" t="s">
        <v>33</v>
      </c>
      <c r="G756" s="25">
        <v>41</v>
      </c>
      <c r="H756" s="25">
        <v>590000</v>
      </c>
      <c r="I756" s="25">
        <v>1790000</v>
      </c>
      <c r="J756" s="1">
        <v>5</v>
      </c>
    </row>
    <row r="757" spans="2:10" x14ac:dyDescent="0.25">
      <c r="B757" s="25">
        <v>1756</v>
      </c>
      <c r="C757" s="25" t="s">
        <v>34</v>
      </c>
      <c r="D757" s="25" t="s">
        <v>65</v>
      </c>
      <c r="E757" s="25">
        <v>3</v>
      </c>
      <c r="F757" s="25" t="s">
        <v>33</v>
      </c>
      <c r="G757" s="25">
        <v>44</v>
      </c>
      <c r="H757" s="25">
        <v>560000</v>
      </c>
      <c r="I757" s="25">
        <v>1660000</v>
      </c>
      <c r="J757" s="1">
        <v>5</v>
      </c>
    </row>
    <row r="758" spans="2:10" x14ac:dyDescent="0.25">
      <c r="B758" s="25">
        <v>1757</v>
      </c>
      <c r="C758" s="25" t="s">
        <v>31</v>
      </c>
      <c r="D758" s="25" t="s">
        <v>65</v>
      </c>
      <c r="E758" s="25">
        <v>3</v>
      </c>
      <c r="F758" s="25" t="s">
        <v>33</v>
      </c>
      <c r="G758" s="25">
        <v>45</v>
      </c>
      <c r="H758" s="25">
        <v>590000</v>
      </c>
      <c r="I758" s="25">
        <v>1600000</v>
      </c>
      <c r="J758" s="1">
        <v>5</v>
      </c>
    </row>
    <row r="759" spans="2:10" x14ac:dyDescent="0.25">
      <c r="B759" s="25">
        <v>1758</v>
      </c>
      <c r="C759" s="25" t="s">
        <v>31</v>
      </c>
      <c r="D759" s="25" t="s">
        <v>65</v>
      </c>
      <c r="E759" s="25">
        <v>4</v>
      </c>
      <c r="F759" s="25" t="s">
        <v>32</v>
      </c>
      <c r="G759" s="25">
        <v>47</v>
      </c>
      <c r="H759" s="25">
        <v>390000</v>
      </c>
      <c r="I759" s="25">
        <v>1080000</v>
      </c>
      <c r="J759" s="1">
        <v>3</v>
      </c>
    </row>
    <row r="760" spans="2:10" x14ac:dyDescent="0.25">
      <c r="B760" s="25">
        <v>1759</v>
      </c>
      <c r="C760" s="25" t="s">
        <v>31</v>
      </c>
      <c r="D760" s="25" t="s">
        <v>65</v>
      </c>
      <c r="E760" s="25">
        <v>4</v>
      </c>
      <c r="F760" s="25" t="s">
        <v>33</v>
      </c>
      <c r="G760" s="25">
        <v>50</v>
      </c>
      <c r="H760" s="25">
        <v>470000</v>
      </c>
      <c r="I760" s="25">
        <v>1490000</v>
      </c>
      <c r="J760" s="1">
        <v>5</v>
      </c>
    </row>
    <row r="761" spans="2:10" x14ac:dyDescent="0.25">
      <c r="B761" s="25">
        <v>1760</v>
      </c>
      <c r="C761" s="25" t="s">
        <v>34</v>
      </c>
      <c r="D761" s="25" t="s">
        <v>65</v>
      </c>
      <c r="E761" s="25">
        <v>3</v>
      </c>
      <c r="F761" s="25" t="s">
        <v>33</v>
      </c>
      <c r="G761" s="25">
        <v>56</v>
      </c>
      <c r="H761" s="25">
        <v>1110000</v>
      </c>
      <c r="I761" s="25">
        <v>2000000</v>
      </c>
      <c r="J761" s="1">
        <v>4</v>
      </c>
    </row>
    <row r="762" spans="2:10" x14ac:dyDescent="0.25">
      <c r="B762" s="25">
        <v>1761</v>
      </c>
      <c r="C762" s="25" t="s">
        <v>31</v>
      </c>
      <c r="D762" s="25" t="s">
        <v>66</v>
      </c>
      <c r="E762" s="25">
        <v>0</v>
      </c>
      <c r="F762" s="25" t="s">
        <v>33</v>
      </c>
      <c r="G762" s="25">
        <v>39</v>
      </c>
      <c r="H762" s="25">
        <v>430000</v>
      </c>
      <c r="I762" s="25">
        <v>1910000</v>
      </c>
      <c r="J762" s="1">
        <v>1</v>
      </c>
    </row>
    <row r="763" spans="2:10" x14ac:dyDescent="0.25">
      <c r="B763" s="25">
        <v>1762</v>
      </c>
      <c r="C763" s="25" t="s">
        <v>31</v>
      </c>
      <c r="D763" s="25" t="s">
        <v>65</v>
      </c>
      <c r="E763" s="25">
        <v>2</v>
      </c>
      <c r="F763" s="25" t="s">
        <v>33</v>
      </c>
      <c r="G763" s="25">
        <v>55</v>
      </c>
      <c r="H763" s="25">
        <v>380000</v>
      </c>
      <c r="I763" s="25">
        <v>900000</v>
      </c>
      <c r="J763" s="1">
        <v>3</v>
      </c>
    </row>
    <row r="764" spans="2:10" x14ac:dyDescent="0.25">
      <c r="B764" s="25">
        <v>1763</v>
      </c>
      <c r="C764" s="25" t="s">
        <v>34</v>
      </c>
      <c r="D764" s="25" t="s">
        <v>65</v>
      </c>
      <c r="E764" s="25">
        <v>2</v>
      </c>
      <c r="F764" s="25" t="s">
        <v>33</v>
      </c>
      <c r="G764" s="25">
        <v>53</v>
      </c>
      <c r="H764" s="25">
        <v>550000</v>
      </c>
      <c r="I764" s="25">
        <v>1550000</v>
      </c>
      <c r="J764" s="1">
        <v>5</v>
      </c>
    </row>
    <row r="765" spans="2:10" x14ac:dyDescent="0.25">
      <c r="B765" s="25">
        <v>1764</v>
      </c>
      <c r="C765" s="25" t="s">
        <v>31</v>
      </c>
      <c r="D765" s="25" t="s">
        <v>64</v>
      </c>
      <c r="E765" s="25">
        <v>0</v>
      </c>
      <c r="F765" s="25" t="s">
        <v>33</v>
      </c>
      <c r="G765" s="25">
        <v>41</v>
      </c>
      <c r="H765" s="25">
        <v>740000</v>
      </c>
      <c r="I765" s="25">
        <v>1860000</v>
      </c>
      <c r="J765" s="1">
        <v>5</v>
      </c>
    </row>
    <row r="766" spans="2:10" x14ac:dyDescent="0.25">
      <c r="B766" s="25">
        <v>1765</v>
      </c>
      <c r="C766" s="25" t="s">
        <v>31</v>
      </c>
      <c r="D766" s="25" t="s">
        <v>65</v>
      </c>
      <c r="E766" s="25">
        <v>2</v>
      </c>
      <c r="F766" s="25" t="s">
        <v>32</v>
      </c>
      <c r="G766" s="25">
        <v>55</v>
      </c>
      <c r="H766" s="25">
        <v>600000</v>
      </c>
      <c r="I766" s="25">
        <v>1630000</v>
      </c>
      <c r="J766" s="1">
        <v>5</v>
      </c>
    </row>
    <row r="767" spans="2:10" x14ac:dyDescent="0.25">
      <c r="B767" s="25">
        <v>1766</v>
      </c>
      <c r="C767" s="25" t="s">
        <v>31</v>
      </c>
      <c r="D767" s="25" t="s">
        <v>65</v>
      </c>
      <c r="E767" s="25">
        <v>4</v>
      </c>
      <c r="F767" s="25" t="s">
        <v>33</v>
      </c>
      <c r="G767" s="25">
        <v>65</v>
      </c>
      <c r="H767" s="25">
        <v>510000</v>
      </c>
      <c r="I767" s="25">
        <v>1540000</v>
      </c>
      <c r="J767" s="1">
        <v>5</v>
      </c>
    </row>
    <row r="768" spans="2:10" x14ac:dyDescent="0.25">
      <c r="B768" s="25">
        <v>1767</v>
      </c>
      <c r="C768" s="25" t="s">
        <v>31</v>
      </c>
      <c r="D768" s="25" t="s">
        <v>66</v>
      </c>
      <c r="E768" s="25">
        <v>0</v>
      </c>
      <c r="F768" s="25" t="s">
        <v>33</v>
      </c>
      <c r="G768" s="25">
        <v>34</v>
      </c>
      <c r="H768" s="25">
        <v>800000</v>
      </c>
      <c r="I768" s="25">
        <v>650000</v>
      </c>
      <c r="J768" s="1">
        <v>2</v>
      </c>
    </row>
    <row r="769" spans="2:10" x14ac:dyDescent="0.25">
      <c r="B769" s="25">
        <v>1768</v>
      </c>
      <c r="C769" s="25" t="s">
        <v>34</v>
      </c>
      <c r="D769" s="25" t="s">
        <v>65</v>
      </c>
      <c r="E769" s="25">
        <v>4</v>
      </c>
      <c r="F769" s="25" t="s">
        <v>33</v>
      </c>
      <c r="G769" s="25">
        <v>64</v>
      </c>
      <c r="H769" s="25">
        <v>1180000</v>
      </c>
      <c r="I769" s="25">
        <v>1880000</v>
      </c>
      <c r="J769" s="1">
        <v>4</v>
      </c>
    </row>
    <row r="770" spans="2:10" x14ac:dyDescent="0.25">
      <c r="B770" s="25">
        <v>1769</v>
      </c>
      <c r="C770" s="25" t="s">
        <v>31</v>
      </c>
      <c r="D770" s="25" t="s">
        <v>66</v>
      </c>
      <c r="E770" s="25">
        <v>0</v>
      </c>
      <c r="F770" s="25" t="s">
        <v>33</v>
      </c>
      <c r="G770" s="25">
        <v>33</v>
      </c>
      <c r="H770" s="25">
        <v>610000</v>
      </c>
      <c r="I770" s="25">
        <v>1510000</v>
      </c>
      <c r="J770" s="1">
        <v>5</v>
      </c>
    </row>
    <row r="771" spans="2:10" x14ac:dyDescent="0.25">
      <c r="B771" s="25">
        <v>1770</v>
      </c>
      <c r="C771" s="25" t="s">
        <v>31</v>
      </c>
      <c r="D771" s="25" t="s">
        <v>65</v>
      </c>
      <c r="E771" s="25">
        <v>4</v>
      </c>
      <c r="F771" s="25" t="s">
        <v>32</v>
      </c>
      <c r="G771" s="25">
        <v>40</v>
      </c>
      <c r="H771" s="25">
        <v>630000</v>
      </c>
      <c r="I771" s="25">
        <v>840000</v>
      </c>
      <c r="J771" s="1">
        <v>2</v>
      </c>
    </row>
    <row r="772" spans="2:10" x14ac:dyDescent="0.25">
      <c r="B772" s="25">
        <v>1771</v>
      </c>
      <c r="C772" s="25" t="s">
        <v>31</v>
      </c>
      <c r="D772" s="25" t="s">
        <v>65</v>
      </c>
      <c r="E772" s="25">
        <v>4</v>
      </c>
      <c r="F772" s="25" t="s">
        <v>33</v>
      </c>
      <c r="G772" s="25">
        <v>64</v>
      </c>
      <c r="H772" s="25">
        <v>850000</v>
      </c>
      <c r="I772" s="25">
        <v>1930000</v>
      </c>
      <c r="J772" s="1">
        <v>4</v>
      </c>
    </row>
    <row r="773" spans="2:10" x14ac:dyDescent="0.25">
      <c r="B773" s="25">
        <v>1772</v>
      </c>
      <c r="C773" s="25" t="s">
        <v>31</v>
      </c>
      <c r="D773" s="25" t="s">
        <v>65</v>
      </c>
      <c r="E773" s="25">
        <v>2</v>
      </c>
      <c r="F773" s="25" t="s">
        <v>33</v>
      </c>
      <c r="G773" s="25">
        <v>63</v>
      </c>
      <c r="H773" s="25">
        <v>500000</v>
      </c>
      <c r="I773" s="25">
        <v>1790000</v>
      </c>
      <c r="J773" s="1">
        <v>5</v>
      </c>
    </row>
    <row r="774" spans="2:10" x14ac:dyDescent="0.25">
      <c r="B774" s="25">
        <v>1773</v>
      </c>
      <c r="C774" s="25" t="s">
        <v>31</v>
      </c>
      <c r="D774" s="25" t="s">
        <v>65</v>
      </c>
      <c r="E774" s="25">
        <v>4</v>
      </c>
      <c r="F774" s="25" t="s">
        <v>32</v>
      </c>
      <c r="G774" s="25">
        <v>47</v>
      </c>
      <c r="H774" s="25">
        <v>620000</v>
      </c>
      <c r="I774" s="25">
        <v>1410000</v>
      </c>
      <c r="J774" s="1">
        <v>5</v>
      </c>
    </row>
    <row r="775" spans="2:10" x14ac:dyDescent="0.25">
      <c r="B775" s="25">
        <v>1774</v>
      </c>
      <c r="C775" s="25" t="s">
        <v>31</v>
      </c>
      <c r="D775" s="25" t="s">
        <v>65</v>
      </c>
      <c r="E775" s="25">
        <v>3</v>
      </c>
      <c r="F775" s="25" t="s">
        <v>33</v>
      </c>
      <c r="G775" s="25">
        <v>50</v>
      </c>
      <c r="H775" s="25">
        <v>600000</v>
      </c>
      <c r="I775" s="25">
        <v>2580000</v>
      </c>
      <c r="J775" s="1">
        <v>1</v>
      </c>
    </row>
    <row r="776" spans="2:10" x14ac:dyDescent="0.25">
      <c r="B776" s="25">
        <v>1775</v>
      </c>
      <c r="C776" s="25" t="s">
        <v>31</v>
      </c>
      <c r="D776" s="25" t="s">
        <v>66</v>
      </c>
      <c r="E776" s="25">
        <v>0</v>
      </c>
      <c r="F776" s="25" t="s">
        <v>33</v>
      </c>
      <c r="G776" s="25">
        <v>31</v>
      </c>
      <c r="H776" s="25">
        <v>670000</v>
      </c>
      <c r="I776" s="25">
        <v>1200000</v>
      </c>
      <c r="J776" s="1">
        <v>2</v>
      </c>
    </row>
    <row r="777" spans="2:10" x14ac:dyDescent="0.25">
      <c r="B777" s="25">
        <v>1776</v>
      </c>
      <c r="C777" s="25" t="s">
        <v>31</v>
      </c>
      <c r="D777" s="25" t="s">
        <v>65</v>
      </c>
      <c r="E777" s="25">
        <v>4</v>
      </c>
      <c r="F777" s="25" t="s">
        <v>32</v>
      </c>
      <c r="G777" s="25">
        <v>52</v>
      </c>
      <c r="H777" s="25">
        <v>1110000</v>
      </c>
      <c r="I777" s="25">
        <v>1910000</v>
      </c>
      <c r="J777" s="1">
        <v>4</v>
      </c>
    </row>
    <row r="778" spans="2:10" x14ac:dyDescent="0.25">
      <c r="B778" s="25">
        <v>1777</v>
      </c>
      <c r="C778" s="25" t="s">
        <v>31</v>
      </c>
      <c r="D778" s="25" t="s">
        <v>65</v>
      </c>
      <c r="E778" s="25">
        <v>3</v>
      </c>
      <c r="F778" s="25" t="s">
        <v>33</v>
      </c>
      <c r="G778" s="25">
        <v>44</v>
      </c>
      <c r="H778" s="25">
        <v>460000</v>
      </c>
      <c r="I778" s="25">
        <v>2840000</v>
      </c>
      <c r="J778" s="1">
        <v>1</v>
      </c>
    </row>
    <row r="779" spans="2:10" x14ac:dyDescent="0.25">
      <c r="B779" s="25">
        <v>1778</v>
      </c>
      <c r="C779" s="25" t="s">
        <v>34</v>
      </c>
      <c r="D779" s="25" t="s">
        <v>65</v>
      </c>
      <c r="E779" s="25">
        <v>3</v>
      </c>
      <c r="F779" s="25" t="s">
        <v>33</v>
      </c>
      <c r="G779" s="25">
        <v>65</v>
      </c>
      <c r="H779" s="25">
        <v>620000</v>
      </c>
      <c r="I779" s="25">
        <v>1520000</v>
      </c>
      <c r="J779" s="1">
        <v>5</v>
      </c>
    </row>
    <row r="780" spans="2:10" x14ac:dyDescent="0.25">
      <c r="B780" s="25">
        <v>1779</v>
      </c>
      <c r="C780" s="25" t="s">
        <v>31</v>
      </c>
      <c r="D780" s="25" t="s">
        <v>65</v>
      </c>
      <c r="E780" s="25">
        <v>4</v>
      </c>
      <c r="F780" s="25" t="s">
        <v>33</v>
      </c>
      <c r="G780" s="25">
        <v>59</v>
      </c>
      <c r="H780" s="25">
        <v>740000</v>
      </c>
      <c r="I780" s="25">
        <v>1340000</v>
      </c>
      <c r="J780" s="1">
        <v>2</v>
      </c>
    </row>
    <row r="781" spans="2:10" x14ac:dyDescent="0.25">
      <c r="B781" s="25">
        <v>1780</v>
      </c>
      <c r="C781" s="25" t="s">
        <v>34</v>
      </c>
      <c r="D781" s="25" t="s">
        <v>65</v>
      </c>
      <c r="E781" s="25">
        <v>3</v>
      </c>
      <c r="F781" s="25" t="s">
        <v>33</v>
      </c>
      <c r="G781" s="25">
        <v>61</v>
      </c>
      <c r="H781" s="25">
        <v>580000</v>
      </c>
      <c r="I781" s="25">
        <v>1770000</v>
      </c>
      <c r="J781" s="1">
        <v>5</v>
      </c>
    </row>
    <row r="782" spans="2:10" x14ac:dyDescent="0.25">
      <c r="B782" s="25">
        <v>1781</v>
      </c>
      <c r="C782" s="25" t="s">
        <v>31</v>
      </c>
      <c r="D782" s="25" t="s">
        <v>65</v>
      </c>
      <c r="E782" s="25">
        <v>4</v>
      </c>
      <c r="F782" s="25" t="s">
        <v>32</v>
      </c>
      <c r="G782" s="25">
        <v>41</v>
      </c>
      <c r="H782" s="25">
        <v>520000</v>
      </c>
      <c r="I782" s="25">
        <v>1660000</v>
      </c>
      <c r="J782" s="1">
        <v>5</v>
      </c>
    </row>
    <row r="783" spans="2:10" x14ac:dyDescent="0.25">
      <c r="B783" s="25">
        <v>1782</v>
      </c>
      <c r="C783" s="25" t="s">
        <v>31</v>
      </c>
      <c r="D783" s="25" t="s">
        <v>66</v>
      </c>
      <c r="E783" s="25">
        <v>0</v>
      </c>
      <c r="F783" s="25" t="s">
        <v>33</v>
      </c>
      <c r="G783" s="25">
        <v>38</v>
      </c>
      <c r="H783" s="25">
        <v>580000</v>
      </c>
      <c r="I783" s="25">
        <v>1700000</v>
      </c>
      <c r="J783" s="1">
        <v>5</v>
      </c>
    </row>
    <row r="784" spans="2:10" x14ac:dyDescent="0.25">
      <c r="B784" s="25">
        <v>1783</v>
      </c>
      <c r="C784" s="25" t="s">
        <v>31</v>
      </c>
      <c r="D784" s="25" t="s">
        <v>65</v>
      </c>
      <c r="E784" s="25">
        <v>4</v>
      </c>
      <c r="F784" s="25" t="s">
        <v>32</v>
      </c>
      <c r="G784" s="25">
        <v>57</v>
      </c>
      <c r="H784" s="25">
        <v>550000</v>
      </c>
      <c r="I784" s="25">
        <v>1500000</v>
      </c>
      <c r="J784" s="1">
        <v>5</v>
      </c>
    </row>
    <row r="785" spans="2:10" x14ac:dyDescent="0.25">
      <c r="B785" s="25">
        <v>1784</v>
      </c>
      <c r="C785" s="25" t="s">
        <v>31</v>
      </c>
      <c r="D785" s="25" t="s">
        <v>66</v>
      </c>
      <c r="E785" s="25">
        <v>0</v>
      </c>
      <c r="F785" s="25" t="s">
        <v>33</v>
      </c>
      <c r="G785" s="25">
        <v>34</v>
      </c>
      <c r="H785" s="25">
        <v>380000</v>
      </c>
      <c r="I785" s="25">
        <v>860000</v>
      </c>
      <c r="J785" s="1">
        <v>3</v>
      </c>
    </row>
    <row r="786" spans="2:10" x14ac:dyDescent="0.25">
      <c r="B786" s="25">
        <v>1785</v>
      </c>
      <c r="C786" s="25" t="s">
        <v>31</v>
      </c>
      <c r="D786" s="25" t="s">
        <v>66</v>
      </c>
      <c r="E786" s="25">
        <v>0</v>
      </c>
      <c r="F786" s="25" t="s">
        <v>32</v>
      </c>
      <c r="G786" s="25">
        <v>32</v>
      </c>
      <c r="H786" s="25">
        <v>580000</v>
      </c>
      <c r="I786" s="25">
        <v>1590000</v>
      </c>
      <c r="J786" s="1">
        <v>5</v>
      </c>
    </row>
    <row r="787" spans="2:10" x14ac:dyDescent="0.25">
      <c r="B787" s="25">
        <v>1786</v>
      </c>
      <c r="C787" s="25" t="s">
        <v>34</v>
      </c>
      <c r="D787" s="25" t="s">
        <v>65</v>
      </c>
      <c r="E787" s="25">
        <v>4</v>
      </c>
      <c r="F787" s="25" t="s">
        <v>33</v>
      </c>
      <c r="G787" s="25">
        <v>41</v>
      </c>
      <c r="H787" s="25">
        <v>660000</v>
      </c>
      <c r="I787" s="25">
        <v>1810000</v>
      </c>
      <c r="J787" s="1">
        <v>5</v>
      </c>
    </row>
    <row r="788" spans="2:10" x14ac:dyDescent="0.25">
      <c r="B788" s="25">
        <v>1787</v>
      </c>
      <c r="C788" s="25" t="s">
        <v>34</v>
      </c>
      <c r="D788" s="25" t="s">
        <v>65</v>
      </c>
      <c r="E788" s="25">
        <v>3</v>
      </c>
      <c r="F788" s="25" t="s">
        <v>33</v>
      </c>
      <c r="G788" s="25">
        <v>65</v>
      </c>
      <c r="H788" s="25">
        <v>310000</v>
      </c>
      <c r="I788" s="25">
        <v>960000</v>
      </c>
      <c r="J788" s="1">
        <v>3</v>
      </c>
    </row>
    <row r="789" spans="2:10" x14ac:dyDescent="0.25">
      <c r="B789" s="25">
        <v>1788</v>
      </c>
      <c r="C789" s="25" t="s">
        <v>31</v>
      </c>
      <c r="D789" s="25" t="s">
        <v>66</v>
      </c>
      <c r="E789" s="25">
        <v>0</v>
      </c>
      <c r="F789" s="25" t="s">
        <v>33</v>
      </c>
      <c r="G789" s="25">
        <v>31</v>
      </c>
      <c r="H789" s="25">
        <v>570000</v>
      </c>
      <c r="I789" s="25">
        <v>1490000</v>
      </c>
      <c r="J789" s="1">
        <v>5</v>
      </c>
    </row>
    <row r="790" spans="2:10" x14ac:dyDescent="0.25">
      <c r="B790" s="25">
        <v>1789</v>
      </c>
      <c r="C790" s="25" t="s">
        <v>31</v>
      </c>
      <c r="D790" s="25" t="s">
        <v>66</v>
      </c>
      <c r="E790" s="25">
        <v>0</v>
      </c>
      <c r="F790" s="25" t="s">
        <v>33</v>
      </c>
      <c r="G790" s="25">
        <v>36</v>
      </c>
      <c r="H790" s="25">
        <v>470000</v>
      </c>
      <c r="I790" s="25">
        <v>1010000</v>
      </c>
      <c r="J790" s="1">
        <v>3</v>
      </c>
    </row>
    <row r="791" spans="2:10" x14ac:dyDescent="0.25">
      <c r="B791" s="25">
        <v>1790</v>
      </c>
      <c r="C791" s="25" t="s">
        <v>34</v>
      </c>
      <c r="D791" s="25" t="s">
        <v>65</v>
      </c>
      <c r="E791" s="25">
        <v>2</v>
      </c>
      <c r="F791" s="25" t="s">
        <v>33</v>
      </c>
      <c r="G791" s="25">
        <v>62</v>
      </c>
      <c r="H791" s="25">
        <v>550000</v>
      </c>
      <c r="I791" s="25">
        <v>1370000</v>
      </c>
      <c r="J791" s="1">
        <v>5</v>
      </c>
    </row>
    <row r="792" spans="2:10" x14ac:dyDescent="0.25">
      <c r="B792" s="25">
        <v>1791</v>
      </c>
      <c r="C792" s="25" t="s">
        <v>31</v>
      </c>
      <c r="D792" s="25" t="s">
        <v>65</v>
      </c>
      <c r="E792" s="25">
        <v>4</v>
      </c>
      <c r="F792" s="25" t="s">
        <v>33</v>
      </c>
      <c r="G792" s="25">
        <v>63</v>
      </c>
      <c r="H792" s="25">
        <v>540000</v>
      </c>
      <c r="I792" s="25">
        <v>2680000</v>
      </c>
      <c r="J792" s="1">
        <v>1</v>
      </c>
    </row>
    <row r="793" spans="2:10" x14ac:dyDescent="0.25">
      <c r="B793" s="25">
        <v>1792</v>
      </c>
      <c r="C793" s="25" t="s">
        <v>34</v>
      </c>
      <c r="D793" s="25" t="s">
        <v>65</v>
      </c>
      <c r="E793" s="25">
        <v>2</v>
      </c>
      <c r="F793" s="25" t="s">
        <v>33</v>
      </c>
      <c r="G793" s="25">
        <v>56</v>
      </c>
      <c r="H793" s="25">
        <v>350000</v>
      </c>
      <c r="I793" s="25">
        <v>1850000</v>
      </c>
      <c r="J793" s="1">
        <v>1</v>
      </c>
    </row>
    <row r="794" spans="2:10" x14ac:dyDescent="0.25">
      <c r="B794" s="25">
        <v>1793</v>
      </c>
      <c r="C794" s="25" t="s">
        <v>34</v>
      </c>
      <c r="D794" s="25" t="s">
        <v>65</v>
      </c>
      <c r="E794" s="25">
        <v>4</v>
      </c>
      <c r="F794" s="25" t="s">
        <v>33</v>
      </c>
      <c r="G794" s="25">
        <v>47</v>
      </c>
      <c r="H794" s="25">
        <v>540000</v>
      </c>
      <c r="I794" s="25">
        <v>1230000</v>
      </c>
      <c r="J794" s="1">
        <v>5</v>
      </c>
    </row>
    <row r="795" spans="2:10" x14ac:dyDescent="0.25">
      <c r="B795" s="25">
        <v>1794</v>
      </c>
      <c r="C795" s="25" t="s">
        <v>31</v>
      </c>
      <c r="D795" s="25" t="s">
        <v>66</v>
      </c>
      <c r="E795" s="25">
        <v>0</v>
      </c>
      <c r="F795" s="25" t="s">
        <v>33</v>
      </c>
      <c r="G795" s="25">
        <v>35</v>
      </c>
      <c r="H795" s="25">
        <v>810000</v>
      </c>
      <c r="I795" s="25">
        <v>1310000</v>
      </c>
      <c r="J795" s="1">
        <v>2</v>
      </c>
    </row>
    <row r="796" spans="2:10" x14ac:dyDescent="0.25">
      <c r="B796" s="25">
        <v>1795</v>
      </c>
      <c r="C796" s="25" t="s">
        <v>31</v>
      </c>
      <c r="D796" s="25" t="s">
        <v>65</v>
      </c>
      <c r="E796" s="25">
        <v>3</v>
      </c>
      <c r="F796" s="25" t="s">
        <v>33</v>
      </c>
      <c r="G796" s="25">
        <v>46</v>
      </c>
      <c r="H796" s="25">
        <v>1060000</v>
      </c>
      <c r="I796" s="25">
        <v>2030000</v>
      </c>
      <c r="J796" s="1">
        <v>4</v>
      </c>
    </row>
    <row r="797" spans="2:10" x14ac:dyDescent="0.25">
      <c r="B797" s="25">
        <v>1796</v>
      </c>
      <c r="C797" s="25" t="s">
        <v>31</v>
      </c>
      <c r="D797" s="25" t="s">
        <v>66</v>
      </c>
      <c r="E797" s="25">
        <v>0</v>
      </c>
      <c r="F797" s="25" t="s">
        <v>33</v>
      </c>
      <c r="G797" s="25">
        <v>34</v>
      </c>
      <c r="H797" s="25">
        <v>560000</v>
      </c>
      <c r="I797" s="25">
        <v>1620000</v>
      </c>
      <c r="J797" s="1">
        <v>5</v>
      </c>
    </row>
    <row r="798" spans="2:10" x14ac:dyDescent="0.25">
      <c r="B798" s="25">
        <v>1797</v>
      </c>
      <c r="C798" s="25" t="s">
        <v>31</v>
      </c>
      <c r="D798" s="25" t="s">
        <v>65</v>
      </c>
      <c r="E798" s="25">
        <v>3</v>
      </c>
      <c r="F798" s="25" t="s">
        <v>33</v>
      </c>
      <c r="G798" s="25">
        <v>65</v>
      </c>
      <c r="H798" s="25">
        <v>580000</v>
      </c>
      <c r="I798" s="25">
        <v>1770000</v>
      </c>
      <c r="J798" s="1">
        <v>5</v>
      </c>
    </row>
    <row r="799" spans="2:10" x14ac:dyDescent="0.25">
      <c r="B799" s="25">
        <v>1798</v>
      </c>
      <c r="C799" s="25" t="s">
        <v>31</v>
      </c>
      <c r="D799" s="25" t="s">
        <v>65</v>
      </c>
      <c r="E799" s="25">
        <v>3</v>
      </c>
      <c r="F799" s="25" t="s">
        <v>33</v>
      </c>
      <c r="G799" s="25">
        <v>44</v>
      </c>
      <c r="H799" s="25">
        <v>730000</v>
      </c>
      <c r="I799" s="25">
        <v>1120000</v>
      </c>
      <c r="J799" s="1">
        <v>2</v>
      </c>
    </row>
    <row r="800" spans="2:10" x14ac:dyDescent="0.25">
      <c r="B800" s="25">
        <v>1799</v>
      </c>
      <c r="C800" s="25" t="s">
        <v>31</v>
      </c>
      <c r="D800" s="25" t="s">
        <v>65</v>
      </c>
      <c r="E800" s="25">
        <v>3</v>
      </c>
      <c r="F800" s="25" t="s">
        <v>33</v>
      </c>
      <c r="G800" s="25">
        <v>53</v>
      </c>
      <c r="H800" s="25">
        <v>560000</v>
      </c>
      <c r="I800" s="25">
        <v>1560000</v>
      </c>
      <c r="J800" s="1">
        <v>5</v>
      </c>
    </row>
    <row r="801" spans="2:10" x14ac:dyDescent="0.25">
      <c r="B801" s="25">
        <v>1800</v>
      </c>
      <c r="C801" s="25" t="s">
        <v>31</v>
      </c>
      <c r="D801" s="25" t="s">
        <v>65</v>
      </c>
      <c r="E801" s="25">
        <v>3</v>
      </c>
      <c r="F801" s="25" t="s">
        <v>32</v>
      </c>
      <c r="G801" s="25">
        <v>65</v>
      </c>
      <c r="H801" s="25">
        <v>950000</v>
      </c>
      <c r="I801" s="25">
        <v>730000</v>
      </c>
      <c r="J801" s="1">
        <v>2</v>
      </c>
    </row>
    <row r="802" spans="2:10" x14ac:dyDescent="0.25">
      <c r="B802" s="25">
        <v>1801</v>
      </c>
      <c r="C802" s="25" t="s">
        <v>31</v>
      </c>
      <c r="D802" s="25" t="s">
        <v>65</v>
      </c>
      <c r="E802" s="25">
        <v>3</v>
      </c>
      <c r="F802" s="25" t="s">
        <v>33</v>
      </c>
      <c r="G802" s="25">
        <v>50</v>
      </c>
      <c r="H802" s="25">
        <v>400000</v>
      </c>
      <c r="I802" s="25">
        <v>2150000</v>
      </c>
      <c r="J802" s="1">
        <v>1</v>
      </c>
    </row>
    <row r="803" spans="2:10" x14ac:dyDescent="0.25">
      <c r="B803" s="25">
        <v>1802</v>
      </c>
      <c r="C803" s="25" t="s">
        <v>31</v>
      </c>
      <c r="D803" s="25" t="s">
        <v>65</v>
      </c>
      <c r="E803" s="25">
        <v>2</v>
      </c>
      <c r="F803" s="25" t="s">
        <v>33</v>
      </c>
      <c r="G803" s="25">
        <v>61</v>
      </c>
      <c r="H803" s="25">
        <v>630000</v>
      </c>
      <c r="I803" s="25">
        <v>1110000</v>
      </c>
      <c r="J803" s="1">
        <v>2</v>
      </c>
    </row>
    <row r="804" spans="2:10" x14ac:dyDescent="0.25">
      <c r="B804" s="25">
        <v>1803</v>
      </c>
      <c r="C804" s="25" t="s">
        <v>34</v>
      </c>
      <c r="D804" s="25" t="s">
        <v>65</v>
      </c>
      <c r="E804" s="25">
        <v>2</v>
      </c>
      <c r="F804" s="25" t="s">
        <v>33</v>
      </c>
      <c r="G804" s="25">
        <v>64</v>
      </c>
      <c r="H804" s="25">
        <v>690000</v>
      </c>
      <c r="I804" s="25">
        <v>2280000</v>
      </c>
      <c r="J804" s="1">
        <v>4</v>
      </c>
    </row>
    <row r="805" spans="2:10" x14ac:dyDescent="0.25">
      <c r="B805" s="25">
        <v>1804</v>
      </c>
      <c r="C805" s="25" t="s">
        <v>34</v>
      </c>
      <c r="D805" s="25" t="s">
        <v>65</v>
      </c>
      <c r="E805" s="25">
        <v>2</v>
      </c>
      <c r="F805" s="25" t="s">
        <v>32</v>
      </c>
      <c r="G805" s="25">
        <v>52</v>
      </c>
      <c r="H805" s="25">
        <v>510000</v>
      </c>
      <c r="I805" s="25">
        <v>1580000</v>
      </c>
      <c r="J805" s="1">
        <v>5</v>
      </c>
    </row>
    <row r="806" spans="2:10" x14ac:dyDescent="0.25">
      <c r="B806" s="25">
        <v>1805</v>
      </c>
      <c r="C806" s="25" t="s">
        <v>31</v>
      </c>
      <c r="D806" s="25" t="s">
        <v>65</v>
      </c>
      <c r="E806" s="25">
        <v>3</v>
      </c>
      <c r="F806" s="25" t="s">
        <v>33</v>
      </c>
      <c r="G806" s="25">
        <v>50</v>
      </c>
      <c r="H806" s="25">
        <v>1040000</v>
      </c>
      <c r="I806" s="25">
        <v>2560000</v>
      </c>
      <c r="J806" s="1">
        <v>4</v>
      </c>
    </row>
    <row r="807" spans="2:10" x14ac:dyDescent="0.25">
      <c r="B807" s="25">
        <v>1806</v>
      </c>
      <c r="C807" s="25" t="s">
        <v>31</v>
      </c>
      <c r="D807" s="25" t="s">
        <v>65</v>
      </c>
      <c r="E807" s="25">
        <v>2</v>
      </c>
      <c r="F807" s="25" t="s">
        <v>32</v>
      </c>
      <c r="G807" s="25">
        <v>62</v>
      </c>
      <c r="H807" s="25">
        <v>250000</v>
      </c>
      <c r="I807" s="25">
        <v>1170000</v>
      </c>
      <c r="J807" s="1">
        <v>3</v>
      </c>
    </row>
    <row r="808" spans="2:10" x14ac:dyDescent="0.25">
      <c r="B808" s="25">
        <v>1807</v>
      </c>
      <c r="C808" s="25" t="s">
        <v>31</v>
      </c>
      <c r="D808" s="25" t="s">
        <v>65</v>
      </c>
      <c r="E808" s="25">
        <v>2</v>
      </c>
      <c r="F808" s="25" t="s">
        <v>33</v>
      </c>
      <c r="G808" s="25">
        <v>61</v>
      </c>
      <c r="H808" s="25">
        <v>320000</v>
      </c>
      <c r="I808" s="25">
        <v>1280000</v>
      </c>
      <c r="J808" s="1">
        <v>3</v>
      </c>
    </row>
    <row r="809" spans="2:10" x14ac:dyDescent="0.25">
      <c r="B809" s="25">
        <v>1808</v>
      </c>
      <c r="C809" s="25" t="s">
        <v>31</v>
      </c>
      <c r="D809" s="25" t="s">
        <v>66</v>
      </c>
      <c r="E809" s="25">
        <v>0</v>
      </c>
      <c r="F809" s="25" t="s">
        <v>32</v>
      </c>
      <c r="G809" s="25">
        <v>31</v>
      </c>
      <c r="H809" s="25">
        <v>440000</v>
      </c>
      <c r="I809" s="25">
        <v>1090000</v>
      </c>
      <c r="J809" s="1">
        <v>3</v>
      </c>
    </row>
    <row r="810" spans="2:10" x14ac:dyDescent="0.25">
      <c r="B810" s="25">
        <v>1809</v>
      </c>
      <c r="C810" s="25" t="s">
        <v>31</v>
      </c>
      <c r="D810" s="25" t="s">
        <v>64</v>
      </c>
      <c r="E810" s="25">
        <v>0</v>
      </c>
      <c r="F810" s="25" t="s">
        <v>33</v>
      </c>
      <c r="G810" s="25">
        <v>44</v>
      </c>
      <c r="H810" s="25">
        <v>520000</v>
      </c>
      <c r="I810" s="25">
        <v>1760000</v>
      </c>
      <c r="J810" s="1">
        <v>5</v>
      </c>
    </row>
    <row r="811" spans="2:10" x14ac:dyDescent="0.25">
      <c r="B811" s="25">
        <v>1810</v>
      </c>
      <c r="C811" s="25" t="s">
        <v>31</v>
      </c>
      <c r="D811" s="25" t="s">
        <v>64</v>
      </c>
      <c r="E811" s="25">
        <v>0</v>
      </c>
      <c r="F811" s="25" t="s">
        <v>32</v>
      </c>
      <c r="G811" s="25">
        <v>45</v>
      </c>
      <c r="H811" s="25">
        <v>490000</v>
      </c>
      <c r="I811" s="25">
        <v>1940000</v>
      </c>
      <c r="J811" s="1">
        <v>1</v>
      </c>
    </row>
    <row r="812" spans="2:10" x14ac:dyDescent="0.25">
      <c r="B812" s="25">
        <v>1811</v>
      </c>
      <c r="C812" s="25" t="s">
        <v>31</v>
      </c>
      <c r="D812" s="25" t="s">
        <v>65</v>
      </c>
      <c r="E812" s="25">
        <v>3</v>
      </c>
      <c r="F812" s="25" t="s">
        <v>33</v>
      </c>
      <c r="G812" s="25">
        <v>65</v>
      </c>
      <c r="H812" s="25">
        <v>590000</v>
      </c>
      <c r="I812" s="25">
        <v>2080000</v>
      </c>
      <c r="J812" s="1">
        <v>5</v>
      </c>
    </row>
    <row r="813" spans="2:10" x14ac:dyDescent="0.25">
      <c r="B813" s="25">
        <v>1812</v>
      </c>
      <c r="C813" s="25" t="s">
        <v>31</v>
      </c>
      <c r="D813" s="25" t="s">
        <v>65</v>
      </c>
      <c r="E813" s="25">
        <v>2</v>
      </c>
      <c r="F813" s="25" t="s">
        <v>32</v>
      </c>
      <c r="G813" s="25">
        <v>41</v>
      </c>
      <c r="H813" s="25">
        <v>740000</v>
      </c>
      <c r="I813" s="25">
        <v>2910000</v>
      </c>
      <c r="J813" s="1">
        <v>4</v>
      </c>
    </row>
    <row r="814" spans="2:10" x14ac:dyDescent="0.25">
      <c r="B814" s="25">
        <v>1813</v>
      </c>
      <c r="C814" s="25" t="s">
        <v>31</v>
      </c>
      <c r="D814" s="25" t="s">
        <v>64</v>
      </c>
      <c r="E814" s="25">
        <v>0</v>
      </c>
      <c r="F814" s="25" t="s">
        <v>33</v>
      </c>
      <c r="G814" s="25">
        <v>30</v>
      </c>
      <c r="H814" s="25">
        <v>400000</v>
      </c>
      <c r="I814" s="25">
        <v>830000</v>
      </c>
      <c r="J814" s="1">
        <v>3</v>
      </c>
    </row>
    <row r="815" spans="2:10" x14ac:dyDescent="0.25">
      <c r="B815" s="25">
        <v>1814</v>
      </c>
      <c r="C815" s="25" t="s">
        <v>31</v>
      </c>
      <c r="D815" s="25" t="s">
        <v>65</v>
      </c>
      <c r="E815" s="25">
        <v>2</v>
      </c>
      <c r="F815" s="25" t="s">
        <v>33</v>
      </c>
      <c r="G815" s="25">
        <v>57</v>
      </c>
      <c r="H815" s="25">
        <v>970000</v>
      </c>
      <c r="I815" s="25">
        <v>2010000</v>
      </c>
      <c r="J815" s="1">
        <v>4</v>
      </c>
    </row>
    <row r="816" spans="2:10" x14ac:dyDescent="0.25">
      <c r="B816" s="25">
        <v>1815</v>
      </c>
      <c r="C816" s="25" t="s">
        <v>31</v>
      </c>
      <c r="D816" s="25" t="s">
        <v>65</v>
      </c>
      <c r="E816" s="25">
        <v>2</v>
      </c>
      <c r="F816" s="25" t="s">
        <v>32</v>
      </c>
      <c r="G816" s="25">
        <v>59</v>
      </c>
      <c r="H816" s="25">
        <v>640000</v>
      </c>
      <c r="I816" s="25">
        <v>1740000</v>
      </c>
      <c r="J816" s="1">
        <v>5</v>
      </c>
    </row>
    <row r="817" spans="2:10" x14ac:dyDescent="0.25">
      <c r="B817" s="25">
        <v>1816</v>
      </c>
      <c r="C817" s="25" t="s">
        <v>31</v>
      </c>
      <c r="D817" s="25" t="s">
        <v>65</v>
      </c>
      <c r="E817" s="25">
        <v>2</v>
      </c>
      <c r="F817" s="25" t="s">
        <v>33</v>
      </c>
      <c r="G817" s="25">
        <v>41</v>
      </c>
      <c r="H817" s="25">
        <v>530000</v>
      </c>
      <c r="I817" s="25">
        <v>2010000</v>
      </c>
      <c r="J817" s="1">
        <v>1</v>
      </c>
    </row>
    <row r="818" spans="2:10" x14ac:dyDescent="0.25">
      <c r="B818" s="25">
        <v>1817</v>
      </c>
      <c r="C818" s="25" t="s">
        <v>34</v>
      </c>
      <c r="D818" s="25" t="s">
        <v>65</v>
      </c>
      <c r="E818" s="25">
        <v>2</v>
      </c>
      <c r="F818" s="25" t="s">
        <v>33</v>
      </c>
      <c r="G818" s="25">
        <v>64</v>
      </c>
      <c r="H818" s="25">
        <v>510000</v>
      </c>
      <c r="I818" s="25">
        <v>1680000</v>
      </c>
      <c r="J818" s="1">
        <v>5</v>
      </c>
    </row>
    <row r="819" spans="2:10" x14ac:dyDescent="0.25">
      <c r="B819" s="25">
        <v>1818</v>
      </c>
      <c r="C819" s="25" t="s">
        <v>34</v>
      </c>
      <c r="D819" s="25" t="s">
        <v>65</v>
      </c>
      <c r="E819" s="25">
        <v>4</v>
      </c>
      <c r="F819" s="25" t="s">
        <v>33</v>
      </c>
      <c r="G819" s="25">
        <v>57</v>
      </c>
      <c r="H819" s="25">
        <v>580000</v>
      </c>
      <c r="I819" s="25">
        <v>1820000</v>
      </c>
      <c r="J819" s="1">
        <v>5</v>
      </c>
    </row>
    <row r="820" spans="2:10" x14ac:dyDescent="0.25">
      <c r="B820" s="25">
        <v>1819</v>
      </c>
      <c r="C820" s="25" t="s">
        <v>34</v>
      </c>
      <c r="D820" s="25" t="s">
        <v>65</v>
      </c>
      <c r="E820" s="25">
        <v>4</v>
      </c>
      <c r="F820" s="25" t="s">
        <v>33</v>
      </c>
      <c r="G820" s="25">
        <v>57</v>
      </c>
      <c r="H820" s="25">
        <v>430000</v>
      </c>
      <c r="I820" s="25">
        <v>1270000</v>
      </c>
      <c r="J820" s="1">
        <v>3</v>
      </c>
    </row>
    <row r="821" spans="2:10" x14ac:dyDescent="0.25">
      <c r="B821" s="25">
        <v>1820</v>
      </c>
      <c r="C821" s="25" t="s">
        <v>31</v>
      </c>
      <c r="D821" s="25" t="s">
        <v>66</v>
      </c>
      <c r="E821" s="25">
        <v>0</v>
      </c>
      <c r="F821" s="25" t="s">
        <v>32</v>
      </c>
      <c r="G821" s="25">
        <v>31</v>
      </c>
      <c r="H821" s="25">
        <v>680000</v>
      </c>
      <c r="I821" s="25">
        <v>910000</v>
      </c>
      <c r="J821" s="1">
        <v>2</v>
      </c>
    </row>
    <row r="822" spans="2:10" x14ac:dyDescent="0.25">
      <c r="B822" s="25">
        <v>1821</v>
      </c>
      <c r="C822" s="25" t="s">
        <v>31</v>
      </c>
      <c r="D822" s="25" t="s">
        <v>66</v>
      </c>
      <c r="E822" s="25">
        <v>0</v>
      </c>
      <c r="F822" s="25" t="s">
        <v>33</v>
      </c>
      <c r="G822" s="25">
        <v>37</v>
      </c>
      <c r="H822" s="25">
        <v>660000</v>
      </c>
      <c r="I822" s="25">
        <v>970000</v>
      </c>
      <c r="J822" s="1">
        <v>2</v>
      </c>
    </row>
    <row r="823" spans="2:10" x14ac:dyDescent="0.25">
      <c r="B823" s="25">
        <v>1822</v>
      </c>
      <c r="C823" s="25" t="s">
        <v>31</v>
      </c>
      <c r="D823" s="25" t="s">
        <v>64</v>
      </c>
      <c r="E823" s="25">
        <v>0</v>
      </c>
      <c r="F823" s="25" t="s">
        <v>32</v>
      </c>
      <c r="G823" s="25">
        <v>34</v>
      </c>
      <c r="H823" s="25">
        <v>630000</v>
      </c>
      <c r="I823" s="25">
        <v>840000</v>
      </c>
      <c r="J823" s="1">
        <v>2</v>
      </c>
    </row>
    <row r="824" spans="2:10" x14ac:dyDescent="0.25">
      <c r="B824" s="25">
        <v>1823</v>
      </c>
      <c r="C824" s="25" t="s">
        <v>31</v>
      </c>
      <c r="D824" s="25" t="s">
        <v>65</v>
      </c>
      <c r="E824" s="25">
        <v>3</v>
      </c>
      <c r="F824" s="25" t="s">
        <v>33</v>
      </c>
      <c r="G824" s="25">
        <v>55</v>
      </c>
      <c r="H824" s="25">
        <v>840000</v>
      </c>
      <c r="I824" s="25">
        <v>2000000</v>
      </c>
      <c r="J824" s="1">
        <v>4</v>
      </c>
    </row>
    <row r="825" spans="2:10" x14ac:dyDescent="0.25">
      <c r="B825" s="25">
        <v>1824</v>
      </c>
      <c r="C825" s="25" t="s">
        <v>31</v>
      </c>
      <c r="D825" s="25" t="s">
        <v>65</v>
      </c>
      <c r="E825" s="25">
        <v>3</v>
      </c>
      <c r="F825" s="25" t="s">
        <v>33</v>
      </c>
      <c r="G825" s="25">
        <v>58</v>
      </c>
      <c r="H825" s="25">
        <v>470000</v>
      </c>
      <c r="I825" s="25">
        <v>2370000</v>
      </c>
      <c r="J825" s="1">
        <v>1</v>
      </c>
    </row>
    <row r="826" spans="2:10" x14ac:dyDescent="0.25">
      <c r="B826" s="25">
        <v>1825</v>
      </c>
      <c r="C826" s="25" t="s">
        <v>31</v>
      </c>
      <c r="D826" s="25" t="s">
        <v>65</v>
      </c>
      <c r="E826" s="25">
        <v>3</v>
      </c>
      <c r="F826" s="25" t="s">
        <v>32</v>
      </c>
      <c r="G826" s="25">
        <v>41</v>
      </c>
      <c r="H826" s="25">
        <v>700000</v>
      </c>
      <c r="I826" s="25">
        <v>860000</v>
      </c>
      <c r="J826" s="1">
        <v>2</v>
      </c>
    </row>
    <row r="827" spans="2:10" x14ac:dyDescent="0.25">
      <c r="B827" s="25">
        <v>1826</v>
      </c>
      <c r="C827" s="25" t="s">
        <v>31</v>
      </c>
      <c r="D827" s="25" t="s">
        <v>64</v>
      </c>
      <c r="E827" s="25">
        <v>0</v>
      </c>
      <c r="F827" s="25" t="s">
        <v>32</v>
      </c>
      <c r="G827" s="25">
        <v>33</v>
      </c>
      <c r="H827" s="25">
        <v>520000</v>
      </c>
      <c r="I827" s="25">
        <v>1520000</v>
      </c>
      <c r="J827" s="1">
        <v>5</v>
      </c>
    </row>
    <row r="828" spans="2:10" x14ac:dyDescent="0.25">
      <c r="B828" s="25">
        <v>1827</v>
      </c>
      <c r="C828" s="25" t="s">
        <v>31</v>
      </c>
      <c r="D828" s="25" t="s">
        <v>65</v>
      </c>
      <c r="E828" s="25">
        <v>3</v>
      </c>
      <c r="F828" s="25" t="s">
        <v>33</v>
      </c>
      <c r="G828" s="25">
        <v>40</v>
      </c>
      <c r="H828" s="25">
        <v>1110000</v>
      </c>
      <c r="I828" s="25">
        <v>2100000</v>
      </c>
      <c r="J828" s="1">
        <v>4</v>
      </c>
    </row>
    <row r="829" spans="2:10" x14ac:dyDescent="0.25">
      <c r="B829" s="25">
        <v>1828</v>
      </c>
      <c r="C829" s="25" t="s">
        <v>34</v>
      </c>
      <c r="D829" s="25" t="s">
        <v>65</v>
      </c>
      <c r="E829" s="25">
        <v>4</v>
      </c>
      <c r="F829" s="25" t="s">
        <v>33</v>
      </c>
      <c r="G829" s="25">
        <v>43</v>
      </c>
      <c r="H829" s="25">
        <v>580000</v>
      </c>
      <c r="I829" s="25">
        <v>1420000</v>
      </c>
      <c r="J829" s="1">
        <v>5</v>
      </c>
    </row>
    <row r="830" spans="2:10" x14ac:dyDescent="0.25">
      <c r="B830" s="25">
        <v>1829</v>
      </c>
      <c r="C830" s="25" t="s">
        <v>34</v>
      </c>
      <c r="D830" s="25" t="s">
        <v>65</v>
      </c>
      <c r="E830" s="25">
        <v>3</v>
      </c>
      <c r="F830" s="25" t="s">
        <v>32</v>
      </c>
      <c r="G830" s="25">
        <v>58</v>
      </c>
      <c r="H830" s="25">
        <v>600000</v>
      </c>
      <c r="I830" s="25">
        <v>1620000</v>
      </c>
      <c r="J830" s="1">
        <v>5</v>
      </c>
    </row>
    <row r="831" spans="2:10" x14ac:dyDescent="0.25">
      <c r="B831" s="25">
        <v>1830</v>
      </c>
      <c r="C831" s="25" t="s">
        <v>31</v>
      </c>
      <c r="D831" s="25" t="s">
        <v>66</v>
      </c>
      <c r="E831" s="25">
        <v>0</v>
      </c>
      <c r="F831" s="25" t="s">
        <v>33</v>
      </c>
      <c r="G831" s="25">
        <v>37</v>
      </c>
      <c r="H831" s="25">
        <v>340000</v>
      </c>
      <c r="I831" s="25">
        <v>800000</v>
      </c>
      <c r="J831" s="1">
        <v>3</v>
      </c>
    </row>
    <row r="832" spans="2:10" x14ac:dyDescent="0.25">
      <c r="B832" s="25">
        <v>1831</v>
      </c>
      <c r="C832" s="25" t="s">
        <v>31</v>
      </c>
      <c r="D832" s="25" t="s">
        <v>66</v>
      </c>
      <c r="E832" s="25">
        <v>0</v>
      </c>
      <c r="F832" s="25" t="s">
        <v>32</v>
      </c>
      <c r="G832" s="25">
        <v>38</v>
      </c>
      <c r="H832" s="25">
        <v>540000</v>
      </c>
      <c r="I832" s="25">
        <v>1400000</v>
      </c>
      <c r="J832" s="1">
        <v>5</v>
      </c>
    </row>
    <row r="833" spans="2:10" x14ac:dyDescent="0.25">
      <c r="B833" s="25">
        <v>1832</v>
      </c>
      <c r="C833" s="25" t="s">
        <v>31</v>
      </c>
      <c r="D833" s="25" t="s">
        <v>66</v>
      </c>
      <c r="E833" s="25">
        <v>0</v>
      </c>
      <c r="F833" s="25" t="s">
        <v>32</v>
      </c>
      <c r="G833" s="25">
        <v>35</v>
      </c>
      <c r="H833" s="25">
        <v>520000</v>
      </c>
      <c r="I833" s="25">
        <v>1920000</v>
      </c>
      <c r="J833" s="1">
        <v>5</v>
      </c>
    </row>
    <row r="834" spans="2:10" x14ac:dyDescent="0.25">
      <c r="B834" s="25">
        <v>1833</v>
      </c>
      <c r="C834" s="25" t="s">
        <v>31</v>
      </c>
      <c r="D834" s="25" t="s">
        <v>65</v>
      </c>
      <c r="E834" s="25">
        <v>4</v>
      </c>
      <c r="F834" s="25" t="s">
        <v>32</v>
      </c>
      <c r="G834" s="25">
        <v>41</v>
      </c>
      <c r="H834" s="25">
        <v>500000</v>
      </c>
      <c r="I834" s="25">
        <v>1530000</v>
      </c>
      <c r="J834" s="1">
        <v>5</v>
      </c>
    </row>
    <row r="835" spans="2:10" x14ac:dyDescent="0.25">
      <c r="B835" s="25">
        <v>1834</v>
      </c>
      <c r="C835" s="25" t="s">
        <v>34</v>
      </c>
      <c r="D835" s="25" t="s">
        <v>65</v>
      </c>
      <c r="E835" s="25">
        <v>2</v>
      </c>
      <c r="F835" s="25" t="s">
        <v>33</v>
      </c>
      <c r="G835" s="25">
        <v>65</v>
      </c>
      <c r="H835" s="25">
        <v>510000</v>
      </c>
      <c r="I835" s="25">
        <v>2530000</v>
      </c>
      <c r="J835" s="1">
        <v>1</v>
      </c>
    </row>
    <row r="836" spans="2:10" x14ac:dyDescent="0.25">
      <c r="B836" s="25">
        <v>1835</v>
      </c>
      <c r="C836" s="25" t="s">
        <v>34</v>
      </c>
      <c r="D836" s="25" t="s">
        <v>65</v>
      </c>
      <c r="E836" s="25">
        <v>3</v>
      </c>
      <c r="F836" s="25" t="s">
        <v>32</v>
      </c>
      <c r="G836" s="25">
        <v>61</v>
      </c>
      <c r="H836" s="25">
        <v>400000</v>
      </c>
      <c r="I836" s="25">
        <v>1910000</v>
      </c>
      <c r="J836" s="1">
        <v>1</v>
      </c>
    </row>
    <row r="837" spans="2:10" x14ac:dyDescent="0.25">
      <c r="B837" s="25">
        <v>1836</v>
      </c>
      <c r="C837" s="25" t="s">
        <v>31</v>
      </c>
      <c r="D837" s="25" t="s">
        <v>65</v>
      </c>
      <c r="E837" s="25">
        <v>3</v>
      </c>
      <c r="F837" s="25" t="s">
        <v>33</v>
      </c>
      <c r="G837" s="25">
        <v>62</v>
      </c>
      <c r="H837" s="25">
        <v>430000</v>
      </c>
      <c r="I837" s="25">
        <v>2610000</v>
      </c>
      <c r="J837" s="1">
        <v>1</v>
      </c>
    </row>
    <row r="838" spans="2:10" x14ac:dyDescent="0.25">
      <c r="B838" s="25">
        <v>1837</v>
      </c>
      <c r="C838" s="25" t="s">
        <v>31</v>
      </c>
      <c r="D838" s="25" t="s">
        <v>65</v>
      </c>
      <c r="E838" s="25">
        <v>4</v>
      </c>
      <c r="F838" s="25" t="s">
        <v>33</v>
      </c>
      <c r="G838" s="25">
        <v>49</v>
      </c>
      <c r="H838" s="25">
        <v>480000</v>
      </c>
      <c r="I838" s="25">
        <v>1510000</v>
      </c>
      <c r="J838" s="1">
        <v>5</v>
      </c>
    </row>
    <row r="839" spans="2:10" x14ac:dyDescent="0.25">
      <c r="B839" s="25">
        <v>1838</v>
      </c>
      <c r="C839" s="25" t="s">
        <v>31</v>
      </c>
      <c r="D839" s="25" t="s">
        <v>65</v>
      </c>
      <c r="E839" s="25">
        <v>4</v>
      </c>
      <c r="F839" s="25" t="s">
        <v>32</v>
      </c>
      <c r="G839" s="25">
        <v>42</v>
      </c>
      <c r="H839" s="25">
        <v>1030000</v>
      </c>
      <c r="I839" s="25">
        <v>2220000</v>
      </c>
      <c r="J839" s="1">
        <v>4</v>
      </c>
    </row>
    <row r="840" spans="2:10" x14ac:dyDescent="0.25">
      <c r="B840" s="25">
        <v>1839</v>
      </c>
      <c r="C840" s="25" t="s">
        <v>31</v>
      </c>
      <c r="D840" s="25" t="s">
        <v>66</v>
      </c>
      <c r="E840" s="25">
        <v>0</v>
      </c>
      <c r="F840" s="25" t="s">
        <v>33</v>
      </c>
      <c r="G840" s="25">
        <v>35</v>
      </c>
      <c r="H840" s="25">
        <v>590000</v>
      </c>
      <c r="I840" s="25">
        <v>1500000</v>
      </c>
      <c r="J840" s="1">
        <v>5</v>
      </c>
    </row>
    <row r="841" spans="2:10" x14ac:dyDescent="0.25">
      <c r="B841" s="25">
        <v>1840</v>
      </c>
      <c r="C841" s="25" t="s">
        <v>31</v>
      </c>
      <c r="D841" s="25" t="s">
        <v>65</v>
      </c>
      <c r="E841" s="25">
        <v>2</v>
      </c>
      <c r="F841" s="25" t="s">
        <v>33</v>
      </c>
      <c r="G841" s="25">
        <v>49</v>
      </c>
      <c r="H841" s="25">
        <v>290000</v>
      </c>
      <c r="I841" s="25">
        <v>1210000</v>
      </c>
      <c r="J841" s="1">
        <v>3</v>
      </c>
    </row>
    <row r="842" spans="2:10" x14ac:dyDescent="0.25">
      <c r="B842" s="25">
        <v>1841</v>
      </c>
      <c r="C842" s="25" t="s">
        <v>31</v>
      </c>
      <c r="D842" s="25" t="s">
        <v>65</v>
      </c>
      <c r="E842" s="25">
        <v>4</v>
      </c>
      <c r="F842" s="25" t="s">
        <v>33</v>
      </c>
      <c r="G842" s="25">
        <v>59</v>
      </c>
      <c r="H842" s="25">
        <v>400000</v>
      </c>
      <c r="I842" s="25">
        <v>2410000</v>
      </c>
      <c r="J842" s="1">
        <v>1</v>
      </c>
    </row>
    <row r="843" spans="2:10" x14ac:dyDescent="0.25">
      <c r="B843" s="25">
        <v>1842</v>
      </c>
      <c r="C843" s="25" t="s">
        <v>31</v>
      </c>
      <c r="D843" s="25" t="s">
        <v>65</v>
      </c>
      <c r="E843" s="25">
        <v>4</v>
      </c>
      <c r="F843" s="25" t="s">
        <v>33</v>
      </c>
      <c r="G843" s="25">
        <v>40</v>
      </c>
      <c r="H843" s="25">
        <v>340000</v>
      </c>
      <c r="I843" s="25">
        <v>2950000</v>
      </c>
      <c r="J843" s="1">
        <v>1</v>
      </c>
    </row>
    <row r="844" spans="2:10" x14ac:dyDescent="0.25">
      <c r="B844" s="25">
        <v>1843</v>
      </c>
      <c r="C844" s="25" t="s">
        <v>31</v>
      </c>
      <c r="D844" s="25" t="s">
        <v>65</v>
      </c>
      <c r="E844" s="25">
        <v>2</v>
      </c>
      <c r="F844" s="25" t="s">
        <v>32</v>
      </c>
      <c r="G844" s="25">
        <v>57</v>
      </c>
      <c r="H844" s="25">
        <v>620000</v>
      </c>
      <c r="I844" s="25">
        <v>1510000</v>
      </c>
      <c r="J844" s="1">
        <v>5</v>
      </c>
    </row>
    <row r="845" spans="2:10" x14ac:dyDescent="0.25">
      <c r="B845" s="25">
        <v>1844</v>
      </c>
      <c r="C845" s="25" t="s">
        <v>34</v>
      </c>
      <c r="D845" s="25" t="s">
        <v>65</v>
      </c>
      <c r="E845" s="25">
        <v>2</v>
      </c>
      <c r="F845" s="25" t="s">
        <v>33</v>
      </c>
      <c r="G845" s="25">
        <v>58</v>
      </c>
      <c r="H845" s="25">
        <v>650000</v>
      </c>
      <c r="I845" s="25">
        <v>1640000</v>
      </c>
      <c r="J845" s="1">
        <v>5</v>
      </c>
    </row>
    <row r="846" spans="2:10" x14ac:dyDescent="0.25">
      <c r="B846" s="25">
        <v>1845</v>
      </c>
      <c r="C846" s="25" t="s">
        <v>31</v>
      </c>
      <c r="D846" s="25" t="s">
        <v>65</v>
      </c>
      <c r="E846" s="25">
        <v>2</v>
      </c>
      <c r="F846" s="25" t="s">
        <v>32</v>
      </c>
      <c r="G846" s="25">
        <v>59</v>
      </c>
      <c r="H846" s="25">
        <v>560000</v>
      </c>
      <c r="I846" s="25">
        <v>1800000</v>
      </c>
      <c r="J846" s="1">
        <v>5</v>
      </c>
    </row>
    <row r="847" spans="2:10" x14ac:dyDescent="0.25">
      <c r="B847" s="25">
        <v>1846</v>
      </c>
      <c r="C847" s="25" t="s">
        <v>31</v>
      </c>
      <c r="D847" s="25" t="s">
        <v>66</v>
      </c>
      <c r="E847" s="25">
        <v>0</v>
      </c>
      <c r="F847" s="25" t="s">
        <v>32</v>
      </c>
      <c r="G847" s="25">
        <v>39</v>
      </c>
      <c r="H847" s="25">
        <v>590000</v>
      </c>
      <c r="I847" s="25">
        <v>1350000</v>
      </c>
      <c r="J847" s="1">
        <v>5</v>
      </c>
    </row>
    <row r="848" spans="2:10" x14ac:dyDescent="0.25">
      <c r="B848" s="25">
        <v>1847</v>
      </c>
      <c r="C848" s="25" t="s">
        <v>31</v>
      </c>
      <c r="D848" s="25" t="s">
        <v>66</v>
      </c>
      <c r="E848" s="25">
        <v>0</v>
      </c>
      <c r="F848" s="25" t="s">
        <v>33</v>
      </c>
      <c r="G848" s="25">
        <v>38</v>
      </c>
      <c r="H848" s="25">
        <v>620000</v>
      </c>
      <c r="I848" s="25">
        <v>840000</v>
      </c>
      <c r="J848" s="1">
        <v>2</v>
      </c>
    </row>
    <row r="849" spans="2:10" x14ac:dyDescent="0.25">
      <c r="B849" s="25">
        <v>1848</v>
      </c>
      <c r="C849" s="25" t="s">
        <v>34</v>
      </c>
      <c r="D849" s="25" t="s">
        <v>65</v>
      </c>
      <c r="E849" s="25">
        <v>4</v>
      </c>
      <c r="F849" s="25" t="s">
        <v>32</v>
      </c>
      <c r="G849" s="25">
        <v>49</v>
      </c>
      <c r="H849" s="25">
        <v>540000</v>
      </c>
      <c r="I849" s="25">
        <v>1800000</v>
      </c>
      <c r="J849" s="1">
        <v>5</v>
      </c>
    </row>
    <row r="850" spans="2:10" x14ac:dyDescent="0.25">
      <c r="B850" s="25">
        <v>1849</v>
      </c>
      <c r="C850" s="25" t="s">
        <v>31</v>
      </c>
      <c r="D850" s="25" t="s">
        <v>65</v>
      </c>
      <c r="E850" s="25">
        <v>2</v>
      </c>
      <c r="F850" s="25" t="s">
        <v>33</v>
      </c>
      <c r="G850" s="25">
        <v>42</v>
      </c>
      <c r="H850" s="25">
        <v>1010000</v>
      </c>
      <c r="I850" s="25">
        <v>2710000</v>
      </c>
      <c r="J850" s="1">
        <v>4</v>
      </c>
    </row>
    <row r="851" spans="2:10" x14ac:dyDescent="0.25">
      <c r="B851" s="25">
        <v>1850</v>
      </c>
      <c r="C851" s="25" t="s">
        <v>31</v>
      </c>
      <c r="D851" s="25" t="s">
        <v>65</v>
      </c>
      <c r="E851" s="25">
        <v>2</v>
      </c>
      <c r="F851" s="25" t="s">
        <v>32</v>
      </c>
      <c r="G851" s="25">
        <v>56</v>
      </c>
      <c r="H851" s="25">
        <v>780000</v>
      </c>
      <c r="I851" s="25">
        <v>2460000</v>
      </c>
      <c r="J851" s="1">
        <v>4</v>
      </c>
    </row>
    <row r="852" spans="2:10" x14ac:dyDescent="0.25">
      <c r="B852" s="25">
        <v>1851</v>
      </c>
      <c r="C852" s="25" t="s">
        <v>31</v>
      </c>
      <c r="D852" s="25" t="s">
        <v>65</v>
      </c>
      <c r="E852" s="25">
        <v>3</v>
      </c>
      <c r="F852" s="25" t="s">
        <v>33</v>
      </c>
      <c r="G852" s="25">
        <v>40</v>
      </c>
      <c r="H852" s="25">
        <v>740000</v>
      </c>
      <c r="I852" s="25">
        <v>1080000</v>
      </c>
      <c r="J852" s="1">
        <v>2</v>
      </c>
    </row>
    <row r="853" spans="2:10" x14ac:dyDescent="0.25">
      <c r="B853" s="25">
        <v>1852</v>
      </c>
      <c r="C853" s="25" t="s">
        <v>31</v>
      </c>
      <c r="D853" s="25" t="s">
        <v>64</v>
      </c>
      <c r="E853" s="25">
        <v>0</v>
      </c>
      <c r="F853" s="25" t="s">
        <v>33</v>
      </c>
      <c r="G853" s="25">
        <v>40</v>
      </c>
      <c r="H853" s="25">
        <v>650000</v>
      </c>
      <c r="I853" s="25">
        <v>1140000</v>
      </c>
      <c r="J853" s="1">
        <v>2</v>
      </c>
    </row>
    <row r="854" spans="2:10" x14ac:dyDescent="0.25">
      <c r="B854" s="25">
        <v>1853</v>
      </c>
      <c r="C854" s="25" t="s">
        <v>31</v>
      </c>
      <c r="D854" s="25" t="s">
        <v>66</v>
      </c>
      <c r="E854" s="25">
        <v>0</v>
      </c>
      <c r="F854" s="25" t="s">
        <v>32</v>
      </c>
      <c r="G854" s="25">
        <v>31</v>
      </c>
      <c r="H854" s="25">
        <v>410000</v>
      </c>
      <c r="I854" s="25">
        <v>1330000</v>
      </c>
      <c r="J854" s="1">
        <v>3</v>
      </c>
    </row>
    <row r="855" spans="2:10" x14ac:dyDescent="0.25">
      <c r="B855" s="25">
        <v>1854</v>
      </c>
      <c r="C855" s="25" t="s">
        <v>31</v>
      </c>
      <c r="D855" s="25" t="s">
        <v>65</v>
      </c>
      <c r="E855" s="25">
        <v>4</v>
      </c>
      <c r="F855" s="25" t="s">
        <v>33</v>
      </c>
      <c r="G855" s="25">
        <v>52</v>
      </c>
      <c r="H855" s="25">
        <v>910000</v>
      </c>
      <c r="I855" s="25">
        <v>2450000</v>
      </c>
      <c r="J855" s="1">
        <v>4</v>
      </c>
    </row>
    <row r="856" spans="2:10" x14ac:dyDescent="0.25">
      <c r="B856" s="25">
        <v>1855</v>
      </c>
      <c r="C856" s="25" t="s">
        <v>31</v>
      </c>
      <c r="D856" s="25" t="s">
        <v>65</v>
      </c>
      <c r="E856" s="25">
        <v>3</v>
      </c>
      <c r="F856" s="25" t="s">
        <v>33</v>
      </c>
      <c r="G856" s="25">
        <v>62</v>
      </c>
      <c r="H856" s="25">
        <v>340000</v>
      </c>
      <c r="I856" s="25">
        <v>1260000</v>
      </c>
      <c r="J856" s="1">
        <v>3</v>
      </c>
    </row>
    <row r="857" spans="2:10" x14ac:dyDescent="0.25">
      <c r="B857" s="25">
        <v>1856</v>
      </c>
      <c r="C857" s="25" t="s">
        <v>31</v>
      </c>
      <c r="D857" s="25" t="s">
        <v>65</v>
      </c>
      <c r="E857" s="25">
        <v>4</v>
      </c>
      <c r="F857" s="25" t="s">
        <v>33</v>
      </c>
      <c r="G857" s="25">
        <v>63</v>
      </c>
      <c r="H857" s="25">
        <v>520000</v>
      </c>
      <c r="I857" s="25">
        <v>1380000</v>
      </c>
      <c r="J857" s="1">
        <v>5</v>
      </c>
    </row>
    <row r="858" spans="2:10" x14ac:dyDescent="0.25">
      <c r="B858" s="25">
        <v>1857</v>
      </c>
      <c r="C858" s="25" t="s">
        <v>31</v>
      </c>
      <c r="D858" s="25" t="s">
        <v>66</v>
      </c>
      <c r="E858" s="25">
        <v>0</v>
      </c>
      <c r="F858" s="25" t="s">
        <v>33</v>
      </c>
      <c r="G858" s="25">
        <v>37</v>
      </c>
      <c r="H858" s="25">
        <v>770000</v>
      </c>
      <c r="I858" s="25">
        <v>1080000</v>
      </c>
      <c r="J858" s="1">
        <v>2</v>
      </c>
    </row>
    <row r="859" spans="2:10" x14ac:dyDescent="0.25">
      <c r="B859" s="25">
        <v>1858</v>
      </c>
      <c r="C859" s="25" t="s">
        <v>31</v>
      </c>
      <c r="D859" s="25" t="s">
        <v>65</v>
      </c>
      <c r="E859" s="25">
        <v>2</v>
      </c>
      <c r="F859" s="25" t="s">
        <v>32</v>
      </c>
      <c r="G859" s="25">
        <v>45</v>
      </c>
      <c r="H859" s="25">
        <v>690000</v>
      </c>
      <c r="I859" s="25">
        <v>1770000</v>
      </c>
      <c r="J859" s="1">
        <v>5</v>
      </c>
    </row>
    <row r="860" spans="2:10" x14ac:dyDescent="0.25">
      <c r="B860" s="25">
        <v>1859</v>
      </c>
      <c r="C860" s="25" t="s">
        <v>31</v>
      </c>
      <c r="D860" s="25" t="s">
        <v>66</v>
      </c>
      <c r="E860" s="25">
        <v>0</v>
      </c>
      <c r="F860" s="25" t="s">
        <v>32</v>
      </c>
      <c r="G860" s="25">
        <v>30</v>
      </c>
      <c r="H860" s="25">
        <v>730000</v>
      </c>
      <c r="I860" s="25">
        <v>940000</v>
      </c>
      <c r="J860" s="1">
        <v>2</v>
      </c>
    </row>
    <row r="861" spans="2:10" x14ac:dyDescent="0.25">
      <c r="B861" s="25">
        <v>1860</v>
      </c>
      <c r="C861" s="25" t="s">
        <v>31</v>
      </c>
      <c r="D861" s="25" t="s">
        <v>66</v>
      </c>
      <c r="E861" s="25">
        <v>0</v>
      </c>
      <c r="F861" s="25" t="s">
        <v>33</v>
      </c>
      <c r="G861" s="25">
        <v>38</v>
      </c>
      <c r="H861" s="25">
        <v>600000</v>
      </c>
      <c r="I861" s="25">
        <v>1370000</v>
      </c>
      <c r="J861" s="1">
        <v>5</v>
      </c>
    </row>
    <row r="862" spans="2:10" x14ac:dyDescent="0.25">
      <c r="B862" s="25">
        <v>1861</v>
      </c>
      <c r="C862" s="25" t="s">
        <v>31</v>
      </c>
      <c r="D862" s="25" t="s">
        <v>65</v>
      </c>
      <c r="E862" s="25">
        <v>3</v>
      </c>
      <c r="F862" s="25" t="s">
        <v>33</v>
      </c>
      <c r="G862" s="25">
        <v>42</v>
      </c>
      <c r="H862" s="25">
        <v>790000</v>
      </c>
      <c r="I862" s="25">
        <v>1960000</v>
      </c>
      <c r="J862" s="1">
        <v>4</v>
      </c>
    </row>
    <row r="863" spans="2:10" x14ac:dyDescent="0.25">
      <c r="B863" s="25">
        <v>1862</v>
      </c>
      <c r="C863" s="25" t="s">
        <v>31</v>
      </c>
      <c r="D863" s="25" t="s">
        <v>64</v>
      </c>
      <c r="E863" s="25">
        <v>0</v>
      </c>
      <c r="F863" s="25" t="s">
        <v>32</v>
      </c>
      <c r="G863" s="25">
        <v>44</v>
      </c>
      <c r="H863" s="25">
        <v>880000</v>
      </c>
      <c r="I863" s="25">
        <v>2310000</v>
      </c>
      <c r="J863" s="1">
        <v>4</v>
      </c>
    </row>
    <row r="864" spans="2:10" x14ac:dyDescent="0.25">
      <c r="B864" s="25">
        <v>1863</v>
      </c>
      <c r="C864" s="25" t="s">
        <v>31</v>
      </c>
      <c r="D864" s="25" t="s">
        <v>66</v>
      </c>
      <c r="E864" s="25">
        <v>0</v>
      </c>
      <c r="F864" s="25" t="s">
        <v>33</v>
      </c>
      <c r="G864" s="25">
        <v>38</v>
      </c>
      <c r="H864" s="25">
        <v>360000</v>
      </c>
      <c r="I864" s="25">
        <v>1880000</v>
      </c>
      <c r="J864" s="1">
        <v>1</v>
      </c>
    </row>
    <row r="865" spans="2:10" x14ac:dyDescent="0.25">
      <c r="B865" s="25">
        <v>1864</v>
      </c>
      <c r="C865" s="25" t="s">
        <v>31</v>
      </c>
      <c r="D865" s="25" t="s">
        <v>65</v>
      </c>
      <c r="E865" s="25">
        <v>2</v>
      </c>
      <c r="F865" s="25" t="s">
        <v>33</v>
      </c>
      <c r="G865" s="25">
        <v>43</v>
      </c>
      <c r="H865" s="25">
        <v>510000</v>
      </c>
      <c r="I865" s="25">
        <v>1660000</v>
      </c>
      <c r="J865" s="1">
        <v>5</v>
      </c>
    </row>
    <row r="866" spans="2:10" x14ac:dyDescent="0.25">
      <c r="B866" s="25">
        <v>1865</v>
      </c>
      <c r="C866" s="25" t="s">
        <v>31</v>
      </c>
      <c r="D866" s="25" t="s">
        <v>66</v>
      </c>
      <c r="E866" s="25">
        <v>0</v>
      </c>
      <c r="F866" s="25" t="s">
        <v>33</v>
      </c>
      <c r="G866" s="25">
        <v>32</v>
      </c>
      <c r="H866" s="25">
        <v>370000</v>
      </c>
      <c r="I866" s="25">
        <v>1110000</v>
      </c>
      <c r="J866" s="1">
        <v>3</v>
      </c>
    </row>
    <row r="867" spans="2:10" x14ac:dyDescent="0.25">
      <c r="B867" s="25">
        <v>1866</v>
      </c>
      <c r="C867" s="25" t="s">
        <v>31</v>
      </c>
      <c r="D867" s="25" t="s">
        <v>65</v>
      </c>
      <c r="E867" s="25">
        <v>4</v>
      </c>
      <c r="F867" s="25" t="s">
        <v>33</v>
      </c>
      <c r="G867" s="25">
        <v>60</v>
      </c>
      <c r="H867" s="25">
        <v>360000</v>
      </c>
      <c r="I867" s="25">
        <v>1270000</v>
      </c>
      <c r="J867" s="1">
        <v>3</v>
      </c>
    </row>
    <row r="868" spans="2:10" x14ac:dyDescent="0.25">
      <c r="B868" s="25">
        <v>1867</v>
      </c>
      <c r="C868" s="25" t="s">
        <v>34</v>
      </c>
      <c r="D868" s="25" t="s">
        <v>65</v>
      </c>
      <c r="E868" s="25">
        <v>2</v>
      </c>
      <c r="F868" s="25" t="s">
        <v>33</v>
      </c>
      <c r="G868" s="25">
        <v>55</v>
      </c>
      <c r="H868" s="25">
        <v>370000</v>
      </c>
      <c r="I868" s="25">
        <v>1060000</v>
      </c>
      <c r="J868" s="1">
        <v>3</v>
      </c>
    </row>
    <row r="869" spans="2:10" x14ac:dyDescent="0.25">
      <c r="B869" s="25">
        <v>1868</v>
      </c>
      <c r="C869" s="25" t="s">
        <v>31</v>
      </c>
      <c r="D869" s="25" t="s">
        <v>65</v>
      </c>
      <c r="E869" s="25">
        <v>4</v>
      </c>
      <c r="F869" s="25" t="s">
        <v>33</v>
      </c>
      <c r="G869" s="25">
        <v>45</v>
      </c>
      <c r="H869" s="25">
        <v>500000</v>
      </c>
      <c r="I869" s="25">
        <v>2450000</v>
      </c>
      <c r="J869" s="1">
        <v>1</v>
      </c>
    </row>
    <row r="870" spans="2:10" x14ac:dyDescent="0.25">
      <c r="B870" s="25">
        <v>1869</v>
      </c>
      <c r="C870" s="25" t="s">
        <v>31</v>
      </c>
      <c r="D870" s="25" t="s">
        <v>65</v>
      </c>
      <c r="E870" s="25">
        <v>3</v>
      </c>
      <c r="F870" s="25" t="s">
        <v>32</v>
      </c>
      <c r="G870" s="25">
        <v>48</v>
      </c>
      <c r="H870" s="25">
        <v>510000</v>
      </c>
      <c r="I870" s="25">
        <v>2120000</v>
      </c>
      <c r="J870" s="1">
        <v>1</v>
      </c>
    </row>
    <row r="871" spans="2:10" x14ac:dyDescent="0.25">
      <c r="B871" s="25">
        <v>1870</v>
      </c>
      <c r="C871" s="25" t="s">
        <v>34</v>
      </c>
      <c r="D871" s="25" t="s">
        <v>65</v>
      </c>
      <c r="E871" s="25">
        <v>3</v>
      </c>
      <c r="F871" s="25" t="s">
        <v>32</v>
      </c>
      <c r="G871" s="25">
        <v>49</v>
      </c>
      <c r="H871" s="25">
        <v>440000</v>
      </c>
      <c r="I871" s="25">
        <v>1120000</v>
      </c>
      <c r="J871" s="1">
        <v>3</v>
      </c>
    </row>
    <row r="872" spans="2:10" x14ac:dyDescent="0.25">
      <c r="B872" s="25">
        <v>1871</v>
      </c>
      <c r="C872" s="25" t="s">
        <v>31</v>
      </c>
      <c r="D872" s="25" t="s">
        <v>64</v>
      </c>
      <c r="E872" s="25">
        <v>0</v>
      </c>
      <c r="F872" s="25" t="s">
        <v>33</v>
      </c>
      <c r="G872" s="25">
        <v>38</v>
      </c>
      <c r="H872" s="25">
        <v>660000</v>
      </c>
      <c r="I872" s="25">
        <v>1440000</v>
      </c>
      <c r="J872" s="1">
        <v>5</v>
      </c>
    </row>
    <row r="873" spans="2:10" x14ac:dyDescent="0.25">
      <c r="B873" s="25">
        <v>1872</v>
      </c>
      <c r="C873" s="25" t="s">
        <v>31</v>
      </c>
      <c r="D873" s="25" t="s">
        <v>65</v>
      </c>
      <c r="E873" s="25">
        <v>3</v>
      </c>
      <c r="F873" s="25" t="s">
        <v>33</v>
      </c>
      <c r="G873" s="25">
        <v>53</v>
      </c>
      <c r="H873" s="25">
        <v>580000</v>
      </c>
      <c r="I873" s="25">
        <v>1840000</v>
      </c>
      <c r="J873" s="1">
        <v>5</v>
      </c>
    </row>
    <row r="874" spans="2:10" x14ac:dyDescent="0.25">
      <c r="B874" s="25">
        <v>1873</v>
      </c>
      <c r="C874" s="25" t="s">
        <v>31</v>
      </c>
      <c r="D874" s="25" t="s">
        <v>65</v>
      </c>
      <c r="E874" s="25">
        <v>4</v>
      </c>
      <c r="F874" s="25" t="s">
        <v>33</v>
      </c>
      <c r="G874" s="25">
        <v>65</v>
      </c>
      <c r="H874" s="25">
        <v>370000</v>
      </c>
      <c r="I874" s="25">
        <v>1310000</v>
      </c>
      <c r="J874" s="1">
        <v>3</v>
      </c>
    </row>
    <row r="875" spans="2:10" x14ac:dyDescent="0.25">
      <c r="B875" s="25">
        <v>1874</v>
      </c>
      <c r="C875" s="25" t="s">
        <v>31</v>
      </c>
      <c r="D875" s="25" t="s">
        <v>65</v>
      </c>
      <c r="E875" s="25">
        <v>2</v>
      </c>
      <c r="F875" s="25" t="s">
        <v>33</v>
      </c>
      <c r="G875" s="25">
        <v>40</v>
      </c>
      <c r="H875" s="25">
        <v>630000</v>
      </c>
      <c r="I875" s="25">
        <v>1770000</v>
      </c>
      <c r="J875" s="1">
        <v>5</v>
      </c>
    </row>
    <row r="876" spans="2:10" x14ac:dyDescent="0.25">
      <c r="B876" s="25">
        <v>1875</v>
      </c>
      <c r="C876" s="25" t="s">
        <v>31</v>
      </c>
      <c r="D876" s="25" t="s">
        <v>65</v>
      </c>
      <c r="E876" s="25">
        <v>4</v>
      </c>
      <c r="F876" s="25" t="s">
        <v>33</v>
      </c>
      <c r="G876" s="25">
        <v>49</v>
      </c>
      <c r="H876" s="25">
        <v>950000</v>
      </c>
      <c r="I876" s="25">
        <v>2810000</v>
      </c>
      <c r="J876" s="1">
        <v>4</v>
      </c>
    </row>
    <row r="877" spans="2:10" x14ac:dyDescent="0.25">
      <c r="B877" s="25">
        <v>1876</v>
      </c>
      <c r="C877" s="25" t="s">
        <v>31</v>
      </c>
      <c r="D877" s="25" t="s">
        <v>65</v>
      </c>
      <c r="E877" s="25">
        <v>3</v>
      </c>
      <c r="F877" s="25" t="s">
        <v>33</v>
      </c>
      <c r="G877" s="25">
        <v>56</v>
      </c>
      <c r="H877" s="25">
        <v>720000</v>
      </c>
      <c r="I877" s="25">
        <v>890000</v>
      </c>
      <c r="J877" s="1">
        <v>2</v>
      </c>
    </row>
    <row r="878" spans="2:10" x14ac:dyDescent="0.25">
      <c r="B878" s="25">
        <v>1877</v>
      </c>
      <c r="C878" s="25" t="s">
        <v>31</v>
      </c>
      <c r="D878" s="25" t="s">
        <v>65</v>
      </c>
      <c r="E878" s="25">
        <v>3</v>
      </c>
      <c r="F878" s="25" t="s">
        <v>33</v>
      </c>
      <c r="G878" s="25">
        <v>50</v>
      </c>
      <c r="H878" s="25">
        <v>510000</v>
      </c>
      <c r="I878" s="25">
        <v>1780000</v>
      </c>
      <c r="J878" s="1">
        <v>5</v>
      </c>
    </row>
    <row r="879" spans="2:10" x14ac:dyDescent="0.25">
      <c r="B879" s="25">
        <v>1878</v>
      </c>
      <c r="C879" s="25" t="s">
        <v>31</v>
      </c>
      <c r="D879" s="25" t="s">
        <v>65</v>
      </c>
      <c r="E879" s="25">
        <v>4</v>
      </c>
      <c r="F879" s="25" t="s">
        <v>32</v>
      </c>
      <c r="G879" s="25">
        <v>40</v>
      </c>
      <c r="H879" s="25">
        <v>780000</v>
      </c>
      <c r="I879" s="25">
        <v>3170000</v>
      </c>
      <c r="J879" s="1">
        <v>4</v>
      </c>
    </row>
    <row r="880" spans="2:10" x14ac:dyDescent="0.25">
      <c r="B880" s="25">
        <v>1879</v>
      </c>
      <c r="C880" s="25" t="s">
        <v>31</v>
      </c>
      <c r="D880" s="25" t="s">
        <v>65</v>
      </c>
      <c r="E880" s="25">
        <v>2</v>
      </c>
      <c r="F880" s="25" t="s">
        <v>32</v>
      </c>
      <c r="G880" s="25">
        <v>50</v>
      </c>
      <c r="H880" s="25">
        <v>930000</v>
      </c>
      <c r="I880" s="25">
        <v>2910000</v>
      </c>
      <c r="J880" s="1">
        <v>4</v>
      </c>
    </row>
    <row r="881" spans="2:10" x14ac:dyDescent="0.25">
      <c r="B881" s="25">
        <v>1880</v>
      </c>
      <c r="C881" s="25" t="s">
        <v>31</v>
      </c>
      <c r="D881" s="25" t="s">
        <v>65</v>
      </c>
      <c r="E881" s="25">
        <v>3</v>
      </c>
      <c r="F881" s="25" t="s">
        <v>32</v>
      </c>
      <c r="G881" s="25">
        <v>62</v>
      </c>
      <c r="H881" s="25">
        <v>940000</v>
      </c>
      <c r="I881" s="25">
        <v>2290000</v>
      </c>
      <c r="J881" s="1">
        <v>4</v>
      </c>
    </row>
    <row r="882" spans="2:10" x14ac:dyDescent="0.25">
      <c r="B882" s="25">
        <v>1881</v>
      </c>
      <c r="C882" s="25" t="s">
        <v>34</v>
      </c>
      <c r="D882" s="25" t="s">
        <v>64</v>
      </c>
      <c r="E882" s="25">
        <v>0</v>
      </c>
      <c r="F882" s="25" t="s">
        <v>32</v>
      </c>
      <c r="G882" s="25">
        <v>45</v>
      </c>
      <c r="H882" s="25">
        <v>430000</v>
      </c>
      <c r="I882" s="25">
        <v>2110000</v>
      </c>
      <c r="J882" s="1">
        <v>1</v>
      </c>
    </row>
    <row r="883" spans="2:10" x14ac:dyDescent="0.25">
      <c r="B883" s="25">
        <v>1882</v>
      </c>
      <c r="C883" s="25" t="s">
        <v>31</v>
      </c>
      <c r="D883" s="25" t="s">
        <v>65</v>
      </c>
      <c r="E883" s="25">
        <v>3</v>
      </c>
      <c r="F883" s="25" t="s">
        <v>33</v>
      </c>
      <c r="G883" s="25">
        <v>41</v>
      </c>
      <c r="H883" s="25">
        <v>800000</v>
      </c>
      <c r="I883" s="25">
        <v>1870000</v>
      </c>
      <c r="J883" s="1">
        <v>4</v>
      </c>
    </row>
    <row r="884" spans="2:10" x14ac:dyDescent="0.25">
      <c r="B884" s="25">
        <v>1883</v>
      </c>
      <c r="C884" s="25" t="s">
        <v>31</v>
      </c>
      <c r="D884" s="25" t="s">
        <v>65</v>
      </c>
      <c r="E884" s="25">
        <v>3</v>
      </c>
      <c r="F884" s="25" t="s">
        <v>33</v>
      </c>
      <c r="G884" s="25">
        <v>56</v>
      </c>
      <c r="H884" s="25">
        <v>1010000</v>
      </c>
      <c r="I884" s="25">
        <v>1970000</v>
      </c>
      <c r="J884" s="1">
        <v>4</v>
      </c>
    </row>
    <row r="885" spans="2:10" x14ac:dyDescent="0.25">
      <c r="B885" s="25">
        <v>1884</v>
      </c>
      <c r="C885" s="25" t="s">
        <v>31</v>
      </c>
      <c r="D885" s="25" t="s">
        <v>64</v>
      </c>
      <c r="E885" s="25">
        <v>0</v>
      </c>
      <c r="F885" s="25" t="s">
        <v>33</v>
      </c>
      <c r="G885" s="25">
        <v>31</v>
      </c>
      <c r="H885" s="25">
        <v>350000</v>
      </c>
      <c r="I885" s="25">
        <v>1330000</v>
      </c>
      <c r="J885" s="1">
        <v>3</v>
      </c>
    </row>
    <row r="886" spans="2:10" x14ac:dyDescent="0.25">
      <c r="B886" s="25">
        <v>1885</v>
      </c>
      <c r="C886" s="25" t="s">
        <v>34</v>
      </c>
      <c r="D886" s="25" t="s">
        <v>65</v>
      </c>
      <c r="E886" s="25">
        <v>2</v>
      </c>
      <c r="F886" s="25" t="s">
        <v>33</v>
      </c>
      <c r="G886" s="25">
        <v>49</v>
      </c>
      <c r="H886" s="25">
        <v>660000</v>
      </c>
      <c r="I886" s="25">
        <v>1000000</v>
      </c>
      <c r="J886" s="1">
        <v>2</v>
      </c>
    </row>
    <row r="887" spans="2:10" x14ac:dyDescent="0.25">
      <c r="B887" s="25">
        <v>1886</v>
      </c>
      <c r="C887" s="25" t="s">
        <v>34</v>
      </c>
      <c r="D887" s="25" t="s">
        <v>65</v>
      </c>
      <c r="E887" s="25">
        <v>2</v>
      </c>
      <c r="F887" s="25" t="s">
        <v>33</v>
      </c>
      <c r="G887" s="25">
        <v>60</v>
      </c>
      <c r="H887" s="25">
        <v>990000</v>
      </c>
      <c r="I887" s="25">
        <v>2240000</v>
      </c>
      <c r="J887" s="1">
        <v>4</v>
      </c>
    </row>
    <row r="888" spans="2:10" x14ac:dyDescent="0.25">
      <c r="B888" s="25">
        <v>1887</v>
      </c>
      <c r="C888" s="25" t="s">
        <v>31</v>
      </c>
      <c r="D888" s="25" t="s">
        <v>65</v>
      </c>
      <c r="E888" s="25">
        <v>4</v>
      </c>
      <c r="F888" s="25" t="s">
        <v>32</v>
      </c>
      <c r="G888" s="25">
        <v>47</v>
      </c>
      <c r="H888" s="25">
        <v>860000</v>
      </c>
      <c r="I888" s="25">
        <v>1260000</v>
      </c>
      <c r="J888" s="1">
        <v>2</v>
      </c>
    </row>
    <row r="889" spans="2:10" x14ac:dyDescent="0.25">
      <c r="B889" s="25">
        <v>1888</v>
      </c>
      <c r="C889" s="25" t="s">
        <v>31</v>
      </c>
      <c r="D889" s="25" t="s">
        <v>65</v>
      </c>
      <c r="E889" s="25">
        <v>2</v>
      </c>
      <c r="F889" s="25" t="s">
        <v>33</v>
      </c>
      <c r="G889" s="25">
        <v>42</v>
      </c>
      <c r="H889" s="25">
        <v>1020000</v>
      </c>
      <c r="I889" s="25">
        <v>2270000</v>
      </c>
      <c r="J889" s="1">
        <v>4</v>
      </c>
    </row>
    <row r="890" spans="2:10" x14ac:dyDescent="0.25">
      <c r="B890" s="25">
        <v>1889</v>
      </c>
      <c r="C890" s="25" t="s">
        <v>31</v>
      </c>
      <c r="D890" s="25" t="s">
        <v>65</v>
      </c>
      <c r="E890" s="25">
        <v>2</v>
      </c>
      <c r="F890" s="25" t="s">
        <v>33</v>
      </c>
      <c r="G890" s="25">
        <v>47</v>
      </c>
      <c r="H890" s="25">
        <v>410000</v>
      </c>
      <c r="I890" s="25">
        <v>1070000</v>
      </c>
      <c r="J890" s="1">
        <v>3</v>
      </c>
    </row>
    <row r="891" spans="2:10" x14ac:dyDescent="0.25">
      <c r="B891" s="25">
        <v>1890</v>
      </c>
      <c r="C891" s="25" t="s">
        <v>31</v>
      </c>
      <c r="D891" s="25" t="s">
        <v>65</v>
      </c>
      <c r="E891" s="25">
        <v>2</v>
      </c>
      <c r="F891" s="25" t="s">
        <v>33</v>
      </c>
      <c r="G891" s="25">
        <v>65</v>
      </c>
      <c r="H891" s="25">
        <v>540000</v>
      </c>
      <c r="I891" s="25">
        <v>1600000</v>
      </c>
      <c r="J891" s="1">
        <v>5</v>
      </c>
    </row>
    <row r="892" spans="2:10" x14ac:dyDescent="0.25">
      <c r="B892" s="25">
        <v>1891</v>
      </c>
      <c r="C892" s="25" t="s">
        <v>34</v>
      </c>
      <c r="D892" s="25" t="s">
        <v>65</v>
      </c>
      <c r="E892" s="25">
        <v>3</v>
      </c>
      <c r="F892" s="25" t="s">
        <v>32</v>
      </c>
      <c r="G892" s="25">
        <v>54</v>
      </c>
      <c r="H892" s="25">
        <v>730000</v>
      </c>
      <c r="I892" s="25">
        <v>2140000</v>
      </c>
      <c r="J892" s="1">
        <v>4</v>
      </c>
    </row>
    <row r="893" spans="2:10" x14ac:dyDescent="0.25">
      <c r="B893" s="25">
        <v>1892</v>
      </c>
      <c r="C893" s="25" t="s">
        <v>31</v>
      </c>
      <c r="D893" s="25" t="s">
        <v>66</v>
      </c>
      <c r="E893" s="25">
        <v>0</v>
      </c>
      <c r="F893" s="25" t="s">
        <v>33</v>
      </c>
      <c r="G893" s="25">
        <v>32</v>
      </c>
      <c r="H893" s="25">
        <v>590000</v>
      </c>
      <c r="I893" s="25">
        <v>1600000</v>
      </c>
      <c r="J893" s="1">
        <v>5</v>
      </c>
    </row>
    <row r="894" spans="2:10" x14ac:dyDescent="0.25">
      <c r="B894" s="25">
        <v>1893</v>
      </c>
      <c r="C894" s="25" t="s">
        <v>34</v>
      </c>
      <c r="D894" s="25" t="s">
        <v>65</v>
      </c>
      <c r="E894" s="25">
        <v>3</v>
      </c>
      <c r="F894" s="25" t="s">
        <v>32</v>
      </c>
      <c r="G894" s="25">
        <v>45</v>
      </c>
      <c r="H894" s="25">
        <v>530000</v>
      </c>
      <c r="I894" s="25">
        <v>1490000</v>
      </c>
      <c r="J894" s="1">
        <v>5</v>
      </c>
    </row>
    <row r="895" spans="2:10" x14ac:dyDescent="0.25">
      <c r="B895" s="25">
        <v>1894</v>
      </c>
      <c r="C895" s="25" t="s">
        <v>31</v>
      </c>
      <c r="D895" s="25" t="s">
        <v>66</v>
      </c>
      <c r="E895" s="25">
        <v>0</v>
      </c>
      <c r="F895" s="25" t="s">
        <v>33</v>
      </c>
      <c r="G895" s="25">
        <v>36</v>
      </c>
      <c r="H895" s="25">
        <v>540000</v>
      </c>
      <c r="I895" s="25">
        <v>1520000</v>
      </c>
      <c r="J895" s="1">
        <v>5</v>
      </c>
    </row>
    <row r="896" spans="2:10" x14ac:dyDescent="0.25">
      <c r="B896" s="25">
        <v>1895</v>
      </c>
      <c r="C896" s="25" t="s">
        <v>31</v>
      </c>
      <c r="D896" s="25" t="s">
        <v>66</v>
      </c>
      <c r="E896" s="25">
        <v>0</v>
      </c>
      <c r="F896" s="25" t="s">
        <v>33</v>
      </c>
      <c r="G896" s="25">
        <v>32</v>
      </c>
      <c r="H896" s="25">
        <v>380000</v>
      </c>
      <c r="I896" s="25">
        <v>1050000</v>
      </c>
      <c r="J896" s="1">
        <v>3</v>
      </c>
    </row>
    <row r="897" spans="2:10" x14ac:dyDescent="0.25">
      <c r="B897" s="25">
        <v>1896</v>
      </c>
      <c r="C897" s="25" t="s">
        <v>31</v>
      </c>
      <c r="D897" s="25" t="s">
        <v>65</v>
      </c>
      <c r="E897" s="25">
        <v>3</v>
      </c>
      <c r="F897" s="25" t="s">
        <v>32</v>
      </c>
      <c r="G897" s="25">
        <v>40</v>
      </c>
      <c r="H897" s="25">
        <v>500000</v>
      </c>
      <c r="I897" s="25">
        <v>1500000</v>
      </c>
      <c r="J897" s="1">
        <v>5</v>
      </c>
    </row>
    <row r="898" spans="2:10" x14ac:dyDescent="0.25">
      <c r="B898" s="25">
        <v>1897</v>
      </c>
      <c r="C898" s="25" t="s">
        <v>31</v>
      </c>
      <c r="D898" s="25" t="s">
        <v>65</v>
      </c>
      <c r="E898" s="25">
        <v>3</v>
      </c>
      <c r="F898" s="25" t="s">
        <v>32</v>
      </c>
      <c r="G898" s="25">
        <v>62</v>
      </c>
      <c r="H898" s="25">
        <v>800000</v>
      </c>
      <c r="I898" s="25">
        <v>1190000</v>
      </c>
      <c r="J898" s="1">
        <v>2</v>
      </c>
    </row>
    <row r="899" spans="2:10" x14ac:dyDescent="0.25">
      <c r="B899" s="25">
        <v>1898</v>
      </c>
      <c r="C899" s="25" t="s">
        <v>34</v>
      </c>
      <c r="D899" s="25" t="s">
        <v>65</v>
      </c>
      <c r="E899" s="25">
        <v>2</v>
      </c>
      <c r="F899" s="25" t="s">
        <v>33</v>
      </c>
      <c r="G899" s="25">
        <v>42</v>
      </c>
      <c r="H899" s="25">
        <v>960000</v>
      </c>
      <c r="I899" s="25">
        <v>2380000</v>
      </c>
      <c r="J899" s="1">
        <v>4</v>
      </c>
    </row>
    <row r="900" spans="2:10" x14ac:dyDescent="0.25">
      <c r="B900" s="25">
        <v>1899</v>
      </c>
      <c r="C900" s="25" t="s">
        <v>31</v>
      </c>
      <c r="D900" s="25" t="s">
        <v>65</v>
      </c>
      <c r="E900" s="25">
        <v>2</v>
      </c>
      <c r="F900" s="25" t="s">
        <v>33</v>
      </c>
      <c r="G900" s="25">
        <v>51</v>
      </c>
      <c r="H900" s="25">
        <v>630000</v>
      </c>
      <c r="I900" s="25">
        <v>710000</v>
      </c>
      <c r="J900" s="1">
        <v>2</v>
      </c>
    </row>
    <row r="901" spans="2:10" x14ac:dyDescent="0.25">
      <c r="B901" s="25">
        <v>1900</v>
      </c>
      <c r="C901" s="25" t="s">
        <v>31</v>
      </c>
      <c r="D901" s="25" t="s">
        <v>65</v>
      </c>
      <c r="E901" s="25">
        <v>4</v>
      </c>
      <c r="F901" s="25" t="s">
        <v>33</v>
      </c>
      <c r="G901" s="25">
        <v>41</v>
      </c>
      <c r="H901" s="25">
        <v>400000</v>
      </c>
      <c r="I901" s="25">
        <v>1130000</v>
      </c>
      <c r="J901" s="1">
        <v>3</v>
      </c>
    </row>
    <row r="902" spans="2:10" x14ac:dyDescent="0.25">
      <c r="B902" s="25">
        <v>1901</v>
      </c>
      <c r="C902" s="25" t="s">
        <v>34</v>
      </c>
      <c r="D902" s="25" t="s">
        <v>65</v>
      </c>
      <c r="E902" s="25">
        <v>2</v>
      </c>
      <c r="F902" s="25" t="s">
        <v>33</v>
      </c>
      <c r="G902" s="25">
        <v>48</v>
      </c>
      <c r="H902" s="25">
        <v>340000</v>
      </c>
      <c r="I902" s="25">
        <v>1050000</v>
      </c>
      <c r="J902" s="1">
        <v>3</v>
      </c>
    </row>
    <row r="903" spans="2:10" x14ac:dyDescent="0.25">
      <c r="B903" s="25">
        <v>1902</v>
      </c>
      <c r="C903" s="25" t="s">
        <v>31</v>
      </c>
      <c r="D903" s="25" t="s">
        <v>66</v>
      </c>
      <c r="E903" s="25">
        <v>0</v>
      </c>
      <c r="F903" s="25" t="s">
        <v>32</v>
      </c>
      <c r="G903" s="25">
        <v>32</v>
      </c>
      <c r="H903" s="25">
        <v>800000</v>
      </c>
      <c r="I903" s="25">
        <v>760000</v>
      </c>
      <c r="J903" s="1">
        <v>2</v>
      </c>
    </row>
    <row r="904" spans="2:10" x14ac:dyDescent="0.25">
      <c r="B904" s="25">
        <v>1903</v>
      </c>
      <c r="C904" s="25" t="s">
        <v>31</v>
      </c>
      <c r="D904" s="25" t="s">
        <v>65</v>
      </c>
      <c r="E904" s="25">
        <v>4</v>
      </c>
      <c r="F904" s="25" t="s">
        <v>33</v>
      </c>
      <c r="G904" s="25">
        <v>51</v>
      </c>
      <c r="H904" s="25">
        <v>450000</v>
      </c>
      <c r="I904" s="25">
        <v>2100000</v>
      </c>
      <c r="J904" s="1">
        <v>1</v>
      </c>
    </row>
    <row r="905" spans="2:10" x14ac:dyDescent="0.25">
      <c r="B905" s="25">
        <v>1904</v>
      </c>
      <c r="C905" s="25" t="s">
        <v>34</v>
      </c>
      <c r="D905" s="25" t="s">
        <v>65</v>
      </c>
      <c r="E905" s="25">
        <v>4</v>
      </c>
      <c r="F905" s="25" t="s">
        <v>33</v>
      </c>
      <c r="G905" s="25">
        <v>61</v>
      </c>
      <c r="H905" s="25">
        <v>740000</v>
      </c>
      <c r="I905" s="25">
        <v>830000</v>
      </c>
      <c r="J905" s="1">
        <v>2</v>
      </c>
    </row>
    <row r="906" spans="2:10" x14ac:dyDescent="0.25">
      <c r="B906" s="25">
        <v>1905</v>
      </c>
      <c r="C906" s="25" t="s">
        <v>34</v>
      </c>
      <c r="D906" s="25" t="s">
        <v>65</v>
      </c>
      <c r="E906" s="25">
        <v>3</v>
      </c>
      <c r="F906" s="25" t="s">
        <v>33</v>
      </c>
      <c r="G906" s="25">
        <v>52</v>
      </c>
      <c r="H906" s="25">
        <v>350000</v>
      </c>
      <c r="I906" s="25">
        <v>1080000</v>
      </c>
      <c r="J906" s="1">
        <v>3</v>
      </c>
    </row>
    <row r="907" spans="2:10" x14ac:dyDescent="0.25">
      <c r="B907" s="25">
        <v>1906</v>
      </c>
      <c r="C907" s="25" t="s">
        <v>31</v>
      </c>
      <c r="D907" s="25" t="s">
        <v>66</v>
      </c>
      <c r="E907" s="25">
        <v>0</v>
      </c>
      <c r="F907" s="25" t="s">
        <v>33</v>
      </c>
      <c r="G907" s="25">
        <v>37</v>
      </c>
      <c r="H907" s="25">
        <v>740000</v>
      </c>
      <c r="I907" s="25">
        <v>680000</v>
      </c>
      <c r="J907" s="1">
        <v>2</v>
      </c>
    </row>
    <row r="908" spans="2:10" x14ac:dyDescent="0.25">
      <c r="B908" s="25">
        <v>1907</v>
      </c>
      <c r="C908" s="25" t="s">
        <v>31</v>
      </c>
      <c r="D908" s="25" t="s">
        <v>65</v>
      </c>
      <c r="E908" s="25">
        <v>4</v>
      </c>
      <c r="F908" s="25" t="s">
        <v>33</v>
      </c>
      <c r="G908" s="25">
        <v>42</v>
      </c>
      <c r="H908" s="25">
        <v>470000</v>
      </c>
      <c r="I908" s="25">
        <v>2370000</v>
      </c>
      <c r="J908" s="1">
        <v>1</v>
      </c>
    </row>
    <row r="909" spans="2:10" x14ac:dyDescent="0.25">
      <c r="B909" s="25">
        <v>1908</v>
      </c>
      <c r="C909" s="25" t="s">
        <v>31</v>
      </c>
      <c r="D909" s="25" t="s">
        <v>65</v>
      </c>
      <c r="E909" s="25">
        <v>3</v>
      </c>
      <c r="F909" s="25" t="s">
        <v>32</v>
      </c>
      <c r="G909" s="25">
        <v>62</v>
      </c>
      <c r="H909" s="25">
        <v>560000</v>
      </c>
      <c r="I909" s="25">
        <v>2100000</v>
      </c>
      <c r="J909" s="1">
        <v>1</v>
      </c>
    </row>
    <row r="910" spans="2:10" x14ac:dyDescent="0.25">
      <c r="B910" s="25">
        <v>1909</v>
      </c>
      <c r="C910" s="25" t="s">
        <v>31</v>
      </c>
      <c r="D910" s="25" t="s">
        <v>65</v>
      </c>
      <c r="E910" s="25">
        <v>2</v>
      </c>
      <c r="F910" s="25" t="s">
        <v>32</v>
      </c>
      <c r="G910" s="25">
        <v>46</v>
      </c>
      <c r="H910" s="25">
        <v>870000</v>
      </c>
      <c r="I910" s="25">
        <v>840000</v>
      </c>
      <c r="J910" s="1">
        <v>2</v>
      </c>
    </row>
    <row r="911" spans="2:10" x14ac:dyDescent="0.25">
      <c r="B911" s="25">
        <v>1910</v>
      </c>
      <c r="C911" s="25" t="s">
        <v>31</v>
      </c>
      <c r="D911" s="25" t="s">
        <v>65</v>
      </c>
      <c r="E911" s="25">
        <v>3</v>
      </c>
      <c r="F911" s="25" t="s">
        <v>33</v>
      </c>
      <c r="G911" s="25">
        <v>50</v>
      </c>
      <c r="H911" s="25">
        <v>570000</v>
      </c>
      <c r="I911" s="25">
        <v>1650000</v>
      </c>
      <c r="J911" s="1">
        <v>5</v>
      </c>
    </row>
    <row r="912" spans="2:10" x14ac:dyDescent="0.25">
      <c r="B912" s="25">
        <v>1911</v>
      </c>
      <c r="C912" s="25" t="s">
        <v>34</v>
      </c>
      <c r="D912" s="25" t="s">
        <v>65</v>
      </c>
      <c r="E912" s="25">
        <v>4</v>
      </c>
      <c r="F912" s="25" t="s">
        <v>33</v>
      </c>
      <c r="G912" s="25">
        <v>41</v>
      </c>
      <c r="H912" s="25">
        <v>570000</v>
      </c>
      <c r="I912" s="25">
        <v>2340000</v>
      </c>
      <c r="J912" s="1">
        <v>1</v>
      </c>
    </row>
    <row r="913" spans="2:10" x14ac:dyDescent="0.25">
      <c r="B913" s="25">
        <v>1912</v>
      </c>
      <c r="C913" s="25" t="s">
        <v>31</v>
      </c>
      <c r="D913" s="25" t="s">
        <v>65</v>
      </c>
      <c r="E913" s="25">
        <v>2</v>
      </c>
      <c r="F913" s="25" t="s">
        <v>33</v>
      </c>
      <c r="G913" s="25">
        <v>57</v>
      </c>
      <c r="H913" s="25">
        <v>290000</v>
      </c>
      <c r="I913" s="25">
        <v>1060000</v>
      </c>
      <c r="J913" s="1">
        <v>3</v>
      </c>
    </row>
    <row r="914" spans="2:10" x14ac:dyDescent="0.25">
      <c r="B914" s="25">
        <v>1913</v>
      </c>
      <c r="C914" s="25" t="s">
        <v>34</v>
      </c>
      <c r="D914" s="25" t="s">
        <v>65</v>
      </c>
      <c r="E914" s="25">
        <v>3</v>
      </c>
      <c r="F914" s="25" t="s">
        <v>32</v>
      </c>
      <c r="G914" s="25">
        <v>52</v>
      </c>
      <c r="H914" s="25">
        <v>400000</v>
      </c>
      <c r="I914" s="25">
        <v>2090000</v>
      </c>
      <c r="J914" s="1">
        <v>1</v>
      </c>
    </row>
    <row r="915" spans="2:10" x14ac:dyDescent="0.25">
      <c r="B915" s="25">
        <v>1914</v>
      </c>
      <c r="C915" s="25" t="s">
        <v>31</v>
      </c>
      <c r="D915" s="25" t="s">
        <v>65</v>
      </c>
      <c r="E915" s="25">
        <v>4</v>
      </c>
      <c r="F915" s="25" t="s">
        <v>33</v>
      </c>
      <c r="G915" s="25">
        <v>61</v>
      </c>
      <c r="H915" s="25">
        <v>320000</v>
      </c>
      <c r="I915" s="25">
        <v>1320000</v>
      </c>
      <c r="J915" s="1">
        <v>3</v>
      </c>
    </row>
    <row r="916" spans="2:10" x14ac:dyDescent="0.25">
      <c r="B916" s="25">
        <v>1915</v>
      </c>
      <c r="C916" s="25" t="s">
        <v>31</v>
      </c>
      <c r="D916" s="25" t="s">
        <v>65</v>
      </c>
      <c r="E916" s="25">
        <v>2</v>
      </c>
      <c r="F916" s="25" t="s">
        <v>33</v>
      </c>
      <c r="G916" s="25">
        <v>47</v>
      </c>
      <c r="H916" s="25">
        <v>1100000</v>
      </c>
      <c r="I916" s="25">
        <v>2130000</v>
      </c>
      <c r="J916" s="1">
        <v>4</v>
      </c>
    </row>
    <row r="917" spans="2:10" x14ac:dyDescent="0.25">
      <c r="B917" s="25">
        <v>1916</v>
      </c>
      <c r="C917" s="25" t="s">
        <v>31</v>
      </c>
      <c r="D917" s="25" t="s">
        <v>66</v>
      </c>
      <c r="E917" s="25">
        <v>0</v>
      </c>
      <c r="F917" s="25" t="s">
        <v>33</v>
      </c>
      <c r="G917" s="25">
        <v>39</v>
      </c>
      <c r="H917" s="25">
        <v>340000</v>
      </c>
      <c r="I917" s="25">
        <v>940000</v>
      </c>
      <c r="J917" s="1">
        <v>3</v>
      </c>
    </row>
    <row r="918" spans="2:10" x14ac:dyDescent="0.25">
      <c r="B918" s="25">
        <v>1917</v>
      </c>
      <c r="C918" s="25" t="s">
        <v>31</v>
      </c>
      <c r="D918" s="25" t="s">
        <v>65</v>
      </c>
      <c r="E918" s="25">
        <v>4</v>
      </c>
      <c r="F918" s="25" t="s">
        <v>33</v>
      </c>
      <c r="G918" s="25">
        <v>40</v>
      </c>
      <c r="H918" s="25">
        <v>900000</v>
      </c>
      <c r="I918" s="25">
        <v>2250000</v>
      </c>
      <c r="J918" s="1">
        <v>4</v>
      </c>
    </row>
    <row r="919" spans="2:10" x14ac:dyDescent="0.25">
      <c r="B919" s="25">
        <v>1918</v>
      </c>
      <c r="C919" s="25" t="s">
        <v>34</v>
      </c>
      <c r="D919" s="25" t="s">
        <v>65</v>
      </c>
      <c r="E919" s="25">
        <v>3</v>
      </c>
      <c r="F919" s="25" t="s">
        <v>33</v>
      </c>
      <c r="G919" s="25">
        <v>51</v>
      </c>
      <c r="H919" s="25">
        <v>410000</v>
      </c>
      <c r="I919" s="25">
        <v>3220000</v>
      </c>
      <c r="J919" s="1">
        <v>1</v>
      </c>
    </row>
    <row r="920" spans="2:10" x14ac:dyDescent="0.25">
      <c r="B920" s="25">
        <v>1919</v>
      </c>
      <c r="C920" s="25" t="s">
        <v>34</v>
      </c>
      <c r="D920" s="25" t="s">
        <v>65</v>
      </c>
      <c r="E920" s="25">
        <v>3</v>
      </c>
      <c r="F920" s="25" t="s">
        <v>33</v>
      </c>
      <c r="G920" s="25">
        <v>47</v>
      </c>
      <c r="H920" s="25">
        <v>570000</v>
      </c>
      <c r="I920" s="25">
        <v>1530000</v>
      </c>
      <c r="J920" s="1">
        <v>5</v>
      </c>
    </row>
    <row r="921" spans="2:10" x14ac:dyDescent="0.25">
      <c r="B921" s="25">
        <v>1920</v>
      </c>
      <c r="C921" s="25" t="s">
        <v>31</v>
      </c>
      <c r="D921" s="25" t="s">
        <v>66</v>
      </c>
      <c r="E921" s="25">
        <v>0</v>
      </c>
      <c r="F921" s="25" t="s">
        <v>33</v>
      </c>
      <c r="G921" s="25">
        <v>38</v>
      </c>
      <c r="H921" s="25">
        <v>810000</v>
      </c>
      <c r="I921" s="25">
        <v>2200000</v>
      </c>
      <c r="J921" s="1">
        <v>4</v>
      </c>
    </row>
    <row r="922" spans="2:10" x14ac:dyDescent="0.25">
      <c r="B922" s="25">
        <v>1921</v>
      </c>
      <c r="C922" s="25" t="s">
        <v>34</v>
      </c>
      <c r="D922" s="25" t="s">
        <v>65</v>
      </c>
      <c r="E922" s="25">
        <v>2</v>
      </c>
      <c r="F922" s="25" t="s">
        <v>32</v>
      </c>
      <c r="G922" s="25">
        <v>57</v>
      </c>
      <c r="H922" s="25">
        <v>380000</v>
      </c>
      <c r="I922" s="25">
        <v>2940000</v>
      </c>
      <c r="J922" s="1">
        <v>1</v>
      </c>
    </row>
    <row r="923" spans="2:10" x14ac:dyDescent="0.25">
      <c r="B923" s="25">
        <v>1922</v>
      </c>
      <c r="C923" s="25" t="s">
        <v>31</v>
      </c>
      <c r="D923" s="25" t="s">
        <v>65</v>
      </c>
      <c r="E923" s="25">
        <v>4</v>
      </c>
      <c r="F923" s="25" t="s">
        <v>33</v>
      </c>
      <c r="G923" s="25">
        <v>42</v>
      </c>
      <c r="H923" s="25">
        <v>610000</v>
      </c>
      <c r="I923" s="25">
        <v>1730000</v>
      </c>
      <c r="J923" s="1">
        <v>5</v>
      </c>
    </row>
    <row r="924" spans="2:10" x14ac:dyDescent="0.25">
      <c r="B924" s="25">
        <v>1923</v>
      </c>
      <c r="C924" s="25" t="s">
        <v>31</v>
      </c>
      <c r="D924" s="25" t="s">
        <v>66</v>
      </c>
      <c r="E924" s="25">
        <v>0</v>
      </c>
      <c r="F924" s="25" t="s">
        <v>32</v>
      </c>
      <c r="G924" s="25">
        <v>35</v>
      </c>
      <c r="H924" s="25">
        <v>390000</v>
      </c>
      <c r="I924" s="25">
        <v>880000</v>
      </c>
      <c r="J924" s="1">
        <v>3</v>
      </c>
    </row>
    <row r="925" spans="2:10" x14ac:dyDescent="0.25">
      <c r="B925" s="25">
        <v>1924</v>
      </c>
      <c r="C925" s="25" t="s">
        <v>31</v>
      </c>
      <c r="D925" s="25" t="s">
        <v>65</v>
      </c>
      <c r="E925" s="25">
        <v>2</v>
      </c>
      <c r="F925" s="25" t="s">
        <v>32</v>
      </c>
      <c r="G925" s="25">
        <v>43</v>
      </c>
      <c r="H925" s="25">
        <v>850000</v>
      </c>
      <c r="I925" s="25">
        <v>2890000</v>
      </c>
      <c r="J925" s="1">
        <v>4</v>
      </c>
    </row>
    <row r="926" spans="2:10" x14ac:dyDescent="0.25">
      <c r="B926" s="25">
        <v>1925</v>
      </c>
      <c r="C926" s="25" t="s">
        <v>31</v>
      </c>
      <c r="D926" s="25" t="s">
        <v>65</v>
      </c>
      <c r="E926" s="25">
        <v>4</v>
      </c>
      <c r="F926" s="25" t="s">
        <v>33</v>
      </c>
      <c r="G926" s="25">
        <v>45</v>
      </c>
      <c r="H926" s="25">
        <v>620000</v>
      </c>
      <c r="I926" s="25">
        <v>1370000</v>
      </c>
      <c r="J926" s="1">
        <v>5</v>
      </c>
    </row>
    <row r="927" spans="2:10" x14ac:dyDescent="0.25">
      <c r="B927" s="25">
        <v>1926</v>
      </c>
      <c r="C927" s="25" t="s">
        <v>31</v>
      </c>
      <c r="D927" s="25" t="s">
        <v>65</v>
      </c>
      <c r="E927" s="25">
        <v>2</v>
      </c>
      <c r="F927" s="25" t="s">
        <v>33</v>
      </c>
      <c r="G927" s="25">
        <v>48</v>
      </c>
      <c r="H927" s="25">
        <v>610000</v>
      </c>
      <c r="I927" s="25">
        <v>1400000</v>
      </c>
      <c r="J927" s="1">
        <v>5</v>
      </c>
    </row>
    <row r="928" spans="2:10" x14ac:dyDescent="0.25">
      <c r="B928" s="25">
        <v>1927</v>
      </c>
      <c r="C928" s="25" t="s">
        <v>31</v>
      </c>
      <c r="D928" s="25" t="s">
        <v>65</v>
      </c>
      <c r="E928" s="25">
        <v>2</v>
      </c>
      <c r="F928" s="25" t="s">
        <v>33</v>
      </c>
      <c r="G928" s="25">
        <v>60</v>
      </c>
      <c r="H928" s="25">
        <v>960000</v>
      </c>
      <c r="I928" s="25">
        <v>1880000</v>
      </c>
      <c r="J928" s="1">
        <v>4</v>
      </c>
    </row>
    <row r="929" spans="2:10" x14ac:dyDescent="0.25">
      <c r="B929" s="25">
        <v>1928</v>
      </c>
      <c r="C929" s="25" t="s">
        <v>31</v>
      </c>
      <c r="D929" s="25" t="s">
        <v>65</v>
      </c>
      <c r="E929" s="25">
        <v>3</v>
      </c>
      <c r="F929" s="25" t="s">
        <v>33</v>
      </c>
      <c r="G929" s="25">
        <v>42</v>
      </c>
      <c r="H929" s="25">
        <v>520000</v>
      </c>
      <c r="I929" s="25">
        <v>1600000</v>
      </c>
      <c r="J929" s="1">
        <v>5</v>
      </c>
    </row>
    <row r="930" spans="2:10" x14ac:dyDescent="0.25">
      <c r="B930" s="25">
        <v>1929</v>
      </c>
      <c r="C930" s="25" t="s">
        <v>31</v>
      </c>
      <c r="D930" s="25" t="s">
        <v>65</v>
      </c>
      <c r="E930" s="25">
        <v>3</v>
      </c>
      <c r="F930" s="25" t="s">
        <v>33</v>
      </c>
      <c r="G930" s="25">
        <v>44</v>
      </c>
      <c r="H930" s="25">
        <v>730000</v>
      </c>
      <c r="I930" s="25">
        <v>2650000</v>
      </c>
      <c r="J930" s="1">
        <v>4</v>
      </c>
    </row>
    <row r="931" spans="2:10" x14ac:dyDescent="0.25">
      <c r="B931" s="25">
        <v>1930</v>
      </c>
      <c r="C931" s="25" t="s">
        <v>31</v>
      </c>
      <c r="D931" s="25" t="s">
        <v>65</v>
      </c>
      <c r="E931" s="25">
        <v>4</v>
      </c>
      <c r="F931" s="25" t="s">
        <v>33</v>
      </c>
      <c r="G931" s="25">
        <v>43</v>
      </c>
      <c r="H931" s="25">
        <v>460000</v>
      </c>
      <c r="I931" s="25">
        <v>1820000</v>
      </c>
      <c r="J931" s="1">
        <v>5</v>
      </c>
    </row>
    <row r="932" spans="2:10" x14ac:dyDescent="0.25">
      <c r="B932" s="25">
        <v>1931</v>
      </c>
      <c r="C932" s="25" t="s">
        <v>31</v>
      </c>
      <c r="D932" s="25" t="s">
        <v>66</v>
      </c>
      <c r="E932" s="25">
        <v>0</v>
      </c>
      <c r="F932" s="25" t="s">
        <v>33</v>
      </c>
      <c r="G932" s="25">
        <v>31</v>
      </c>
      <c r="H932" s="25">
        <v>670000</v>
      </c>
      <c r="I932" s="25">
        <v>1100000</v>
      </c>
      <c r="J932" s="1">
        <v>2</v>
      </c>
    </row>
    <row r="933" spans="2:10" x14ac:dyDescent="0.25">
      <c r="B933" s="25">
        <v>1932</v>
      </c>
      <c r="C933" s="25" t="s">
        <v>31</v>
      </c>
      <c r="D933" s="25" t="s">
        <v>64</v>
      </c>
      <c r="E933" s="25">
        <v>0</v>
      </c>
      <c r="F933" s="25" t="s">
        <v>32</v>
      </c>
      <c r="G933" s="25">
        <v>45</v>
      </c>
      <c r="H933" s="25">
        <v>350000</v>
      </c>
      <c r="I933" s="25">
        <v>1310000</v>
      </c>
      <c r="J933" s="1">
        <v>3</v>
      </c>
    </row>
    <row r="934" spans="2:10" x14ac:dyDescent="0.25">
      <c r="B934" s="25">
        <v>1933</v>
      </c>
      <c r="C934" s="25" t="s">
        <v>31</v>
      </c>
      <c r="D934" s="25" t="s">
        <v>65</v>
      </c>
      <c r="E934" s="25">
        <v>2</v>
      </c>
      <c r="F934" s="25" t="s">
        <v>33</v>
      </c>
      <c r="G934" s="25">
        <v>53</v>
      </c>
      <c r="H934" s="25">
        <v>640000</v>
      </c>
      <c r="I934" s="25">
        <v>1770000</v>
      </c>
      <c r="J934" s="1">
        <v>5</v>
      </c>
    </row>
    <row r="935" spans="2:10" x14ac:dyDescent="0.25">
      <c r="B935" s="25">
        <v>1934</v>
      </c>
      <c r="C935" s="25" t="s">
        <v>34</v>
      </c>
      <c r="D935" s="25" t="s">
        <v>65</v>
      </c>
      <c r="E935" s="25">
        <v>3</v>
      </c>
      <c r="F935" s="25" t="s">
        <v>33</v>
      </c>
      <c r="G935" s="25">
        <v>48</v>
      </c>
      <c r="H935" s="25">
        <v>630000</v>
      </c>
      <c r="I935" s="25">
        <v>1520000</v>
      </c>
      <c r="J935" s="1">
        <v>5</v>
      </c>
    </row>
    <row r="936" spans="2:10" x14ac:dyDescent="0.25">
      <c r="B936" s="25">
        <v>1935</v>
      </c>
      <c r="C936" s="25" t="s">
        <v>34</v>
      </c>
      <c r="D936" s="25" t="s">
        <v>65</v>
      </c>
      <c r="E936" s="25">
        <v>3</v>
      </c>
      <c r="F936" s="25" t="s">
        <v>32</v>
      </c>
      <c r="G936" s="25">
        <v>52</v>
      </c>
      <c r="H936" s="25">
        <v>680000</v>
      </c>
      <c r="I936" s="25">
        <v>1320000</v>
      </c>
      <c r="J936" s="1">
        <v>2</v>
      </c>
    </row>
    <row r="937" spans="2:10" x14ac:dyDescent="0.25">
      <c r="B937" s="25">
        <v>1936</v>
      </c>
      <c r="C937" s="25" t="s">
        <v>31</v>
      </c>
      <c r="D937" s="25" t="s">
        <v>66</v>
      </c>
      <c r="E937" s="25">
        <v>0</v>
      </c>
      <c r="F937" s="25" t="s">
        <v>33</v>
      </c>
      <c r="G937" s="25">
        <v>39</v>
      </c>
      <c r="H937" s="25">
        <v>430000</v>
      </c>
      <c r="I937" s="25">
        <v>1320000</v>
      </c>
      <c r="J937" s="1">
        <v>3</v>
      </c>
    </row>
    <row r="938" spans="2:10" x14ac:dyDescent="0.25">
      <c r="B938" s="25">
        <v>1937</v>
      </c>
      <c r="C938" s="25" t="s">
        <v>31</v>
      </c>
      <c r="D938" s="25" t="s">
        <v>65</v>
      </c>
      <c r="E938" s="25">
        <v>2</v>
      </c>
      <c r="F938" s="25" t="s">
        <v>33</v>
      </c>
      <c r="G938" s="25">
        <v>51</v>
      </c>
      <c r="H938" s="25">
        <v>570000</v>
      </c>
      <c r="I938" s="25">
        <v>1810000</v>
      </c>
      <c r="J938" s="1">
        <v>5</v>
      </c>
    </row>
    <row r="939" spans="2:10" x14ac:dyDescent="0.25">
      <c r="B939" s="25">
        <v>1938</v>
      </c>
      <c r="C939" s="25" t="s">
        <v>31</v>
      </c>
      <c r="D939" s="25" t="s">
        <v>65</v>
      </c>
      <c r="E939" s="25">
        <v>2</v>
      </c>
      <c r="F939" s="25" t="s">
        <v>32</v>
      </c>
      <c r="G939" s="25">
        <v>60</v>
      </c>
      <c r="H939" s="25">
        <v>510000</v>
      </c>
      <c r="I939" s="25">
        <v>1920000</v>
      </c>
      <c r="J939" s="1">
        <v>5</v>
      </c>
    </row>
    <row r="940" spans="2:10" x14ac:dyDescent="0.25">
      <c r="B940" s="25">
        <v>1939</v>
      </c>
      <c r="C940" s="25" t="s">
        <v>31</v>
      </c>
      <c r="D940" s="25" t="s">
        <v>65</v>
      </c>
      <c r="E940" s="25">
        <v>4</v>
      </c>
      <c r="F940" s="25" t="s">
        <v>33</v>
      </c>
      <c r="G940" s="25">
        <v>48</v>
      </c>
      <c r="H940" s="25">
        <v>450000</v>
      </c>
      <c r="I940" s="25">
        <v>2580000</v>
      </c>
      <c r="J940" s="1">
        <v>1</v>
      </c>
    </row>
    <row r="941" spans="2:10" x14ac:dyDescent="0.25">
      <c r="B941" s="25">
        <v>1940</v>
      </c>
      <c r="C941" s="25" t="s">
        <v>31</v>
      </c>
      <c r="D941" s="25" t="s">
        <v>65</v>
      </c>
      <c r="E941" s="25">
        <v>2</v>
      </c>
      <c r="F941" s="25" t="s">
        <v>33</v>
      </c>
      <c r="G941" s="25">
        <v>44</v>
      </c>
      <c r="H941" s="25">
        <v>600000</v>
      </c>
      <c r="I941" s="25">
        <v>1770000</v>
      </c>
      <c r="J941" s="1">
        <v>5</v>
      </c>
    </row>
    <row r="942" spans="2:10" x14ac:dyDescent="0.25">
      <c r="B942" s="25">
        <v>1941</v>
      </c>
      <c r="C942" s="25" t="s">
        <v>31</v>
      </c>
      <c r="D942" s="25" t="s">
        <v>65</v>
      </c>
      <c r="E942" s="25">
        <v>2</v>
      </c>
      <c r="F942" s="25" t="s">
        <v>33</v>
      </c>
      <c r="G942" s="25">
        <v>60</v>
      </c>
      <c r="H942" s="25">
        <v>500000</v>
      </c>
      <c r="I942" s="25">
        <v>1760000</v>
      </c>
      <c r="J942" s="1">
        <v>5</v>
      </c>
    </row>
    <row r="943" spans="2:10" x14ac:dyDescent="0.25">
      <c r="B943" s="25">
        <v>1942</v>
      </c>
      <c r="C943" s="25" t="s">
        <v>34</v>
      </c>
      <c r="D943" s="25" t="s">
        <v>65</v>
      </c>
      <c r="E943" s="25">
        <v>3</v>
      </c>
      <c r="F943" s="25" t="s">
        <v>32</v>
      </c>
      <c r="G943" s="25">
        <v>41</v>
      </c>
      <c r="H943" s="25">
        <v>370000</v>
      </c>
      <c r="I943" s="25">
        <v>1250000</v>
      </c>
      <c r="J943" s="1">
        <v>3</v>
      </c>
    </row>
    <row r="944" spans="2:10" x14ac:dyDescent="0.25">
      <c r="B944" s="25">
        <v>1943</v>
      </c>
      <c r="C944" s="25" t="s">
        <v>31</v>
      </c>
      <c r="D944" s="25" t="s">
        <v>65</v>
      </c>
      <c r="E944" s="25">
        <v>2</v>
      </c>
      <c r="F944" s="25" t="s">
        <v>33</v>
      </c>
      <c r="G944" s="25">
        <v>41</v>
      </c>
      <c r="H944" s="25">
        <v>580000</v>
      </c>
      <c r="I944" s="25">
        <v>1660000</v>
      </c>
      <c r="J944" s="1">
        <v>5</v>
      </c>
    </row>
    <row r="945" spans="2:10" x14ac:dyDescent="0.25">
      <c r="B945" s="25">
        <v>1944</v>
      </c>
      <c r="C945" s="25" t="s">
        <v>31</v>
      </c>
      <c r="D945" s="25" t="s">
        <v>65</v>
      </c>
      <c r="E945" s="25">
        <v>3</v>
      </c>
      <c r="F945" s="25" t="s">
        <v>33</v>
      </c>
      <c r="G945" s="25">
        <v>54</v>
      </c>
      <c r="H945" s="25">
        <v>640000</v>
      </c>
      <c r="I945" s="25">
        <v>1270000</v>
      </c>
      <c r="J945" s="1">
        <v>2</v>
      </c>
    </row>
    <row r="946" spans="2:10" x14ac:dyDescent="0.25">
      <c r="B946" s="25">
        <v>1945</v>
      </c>
      <c r="C946" s="25" t="s">
        <v>31</v>
      </c>
      <c r="D946" s="25" t="s">
        <v>66</v>
      </c>
      <c r="E946" s="25">
        <v>0</v>
      </c>
      <c r="F946" s="25" t="s">
        <v>32</v>
      </c>
      <c r="G946" s="25">
        <v>36</v>
      </c>
      <c r="H946" s="25">
        <v>530000</v>
      </c>
      <c r="I946" s="25">
        <v>1440000</v>
      </c>
      <c r="J946" s="1">
        <v>5</v>
      </c>
    </row>
    <row r="947" spans="2:10" x14ac:dyDescent="0.25">
      <c r="B947" s="25">
        <v>1946</v>
      </c>
      <c r="C947" s="25" t="s">
        <v>31</v>
      </c>
      <c r="D947" s="25" t="s">
        <v>66</v>
      </c>
      <c r="E947" s="25">
        <v>0</v>
      </c>
      <c r="F947" s="25" t="s">
        <v>32</v>
      </c>
      <c r="G947" s="25">
        <v>35</v>
      </c>
      <c r="H947" s="25">
        <v>630000</v>
      </c>
      <c r="I947" s="25">
        <v>1400000</v>
      </c>
      <c r="J947" s="1">
        <v>5</v>
      </c>
    </row>
    <row r="948" spans="2:10" x14ac:dyDescent="0.25">
      <c r="B948" s="25">
        <v>1947</v>
      </c>
      <c r="C948" s="25" t="s">
        <v>34</v>
      </c>
      <c r="D948" s="25" t="s">
        <v>65</v>
      </c>
      <c r="E948" s="25">
        <v>3</v>
      </c>
      <c r="F948" s="25" t="s">
        <v>33</v>
      </c>
      <c r="G948" s="25">
        <v>62</v>
      </c>
      <c r="H948" s="25">
        <v>530000</v>
      </c>
      <c r="I948" s="25">
        <v>1670000</v>
      </c>
      <c r="J948" s="1">
        <v>5</v>
      </c>
    </row>
    <row r="949" spans="2:10" x14ac:dyDescent="0.25">
      <c r="B949" s="25">
        <v>1948</v>
      </c>
      <c r="C949" s="25" t="s">
        <v>31</v>
      </c>
      <c r="D949" s="25" t="s">
        <v>65</v>
      </c>
      <c r="E949" s="25">
        <v>4</v>
      </c>
      <c r="F949" s="25" t="s">
        <v>33</v>
      </c>
      <c r="G949" s="25">
        <v>46</v>
      </c>
      <c r="H949" s="25">
        <v>630000</v>
      </c>
      <c r="I949" s="25">
        <v>1590000</v>
      </c>
      <c r="J949" s="1">
        <v>5</v>
      </c>
    </row>
    <row r="950" spans="2:10" x14ac:dyDescent="0.25">
      <c r="B950" s="25">
        <v>1949</v>
      </c>
      <c r="C950" s="25" t="s">
        <v>31</v>
      </c>
      <c r="D950" s="25" t="s">
        <v>65</v>
      </c>
      <c r="E950" s="25">
        <v>2</v>
      </c>
      <c r="F950" s="25" t="s">
        <v>32</v>
      </c>
      <c r="G950" s="25">
        <v>59</v>
      </c>
      <c r="H950" s="25">
        <v>430000</v>
      </c>
      <c r="I950" s="25">
        <v>2590000</v>
      </c>
      <c r="J950" s="1">
        <v>1</v>
      </c>
    </row>
    <row r="951" spans="2:10" x14ac:dyDescent="0.25">
      <c r="B951" s="25">
        <v>1950</v>
      </c>
      <c r="C951" s="25" t="s">
        <v>31</v>
      </c>
      <c r="D951" s="25" t="s">
        <v>66</v>
      </c>
      <c r="E951" s="25">
        <v>0</v>
      </c>
      <c r="F951" s="25" t="s">
        <v>32</v>
      </c>
      <c r="G951" s="25">
        <v>36</v>
      </c>
      <c r="H951" s="25">
        <v>520000</v>
      </c>
      <c r="I951" s="25">
        <v>1460000</v>
      </c>
      <c r="J951" s="1">
        <v>5</v>
      </c>
    </row>
    <row r="952" spans="2:10" x14ac:dyDescent="0.25">
      <c r="B952" s="25">
        <v>1951</v>
      </c>
      <c r="C952" s="25" t="s">
        <v>31</v>
      </c>
      <c r="D952" s="25" t="s">
        <v>66</v>
      </c>
      <c r="E952" s="25">
        <v>0</v>
      </c>
      <c r="F952" s="25" t="s">
        <v>32</v>
      </c>
      <c r="G952" s="25">
        <v>34</v>
      </c>
      <c r="H952" s="25">
        <v>380000</v>
      </c>
      <c r="I952" s="25">
        <v>970000</v>
      </c>
      <c r="J952" s="1">
        <v>3</v>
      </c>
    </row>
    <row r="953" spans="2:10" x14ac:dyDescent="0.25">
      <c r="B953" s="25">
        <v>1952</v>
      </c>
      <c r="C953" s="25" t="s">
        <v>31</v>
      </c>
      <c r="D953" s="25" t="s">
        <v>65</v>
      </c>
      <c r="E953" s="25">
        <v>4</v>
      </c>
      <c r="F953" s="25" t="s">
        <v>33</v>
      </c>
      <c r="G953" s="25">
        <v>54</v>
      </c>
      <c r="H953" s="25">
        <v>660000</v>
      </c>
      <c r="I953" s="25">
        <v>1490000</v>
      </c>
      <c r="J953" s="1">
        <v>5</v>
      </c>
    </row>
    <row r="954" spans="2:10" x14ac:dyDescent="0.25">
      <c r="B954" s="25">
        <v>1953</v>
      </c>
      <c r="C954" s="25" t="s">
        <v>34</v>
      </c>
      <c r="D954" s="25" t="s">
        <v>65</v>
      </c>
      <c r="E954" s="25">
        <v>4</v>
      </c>
      <c r="F954" s="25" t="s">
        <v>33</v>
      </c>
      <c r="G954" s="25">
        <v>59</v>
      </c>
      <c r="H954" s="25">
        <v>510000</v>
      </c>
      <c r="I954" s="25">
        <v>1610000</v>
      </c>
      <c r="J954" s="1">
        <v>5</v>
      </c>
    </row>
    <row r="955" spans="2:10" x14ac:dyDescent="0.25">
      <c r="B955" s="25">
        <v>1954</v>
      </c>
      <c r="C955" s="25" t="s">
        <v>31</v>
      </c>
      <c r="D955" s="25" t="s">
        <v>65</v>
      </c>
      <c r="E955" s="25">
        <v>4</v>
      </c>
      <c r="F955" s="25" t="s">
        <v>33</v>
      </c>
      <c r="G955" s="25">
        <v>62</v>
      </c>
      <c r="H955" s="25">
        <v>590000</v>
      </c>
      <c r="I955" s="25">
        <v>1100000</v>
      </c>
      <c r="J955" s="1">
        <v>2</v>
      </c>
    </row>
    <row r="956" spans="2:10" x14ac:dyDescent="0.25">
      <c r="B956" s="25">
        <v>1955</v>
      </c>
      <c r="C956" s="25" t="s">
        <v>31</v>
      </c>
      <c r="D956" s="25" t="s">
        <v>65</v>
      </c>
      <c r="E956" s="25">
        <v>4</v>
      </c>
      <c r="F956" s="25" t="s">
        <v>33</v>
      </c>
      <c r="G956" s="25">
        <v>49</v>
      </c>
      <c r="H956" s="25">
        <v>360000</v>
      </c>
      <c r="I956" s="25">
        <v>1280000</v>
      </c>
      <c r="J956" s="1">
        <v>3</v>
      </c>
    </row>
    <row r="957" spans="2:10" x14ac:dyDescent="0.25">
      <c r="B957" s="25">
        <v>1956</v>
      </c>
      <c r="C957" s="25" t="s">
        <v>31</v>
      </c>
      <c r="D957" s="25" t="s">
        <v>65</v>
      </c>
      <c r="E957" s="25">
        <v>4</v>
      </c>
      <c r="F957" s="25" t="s">
        <v>32</v>
      </c>
      <c r="G957" s="25">
        <v>42</v>
      </c>
      <c r="H957" s="25">
        <v>860000</v>
      </c>
      <c r="I957" s="25">
        <v>2330000</v>
      </c>
      <c r="J957" s="1">
        <v>4</v>
      </c>
    </row>
    <row r="958" spans="2:10" x14ac:dyDescent="0.25">
      <c r="B958" s="25">
        <v>1957</v>
      </c>
      <c r="C958" s="25" t="s">
        <v>31</v>
      </c>
      <c r="D958" s="25" t="s">
        <v>65</v>
      </c>
      <c r="E958" s="25">
        <v>4</v>
      </c>
      <c r="F958" s="25" t="s">
        <v>32</v>
      </c>
      <c r="G958" s="25">
        <v>55</v>
      </c>
      <c r="H958" s="25">
        <v>670000</v>
      </c>
      <c r="I958" s="25">
        <v>2740000</v>
      </c>
      <c r="J958" s="1">
        <v>1</v>
      </c>
    </row>
    <row r="959" spans="2:10" x14ac:dyDescent="0.25">
      <c r="B959" s="25">
        <v>1958</v>
      </c>
      <c r="C959" s="25" t="s">
        <v>31</v>
      </c>
      <c r="D959" s="25" t="s">
        <v>65</v>
      </c>
      <c r="E959" s="25">
        <v>3</v>
      </c>
      <c r="F959" s="25" t="s">
        <v>33</v>
      </c>
      <c r="G959" s="25">
        <v>40</v>
      </c>
      <c r="H959" s="25">
        <v>980000</v>
      </c>
      <c r="I959" s="25">
        <v>2350000</v>
      </c>
      <c r="J959" s="1">
        <v>4</v>
      </c>
    </row>
    <row r="960" spans="2:10" x14ac:dyDescent="0.25">
      <c r="B960" s="25">
        <v>1959</v>
      </c>
      <c r="C960" s="25" t="s">
        <v>31</v>
      </c>
      <c r="D960" s="25" t="s">
        <v>65</v>
      </c>
      <c r="E960" s="25">
        <v>4</v>
      </c>
      <c r="F960" s="25" t="s">
        <v>33</v>
      </c>
      <c r="G960" s="25">
        <v>49</v>
      </c>
      <c r="H960" s="25">
        <v>760000</v>
      </c>
      <c r="I960" s="25">
        <v>2500000</v>
      </c>
      <c r="J960" s="1">
        <v>4</v>
      </c>
    </row>
    <row r="961" spans="2:10" x14ac:dyDescent="0.25">
      <c r="B961" s="25">
        <v>1960</v>
      </c>
      <c r="C961" s="25" t="s">
        <v>31</v>
      </c>
      <c r="D961" s="25" t="s">
        <v>66</v>
      </c>
      <c r="E961" s="25">
        <v>0</v>
      </c>
      <c r="F961" s="25" t="s">
        <v>32</v>
      </c>
      <c r="G961" s="25">
        <v>33</v>
      </c>
      <c r="H961" s="25">
        <v>810000</v>
      </c>
      <c r="I961" s="25">
        <v>1020000</v>
      </c>
      <c r="J961" s="1">
        <v>2</v>
      </c>
    </row>
    <row r="962" spans="2:10" x14ac:dyDescent="0.25">
      <c r="B962" s="25">
        <v>1961</v>
      </c>
      <c r="C962" s="25" t="s">
        <v>31</v>
      </c>
      <c r="D962" s="25" t="s">
        <v>65</v>
      </c>
      <c r="E962" s="25">
        <v>4</v>
      </c>
      <c r="F962" s="25" t="s">
        <v>33</v>
      </c>
      <c r="G962" s="25">
        <v>60</v>
      </c>
      <c r="H962" s="25">
        <v>640000</v>
      </c>
      <c r="I962" s="25">
        <v>1660000</v>
      </c>
      <c r="J962" s="1">
        <v>5</v>
      </c>
    </row>
    <row r="963" spans="2:10" x14ac:dyDescent="0.25">
      <c r="B963" s="25">
        <v>1962</v>
      </c>
      <c r="C963" s="25" t="s">
        <v>31</v>
      </c>
      <c r="D963" s="25" t="s">
        <v>65</v>
      </c>
      <c r="E963" s="25">
        <v>4</v>
      </c>
      <c r="F963" s="25" t="s">
        <v>33</v>
      </c>
      <c r="G963" s="25">
        <v>51</v>
      </c>
      <c r="H963" s="25">
        <v>380000</v>
      </c>
      <c r="I963" s="25">
        <v>1210000</v>
      </c>
      <c r="J963" s="1">
        <v>3</v>
      </c>
    </row>
    <row r="964" spans="2:10" x14ac:dyDescent="0.25">
      <c r="B964" s="25">
        <v>1963</v>
      </c>
      <c r="C964" s="25" t="s">
        <v>31</v>
      </c>
      <c r="D964" s="25" t="s">
        <v>66</v>
      </c>
      <c r="E964" s="25">
        <v>0</v>
      </c>
      <c r="F964" s="25" t="s">
        <v>33</v>
      </c>
      <c r="G964" s="25">
        <v>35</v>
      </c>
      <c r="H964" s="25">
        <v>560000</v>
      </c>
      <c r="I964" s="25">
        <v>1780000</v>
      </c>
      <c r="J964" s="1">
        <v>5</v>
      </c>
    </row>
    <row r="965" spans="2:10" x14ac:dyDescent="0.25">
      <c r="B965" s="25">
        <v>1964</v>
      </c>
      <c r="C965" s="25" t="s">
        <v>34</v>
      </c>
      <c r="D965" s="25" t="s">
        <v>65</v>
      </c>
      <c r="E965" s="25">
        <v>3</v>
      </c>
      <c r="F965" s="25" t="s">
        <v>32</v>
      </c>
      <c r="G965" s="25">
        <v>47</v>
      </c>
      <c r="H965" s="25">
        <v>890000</v>
      </c>
      <c r="I965" s="25">
        <v>800000</v>
      </c>
      <c r="J965" s="1">
        <v>2</v>
      </c>
    </row>
    <row r="966" spans="2:10" x14ac:dyDescent="0.25">
      <c r="B966" s="25">
        <v>1965</v>
      </c>
      <c r="C966" s="25" t="s">
        <v>31</v>
      </c>
      <c r="D966" s="25" t="s">
        <v>65</v>
      </c>
      <c r="E966" s="25">
        <v>2</v>
      </c>
      <c r="F966" s="25" t="s">
        <v>33</v>
      </c>
      <c r="G966" s="25">
        <v>60</v>
      </c>
      <c r="H966" s="25">
        <v>990000</v>
      </c>
      <c r="I966" s="25">
        <v>2150000</v>
      </c>
      <c r="J966" s="1">
        <v>4</v>
      </c>
    </row>
    <row r="967" spans="2:10" x14ac:dyDescent="0.25">
      <c r="B967" s="25">
        <v>1966</v>
      </c>
      <c r="C967" s="25" t="s">
        <v>31</v>
      </c>
      <c r="D967" s="25" t="s">
        <v>65</v>
      </c>
      <c r="E967" s="25">
        <v>2</v>
      </c>
      <c r="F967" s="25" t="s">
        <v>32</v>
      </c>
      <c r="G967" s="25">
        <v>46</v>
      </c>
      <c r="H967" s="25">
        <v>390000</v>
      </c>
      <c r="I967" s="25">
        <v>3040000</v>
      </c>
      <c r="J967" s="1">
        <v>1</v>
      </c>
    </row>
    <row r="968" spans="2:10" x14ac:dyDescent="0.25">
      <c r="B968" s="25">
        <v>1967</v>
      </c>
      <c r="C968" s="25" t="s">
        <v>31</v>
      </c>
      <c r="D968" s="25" t="s">
        <v>65</v>
      </c>
      <c r="E968" s="25">
        <v>4</v>
      </c>
      <c r="F968" s="25" t="s">
        <v>33</v>
      </c>
      <c r="G968" s="25">
        <v>47</v>
      </c>
      <c r="H968" s="25">
        <v>800000</v>
      </c>
      <c r="I968" s="25">
        <v>2590000</v>
      </c>
      <c r="J968" s="1">
        <v>4</v>
      </c>
    </row>
    <row r="969" spans="2:10" x14ac:dyDescent="0.25">
      <c r="B969" s="25">
        <v>1968</v>
      </c>
      <c r="C969" s="25" t="s">
        <v>31</v>
      </c>
      <c r="D969" s="25" t="s">
        <v>65</v>
      </c>
      <c r="E969" s="25">
        <v>2</v>
      </c>
      <c r="F969" s="25" t="s">
        <v>33</v>
      </c>
      <c r="G969" s="25">
        <v>50</v>
      </c>
      <c r="H969" s="25">
        <v>420000</v>
      </c>
      <c r="I969" s="25">
        <v>2150000</v>
      </c>
      <c r="J969" s="1">
        <v>1</v>
      </c>
    </row>
    <row r="970" spans="2:10" x14ac:dyDescent="0.25">
      <c r="B970" s="25">
        <v>1969</v>
      </c>
      <c r="C970" s="25" t="s">
        <v>31</v>
      </c>
      <c r="D970" s="25" t="s">
        <v>65</v>
      </c>
      <c r="E970" s="25">
        <v>3</v>
      </c>
      <c r="F970" s="25" t="s">
        <v>33</v>
      </c>
      <c r="G970" s="25">
        <v>55</v>
      </c>
      <c r="H970" s="25">
        <v>590000</v>
      </c>
      <c r="I970" s="25">
        <v>1310000</v>
      </c>
      <c r="J970" s="1">
        <v>5</v>
      </c>
    </row>
    <row r="971" spans="2:10" x14ac:dyDescent="0.25">
      <c r="B971" s="25">
        <v>1970</v>
      </c>
      <c r="C971" s="25" t="s">
        <v>31</v>
      </c>
      <c r="D971" s="25" t="s">
        <v>65</v>
      </c>
      <c r="E971" s="25">
        <v>3</v>
      </c>
      <c r="F971" s="25" t="s">
        <v>33</v>
      </c>
      <c r="G971" s="25">
        <v>51</v>
      </c>
      <c r="H971" s="25">
        <v>660000</v>
      </c>
      <c r="I971" s="25">
        <v>1700000</v>
      </c>
      <c r="J971" s="1">
        <v>5</v>
      </c>
    </row>
    <row r="972" spans="2:10" x14ac:dyDescent="0.25">
      <c r="B972" s="25">
        <v>1971</v>
      </c>
      <c r="C972" s="25" t="s">
        <v>31</v>
      </c>
      <c r="D972" s="25" t="s">
        <v>65</v>
      </c>
      <c r="E972" s="25">
        <v>3</v>
      </c>
      <c r="F972" s="25" t="s">
        <v>33</v>
      </c>
      <c r="G972" s="25">
        <v>63</v>
      </c>
      <c r="H972" s="25">
        <v>700000</v>
      </c>
      <c r="I972" s="25">
        <v>1130000</v>
      </c>
      <c r="J972" s="1">
        <v>2</v>
      </c>
    </row>
    <row r="973" spans="2:10" x14ac:dyDescent="0.25">
      <c r="B973" s="25">
        <v>1972</v>
      </c>
      <c r="C973" s="25" t="s">
        <v>31</v>
      </c>
      <c r="D973" s="25" t="s">
        <v>65</v>
      </c>
      <c r="E973" s="25">
        <v>3</v>
      </c>
      <c r="F973" s="25" t="s">
        <v>33</v>
      </c>
      <c r="G973" s="25">
        <v>43</v>
      </c>
      <c r="H973" s="25">
        <v>850000</v>
      </c>
      <c r="I973" s="25">
        <v>1910000</v>
      </c>
      <c r="J973" s="1">
        <v>4</v>
      </c>
    </row>
    <row r="974" spans="2:10" x14ac:dyDescent="0.25">
      <c r="B974" s="25">
        <v>1973</v>
      </c>
      <c r="C974" s="25" t="s">
        <v>31</v>
      </c>
      <c r="D974" s="25" t="s">
        <v>65</v>
      </c>
      <c r="E974" s="25">
        <v>3</v>
      </c>
      <c r="F974" s="25" t="s">
        <v>33</v>
      </c>
      <c r="G974" s="25">
        <v>55</v>
      </c>
      <c r="H974" s="25">
        <v>310000</v>
      </c>
      <c r="I974" s="25">
        <v>1140000</v>
      </c>
      <c r="J974" s="1">
        <v>3</v>
      </c>
    </row>
    <row r="975" spans="2:10" x14ac:dyDescent="0.25">
      <c r="B975" s="25">
        <v>1974</v>
      </c>
      <c r="C975" s="25" t="s">
        <v>31</v>
      </c>
      <c r="D975" s="25" t="s">
        <v>65</v>
      </c>
      <c r="E975" s="25">
        <v>3</v>
      </c>
      <c r="F975" s="25" t="s">
        <v>33</v>
      </c>
      <c r="G975" s="25">
        <v>61</v>
      </c>
      <c r="H975" s="25">
        <v>780000</v>
      </c>
      <c r="I975" s="25">
        <v>1210000</v>
      </c>
      <c r="J975" s="1">
        <v>2</v>
      </c>
    </row>
    <row r="976" spans="2:10" x14ac:dyDescent="0.25">
      <c r="B976" s="25">
        <v>1975</v>
      </c>
      <c r="C976" s="25" t="s">
        <v>31</v>
      </c>
      <c r="D976" s="25" t="s">
        <v>66</v>
      </c>
      <c r="E976" s="25">
        <v>0</v>
      </c>
      <c r="F976" s="25" t="s">
        <v>33</v>
      </c>
      <c r="G976" s="25">
        <v>31</v>
      </c>
      <c r="H976" s="25">
        <v>950000</v>
      </c>
      <c r="I976" s="25">
        <v>1990000</v>
      </c>
      <c r="J976" s="1">
        <v>4</v>
      </c>
    </row>
    <row r="977" spans="2:10" x14ac:dyDescent="0.25">
      <c r="B977" s="25">
        <v>1976</v>
      </c>
      <c r="C977" s="25" t="s">
        <v>31</v>
      </c>
      <c r="D977" s="25" t="s">
        <v>65</v>
      </c>
      <c r="E977" s="25">
        <v>4</v>
      </c>
      <c r="F977" s="25" t="s">
        <v>33</v>
      </c>
      <c r="G977" s="25">
        <v>54</v>
      </c>
      <c r="H977" s="25">
        <v>940000</v>
      </c>
      <c r="I977" s="25">
        <v>2200000</v>
      </c>
      <c r="J977" s="1">
        <v>4</v>
      </c>
    </row>
    <row r="978" spans="2:10" x14ac:dyDescent="0.25">
      <c r="B978" s="25">
        <v>1977</v>
      </c>
      <c r="C978" s="25" t="s">
        <v>31</v>
      </c>
      <c r="D978" s="25" t="s">
        <v>65</v>
      </c>
      <c r="E978" s="25">
        <v>2</v>
      </c>
      <c r="F978" s="25" t="s">
        <v>33</v>
      </c>
      <c r="G978" s="25">
        <v>51</v>
      </c>
      <c r="H978" s="25">
        <v>790000</v>
      </c>
      <c r="I978" s="25">
        <v>2430000</v>
      </c>
      <c r="J978" s="1">
        <v>4</v>
      </c>
    </row>
    <row r="979" spans="2:10" x14ac:dyDescent="0.25">
      <c r="B979" s="25">
        <v>1978</v>
      </c>
      <c r="C979" s="25" t="s">
        <v>31</v>
      </c>
      <c r="D979" s="25" t="s">
        <v>66</v>
      </c>
      <c r="E979" s="25">
        <v>0</v>
      </c>
      <c r="F979" s="25" t="s">
        <v>33</v>
      </c>
      <c r="G979" s="25">
        <v>36</v>
      </c>
      <c r="H979" s="25">
        <v>990000</v>
      </c>
      <c r="I979" s="25">
        <v>1880000</v>
      </c>
      <c r="J979" s="1">
        <v>4</v>
      </c>
    </row>
    <row r="980" spans="2:10" x14ac:dyDescent="0.25">
      <c r="B980" s="25">
        <v>1979</v>
      </c>
      <c r="C980" s="25" t="s">
        <v>34</v>
      </c>
      <c r="D980" s="25" t="s">
        <v>65</v>
      </c>
      <c r="E980" s="25">
        <v>3</v>
      </c>
      <c r="F980" s="25" t="s">
        <v>33</v>
      </c>
      <c r="G980" s="25">
        <v>65</v>
      </c>
      <c r="H980" s="25">
        <v>840000</v>
      </c>
      <c r="I980" s="25">
        <v>1120000</v>
      </c>
      <c r="J980" s="1">
        <v>2</v>
      </c>
    </row>
    <row r="981" spans="2:10" x14ac:dyDescent="0.25">
      <c r="B981" s="25">
        <v>1980</v>
      </c>
      <c r="C981" s="25" t="s">
        <v>34</v>
      </c>
      <c r="D981" s="25" t="s">
        <v>65</v>
      </c>
      <c r="E981" s="25">
        <v>2</v>
      </c>
      <c r="F981" s="25" t="s">
        <v>33</v>
      </c>
      <c r="G981" s="25">
        <v>56</v>
      </c>
      <c r="H981" s="25">
        <v>480000</v>
      </c>
      <c r="I981" s="25">
        <v>1600000</v>
      </c>
      <c r="J981" s="1">
        <v>5</v>
      </c>
    </row>
    <row r="982" spans="2:10" x14ac:dyDescent="0.25">
      <c r="B982" s="25">
        <v>1981</v>
      </c>
      <c r="C982" s="25" t="s">
        <v>31</v>
      </c>
      <c r="D982" s="25" t="s">
        <v>65</v>
      </c>
      <c r="E982" s="25">
        <v>3</v>
      </c>
      <c r="F982" s="25" t="s">
        <v>33</v>
      </c>
      <c r="G982" s="25">
        <v>53</v>
      </c>
      <c r="H982" s="25">
        <v>960000</v>
      </c>
      <c r="I982" s="25">
        <v>1870000</v>
      </c>
      <c r="J982" s="1">
        <v>4</v>
      </c>
    </row>
    <row r="983" spans="2:10" x14ac:dyDescent="0.25">
      <c r="B983" s="25">
        <v>1982</v>
      </c>
      <c r="C983" s="25" t="s">
        <v>31</v>
      </c>
      <c r="D983" s="25" t="s">
        <v>66</v>
      </c>
      <c r="E983" s="25">
        <v>0</v>
      </c>
      <c r="F983" s="25" t="s">
        <v>32</v>
      </c>
      <c r="G983" s="25">
        <v>38</v>
      </c>
      <c r="H983" s="25">
        <v>490000</v>
      </c>
      <c r="I983" s="25">
        <v>1550000</v>
      </c>
      <c r="J983" s="1">
        <v>5</v>
      </c>
    </row>
    <row r="984" spans="2:10" x14ac:dyDescent="0.25">
      <c r="B984" s="25">
        <v>1983</v>
      </c>
      <c r="C984" s="25" t="s">
        <v>31</v>
      </c>
      <c r="D984" s="25" t="s">
        <v>65</v>
      </c>
      <c r="E984" s="25">
        <v>3</v>
      </c>
      <c r="F984" s="25" t="s">
        <v>32</v>
      </c>
      <c r="G984" s="25">
        <v>57</v>
      </c>
      <c r="H984" s="25">
        <v>1070000</v>
      </c>
      <c r="I984" s="25">
        <v>2610000</v>
      </c>
      <c r="J984" s="1">
        <v>4</v>
      </c>
    </row>
    <row r="985" spans="2:10" x14ac:dyDescent="0.25">
      <c r="B985" s="25">
        <v>1984</v>
      </c>
      <c r="C985" s="25" t="s">
        <v>31</v>
      </c>
      <c r="D985" s="25" t="s">
        <v>65</v>
      </c>
      <c r="E985" s="25">
        <v>2</v>
      </c>
      <c r="F985" s="25" t="s">
        <v>33</v>
      </c>
      <c r="G985" s="25">
        <v>57</v>
      </c>
      <c r="H985" s="25">
        <v>500000</v>
      </c>
      <c r="I985" s="25">
        <v>2200000</v>
      </c>
      <c r="J985" s="1">
        <v>1</v>
      </c>
    </row>
    <row r="986" spans="2:10" x14ac:dyDescent="0.25">
      <c r="B986" s="25">
        <v>1985</v>
      </c>
      <c r="C986" s="25" t="s">
        <v>34</v>
      </c>
      <c r="D986" s="25" t="s">
        <v>65</v>
      </c>
      <c r="E986" s="25">
        <v>3</v>
      </c>
      <c r="F986" s="25" t="s">
        <v>33</v>
      </c>
      <c r="G986" s="25">
        <v>65</v>
      </c>
      <c r="H986" s="25">
        <v>620000</v>
      </c>
      <c r="I986" s="25">
        <v>1560000</v>
      </c>
      <c r="J986" s="1">
        <v>5</v>
      </c>
    </row>
    <row r="987" spans="2:10" x14ac:dyDescent="0.25">
      <c r="B987" s="25">
        <v>1986</v>
      </c>
      <c r="C987" s="25" t="s">
        <v>34</v>
      </c>
      <c r="D987" s="25" t="s">
        <v>65</v>
      </c>
      <c r="E987" s="25">
        <v>3</v>
      </c>
      <c r="F987" s="25" t="s">
        <v>33</v>
      </c>
      <c r="G987" s="25">
        <v>65</v>
      </c>
      <c r="H987" s="25">
        <v>940000</v>
      </c>
      <c r="I987" s="25">
        <v>1230000</v>
      </c>
      <c r="J987" s="1">
        <v>2</v>
      </c>
    </row>
    <row r="988" spans="2:10" x14ac:dyDescent="0.25">
      <c r="B988" s="25">
        <v>1987</v>
      </c>
      <c r="C988" s="25" t="s">
        <v>31</v>
      </c>
      <c r="D988" s="25" t="s">
        <v>65</v>
      </c>
      <c r="E988" s="25">
        <v>2</v>
      </c>
      <c r="F988" s="25" t="s">
        <v>33</v>
      </c>
      <c r="G988" s="25">
        <v>59</v>
      </c>
      <c r="H988" s="25">
        <v>430000</v>
      </c>
      <c r="I988" s="25">
        <v>1330000</v>
      </c>
      <c r="J988" s="1">
        <v>3</v>
      </c>
    </row>
    <row r="989" spans="2:10" x14ac:dyDescent="0.25">
      <c r="B989" s="25">
        <v>1988</v>
      </c>
      <c r="C989" s="25" t="s">
        <v>34</v>
      </c>
      <c r="D989" s="25" t="s">
        <v>65</v>
      </c>
      <c r="E989" s="25">
        <v>4</v>
      </c>
      <c r="F989" s="25" t="s">
        <v>33</v>
      </c>
      <c r="G989" s="25">
        <v>62</v>
      </c>
      <c r="H989" s="25">
        <v>640000</v>
      </c>
      <c r="I989" s="25">
        <v>1460000</v>
      </c>
      <c r="J989" s="1">
        <v>5</v>
      </c>
    </row>
    <row r="990" spans="2:10" x14ac:dyDescent="0.25">
      <c r="B990" s="25">
        <v>1989</v>
      </c>
      <c r="C990" s="25" t="s">
        <v>34</v>
      </c>
      <c r="D990" s="25" t="s">
        <v>64</v>
      </c>
      <c r="E990" s="25">
        <v>0</v>
      </c>
      <c r="F990" s="25" t="s">
        <v>33</v>
      </c>
      <c r="G990" s="25">
        <v>44</v>
      </c>
      <c r="H990" s="25">
        <v>350000</v>
      </c>
      <c r="I990" s="25">
        <v>940000</v>
      </c>
      <c r="J990" s="1">
        <v>3</v>
      </c>
    </row>
    <row r="991" spans="2:10" x14ac:dyDescent="0.25">
      <c r="B991" s="25">
        <v>1990</v>
      </c>
      <c r="C991" s="25" t="s">
        <v>31</v>
      </c>
      <c r="D991" s="25" t="s">
        <v>66</v>
      </c>
      <c r="E991" s="25">
        <v>0</v>
      </c>
      <c r="F991" s="25" t="s">
        <v>33</v>
      </c>
      <c r="G991" s="25">
        <v>33</v>
      </c>
      <c r="H991" s="25">
        <v>420000</v>
      </c>
      <c r="I991" s="25">
        <v>1240000</v>
      </c>
      <c r="J991" s="1">
        <v>3</v>
      </c>
    </row>
    <row r="992" spans="2:10" x14ac:dyDescent="0.25">
      <c r="B992" s="25">
        <v>1991</v>
      </c>
      <c r="C992" s="25" t="s">
        <v>31</v>
      </c>
      <c r="D992" s="25" t="s">
        <v>66</v>
      </c>
      <c r="E992" s="25">
        <v>0</v>
      </c>
      <c r="F992" s="25" t="s">
        <v>32</v>
      </c>
      <c r="G992" s="25">
        <v>34</v>
      </c>
      <c r="H992" s="25">
        <v>630000</v>
      </c>
      <c r="I992" s="25">
        <v>1620000</v>
      </c>
      <c r="J992" s="1">
        <v>5</v>
      </c>
    </row>
    <row r="993" spans="2:10" x14ac:dyDescent="0.25">
      <c r="B993" s="25">
        <v>1992</v>
      </c>
      <c r="C993" s="25" t="s">
        <v>31</v>
      </c>
      <c r="D993" s="25" t="s">
        <v>65</v>
      </c>
      <c r="E993" s="25">
        <v>3</v>
      </c>
      <c r="F993" s="25" t="s">
        <v>33</v>
      </c>
      <c r="G993" s="25">
        <v>40</v>
      </c>
      <c r="H993" s="25">
        <v>930000</v>
      </c>
      <c r="I993" s="25">
        <v>3180000</v>
      </c>
      <c r="J993" s="1">
        <v>4</v>
      </c>
    </row>
    <row r="994" spans="2:10" x14ac:dyDescent="0.25">
      <c r="B994" s="25">
        <v>1993</v>
      </c>
      <c r="C994" s="25" t="s">
        <v>31</v>
      </c>
      <c r="D994" s="25" t="s">
        <v>65</v>
      </c>
      <c r="E994" s="25">
        <v>2</v>
      </c>
      <c r="F994" s="25" t="s">
        <v>32</v>
      </c>
      <c r="G994" s="25">
        <v>64</v>
      </c>
      <c r="H994" s="25">
        <v>580000</v>
      </c>
      <c r="I994" s="25">
        <v>1830000</v>
      </c>
      <c r="J994" s="1">
        <v>5</v>
      </c>
    </row>
    <row r="995" spans="2:10" x14ac:dyDescent="0.25">
      <c r="B995" s="25">
        <v>1994</v>
      </c>
      <c r="C995" s="25" t="s">
        <v>31</v>
      </c>
      <c r="D995" s="25" t="s">
        <v>65</v>
      </c>
      <c r="E995" s="25">
        <v>2</v>
      </c>
      <c r="F995" s="25" t="s">
        <v>32</v>
      </c>
      <c r="G995" s="25">
        <v>55</v>
      </c>
      <c r="H995" s="25">
        <v>320000</v>
      </c>
      <c r="I995" s="25">
        <v>930000</v>
      </c>
      <c r="J995" s="1">
        <v>3</v>
      </c>
    </row>
    <row r="996" spans="2:10" x14ac:dyDescent="0.25">
      <c r="B996" s="25">
        <v>1995</v>
      </c>
      <c r="C996" s="25" t="s">
        <v>31</v>
      </c>
      <c r="D996" s="25" t="s">
        <v>65</v>
      </c>
      <c r="E996" s="25">
        <v>4</v>
      </c>
      <c r="F996" s="25" t="s">
        <v>33</v>
      </c>
      <c r="G996" s="25">
        <v>45</v>
      </c>
      <c r="H996" s="25">
        <v>860000</v>
      </c>
      <c r="I996" s="25">
        <v>2640000</v>
      </c>
      <c r="J996" s="1">
        <v>4</v>
      </c>
    </row>
    <row r="997" spans="2:10" x14ac:dyDescent="0.25">
      <c r="B997" s="25">
        <v>1996</v>
      </c>
      <c r="C997" s="25" t="s">
        <v>31</v>
      </c>
      <c r="D997" s="25" t="s">
        <v>65</v>
      </c>
      <c r="E997" s="25">
        <v>3</v>
      </c>
      <c r="F997" s="25" t="s">
        <v>32</v>
      </c>
      <c r="G997" s="25">
        <v>46</v>
      </c>
      <c r="H997" s="25">
        <v>400000</v>
      </c>
      <c r="I997" s="25">
        <v>1030000</v>
      </c>
      <c r="J997" s="1">
        <v>3</v>
      </c>
    </row>
    <row r="998" spans="2:10" x14ac:dyDescent="0.25">
      <c r="B998" s="25">
        <v>1997</v>
      </c>
      <c r="C998" s="25" t="s">
        <v>31</v>
      </c>
      <c r="D998" s="25" t="s">
        <v>65</v>
      </c>
      <c r="E998" s="25">
        <v>2</v>
      </c>
      <c r="F998" s="25" t="s">
        <v>33</v>
      </c>
      <c r="G998" s="25">
        <v>43</v>
      </c>
      <c r="H998" s="25">
        <v>670000</v>
      </c>
      <c r="I998" s="25">
        <v>1590000</v>
      </c>
      <c r="J998" s="1">
        <v>5</v>
      </c>
    </row>
    <row r="999" spans="2:10" x14ac:dyDescent="0.25">
      <c r="B999" s="25">
        <v>1998</v>
      </c>
      <c r="C999" s="25" t="s">
        <v>31</v>
      </c>
      <c r="D999" s="25" t="s">
        <v>65</v>
      </c>
      <c r="E999" s="25">
        <v>3</v>
      </c>
      <c r="F999" s="25" t="s">
        <v>33</v>
      </c>
      <c r="G999" s="25">
        <v>59</v>
      </c>
      <c r="H999" s="25">
        <v>270000</v>
      </c>
      <c r="I999" s="25">
        <v>900000</v>
      </c>
      <c r="J999" s="1">
        <v>3</v>
      </c>
    </row>
    <row r="1000" spans="2:10" x14ac:dyDescent="0.25">
      <c r="B1000" s="25">
        <v>1999</v>
      </c>
      <c r="C1000" s="25" t="s">
        <v>31</v>
      </c>
      <c r="D1000" s="25" t="s">
        <v>65</v>
      </c>
      <c r="E1000" s="25">
        <v>4</v>
      </c>
      <c r="F1000" s="25" t="s">
        <v>33</v>
      </c>
      <c r="G1000" s="25">
        <v>52</v>
      </c>
      <c r="H1000" s="25">
        <v>550000</v>
      </c>
      <c r="I1000" s="25">
        <v>1460000</v>
      </c>
      <c r="J1000" s="1">
        <v>5</v>
      </c>
    </row>
  </sheetData>
  <mergeCells count="1">
    <mergeCell ref="K26:V2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4B6D9-E8B4-4290-A1DA-357017CCD19E}">
  <dimension ref="B1:L1000"/>
  <sheetViews>
    <sheetView workbookViewId="0"/>
  </sheetViews>
  <sheetFormatPr defaultRowHeight="14.4" x14ac:dyDescent="0.3"/>
  <cols>
    <col min="1" max="1" width="2.6640625" style="25" customWidth="1"/>
    <col min="2" max="2" width="14.77734375" style="25" bestFit="1" customWidth="1"/>
    <col min="3" max="3" width="11" style="25" bestFit="1" customWidth="1"/>
    <col min="4" max="4" width="8.77734375" style="25" bestFit="1" customWidth="1"/>
    <col min="5" max="5" width="5.21875" style="25" bestFit="1" customWidth="1"/>
    <col min="6" max="6" width="10.88671875" style="25" bestFit="1" customWidth="1"/>
    <col min="7" max="7" width="9" style="25" bestFit="1" customWidth="1"/>
    <col min="8" max="8" width="14.33203125" style="25" bestFit="1" customWidth="1"/>
    <col min="9" max="9" width="8.77734375" style="25" bestFit="1" customWidth="1"/>
    <col min="10" max="10" width="6.88671875" style="25" bestFit="1" customWidth="1"/>
    <col min="11" max="11" width="8.77734375" style="25" bestFit="1" customWidth="1"/>
    <col min="13" max="13" width="20.33203125" style="25" bestFit="1" customWidth="1"/>
    <col min="14" max="14" width="14" style="25" bestFit="1" customWidth="1"/>
    <col min="15" max="15" width="14.88671875" style="25" bestFit="1" customWidth="1"/>
    <col min="16" max="16" width="14" style="25" bestFit="1" customWidth="1"/>
    <col min="17" max="17" width="13.6640625" style="25" bestFit="1" customWidth="1"/>
    <col min="18" max="18" width="14.6640625" style="25" bestFit="1" customWidth="1"/>
    <col min="19" max="19" width="14" style="25" bestFit="1" customWidth="1"/>
    <col min="20" max="16384" width="8.88671875" style="25"/>
  </cols>
  <sheetData>
    <row r="1" spans="2:12" ht="13.8" x14ac:dyDescent="0.25">
      <c r="B1" s="26" t="s">
        <v>0</v>
      </c>
      <c r="C1" s="26" t="s">
        <v>1</v>
      </c>
      <c r="D1" s="26" t="s">
        <v>2</v>
      </c>
      <c r="E1" s="26" t="s">
        <v>3</v>
      </c>
      <c r="F1" s="26" t="s">
        <v>7</v>
      </c>
      <c r="G1" s="26" t="s">
        <v>5</v>
      </c>
      <c r="H1" s="26" t="s">
        <v>15</v>
      </c>
      <c r="I1" s="26" t="s">
        <v>22</v>
      </c>
      <c r="J1" s="26" t="s">
        <v>16</v>
      </c>
      <c r="K1" s="26" t="s">
        <v>20</v>
      </c>
      <c r="L1" s="25"/>
    </row>
    <row r="2" spans="2:12" ht="13.8" x14ac:dyDescent="0.25">
      <c r="B2" s="25">
        <v>1001</v>
      </c>
      <c r="C2" s="27">
        <v>44197</v>
      </c>
      <c r="D2" s="25">
        <v>1410000</v>
      </c>
      <c r="E2" s="25">
        <v>182</v>
      </c>
      <c r="F2" s="25">
        <v>3</v>
      </c>
      <c r="G2" s="25">
        <v>1</v>
      </c>
      <c r="H2" s="25">
        <v>1</v>
      </c>
      <c r="I2" s="25">
        <v>0</v>
      </c>
      <c r="J2" s="25">
        <v>1</v>
      </c>
      <c r="K2" s="25">
        <v>0</v>
      </c>
      <c r="L2" s="25"/>
    </row>
    <row r="3" spans="2:12" ht="13.8" x14ac:dyDescent="0.25">
      <c r="B3" s="25">
        <v>1002</v>
      </c>
      <c r="C3" s="27">
        <v>44197</v>
      </c>
      <c r="D3" s="25">
        <v>1120000</v>
      </c>
      <c r="E3" s="25">
        <v>266</v>
      </c>
      <c r="F3" s="25">
        <v>4</v>
      </c>
      <c r="G3" s="25">
        <v>0</v>
      </c>
      <c r="H3" s="25">
        <v>1</v>
      </c>
      <c r="I3" s="25">
        <v>0</v>
      </c>
      <c r="J3" s="25">
        <v>0</v>
      </c>
      <c r="K3" s="25">
        <v>0</v>
      </c>
      <c r="L3" s="25"/>
    </row>
    <row r="4" spans="2:12" ht="13.8" x14ac:dyDescent="0.25">
      <c r="B4" s="25">
        <v>1003</v>
      </c>
      <c r="C4" s="27">
        <v>44198</v>
      </c>
      <c r="D4" s="25">
        <v>1510000</v>
      </c>
      <c r="E4" s="25">
        <v>222</v>
      </c>
      <c r="F4" s="25">
        <v>3</v>
      </c>
      <c r="G4" s="25">
        <v>1</v>
      </c>
      <c r="H4" s="25">
        <v>1</v>
      </c>
      <c r="I4" s="25">
        <v>0</v>
      </c>
      <c r="J4" s="25">
        <v>0</v>
      </c>
      <c r="K4" s="25">
        <v>1</v>
      </c>
      <c r="L4" s="25"/>
    </row>
    <row r="5" spans="2:12" ht="13.8" x14ac:dyDescent="0.25">
      <c r="B5" s="25">
        <v>1004</v>
      </c>
      <c r="C5" s="27">
        <v>44199</v>
      </c>
      <c r="D5" s="25">
        <v>1220000</v>
      </c>
      <c r="E5" s="25">
        <v>145</v>
      </c>
      <c r="F5" s="25">
        <v>3</v>
      </c>
      <c r="G5" s="25">
        <v>0</v>
      </c>
      <c r="H5" s="25">
        <v>1</v>
      </c>
      <c r="I5" s="25">
        <v>0</v>
      </c>
      <c r="J5" s="25">
        <v>1</v>
      </c>
      <c r="K5" s="25">
        <v>0</v>
      </c>
      <c r="L5" s="25"/>
    </row>
    <row r="6" spans="2:12" ht="13.8" x14ac:dyDescent="0.25">
      <c r="B6" s="25">
        <v>1005</v>
      </c>
      <c r="C6" s="27">
        <v>44200</v>
      </c>
      <c r="D6" s="25">
        <v>1390000</v>
      </c>
      <c r="E6" s="25">
        <v>173</v>
      </c>
      <c r="F6" s="25">
        <v>3</v>
      </c>
      <c r="G6" s="25">
        <v>0</v>
      </c>
      <c r="H6" s="25">
        <v>0</v>
      </c>
      <c r="I6" s="25">
        <v>1</v>
      </c>
      <c r="J6" s="25">
        <v>1</v>
      </c>
      <c r="K6" s="25">
        <v>0</v>
      </c>
      <c r="L6" s="25"/>
    </row>
    <row r="7" spans="2:12" ht="13.8" x14ac:dyDescent="0.25">
      <c r="B7" s="25">
        <v>1006</v>
      </c>
      <c r="C7" s="27">
        <v>44200</v>
      </c>
      <c r="D7" s="25">
        <v>1270000</v>
      </c>
      <c r="E7" s="25">
        <v>271</v>
      </c>
      <c r="F7" s="25">
        <v>3</v>
      </c>
      <c r="G7" s="25">
        <v>1</v>
      </c>
      <c r="H7" s="25">
        <v>0</v>
      </c>
      <c r="I7" s="25">
        <v>1</v>
      </c>
      <c r="J7" s="25">
        <v>0</v>
      </c>
      <c r="K7" s="25">
        <v>0</v>
      </c>
      <c r="L7" s="25"/>
    </row>
    <row r="8" spans="2:12" ht="13.8" x14ac:dyDescent="0.25">
      <c r="B8" s="25">
        <v>1007</v>
      </c>
      <c r="C8" s="27">
        <v>44203</v>
      </c>
      <c r="D8" s="25">
        <v>1780000</v>
      </c>
      <c r="E8" s="25">
        <v>273</v>
      </c>
      <c r="F8" s="25">
        <v>3</v>
      </c>
      <c r="G8" s="25">
        <v>1</v>
      </c>
      <c r="H8" s="25">
        <v>0</v>
      </c>
      <c r="I8" s="25">
        <v>1</v>
      </c>
      <c r="J8" s="25">
        <v>0</v>
      </c>
      <c r="K8" s="25">
        <v>1</v>
      </c>
      <c r="L8" s="25"/>
    </row>
    <row r="9" spans="2:12" ht="13.8" x14ac:dyDescent="0.25">
      <c r="B9" s="25">
        <v>1008</v>
      </c>
      <c r="C9" s="27">
        <v>44204</v>
      </c>
      <c r="D9" s="25">
        <v>1630000</v>
      </c>
      <c r="E9" s="25">
        <v>254</v>
      </c>
      <c r="F9" s="25">
        <v>3</v>
      </c>
      <c r="G9" s="25">
        <v>0</v>
      </c>
      <c r="H9" s="25">
        <v>0</v>
      </c>
      <c r="I9" s="25">
        <v>1</v>
      </c>
      <c r="J9" s="25">
        <v>0</v>
      </c>
      <c r="K9" s="25">
        <v>1</v>
      </c>
      <c r="L9" s="25"/>
    </row>
    <row r="10" spans="2:12" ht="13.8" x14ac:dyDescent="0.25">
      <c r="B10" s="25">
        <v>1009</v>
      </c>
      <c r="C10" s="27">
        <v>44204</v>
      </c>
      <c r="D10" s="25">
        <v>1820000</v>
      </c>
      <c r="E10" s="25">
        <v>265</v>
      </c>
      <c r="F10" s="25">
        <v>3</v>
      </c>
      <c r="G10" s="25">
        <v>1</v>
      </c>
      <c r="H10" s="25">
        <v>0</v>
      </c>
      <c r="I10" s="25">
        <v>1</v>
      </c>
      <c r="J10" s="25">
        <v>0</v>
      </c>
      <c r="K10" s="25">
        <v>1</v>
      </c>
      <c r="L10" s="25"/>
    </row>
    <row r="11" spans="2:12" ht="13.8" x14ac:dyDescent="0.25">
      <c r="B11" s="25">
        <v>1010</v>
      </c>
      <c r="C11" s="27">
        <v>44205</v>
      </c>
      <c r="D11" s="25">
        <v>1320000</v>
      </c>
      <c r="E11" s="25">
        <v>172</v>
      </c>
      <c r="F11" s="25">
        <v>3</v>
      </c>
      <c r="G11" s="25">
        <v>0</v>
      </c>
      <c r="H11" s="25">
        <v>1</v>
      </c>
      <c r="I11" s="25">
        <v>0</v>
      </c>
      <c r="J11" s="25">
        <v>1</v>
      </c>
      <c r="K11" s="25">
        <v>0</v>
      </c>
      <c r="L11" s="25"/>
    </row>
    <row r="12" spans="2:12" ht="13.8" x14ac:dyDescent="0.25">
      <c r="B12" s="25">
        <v>1011</v>
      </c>
      <c r="C12" s="27">
        <v>44205</v>
      </c>
      <c r="D12" s="25">
        <v>1770000</v>
      </c>
      <c r="E12" s="25">
        <v>231</v>
      </c>
      <c r="F12" s="25">
        <v>4</v>
      </c>
      <c r="G12" s="25">
        <v>1</v>
      </c>
      <c r="H12" s="25">
        <v>1</v>
      </c>
      <c r="I12" s="25">
        <v>0</v>
      </c>
      <c r="J12" s="25">
        <v>1</v>
      </c>
      <c r="K12" s="25">
        <v>0</v>
      </c>
      <c r="L12" s="25"/>
    </row>
    <row r="13" spans="2:12" ht="13.8" x14ac:dyDescent="0.25">
      <c r="B13" s="25">
        <v>1012</v>
      </c>
      <c r="C13" s="27">
        <v>44205</v>
      </c>
      <c r="D13" s="25">
        <v>1970000</v>
      </c>
      <c r="E13" s="25">
        <v>230</v>
      </c>
      <c r="F13" s="25">
        <v>4</v>
      </c>
      <c r="G13" s="25">
        <v>0</v>
      </c>
      <c r="H13" s="25">
        <v>0</v>
      </c>
      <c r="I13" s="25">
        <v>1</v>
      </c>
      <c r="J13" s="25">
        <v>1</v>
      </c>
      <c r="K13" s="25">
        <v>0</v>
      </c>
      <c r="L13" s="25"/>
    </row>
    <row r="14" spans="2:12" ht="13.8" x14ac:dyDescent="0.25">
      <c r="B14" s="25">
        <v>1013</v>
      </c>
      <c r="C14" s="27">
        <v>44209</v>
      </c>
      <c r="D14" s="25">
        <v>1370000</v>
      </c>
      <c r="E14" s="25">
        <v>169</v>
      </c>
      <c r="F14" s="25">
        <v>3</v>
      </c>
      <c r="G14" s="25">
        <v>0</v>
      </c>
      <c r="H14" s="25">
        <v>1</v>
      </c>
      <c r="I14" s="25">
        <v>0</v>
      </c>
      <c r="J14" s="25">
        <v>1</v>
      </c>
      <c r="K14" s="25">
        <v>0</v>
      </c>
      <c r="L14" s="25"/>
    </row>
    <row r="15" spans="2:12" ht="13.8" x14ac:dyDescent="0.25">
      <c r="B15" s="25">
        <v>1014</v>
      </c>
      <c r="C15" s="27">
        <v>44209</v>
      </c>
      <c r="D15" s="25">
        <v>2100000</v>
      </c>
      <c r="E15" s="25">
        <v>247</v>
      </c>
      <c r="F15" s="25">
        <v>3</v>
      </c>
      <c r="G15" s="25">
        <v>1</v>
      </c>
      <c r="H15" s="25">
        <v>0</v>
      </c>
      <c r="I15" s="25">
        <v>1</v>
      </c>
      <c r="J15" s="25">
        <v>1</v>
      </c>
      <c r="K15" s="25">
        <v>0</v>
      </c>
      <c r="L15" s="25"/>
    </row>
    <row r="16" spans="2:12" ht="13.8" x14ac:dyDescent="0.25">
      <c r="B16" s="25">
        <v>1015</v>
      </c>
      <c r="C16" s="27">
        <v>44210</v>
      </c>
      <c r="D16" s="25">
        <v>2020000</v>
      </c>
      <c r="E16" s="25">
        <v>232</v>
      </c>
      <c r="F16" s="25">
        <v>3</v>
      </c>
      <c r="G16" s="25">
        <v>1</v>
      </c>
      <c r="H16" s="25">
        <v>0</v>
      </c>
      <c r="I16" s="25">
        <v>1</v>
      </c>
      <c r="J16" s="25">
        <v>1</v>
      </c>
      <c r="K16" s="25">
        <v>0</v>
      </c>
      <c r="L16" s="25"/>
    </row>
    <row r="17" spans="2:12" ht="13.8" x14ac:dyDescent="0.25">
      <c r="B17" s="25">
        <v>1016</v>
      </c>
      <c r="C17" s="27">
        <v>44211</v>
      </c>
      <c r="D17" s="25">
        <v>830000</v>
      </c>
      <c r="E17" s="25">
        <v>185</v>
      </c>
      <c r="F17" s="25">
        <v>4</v>
      </c>
      <c r="G17" s="25">
        <v>0</v>
      </c>
      <c r="H17" s="25">
        <v>0</v>
      </c>
      <c r="I17" s="25">
        <v>1</v>
      </c>
      <c r="J17" s="25">
        <v>0</v>
      </c>
      <c r="K17" s="25">
        <v>0</v>
      </c>
      <c r="L17" s="25"/>
    </row>
    <row r="18" spans="2:12" ht="13.8" x14ac:dyDescent="0.25">
      <c r="B18" s="25">
        <v>1017</v>
      </c>
      <c r="C18" s="27">
        <v>44212</v>
      </c>
      <c r="D18" s="25">
        <v>1140000</v>
      </c>
      <c r="E18" s="25">
        <v>160</v>
      </c>
      <c r="F18" s="25">
        <v>2</v>
      </c>
      <c r="G18" s="25">
        <v>1</v>
      </c>
      <c r="H18" s="25">
        <v>1</v>
      </c>
      <c r="I18" s="25">
        <v>0</v>
      </c>
      <c r="J18" s="25">
        <v>0</v>
      </c>
      <c r="K18" s="25">
        <v>1</v>
      </c>
      <c r="L18" s="25"/>
    </row>
    <row r="19" spans="2:12" ht="13.8" x14ac:dyDescent="0.25">
      <c r="B19" s="25">
        <v>1018</v>
      </c>
      <c r="C19" s="27">
        <v>44216</v>
      </c>
      <c r="D19" s="25">
        <v>1960000</v>
      </c>
      <c r="E19" s="25">
        <v>247</v>
      </c>
      <c r="F19" s="25">
        <v>4</v>
      </c>
      <c r="G19" s="25">
        <v>0</v>
      </c>
      <c r="H19" s="25">
        <v>1</v>
      </c>
      <c r="I19" s="25">
        <v>0</v>
      </c>
      <c r="J19" s="25">
        <v>1</v>
      </c>
      <c r="K19" s="25">
        <v>0</v>
      </c>
      <c r="L19" s="25"/>
    </row>
    <row r="20" spans="2:12" ht="13.8" x14ac:dyDescent="0.25">
      <c r="B20" s="25">
        <v>1019</v>
      </c>
      <c r="C20" s="27">
        <v>44217</v>
      </c>
      <c r="D20" s="25">
        <v>1340000</v>
      </c>
      <c r="E20" s="25">
        <v>158</v>
      </c>
      <c r="F20" s="25">
        <v>2</v>
      </c>
      <c r="G20" s="25">
        <v>0</v>
      </c>
      <c r="H20" s="25">
        <v>0</v>
      </c>
      <c r="I20" s="25">
        <v>1</v>
      </c>
      <c r="J20" s="25">
        <v>1</v>
      </c>
      <c r="K20" s="25">
        <v>0</v>
      </c>
      <c r="L20" s="25"/>
    </row>
    <row r="21" spans="2:12" ht="13.8" x14ac:dyDescent="0.25">
      <c r="B21" s="25">
        <v>1020</v>
      </c>
      <c r="C21" s="27">
        <v>44217</v>
      </c>
      <c r="D21" s="25">
        <v>1490000</v>
      </c>
      <c r="E21" s="25">
        <v>214</v>
      </c>
      <c r="F21" s="25">
        <v>4</v>
      </c>
      <c r="G21" s="25">
        <v>0</v>
      </c>
      <c r="H21" s="25">
        <v>0</v>
      </c>
      <c r="I21" s="25">
        <v>1</v>
      </c>
      <c r="J21" s="25">
        <v>0</v>
      </c>
      <c r="K21" s="25">
        <v>1</v>
      </c>
      <c r="L21" s="25"/>
    </row>
    <row r="22" spans="2:12" ht="13.8" x14ac:dyDescent="0.25">
      <c r="B22" s="25">
        <v>1021</v>
      </c>
      <c r="C22" s="27">
        <v>44217</v>
      </c>
      <c r="D22" s="25">
        <v>1030000</v>
      </c>
      <c r="E22" s="25">
        <v>255</v>
      </c>
      <c r="F22" s="25">
        <v>3</v>
      </c>
      <c r="G22" s="25">
        <v>0</v>
      </c>
      <c r="H22" s="25">
        <v>1</v>
      </c>
      <c r="I22" s="25">
        <v>0</v>
      </c>
      <c r="J22" s="25">
        <v>0</v>
      </c>
      <c r="K22" s="25">
        <v>0</v>
      </c>
      <c r="L22" s="25"/>
    </row>
    <row r="23" spans="2:12" ht="13.8" x14ac:dyDescent="0.25">
      <c r="B23" s="25">
        <v>1022</v>
      </c>
      <c r="C23" s="27">
        <v>44218</v>
      </c>
      <c r="D23" s="25">
        <v>1490000</v>
      </c>
      <c r="E23" s="25">
        <v>249</v>
      </c>
      <c r="F23" s="25">
        <v>4</v>
      </c>
      <c r="G23" s="25">
        <v>0</v>
      </c>
      <c r="H23" s="25">
        <v>0</v>
      </c>
      <c r="I23" s="25">
        <v>0</v>
      </c>
      <c r="J23" s="25">
        <v>0</v>
      </c>
      <c r="K23" s="25">
        <v>1</v>
      </c>
      <c r="L23" s="25"/>
    </row>
    <row r="24" spans="2:12" ht="13.8" x14ac:dyDescent="0.25">
      <c r="B24" s="25">
        <v>1023</v>
      </c>
      <c r="C24" s="27">
        <v>44219</v>
      </c>
      <c r="D24" s="25">
        <v>1460000</v>
      </c>
      <c r="E24" s="25">
        <v>181</v>
      </c>
      <c r="F24" s="25">
        <v>3</v>
      </c>
      <c r="G24" s="25">
        <v>0</v>
      </c>
      <c r="H24" s="25">
        <v>0</v>
      </c>
      <c r="I24" s="25">
        <v>1</v>
      </c>
      <c r="J24" s="25">
        <v>1</v>
      </c>
      <c r="K24" s="25">
        <v>0</v>
      </c>
      <c r="L24" s="25"/>
    </row>
    <row r="25" spans="2:12" ht="13.8" x14ac:dyDescent="0.25">
      <c r="B25" s="25">
        <v>1024</v>
      </c>
      <c r="C25" s="27">
        <v>44222</v>
      </c>
      <c r="D25" s="25">
        <v>1120000</v>
      </c>
      <c r="E25" s="25">
        <v>173</v>
      </c>
      <c r="F25" s="25">
        <v>3</v>
      </c>
      <c r="G25" s="25">
        <v>0</v>
      </c>
      <c r="H25" s="25">
        <v>0</v>
      </c>
      <c r="I25" s="25">
        <v>0</v>
      </c>
      <c r="J25" s="25">
        <v>0</v>
      </c>
      <c r="K25" s="25">
        <v>1</v>
      </c>
      <c r="L25" s="25"/>
    </row>
    <row r="26" spans="2:12" ht="13.8" x14ac:dyDescent="0.25">
      <c r="B26" s="25">
        <v>1025</v>
      </c>
      <c r="C26" s="27">
        <v>44222</v>
      </c>
      <c r="D26" s="25">
        <v>900000</v>
      </c>
      <c r="E26" s="25">
        <v>229</v>
      </c>
      <c r="F26" s="25">
        <v>4</v>
      </c>
      <c r="G26" s="25">
        <v>1</v>
      </c>
      <c r="H26" s="25">
        <v>0</v>
      </c>
      <c r="I26" s="25">
        <v>0</v>
      </c>
      <c r="J26" s="25">
        <v>0</v>
      </c>
      <c r="K26" s="25">
        <v>0</v>
      </c>
      <c r="L26" s="25"/>
    </row>
    <row r="27" spans="2:12" ht="13.8" x14ac:dyDescent="0.25">
      <c r="B27" s="25">
        <v>1026</v>
      </c>
      <c r="C27" s="27">
        <v>44223</v>
      </c>
      <c r="D27" s="25">
        <v>1700000</v>
      </c>
      <c r="E27" s="25">
        <v>212</v>
      </c>
      <c r="F27" s="25">
        <v>4</v>
      </c>
      <c r="G27" s="25">
        <v>0</v>
      </c>
      <c r="H27" s="25">
        <v>0</v>
      </c>
      <c r="I27" s="25">
        <v>0</v>
      </c>
      <c r="J27" s="25">
        <v>1</v>
      </c>
      <c r="K27" s="25">
        <v>0</v>
      </c>
      <c r="L27" s="25"/>
    </row>
    <row r="28" spans="2:12" ht="13.8" x14ac:dyDescent="0.25">
      <c r="B28" s="25">
        <v>1027</v>
      </c>
      <c r="C28" s="27">
        <v>44223</v>
      </c>
      <c r="D28" s="25">
        <v>1090000</v>
      </c>
      <c r="E28" s="25">
        <v>138</v>
      </c>
      <c r="F28" s="25">
        <v>3</v>
      </c>
      <c r="G28" s="25">
        <v>0</v>
      </c>
      <c r="H28" s="25">
        <v>0</v>
      </c>
      <c r="I28" s="25">
        <v>0</v>
      </c>
      <c r="J28" s="25">
        <v>1</v>
      </c>
      <c r="K28" s="25">
        <v>0</v>
      </c>
      <c r="L28" s="25"/>
    </row>
    <row r="29" spans="2:12" ht="13.8" x14ac:dyDescent="0.25">
      <c r="B29" s="25">
        <v>1028</v>
      </c>
      <c r="C29" s="27">
        <v>44225</v>
      </c>
      <c r="D29" s="25">
        <v>790000</v>
      </c>
      <c r="E29" s="25">
        <v>188</v>
      </c>
      <c r="F29" s="25">
        <v>3</v>
      </c>
      <c r="G29" s="25">
        <v>1</v>
      </c>
      <c r="H29" s="25">
        <v>0</v>
      </c>
      <c r="I29" s="25">
        <v>0</v>
      </c>
      <c r="J29" s="25">
        <v>0</v>
      </c>
      <c r="K29" s="25">
        <v>0</v>
      </c>
      <c r="L29" s="25"/>
    </row>
    <row r="30" spans="2:12" ht="13.8" x14ac:dyDescent="0.25">
      <c r="B30" s="25">
        <v>1029</v>
      </c>
      <c r="C30" s="27">
        <v>44225</v>
      </c>
      <c r="D30" s="25">
        <v>1120000</v>
      </c>
      <c r="E30" s="25">
        <v>172</v>
      </c>
      <c r="F30" s="25">
        <v>3</v>
      </c>
      <c r="G30" s="25">
        <v>0</v>
      </c>
      <c r="H30" s="25">
        <v>0</v>
      </c>
      <c r="I30" s="25">
        <v>1</v>
      </c>
      <c r="J30" s="25">
        <v>0</v>
      </c>
      <c r="K30" s="25">
        <v>1</v>
      </c>
      <c r="L30" s="25"/>
    </row>
    <row r="31" spans="2:12" ht="13.8" x14ac:dyDescent="0.25">
      <c r="B31" s="25">
        <v>1030</v>
      </c>
      <c r="C31" s="27">
        <v>44225</v>
      </c>
      <c r="D31" s="25">
        <v>1770000</v>
      </c>
      <c r="E31" s="25">
        <v>205</v>
      </c>
      <c r="F31" s="25">
        <v>4</v>
      </c>
      <c r="G31" s="25">
        <v>0</v>
      </c>
      <c r="H31" s="25">
        <v>0</v>
      </c>
      <c r="I31" s="25">
        <v>1</v>
      </c>
      <c r="J31" s="25">
        <v>1</v>
      </c>
      <c r="K31" s="25">
        <v>0</v>
      </c>
      <c r="L31" s="25"/>
    </row>
    <row r="32" spans="2:12" ht="13.8" x14ac:dyDescent="0.25">
      <c r="B32" s="25">
        <v>1031</v>
      </c>
      <c r="C32" s="27">
        <v>44227</v>
      </c>
      <c r="D32" s="25">
        <v>1950000</v>
      </c>
      <c r="E32" s="25">
        <v>226</v>
      </c>
      <c r="F32" s="25">
        <v>4</v>
      </c>
      <c r="G32" s="25">
        <v>1</v>
      </c>
      <c r="H32" s="25">
        <v>0</v>
      </c>
      <c r="I32" s="25">
        <v>1</v>
      </c>
      <c r="J32" s="25">
        <v>1</v>
      </c>
      <c r="K32" s="25">
        <v>0</v>
      </c>
      <c r="L32" s="25"/>
    </row>
    <row r="33" spans="2:12" ht="13.8" x14ac:dyDescent="0.25">
      <c r="B33" s="25">
        <v>1032</v>
      </c>
      <c r="C33" s="27">
        <v>44227</v>
      </c>
      <c r="D33" s="25">
        <v>2050000</v>
      </c>
      <c r="E33" s="25">
        <v>240</v>
      </c>
      <c r="F33" s="25">
        <v>3</v>
      </c>
      <c r="G33" s="25">
        <v>0</v>
      </c>
      <c r="H33" s="25">
        <v>0</v>
      </c>
      <c r="I33" s="25">
        <v>1</v>
      </c>
      <c r="J33" s="25">
        <v>1</v>
      </c>
      <c r="K33" s="25">
        <v>0</v>
      </c>
      <c r="L33" s="25"/>
    </row>
    <row r="34" spans="2:12" ht="13.8" x14ac:dyDescent="0.25">
      <c r="B34" s="25">
        <v>1033</v>
      </c>
      <c r="C34" s="27">
        <v>44227</v>
      </c>
      <c r="D34" s="25">
        <v>870000</v>
      </c>
      <c r="E34" s="25">
        <v>192</v>
      </c>
      <c r="F34" s="25">
        <v>3</v>
      </c>
      <c r="G34" s="25">
        <v>1</v>
      </c>
      <c r="H34" s="25">
        <v>0</v>
      </c>
      <c r="I34" s="25">
        <v>1</v>
      </c>
      <c r="J34" s="25">
        <v>0</v>
      </c>
      <c r="K34" s="25">
        <v>0</v>
      </c>
      <c r="L34" s="25"/>
    </row>
    <row r="35" spans="2:12" ht="13.8" x14ac:dyDescent="0.25">
      <c r="B35" s="25">
        <v>1034</v>
      </c>
      <c r="C35" s="27">
        <v>44228</v>
      </c>
      <c r="D35" s="25">
        <v>1670000</v>
      </c>
      <c r="E35" s="25">
        <v>204</v>
      </c>
      <c r="F35" s="25">
        <v>3</v>
      </c>
      <c r="G35" s="25">
        <v>1</v>
      </c>
      <c r="H35" s="25">
        <v>0</v>
      </c>
      <c r="I35" s="25">
        <v>0</v>
      </c>
      <c r="J35" s="25">
        <v>1</v>
      </c>
      <c r="K35" s="25">
        <v>0</v>
      </c>
      <c r="L35" s="25"/>
    </row>
    <row r="36" spans="2:12" ht="13.8" x14ac:dyDescent="0.25">
      <c r="B36" s="25">
        <v>1035</v>
      </c>
      <c r="C36" s="27">
        <v>44228</v>
      </c>
      <c r="D36" s="25">
        <v>770000</v>
      </c>
      <c r="E36" s="25">
        <v>176</v>
      </c>
      <c r="F36" s="25">
        <v>4</v>
      </c>
      <c r="G36" s="25">
        <v>1</v>
      </c>
      <c r="H36" s="25">
        <v>1</v>
      </c>
      <c r="I36" s="25">
        <v>0</v>
      </c>
      <c r="J36" s="25">
        <v>0</v>
      </c>
      <c r="K36" s="25">
        <v>0</v>
      </c>
      <c r="L36" s="25"/>
    </row>
    <row r="37" spans="2:12" ht="13.8" x14ac:dyDescent="0.25">
      <c r="B37" s="25">
        <v>1036</v>
      </c>
      <c r="C37" s="27">
        <v>44229</v>
      </c>
      <c r="D37" s="25">
        <v>760000</v>
      </c>
      <c r="E37" s="25">
        <v>167</v>
      </c>
      <c r="F37" s="25">
        <v>4</v>
      </c>
      <c r="G37" s="25">
        <v>0</v>
      </c>
      <c r="H37" s="25">
        <v>0</v>
      </c>
      <c r="I37" s="25">
        <v>0</v>
      </c>
      <c r="J37" s="25">
        <v>0</v>
      </c>
      <c r="K37" s="25">
        <v>0</v>
      </c>
      <c r="L37" s="25"/>
    </row>
    <row r="38" spans="2:12" ht="13.8" x14ac:dyDescent="0.25">
      <c r="B38" s="25">
        <v>1037</v>
      </c>
      <c r="C38" s="27">
        <v>44229</v>
      </c>
      <c r="D38" s="25">
        <v>680000</v>
      </c>
      <c r="E38" s="25">
        <v>148</v>
      </c>
      <c r="F38" s="25">
        <v>3</v>
      </c>
      <c r="G38" s="25">
        <v>0</v>
      </c>
      <c r="H38" s="25">
        <v>1</v>
      </c>
      <c r="I38" s="25">
        <v>0</v>
      </c>
      <c r="J38" s="25">
        <v>0</v>
      </c>
      <c r="K38" s="25">
        <v>0</v>
      </c>
      <c r="L38" s="25"/>
    </row>
    <row r="39" spans="2:12" ht="13.8" x14ac:dyDescent="0.25">
      <c r="B39" s="25">
        <v>1038</v>
      </c>
      <c r="C39" s="27">
        <v>44231</v>
      </c>
      <c r="D39" s="25">
        <v>1210000</v>
      </c>
      <c r="E39" s="25">
        <v>197</v>
      </c>
      <c r="F39" s="25">
        <v>3</v>
      </c>
      <c r="G39" s="25">
        <v>0</v>
      </c>
      <c r="H39" s="25">
        <v>0</v>
      </c>
      <c r="I39" s="25">
        <v>0</v>
      </c>
      <c r="J39" s="25">
        <v>0</v>
      </c>
      <c r="K39" s="25">
        <v>1</v>
      </c>
      <c r="L39" s="25"/>
    </row>
    <row r="40" spans="2:12" ht="13.8" x14ac:dyDescent="0.25">
      <c r="B40" s="25">
        <v>1039</v>
      </c>
      <c r="C40" s="27">
        <v>44232</v>
      </c>
      <c r="D40" s="25">
        <v>1920000</v>
      </c>
      <c r="E40" s="25">
        <v>227</v>
      </c>
      <c r="F40" s="25">
        <v>3</v>
      </c>
      <c r="G40" s="25">
        <v>1</v>
      </c>
      <c r="H40" s="25">
        <v>0</v>
      </c>
      <c r="I40" s="25">
        <v>0</v>
      </c>
      <c r="J40" s="25">
        <v>1</v>
      </c>
      <c r="K40" s="25">
        <v>0</v>
      </c>
      <c r="L40" s="25"/>
    </row>
    <row r="41" spans="2:12" ht="13.8" x14ac:dyDescent="0.25">
      <c r="B41" s="25">
        <v>1040</v>
      </c>
      <c r="C41" s="27">
        <v>44234</v>
      </c>
      <c r="D41" s="25">
        <v>1500000</v>
      </c>
      <c r="E41" s="25">
        <v>213</v>
      </c>
      <c r="F41" s="25">
        <v>3</v>
      </c>
      <c r="G41" s="25">
        <v>1</v>
      </c>
      <c r="H41" s="25">
        <v>0</v>
      </c>
      <c r="I41" s="25">
        <v>1</v>
      </c>
      <c r="J41" s="25">
        <v>0</v>
      </c>
      <c r="K41" s="25">
        <v>1</v>
      </c>
      <c r="L41" s="25"/>
    </row>
    <row r="42" spans="2:12" ht="13.8" x14ac:dyDescent="0.25">
      <c r="B42" s="25">
        <v>1041</v>
      </c>
      <c r="C42" s="27">
        <v>44236</v>
      </c>
      <c r="D42" s="25">
        <v>1370000</v>
      </c>
      <c r="E42" s="25">
        <v>204</v>
      </c>
      <c r="F42" s="25">
        <v>4</v>
      </c>
      <c r="G42" s="25">
        <v>1</v>
      </c>
      <c r="H42" s="25">
        <v>0</v>
      </c>
      <c r="I42" s="25">
        <v>0</v>
      </c>
      <c r="J42" s="25">
        <v>0</v>
      </c>
      <c r="K42" s="25">
        <v>1</v>
      </c>
      <c r="L42" s="25"/>
    </row>
    <row r="43" spans="2:12" ht="13.8" x14ac:dyDescent="0.25">
      <c r="B43" s="25">
        <v>1042</v>
      </c>
      <c r="C43" s="27">
        <v>44236</v>
      </c>
      <c r="D43" s="25">
        <v>2120000</v>
      </c>
      <c r="E43" s="25">
        <v>261</v>
      </c>
      <c r="F43" s="25">
        <v>3</v>
      </c>
      <c r="G43" s="25">
        <v>1</v>
      </c>
      <c r="H43" s="25">
        <v>0</v>
      </c>
      <c r="I43" s="25">
        <v>0</v>
      </c>
      <c r="J43" s="25">
        <v>1</v>
      </c>
      <c r="K43" s="25">
        <v>0</v>
      </c>
      <c r="L43" s="25"/>
    </row>
    <row r="44" spans="2:12" ht="13.8" x14ac:dyDescent="0.25">
      <c r="B44" s="25">
        <v>1043</v>
      </c>
      <c r="C44" s="27">
        <v>44237</v>
      </c>
      <c r="D44" s="25">
        <v>980000</v>
      </c>
      <c r="E44" s="25">
        <v>225</v>
      </c>
      <c r="F44" s="25">
        <v>4</v>
      </c>
      <c r="G44" s="25">
        <v>0</v>
      </c>
      <c r="H44" s="25">
        <v>1</v>
      </c>
      <c r="I44" s="25">
        <v>0</v>
      </c>
      <c r="J44" s="25">
        <v>0</v>
      </c>
      <c r="K44" s="25">
        <v>0</v>
      </c>
      <c r="L44" s="25"/>
    </row>
    <row r="45" spans="2:12" ht="13.8" x14ac:dyDescent="0.25">
      <c r="B45" s="25">
        <v>1044</v>
      </c>
      <c r="C45" s="27">
        <v>44237</v>
      </c>
      <c r="D45" s="25">
        <v>910000</v>
      </c>
      <c r="E45" s="25">
        <v>192</v>
      </c>
      <c r="F45" s="25">
        <v>2</v>
      </c>
      <c r="G45" s="25">
        <v>0</v>
      </c>
      <c r="H45" s="25">
        <v>0</v>
      </c>
      <c r="I45" s="25">
        <v>1</v>
      </c>
      <c r="J45" s="25">
        <v>0</v>
      </c>
      <c r="K45" s="25">
        <v>0</v>
      </c>
      <c r="L45" s="25"/>
    </row>
    <row r="46" spans="2:12" ht="13.8" x14ac:dyDescent="0.25">
      <c r="B46" s="25">
        <v>1045</v>
      </c>
      <c r="C46" s="27">
        <v>44238</v>
      </c>
      <c r="D46" s="25">
        <v>1110000</v>
      </c>
      <c r="E46" s="25">
        <v>169</v>
      </c>
      <c r="F46" s="25">
        <v>4</v>
      </c>
      <c r="G46" s="25">
        <v>0</v>
      </c>
      <c r="H46" s="25">
        <v>1</v>
      </c>
      <c r="I46" s="25">
        <v>0</v>
      </c>
      <c r="J46" s="25">
        <v>0</v>
      </c>
      <c r="K46" s="25">
        <v>1</v>
      </c>
      <c r="L46" s="25"/>
    </row>
    <row r="47" spans="2:12" ht="13.8" x14ac:dyDescent="0.25">
      <c r="B47" s="25">
        <v>1046</v>
      </c>
      <c r="C47" s="27">
        <v>44238</v>
      </c>
      <c r="D47" s="25">
        <v>2290000</v>
      </c>
      <c r="E47" s="25">
        <v>263</v>
      </c>
      <c r="F47" s="25">
        <v>4</v>
      </c>
      <c r="G47" s="25">
        <v>1</v>
      </c>
      <c r="H47" s="25">
        <v>0</v>
      </c>
      <c r="I47" s="25">
        <v>1</v>
      </c>
      <c r="J47" s="25">
        <v>1</v>
      </c>
      <c r="K47" s="25">
        <v>0</v>
      </c>
      <c r="L47" s="25"/>
    </row>
    <row r="48" spans="2:12" ht="13.8" x14ac:dyDescent="0.25">
      <c r="B48" s="25">
        <v>1047</v>
      </c>
      <c r="C48" s="27">
        <v>44238</v>
      </c>
      <c r="D48" s="25">
        <v>1810000</v>
      </c>
      <c r="E48" s="25">
        <v>258</v>
      </c>
      <c r="F48" s="25">
        <v>3</v>
      </c>
      <c r="G48" s="25">
        <v>1</v>
      </c>
      <c r="H48" s="25">
        <v>0</v>
      </c>
      <c r="I48" s="25">
        <v>1</v>
      </c>
      <c r="J48" s="25">
        <v>0</v>
      </c>
      <c r="K48" s="25">
        <v>1</v>
      </c>
      <c r="L48" s="25"/>
    </row>
    <row r="49" spans="2:12" ht="13.8" x14ac:dyDescent="0.25">
      <c r="B49" s="25">
        <v>1048</v>
      </c>
      <c r="C49" s="27">
        <v>44239</v>
      </c>
      <c r="D49" s="25">
        <v>2270000</v>
      </c>
      <c r="E49" s="25">
        <v>275</v>
      </c>
      <c r="F49" s="25">
        <v>3</v>
      </c>
      <c r="G49" s="25">
        <v>1</v>
      </c>
      <c r="H49" s="25">
        <v>0</v>
      </c>
      <c r="I49" s="25">
        <v>0</v>
      </c>
      <c r="J49" s="25">
        <v>1</v>
      </c>
      <c r="K49" s="25">
        <v>0</v>
      </c>
      <c r="L49" s="25"/>
    </row>
    <row r="50" spans="2:12" ht="13.8" x14ac:dyDescent="0.25">
      <c r="B50" s="25">
        <v>1049</v>
      </c>
      <c r="C50" s="27">
        <v>44239</v>
      </c>
      <c r="D50" s="25">
        <v>840000</v>
      </c>
      <c r="E50" s="25">
        <v>187</v>
      </c>
      <c r="F50" s="25">
        <v>3</v>
      </c>
      <c r="G50" s="25">
        <v>0</v>
      </c>
      <c r="H50" s="25">
        <v>0</v>
      </c>
      <c r="I50" s="25">
        <v>1</v>
      </c>
      <c r="J50" s="25">
        <v>0</v>
      </c>
      <c r="K50" s="25">
        <v>0</v>
      </c>
      <c r="L50" s="25"/>
    </row>
    <row r="51" spans="2:12" ht="13.8" x14ac:dyDescent="0.25">
      <c r="B51" s="25">
        <v>1050</v>
      </c>
      <c r="C51" s="27">
        <v>44239</v>
      </c>
      <c r="D51" s="25">
        <v>1750000</v>
      </c>
      <c r="E51" s="25">
        <v>271</v>
      </c>
      <c r="F51" s="25">
        <v>3</v>
      </c>
      <c r="G51" s="25">
        <v>0</v>
      </c>
      <c r="H51" s="25">
        <v>1</v>
      </c>
      <c r="I51" s="25">
        <v>0</v>
      </c>
      <c r="J51" s="25">
        <v>0</v>
      </c>
      <c r="K51" s="25">
        <v>1</v>
      </c>
      <c r="L51" s="25"/>
    </row>
    <row r="52" spans="2:12" ht="13.8" x14ac:dyDescent="0.25">
      <c r="B52" s="25">
        <v>1051</v>
      </c>
      <c r="C52" s="27">
        <v>44241</v>
      </c>
      <c r="D52" s="25">
        <v>1890000</v>
      </c>
      <c r="E52" s="25">
        <v>275</v>
      </c>
      <c r="F52" s="25">
        <v>3</v>
      </c>
      <c r="G52" s="25">
        <v>1</v>
      </c>
      <c r="H52" s="25">
        <v>1</v>
      </c>
      <c r="I52" s="25">
        <v>0</v>
      </c>
      <c r="J52" s="25">
        <v>0</v>
      </c>
      <c r="K52" s="25">
        <v>1</v>
      </c>
      <c r="L52" s="25"/>
    </row>
    <row r="53" spans="2:12" ht="13.8" x14ac:dyDescent="0.25">
      <c r="B53" s="25">
        <v>1052</v>
      </c>
      <c r="C53" s="27">
        <v>44241</v>
      </c>
      <c r="D53" s="25">
        <v>1640000</v>
      </c>
      <c r="E53" s="25">
        <v>251</v>
      </c>
      <c r="F53" s="25">
        <v>4</v>
      </c>
      <c r="G53" s="25">
        <v>1</v>
      </c>
      <c r="H53" s="25">
        <v>0</v>
      </c>
      <c r="I53" s="25">
        <v>0</v>
      </c>
      <c r="J53" s="25">
        <v>0</v>
      </c>
      <c r="K53" s="25">
        <v>1</v>
      </c>
      <c r="L53" s="25"/>
    </row>
    <row r="54" spans="2:12" ht="13.8" x14ac:dyDescent="0.25">
      <c r="B54" s="25">
        <v>1053</v>
      </c>
      <c r="C54" s="27">
        <v>44242</v>
      </c>
      <c r="D54" s="25">
        <v>2270000</v>
      </c>
      <c r="E54" s="25">
        <v>266</v>
      </c>
      <c r="F54" s="25">
        <v>3</v>
      </c>
      <c r="G54" s="25">
        <v>1</v>
      </c>
      <c r="H54" s="25">
        <v>1</v>
      </c>
      <c r="I54" s="25">
        <v>0</v>
      </c>
      <c r="J54" s="25">
        <v>1</v>
      </c>
      <c r="K54" s="25">
        <v>0</v>
      </c>
      <c r="L54" s="25"/>
    </row>
    <row r="55" spans="2:12" ht="13.8" x14ac:dyDescent="0.25">
      <c r="B55" s="25">
        <v>1054</v>
      </c>
      <c r="C55" s="27">
        <v>44242</v>
      </c>
      <c r="D55" s="25">
        <v>1100000</v>
      </c>
      <c r="E55" s="25">
        <v>257</v>
      </c>
      <c r="F55" s="25">
        <v>4</v>
      </c>
      <c r="G55" s="25">
        <v>0</v>
      </c>
      <c r="H55" s="25">
        <v>0</v>
      </c>
      <c r="I55" s="25">
        <v>0</v>
      </c>
      <c r="J55" s="25">
        <v>0</v>
      </c>
      <c r="K55" s="25">
        <v>0</v>
      </c>
      <c r="L55" s="25"/>
    </row>
    <row r="56" spans="2:12" ht="13.8" x14ac:dyDescent="0.25">
      <c r="B56" s="25">
        <v>1055</v>
      </c>
      <c r="C56" s="27">
        <v>44243</v>
      </c>
      <c r="D56" s="25">
        <v>1080000</v>
      </c>
      <c r="E56" s="25">
        <v>244</v>
      </c>
      <c r="F56" s="25">
        <v>4</v>
      </c>
      <c r="G56" s="25">
        <v>0</v>
      </c>
      <c r="H56" s="25">
        <v>1</v>
      </c>
      <c r="I56" s="25">
        <v>0</v>
      </c>
      <c r="J56" s="25">
        <v>0</v>
      </c>
      <c r="K56" s="25">
        <v>0</v>
      </c>
      <c r="L56" s="25"/>
    </row>
    <row r="57" spans="2:12" ht="13.8" x14ac:dyDescent="0.25">
      <c r="B57" s="25">
        <v>1056</v>
      </c>
      <c r="C57" s="27">
        <v>44244</v>
      </c>
      <c r="D57" s="25">
        <v>1200000</v>
      </c>
      <c r="E57" s="25">
        <v>145</v>
      </c>
      <c r="F57" s="25">
        <v>3</v>
      </c>
      <c r="G57" s="25">
        <v>0</v>
      </c>
      <c r="H57" s="25">
        <v>1</v>
      </c>
      <c r="I57" s="25">
        <v>0</v>
      </c>
      <c r="J57" s="25">
        <v>1</v>
      </c>
      <c r="K57" s="25">
        <v>0</v>
      </c>
      <c r="L57" s="25"/>
    </row>
    <row r="58" spans="2:12" ht="13.8" x14ac:dyDescent="0.25">
      <c r="B58" s="25">
        <v>1057</v>
      </c>
      <c r="C58" s="27">
        <v>44245</v>
      </c>
      <c r="D58" s="25">
        <v>1420000</v>
      </c>
      <c r="E58" s="25">
        <v>176</v>
      </c>
      <c r="F58" s="25">
        <v>2</v>
      </c>
      <c r="G58" s="25">
        <v>1</v>
      </c>
      <c r="H58" s="25">
        <v>1</v>
      </c>
      <c r="I58" s="25">
        <v>0</v>
      </c>
      <c r="J58" s="25">
        <v>1</v>
      </c>
      <c r="K58" s="25">
        <v>0</v>
      </c>
      <c r="L58" s="25"/>
    </row>
    <row r="59" spans="2:12" ht="13.8" x14ac:dyDescent="0.25">
      <c r="B59" s="25">
        <v>1058</v>
      </c>
      <c r="C59" s="27">
        <v>44248</v>
      </c>
      <c r="D59" s="25">
        <v>1800000</v>
      </c>
      <c r="E59" s="25">
        <v>232</v>
      </c>
      <c r="F59" s="25">
        <v>4</v>
      </c>
      <c r="G59" s="25">
        <v>1</v>
      </c>
      <c r="H59" s="25">
        <v>0</v>
      </c>
      <c r="I59" s="25">
        <v>0</v>
      </c>
      <c r="J59" s="25">
        <v>1</v>
      </c>
      <c r="K59" s="25">
        <v>0</v>
      </c>
      <c r="L59" s="25"/>
    </row>
    <row r="60" spans="2:12" ht="13.8" x14ac:dyDescent="0.25">
      <c r="B60" s="25">
        <v>1059</v>
      </c>
      <c r="C60" s="27">
        <v>44248</v>
      </c>
      <c r="D60" s="25">
        <v>2180000</v>
      </c>
      <c r="E60" s="25">
        <v>271</v>
      </c>
      <c r="F60" s="25">
        <v>3</v>
      </c>
      <c r="G60" s="25">
        <v>0</v>
      </c>
      <c r="H60" s="25">
        <v>0</v>
      </c>
      <c r="I60" s="25">
        <v>1</v>
      </c>
      <c r="J60" s="25">
        <v>1</v>
      </c>
      <c r="K60" s="25">
        <v>0</v>
      </c>
      <c r="L60" s="25"/>
    </row>
    <row r="61" spans="2:12" ht="13.8" x14ac:dyDescent="0.25">
      <c r="B61" s="25">
        <v>1060</v>
      </c>
      <c r="C61" s="27">
        <v>44248</v>
      </c>
      <c r="D61" s="25">
        <v>1550000</v>
      </c>
      <c r="E61" s="25">
        <v>256</v>
      </c>
      <c r="F61" s="25">
        <v>3</v>
      </c>
      <c r="G61" s="25">
        <v>0</v>
      </c>
      <c r="H61" s="25">
        <v>0</v>
      </c>
      <c r="I61" s="25">
        <v>0</v>
      </c>
      <c r="J61" s="25">
        <v>0</v>
      </c>
      <c r="K61" s="25">
        <v>1</v>
      </c>
      <c r="L61" s="25"/>
    </row>
    <row r="62" spans="2:12" ht="13.8" x14ac:dyDescent="0.25">
      <c r="B62" s="25">
        <v>1061</v>
      </c>
      <c r="C62" s="27">
        <v>44249</v>
      </c>
      <c r="D62" s="25">
        <v>1180000</v>
      </c>
      <c r="E62" s="25">
        <v>249</v>
      </c>
      <c r="F62" s="25">
        <v>4</v>
      </c>
      <c r="G62" s="25">
        <v>1</v>
      </c>
      <c r="H62" s="25">
        <v>0</v>
      </c>
      <c r="I62" s="25">
        <v>1</v>
      </c>
      <c r="J62" s="25">
        <v>0</v>
      </c>
      <c r="K62" s="25">
        <v>0</v>
      </c>
      <c r="L62" s="25"/>
    </row>
    <row r="63" spans="2:12" ht="13.8" x14ac:dyDescent="0.25">
      <c r="B63" s="25">
        <v>1062</v>
      </c>
      <c r="C63" s="27">
        <v>44249</v>
      </c>
      <c r="D63" s="25">
        <v>980000</v>
      </c>
      <c r="E63" s="25">
        <v>207</v>
      </c>
      <c r="F63" s="25">
        <v>4</v>
      </c>
      <c r="G63" s="25">
        <v>1</v>
      </c>
      <c r="H63" s="25">
        <v>0</v>
      </c>
      <c r="I63" s="25">
        <v>1</v>
      </c>
      <c r="J63" s="25">
        <v>0</v>
      </c>
      <c r="K63" s="25">
        <v>0</v>
      </c>
      <c r="L63" s="25"/>
    </row>
    <row r="64" spans="2:12" ht="13.8" x14ac:dyDescent="0.25">
      <c r="B64" s="25">
        <v>1063</v>
      </c>
      <c r="C64" s="27">
        <v>44251</v>
      </c>
      <c r="D64" s="25">
        <v>1180000</v>
      </c>
      <c r="E64" s="25">
        <v>168</v>
      </c>
      <c r="F64" s="25">
        <v>2</v>
      </c>
      <c r="G64" s="25">
        <v>0</v>
      </c>
      <c r="H64" s="25">
        <v>0</v>
      </c>
      <c r="I64" s="25">
        <v>1</v>
      </c>
      <c r="J64" s="25">
        <v>0</v>
      </c>
      <c r="K64" s="25">
        <v>1</v>
      </c>
      <c r="L64" s="25"/>
    </row>
    <row r="65" spans="2:12" ht="13.8" x14ac:dyDescent="0.25">
      <c r="B65" s="25">
        <v>1064</v>
      </c>
      <c r="C65" s="27">
        <v>44252</v>
      </c>
      <c r="D65" s="25">
        <v>1070000</v>
      </c>
      <c r="E65" s="25">
        <v>247</v>
      </c>
      <c r="F65" s="25">
        <v>4</v>
      </c>
      <c r="G65" s="25">
        <v>1</v>
      </c>
      <c r="H65" s="25">
        <v>0</v>
      </c>
      <c r="I65" s="25">
        <v>0</v>
      </c>
      <c r="J65" s="25">
        <v>0</v>
      </c>
      <c r="K65" s="25">
        <v>0</v>
      </c>
      <c r="L65" s="25"/>
    </row>
    <row r="66" spans="2:12" ht="13.8" x14ac:dyDescent="0.25">
      <c r="B66" s="25">
        <v>1065</v>
      </c>
      <c r="C66" s="27">
        <v>44253</v>
      </c>
      <c r="D66" s="25">
        <v>2100000</v>
      </c>
      <c r="E66" s="25">
        <v>266</v>
      </c>
      <c r="F66" s="25">
        <v>4</v>
      </c>
      <c r="G66" s="25">
        <v>0</v>
      </c>
      <c r="H66" s="25">
        <v>0</v>
      </c>
      <c r="I66" s="25">
        <v>0</v>
      </c>
      <c r="J66" s="25">
        <v>1</v>
      </c>
      <c r="K66" s="25">
        <v>0</v>
      </c>
      <c r="L66" s="25"/>
    </row>
    <row r="67" spans="2:12" ht="13.8" x14ac:dyDescent="0.25">
      <c r="B67" s="25">
        <v>1066</v>
      </c>
      <c r="C67" s="27">
        <v>44253</v>
      </c>
      <c r="D67" s="25">
        <v>1900000</v>
      </c>
      <c r="E67" s="25">
        <v>213</v>
      </c>
      <c r="F67" s="25">
        <v>4</v>
      </c>
      <c r="G67" s="25">
        <v>0</v>
      </c>
      <c r="H67" s="25">
        <v>0</v>
      </c>
      <c r="I67" s="25">
        <v>1</v>
      </c>
      <c r="J67" s="25">
        <v>1</v>
      </c>
      <c r="K67" s="25">
        <v>0</v>
      </c>
      <c r="L67" s="25"/>
    </row>
    <row r="68" spans="2:12" ht="13.8" x14ac:dyDescent="0.25">
      <c r="B68" s="25">
        <v>1067</v>
      </c>
      <c r="C68" s="27">
        <v>44253</v>
      </c>
      <c r="D68" s="25">
        <v>1050000</v>
      </c>
      <c r="E68" s="25">
        <v>150</v>
      </c>
      <c r="F68" s="25">
        <v>4</v>
      </c>
      <c r="G68" s="25">
        <v>1</v>
      </c>
      <c r="H68" s="25">
        <v>0</v>
      </c>
      <c r="I68" s="25">
        <v>0</v>
      </c>
      <c r="J68" s="25">
        <v>0</v>
      </c>
      <c r="K68" s="25">
        <v>1</v>
      </c>
      <c r="L68" s="25"/>
    </row>
    <row r="69" spans="2:12" ht="13.8" x14ac:dyDescent="0.25">
      <c r="B69" s="25">
        <v>1068</v>
      </c>
      <c r="C69" s="27">
        <v>44254</v>
      </c>
      <c r="D69" s="25">
        <v>2150000</v>
      </c>
      <c r="E69" s="25">
        <v>257</v>
      </c>
      <c r="F69" s="25">
        <v>3</v>
      </c>
      <c r="G69" s="25">
        <v>0</v>
      </c>
      <c r="H69" s="25">
        <v>0</v>
      </c>
      <c r="I69" s="25">
        <v>0</v>
      </c>
      <c r="J69" s="25">
        <v>1</v>
      </c>
      <c r="K69" s="25">
        <v>0</v>
      </c>
      <c r="L69" s="25"/>
    </row>
    <row r="70" spans="2:12" ht="13.8" x14ac:dyDescent="0.25">
      <c r="B70" s="25">
        <v>1069</v>
      </c>
      <c r="C70" s="27">
        <v>44254</v>
      </c>
      <c r="D70" s="25">
        <v>820000</v>
      </c>
      <c r="E70" s="25">
        <v>187</v>
      </c>
      <c r="F70" s="25">
        <v>4</v>
      </c>
      <c r="G70" s="25">
        <v>1</v>
      </c>
      <c r="H70" s="25">
        <v>0</v>
      </c>
      <c r="I70" s="25">
        <v>0</v>
      </c>
      <c r="J70" s="25">
        <v>0</v>
      </c>
      <c r="K70" s="25">
        <v>0</v>
      </c>
      <c r="L70" s="25"/>
    </row>
    <row r="71" spans="2:12" ht="13.8" x14ac:dyDescent="0.25">
      <c r="B71" s="25">
        <v>1070</v>
      </c>
      <c r="C71" s="27">
        <v>44255</v>
      </c>
      <c r="D71" s="25">
        <v>1440000</v>
      </c>
      <c r="E71" s="25">
        <v>169</v>
      </c>
      <c r="F71" s="25">
        <v>2</v>
      </c>
      <c r="G71" s="25">
        <v>1</v>
      </c>
      <c r="H71" s="25">
        <v>1</v>
      </c>
      <c r="I71" s="25">
        <v>0</v>
      </c>
      <c r="J71" s="25">
        <v>1</v>
      </c>
      <c r="K71" s="25">
        <v>0</v>
      </c>
      <c r="L71" s="25"/>
    </row>
    <row r="72" spans="2:12" ht="13.8" x14ac:dyDescent="0.25">
      <c r="B72" s="25">
        <v>1071</v>
      </c>
      <c r="C72" s="27">
        <v>44256</v>
      </c>
      <c r="D72" s="25">
        <v>1130000</v>
      </c>
      <c r="E72" s="25">
        <v>161</v>
      </c>
      <c r="F72" s="25">
        <v>3</v>
      </c>
      <c r="G72" s="25">
        <v>1</v>
      </c>
      <c r="H72" s="25">
        <v>1</v>
      </c>
      <c r="I72" s="25">
        <v>0</v>
      </c>
      <c r="J72" s="25">
        <v>0</v>
      </c>
      <c r="K72" s="25">
        <v>1</v>
      </c>
      <c r="L72" s="25"/>
    </row>
    <row r="73" spans="2:12" ht="13.8" x14ac:dyDescent="0.25">
      <c r="B73" s="25">
        <v>1072</v>
      </c>
      <c r="C73" s="27">
        <v>44257</v>
      </c>
      <c r="D73" s="25">
        <v>1100000</v>
      </c>
      <c r="E73" s="25">
        <v>232</v>
      </c>
      <c r="F73" s="25">
        <v>4</v>
      </c>
      <c r="G73" s="25">
        <v>0</v>
      </c>
      <c r="H73" s="25">
        <v>0</v>
      </c>
      <c r="I73" s="25">
        <v>1</v>
      </c>
      <c r="J73" s="25">
        <v>0</v>
      </c>
      <c r="K73" s="25">
        <v>0</v>
      </c>
      <c r="L73" s="25"/>
    </row>
    <row r="74" spans="2:12" ht="13.8" x14ac:dyDescent="0.25">
      <c r="B74" s="25">
        <v>1073</v>
      </c>
      <c r="C74" s="27">
        <v>44261</v>
      </c>
      <c r="D74" s="25">
        <v>1290000</v>
      </c>
      <c r="E74" s="25">
        <v>181</v>
      </c>
      <c r="F74" s="25">
        <v>4</v>
      </c>
      <c r="G74" s="25">
        <v>1</v>
      </c>
      <c r="H74" s="25">
        <v>1</v>
      </c>
      <c r="I74" s="25">
        <v>0</v>
      </c>
      <c r="J74" s="25">
        <v>0</v>
      </c>
      <c r="K74" s="25">
        <v>1</v>
      </c>
      <c r="L74" s="25"/>
    </row>
    <row r="75" spans="2:12" ht="13.8" x14ac:dyDescent="0.25">
      <c r="B75" s="25">
        <v>1074</v>
      </c>
      <c r="C75" s="27">
        <v>44261</v>
      </c>
      <c r="D75" s="25">
        <v>2110000</v>
      </c>
      <c r="E75" s="25">
        <v>253</v>
      </c>
      <c r="F75" s="25">
        <v>3</v>
      </c>
      <c r="G75" s="25">
        <v>1</v>
      </c>
      <c r="H75" s="25">
        <v>1</v>
      </c>
      <c r="I75" s="25">
        <v>0</v>
      </c>
      <c r="J75" s="25">
        <v>1</v>
      </c>
      <c r="K75" s="25">
        <v>0</v>
      </c>
      <c r="L75" s="25"/>
    </row>
    <row r="76" spans="2:12" ht="13.8" x14ac:dyDescent="0.25">
      <c r="B76" s="25">
        <v>1075</v>
      </c>
      <c r="C76" s="27">
        <v>44262</v>
      </c>
      <c r="D76" s="25">
        <v>1930000</v>
      </c>
      <c r="E76" s="25">
        <v>235</v>
      </c>
      <c r="F76" s="25">
        <v>3</v>
      </c>
      <c r="G76" s="25">
        <v>0</v>
      </c>
      <c r="H76" s="25">
        <v>1</v>
      </c>
      <c r="I76" s="25">
        <v>0</v>
      </c>
      <c r="J76" s="25">
        <v>1</v>
      </c>
      <c r="K76" s="25">
        <v>0</v>
      </c>
      <c r="L76" s="25"/>
    </row>
    <row r="77" spans="2:12" ht="13.8" x14ac:dyDescent="0.25">
      <c r="B77" s="25">
        <v>1076</v>
      </c>
      <c r="C77" s="27">
        <v>44263</v>
      </c>
      <c r="D77" s="25">
        <v>1720000</v>
      </c>
      <c r="E77" s="25">
        <v>200</v>
      </c>
      <c r="F77" s="25">
        <v>3</v>
      </c>
      <c r="G77" s="25">
        <v>0</v>
      </c>
      <c r="H77" s="25">
        <v>0</v>
      </c>
      <c r="I77" s="25">
        <v>1</v>
      </c>
      <c r="J77" s="25">
        <v>1</v>
      </c>
      <c r="K77" s="25">
        <v>0</v>
      </c>
      <c r="L77" s="25"/>
    </row>
    <row r="78" spans="2:12" ht="13.8" x14ac:dyDescent="0.25">
      <c r="B78" s="25">
        <v>1077</v>
      </c>
      <c r="C78" s="27">
        <v>44263</v>
      </c>
      <c r="D78" s="25">
        <v>980000</v>
      </c>
      <c r="E78" s="25">
        <v>194</v>
      </c>
      <c r="F78" s="25">
        <v>2</v>
      </c>
      <c r="G78" s="25">
        <v>1</v>
      </c>
      <c r="H78" s="25">
        <v>0</v>
      </c>
      <c r="I78" s="25">
        <v>1</v>
      </c>
      <c r="J78" s="25">
        <v>0</v>
      </c>
      <c r="K78" s="25">
        <v>0</v>
      </c>
      <c r="L78" s="25"/>
    </row>
    <row r="79" spans="2:12" ht="13.8" x14ac:dyDescent="0.25">
      <c r="B79" s="25">
        <v>1078</v>
      </c>
      <c r="C79" s="27">
        <v>44263</v>
      </c>
      <c r="D79" s="25">
        <v>800000</v>
      </c>
      <c r="E79" s="25">
        <v>166</v>
      </c>
      <c r="F79" s="25">
        <v>2</v>
      </c>
      <c r="G79" s="25">
        <v>1</v>
      </c>
      <c r="H79" s="25">
        <v>1</v>
      </c>
      <c r="I79" s="25">
        <v>0</v>
      </c>
      <c r="J79" s="25">
        <v>0</v>
      </c>
      <c r="K79" s="25">
        <v>0</v>
      </c>
      <c r="L79" s="25"/>
    </row>
    <row r="80" spans="2:12" ht="13.8" x14ac:dyDescent="0.25">
      <c r="B80" s="25">
        <v>1079</v>
      </c>
      <c r="C80" s="27">
        <v>44264</v>
      </c>
      <c r="D80" s="25">
        <v>2100000</v>
      </c>
      <c r="E80" s="25">
        <v>262</v>
      </c>
      <c r="F80" s="25">
        <v>4</v>
      </c>
      <c r="G80" s="25">
        <v>0</v>
      </c>
      <c r="H80" s="25">
        <v>0</v>
      </c>
      <c r="I80" s="25">
        <v>0</v>
      </c>
      <c r="J80" s="25">
        <v>1</v>
      </c>
      <c r="K80" s="25">
        <v>0</v>
      </c>
      <c r="L80" s="25"/>
    </row>
    <row r="81" spans="2:12" ht="13.8" x14ac:dyDescent="0.25">
      <c r="B81" s="25">
        <v>1080</v>
      </c>
      <c r="C81" s="27">
        <v>44265</v>
      </c>
      <c r="D81" s="25">
        <v>1530000</v>
      </c>
      <c r="E81" s="25">
        <v>186</v>
      </c>
      <c r="F81" s="25">
        <v>3</v>
      </c>
      <c r="G81" s="25">
        <v>0</v>
      </c>
      <c r="H81" s="25">
        <v>0</v>
      </c>
      <c r="I81" s="25">
        <v>1</v>
      </c>
      <c r="J81" s="25">
        <v>1</v>
      </c>
      <c r="K81" s="25">
        <v>0</v>
      </c>
      <c r="L81" s="25"/>
    </row>
    <row r="82" spans="2:12" ht="13.8" x14ac:dyDescent="0.25">
      <c r="B82" s="25">
        <v>1081</v>
      </c>
      <c r="C82" s="27">
        <v>44265</v>
      </c>
      <c r="D82" s="25">
        <v>950000</v>
      </c>
      <c r="E82" s="25">
        <v>144</v>
      </c>
      <c r="F82" s="25">
        <v>3</v>
      </c>
      <c r="G82" s="25">
        <v>0</v>
      </c>
      <c r="H82" s="25">
        <v>0</v>
      </c>
      <c r="I82" s="25">
        <v>1</v>
      </c>
      <c r="J82" s="25">
        <v>0</v>
      </c>
      <c r="K82" s="25">
        <v>1</v>
      </c>
      <c r="L82" s="25"/>
    </row>
    <row r="83" spans="2:12" ht="13.8" x14ac:dyDescent="0.25">
      <c r="B83" s="25">
        <v>1082</v>
      </c>
      <c r="C83" s="27">
        <v>44265</v>
      </c>
      <c r="D83" s="25">
        <v>980000</v>
      </c>
      <c r="E83" s="25">
        <v>203</v>
      </c>
      <c r="F83" s="25">
        <v>4</v>
      </c>
      <c r="G83" s="25">
        <v>0</v>
      </c>
      <c r="H83" s="25">
        <v>0</v>
      </c>
      <c r="I83" s="25">
        <v>1</v>
      </c>
      <c r="J83" s="25">
        <v>0</v>
      </c>
      <c r="K83" s="25">
        <v>0</v>
      </c>
      <c r="L83" s="25"/>
    </row>
    <row r="84" spans="2:12" ht="13.8" x14ac:dyDescent="0.25">
      <c r="B84" s="25">
        <v>1083</v>
      </c>
      <c r="C84" s="27">
        <v>44266</v>
      </c>
      <c r="D84" s="25">
        <v>2340000</v>
      </c>
      <c r="E84" s="25">
        <v>275</v>
      </c>
      <c r="F84" s="25">
        <v>4</v>
      </c>
      <c r="G84" s="25">
        <v>0</v>
      </c>
      <c r="H84" s="25">
        <v>1</v>
      </c>
      <c r="I84" s="25">
        <v>0</v>
      </c>
      <c r="J84" s="25">
        <v>1</v>
      </c>
      <c r="K84" s="25">
        <v>0</v>
      </c>
      <c r="L84" s="25"/>
    </row>
    <row r="85" spans="2:12" ht="13.8" x14ac:dyDescent="0.25">
      <c r="B85" s="25">
        <v>1084</v>
      </c>
      <c r="C85" s="27">
        <v>44267</v>
      </c>
      <c r="D85" s="25">
        <v>710000</v>
      </c>
      <c r="E85" s="25">
        <v>153</v>
      </c>
      <c r="F85" s="25">
        <v>3</v>
      </c>
      <c r="G85" s="25">
        <v>0</v>
      </c>
      <c r="H85" s="25">
        <v>1</v>
      </c>
      <c r="I85" s="25">
        <v>0</v>
      </c>
      <c r="J85" s="25">
        <v>0</v>
      </c>
      <c r="K85" s="25">
        <v>0</v>
      </c>
      <c r="L85" s="25"/>
    </row>
    <row r="86" spans="2:12" ht="13.8" x14ac:dyDescent="0.25">
      <c r="B86" s="25">
        <v>1085</v>
      </c>
      <c r="C86" s="27">
        <v>44268</v>
      </c>
      <c r="D86" s="25">
        <v>710000</v>
      </c>
      <c r="E86" s="25">
        <v>155</v>
      </c>
      <c r="F86" s="25">
        <v>3</v>
      </c>
      <c r="G86" s="25">
        <v>1</v>
      </c>
      <c r="H86" s="25">
        <v>1</v>
      </c>
      <c r="I86" s="25">
        <v>0</v>
      </c>
      <c r="J86" s="25">
        <v>0</v>
      </c>
      <c r="K86" s="25">
        <v>0</v>
      </c>
      <c r="L86" s="25"/>
    </row>
    <row r="87" spans="2:12" ht="13.8" x14ac:dyDescent="0.25">
      <c r="B87" s="25">
        <v>1086</v>
      </c>
      <c r="C87" s="27">
        <v>44269</v>
      </c>
      <c r="D87" s="25">
        <v>970000</v>
      </c>
      <c r="E87" s="25">
        <v>140</v>
      </c>
      <c r="F87" s="25">
        <v>3</v>
      </c>
      <c r="G87" s="25">
        <v>1</v>
      </c>
      <c r="H87" s="25">
        <v>1</v>
      </c>
      <c r="I87" s="25">
        <v>0</v>
      </c>
      <c r="J87" s="25">
        <v>0</v>
      </c>
      <c r="K87" s="25">
        <v>1</v>
      </c>
      <c r="L87" s="25"/>
    </row>
    <row r="88" spans="2:12" ht="13.8" x14ac:dyDescent="0.25">
      <c r="B88" s="25">
        <v>1087</v>
      </c>
      <c r="C88" s="27">
        <v>44269</v>
      </c>
      <c r="D88" s="25">
        <v>1210000</v>
      </c>
      <c r="E88" s="25">
        <v>174</v>
      </c>
      <c r="F88" s="25">
        <v>4</v>
      </c>
      <c r="G88" s="25">
        <v>0</v>
      </c>
      <c r="H88" s="25">
        <v>1</v>
      </c>
      <c r="I88" s="25">
        <v>0</v>
      </c>
      <c r="J88" s="25">
        <v>0</v>
      </c>
      <c r="K88" s="25">
        <v>1</v>
      </c>
      <c r="L88" s="25"/>
    </row>
    <row r="89" spans="2:12" ht="13.8" x14ac:dyDescent="0.25">
      <c r="B89" s="25">
        <v>1088</v>
      </c>
      <c r="C89" s="27">
        <v>44270</v>
      </c>
      <c r="D89" s="25">
        <v>1700000</v>
      </c>
      <c r="E89" s="25">
        <v>264</v>
      </c>
      <c r="F89" s="25">
        <v>4</v>
      </c>
      <c r="G89" s="25">
        <v>1</v>
      </c>
      <c r="H89" s="25">
        <v>0</v>
      </c>
      <c r="I89" s="25">
        <v>0</v>
      </c>
      <c r="J89" s="25">
        <v>0</v>
      </c>
      <c r="K89" s="25">
        <v>1</v>
      </c>
      <c r="L89" s="25"/>
    </row>
    <row r="90" spans="2:12" ht="13.8" x14ac:dyDescent="0.25">
      <c r="B90" s="25">
        <v>1089</v>
      </c>
      <c r="C90" s="27">
        <v>44272</v>
      </c>
      <c r="D90" s="25">
        <v>1910000</v>
      </c>
      <c r="E90" s="25">
        <v>238</v>
      </c>
      <c r="F90" s="25">
        <v>4</v>
      </c>
      <c r="G90" s="25">
        <v>1</v>
      </c>
      <c r="H90" s="25">
        <v>0</v>
      </c>
      <c r="I90" s="25">
        <v>0</v>
      </c>
      <c r="J90" s="25">
        <v>1</v>
      </c>
      <c r="K90" s="25">
        <v>0</v>
      </c>
      <c r="L90" s="25"/>
    </row>
    <row r="91" spans="2:12" ht="13.8" x14ac:dyDescent="0.25">
      <c r="B91" s="25">
        <v>1090</v>
      </c>
      <c r="C91" s="27">
        <v>44272</v>
      </c>
      <c r="D91" s="25">
        <v>610000</v>
      </c>
      <c r="E91" s="25">
        <v>136</v>
      </c>
      <c r="F91" s="25">
        <v>2</v>
      </c>
      <c r="G91" s="25">
        <v>0</v>
      </c>
      <c r="H91" s="25">
        <v>0</v>
      </c>
      <c r="I91" s="25">
        <v>0</v>
      </c>
      <c r="J91" s="25">
        <v>0</v>
      </c>
      <c r="K91" s="25">
        <v>0</v>
      </c>
      <c r="L91" s="25"/>
    </row>
    <row r="92" spans="2:12" ht="13.8" x14ac:dyDescent="0.25">
      <c r="B92" s="25">
        <v>1091</v>
      </c>
      <c r="C92" s="27">
        <v>44273</v>
      </c>
      <c r="D92" s="25">
        <v>900000</v>
      </c>
      <c r="E92" s="25">
        <v>216</v>
      </c>
      <c r="F92" s="25">
        <v>4</v>
      </c>
      <c r="G92" s="25">
        <v>0</v>
      </c>
      <c r="H92" s="25">
        <v>0</v>
      </c>
      <c r="I92" s="25">
        <v>0</v>
      </c>
      <c r="J92" s="25">
        <v>0</v>
      </c>
      <c r="K92" s="25">
        <v>0</v>
      </c>
      <c r="L92" s="25"/>
    </row>
    <row r="93" spans="2:12" ht="13.8" x14ac:dyDescent="0.25">
      <c r="B93" s="25">
        <v>1092</v>
      </c>
      <c r="C93" s="27">
        <v>44274</v>
      </c>
      <c r="D93" s="25">
        <v>750000</v>
      </c>
      <c r="E93" s="25">
        <v>166</v>
      </c>
      <c r="F93" s="25">
        <v>2</v>
      </c>
      <c r="G93" s="25">
        <v>1</v>
      </c>
      <c r="H93" s="25">
        <v>0</v>
      </c>
      <c r="I93" s="25">
        <v>0</v>
      </c>
      <c r="J93" s="25">
        <v>0</v>
      </c>
      <c r="K93" s="25">
        <v>0</v>
      </c>
      <c r="L93" s="25"/>
    </row>
    <row r="94" spans="2:12" ht="13.8" x14ac:dyDescent="0.25">
      <c r="B94" s="25">
        <v>1093</v>
      </c>
      <c r="C94" s="27">
        <v>44274</v>
      </c>
      <c r="D94" s="25">
        <v>1270000</v>
      </c>
      <c r="E94" s="25">
        <v>194</v>
      </c>
      <c r="F94" s="25">
        <v>4</v>
      </c>
      <c r="G94" s="25">
        <v>1</v>
      </c>
      <c r="H94" s="25">
        <v>0</v>
      </c>
      <c r="I94" s="25">
        <v>0</v>
      </c>
      <c r="J94" s="25">
        <v>0</v>
      </c>
      <c r="K94" s="25">
        <v>1</v>
      </c>
      <c r="L94" s="25"/>
    </row>
    <row r="95" spans="2:12" ht="13.8" x14ac:dyDescent="0.25">
      <c r="B95" s="25">
        <v>1094</v>
      </c>
      <c r="C95" s="27">
        <v>44275</v>
      </c>
      <c r="D95" s="25">
        <v>650000</v>
      </c>
      <c r="E95" s="25">
        <v>141</v>
      </c>
      <c r="F95" s="25">
        <v>3</v>
      </c>
      <c r="G95" s="25">
        <v>0</v>
      </c>
      <c r="H95" s="25">
        <v>0</v>
      </c>
      <c r="I95" s="25">
        <v>1</v>
      </c>
      <c r="J95" s="25">
        <v>0</v>
      </c>
      <c r="K95" s="25">
        <v>0</v>
      </c>
      <c r="L95" s="25"/>
    </row>
    <row r="96" spans="2:12" ht="13.8" x14ac:dyDescent="0.25">
      <c r="B96" s="25">
        <v>1095</v>
      </c>
      <c r="C96" s="27">
        <v>44278</v>
      </c>
      <c r="D96" s="25">
        <v>1270000</v>
      </c>
      <c r="E96" s="25">
        <v>267</v>
      </c>
      <c r="F96" s="25">
        <v>4</v>
      </c>
      <c r="G96" s="25">
        <v>0</v>
      </c>
      <c r="H96" s="25">
        <v>1</v>
      </c>
      <c r="I96" s="25">
        <v>0</v>
      </c>
      <c r="J96" s="25">
        <v>0</v>
      </c>
      <c r="K96" s="25">
        <v>0</v>
      </c>
      <c r="L96" s="25"/>
    </row>
    <row r="97" spans="2:12" ht="13.8" x14ac:dyDescent="0.25">
      <c r="B97" s="25">
        <v>1096</v>
      </c>
      <c r="C97" s="27">
        <v>44278</v>
      </c>
      <c r="D97" s="25">
        <v>1530000</v>
      </c>
      <c r="E97" s="25">
        <v>223</v>
      </c>
      <c r="F97" s="25">
        <v>4</v>
      </c>
      <c r="G97" s="25">
        <v>0</v>
      </c>
      <c r="H97" s="25">
        <v>1</v>
      </c>
      <c r="I97" s="25">
        <v>0</v>
      </c>
      <c r="J97" s="25">
        <v>0</v>
      </c>
      <c r="K97" s="25">
        <v>1</v>
      </c>
      <c r="L97" s="25"/>
    </row>
    <row r="98" spans="2:12" ht="13.8" x14ac:dyDescent="0.25">
      <c r="B98" s="25">
        <v>1097</v>
      </c>
      <c r="C98" s="27">
        <v>44279</v>
      </c>
      <c r="D98" s="25">
        <v>1580000</v>
      </c>
      <c r="E98" s="25">
        <v>237</v>
      </c>
      <c r="F98" s="25">
        <v>3</v>
      </c>
      <c r="G98" s="25">
        <v>0</v>
      </c>
      <c r="H98" s="25">
        <v>0</v>
      </c>
      <c r="I98" s="25">
        <v>0</v>
      </c>
      <c r="J98" s="25">
        <v>0</v>
      </c>
      <c r="K98" s="25">
        <v>1</v>
      </c>
      <c r="L98" s="25"/>
    </row>
    <row r="99" spans="2:12" ht="13.8" x14ac:dyDescent="0.25">
      <c r="B99" s="25">
        <v>1098</v>
      </c>
      <c r="C99" s="27">
        <v>44280</v>
      </c>
      <c r="D99" s="25">
        <v>1190000</v>
      </c>
      <c r="E99" s="25">
        <v>270</v>
      </c>
      <c r="F99" s="25">
        <v>4</v>
      </c>
      <c r="G99" s="25">
        <v>0</v>
      </c>
      <c r="H99" s="25">
        <v>0</v>
      </c>
      <c r="I99" s="25">
        <v>0</v>
      </c>
      <c r="J99" s="25">
        <v>0</v>
      </c>
      <c r="K99" s="25">
        <v>0</v>
      </c>
      <c r="L99" s="25"/>
    </row>
    <row r="100" spans="2:12" ht="13.8" x14ac:dyDescent="0.25">
      <c r="B100" s="25">
        <v>1099</v>
      </c>
      <c r="C100" s="27">
        <v>44280</v>
      </c>
      <c r="D100" s="25">
        <v>1520000</v>
      </c>
      <c r="E100" s="25">
        <v>186</v>
      </c>
      <c r="F100" s="25">
        <v>2</v>
      </c>
      <c r="G100" s="25">
        <v>0</v>
      </c>
      <c r="H100" s="25">
        <v>0</v>
      </c>
      <c r="I100" s="25">
        <v>0</v>
      </c>
      <c r="J100" s="25">
        <v>1</v>
      </c>
      <c r="K100" s="25">
        <v>0</v>
      </c>
      <c r="L100" s="25"/>
    </row>
    <row r="101" spans="2:12" ht="13.8" x14ac:dyDescent="0.25">
      <c r="B101" s="25">
        <v>1100</v>
      </c>
      <c r="C101" s="27">
        <v>44282</v>
      </c>
      <c r="D101" s="25">
        <v>1540000</v>
      </c>
      <c r="E101" s="25">
        <v>231</v>
      </c>
      <c r="F101" s="25">
        <v>4</v>
      </c>
      <c r="G101" s="25">
        <v>0</v>
      </c>
      <c r="H101" s="25">
        <v>0</v>
      </c>
      <c r="I101" s="25">
        <v>1</v>
      </c>
      <c r="J101" s="25">
        <v>0</v>
      </c>
      <c r="K101" s="25">
        <v>1</v>
      </c>
      <c r="L101" s="25"/>
    </row>
    <row r="102" spans="2:12" ht="13.8" x14ac:dyDescent="0.25">
      <c r="B102" s="25">
        <v>1101</v>
      </c>
      <c r="C102" s="27">
        <v>44283</v>
      </c>
      <c r="D102" s="25">
        <v>1020000</v>
      </c>
      <c r="E102" s="25">
        <v>205</v>
      </c>
      <c r="F102" s="25">
        <v>4</v>
      </c>
      <c r="G102" s="25">
        <v>0</v>
      </c>
      <c r="H102" s="25">
        <v>0</v>
      </c>
      <c r="I102" s="25">
        <v>1</v>
      </c>
      <c r="J102" s="25">
        <v>0</v>
      </c>
      <c r="K102" s="25">
        <v>0</v>
      </c>
      <c r="L102" s="25"/>
    </row>
    <row r="103" spans="2:12" ht="13.8" x14ac:dyDescent="0.25">
      <c r="B103" s="25">
        <v>1102</v>
      </c>
      <c r="C103" s="27">
        <v>44283</v>
      </c>
      <c r="D103" s="25">
        <v>1340000</v>
      </c>
      <c r="E103" s="25">
        <v>200</v>
      </c>
      <c r="F103" s="25">
        <v>4</v>
      </c>
      <c r="G103" s="25">
        <v>1</v>
      </c>
      <c r="H103" s="25">
        <v>0</v>
      </c>
      <c r="I103" s="25">
        <v>0</v>
      </c>
      <c r="J103" s="25">
        <v>0</v>
      </c>
      <c r="K103" s="25">
        <v>1</v>
      </c>
      <c r="L103" s="25"/>
    </row>
    <row r="104" spans="2:12" ht="13.8" x14ac:dyDescent="0.25">
      <c r="B104" s="25">
        <v>1103</v>
      </c>
      <c r="C104" s="27">
        <v>44284</v>
      </c>
      <c r="D104" s="25">
        <v>1190000</v>
      </c>
      <c r="E104" s="25">
        <v>175</v>
      </c>
      <c r="F104" s="25">
        <v>3</v>
      </c>
      <c r="G104" s="25">
        <v>0</v>
      </c>
      <c r="H104" s="25">
        <v>0</v>
      </c>
      <c r="I104" s="25">
        <v>0</v>
      </c>
      <c r="J104" s="25">
        <v>0</v>
      </c>
      <c r="K104" s="25">
        <v>1</v>
      </c>
      <c r="L104" s="25"/>
    </row>
    <row r="105" spans="2:12" ht="13.8" x14ac:dyDescent="0.25">
      <c r="B105" s="25">
        <v>1104</v>
      </c>
      <c r="C105" s="27">
        <v>44284</v>
      </c>
      <c r="D105" s="25">
        <v>1580000</v>
      </c>
      <c r="E105" s="25">
        <v>225</v>
      </c>
      <c r="F105" s="25">
        <v>4</v>
      </c>
      <c r="G105" s="25">
        <v>1</v>
      </c>
      <c r="H105" s="25">
        <v>1</v>
      </c>
      <c r="I105" s="25">
        <v>0</v>
      </c>
      <c r="J105" s="25">
        <v>0</v>
      </c>
      <c r="K105" s="25">
        <v>1</v>
      </c>
      <c r="L105" s="25"/>
    </row>
    <row r="106" spans="2:12" ht="13.8" x14ac:dyDescent="0.25">
      <c r="B106" s="25">
        <v>1105</v>
      </c>
      <c r="C106" s="27">
        <v>44285</v>
      </c>
      <c r="D106" s="25">
        <v>1640000</v>
      </c>
      <c r="E106" s="25">
        <v>232</v>
      </c>
      <c r="F106" s="25">
        <v>3</v>
      </c>
      <c r="G106" s="25">
        <v>0</v>
      </c>
      <c r="H106" s="25">
        <v>1</v>
      </c>
      <c r="I106" s="25">
        <v>0</v>
      </c>
      <c r="J106" s="25">
        <v>0</v>
      </c>
      <c r="K106" s="25">
        <v>1</v>
      </c>
      <c r="L106" s="25"/>
    </row>
    <row r="107" spans="2:12" ht="13.8" x14ac:dyDescent="0.25">
      <c r="B107" s="25">
        <v>1106</v>
      </c>
      <c r="C107" s="27">
        <v>44286</v>
      </c>
      <c r="D107" s="25">
        <v>1250000</v>
      </c>
      <c r="E107" s="25">
        <v>171</v>
      </c>
      <c r="F107" s="25">
        <v>3</v>
      </c>
      <c r="G107" s="25">
        <v>1</v>
      </c>
      <c r="H107" s="25">
        <v>0</v>
      </c>
      <c r="I107" s="25">
        <v>1</v>
      </c>
      <c r="J107" s="25">
        <v>0</v>
      </c>
      <c r="K107" s="25">
        <v>1</v>
      </c>
      <c r="L107" s="25"/>
    </row>
    <row r="108" spans="2:12" ht="13.8" x14ac:dyDescent="0.25">
      <c r="B108" s="25">
        <v>1107</v>
      </c>
      <c r="C108" s="27">
        <v>44286</v>
      </c>
      <c r="D108" s="25">
        <v>1800000</v>
      </c>
      <c r="E108" s="25">
        <v>266</v>
      </c>
      <c r="F108" s="25">
        <v>4</v>
      </c>
      <c r="G108" s="25">
        <v>0</v>
      </c>
      <c r="H108" s="25">
        <v>0</v>
      </c>
      <c r="I108" s="25">
        <v>0</v>
      </c>
      <c r="J108" s="25">
        <v>0</v>
      </c>
      <c r="K108" s="25">
        <v>1</v>
      </c>
      <c r="L108" s="25"/>
    </row>
    <row r="109" spans="2:12" ht="13.8" x14ac:dyDescent="0.25">
      <c r="B109" s="25">
        <v>1108</v>
      </c>
      <c r="C109" s="27">
        <v>44287</v>
      </c>
      <c r="D109" s="25">
        <v>940000</v>
      </c>
      <c r="E109" s="25">
        <v>194</v>
      </c>
      <c r="F109" s="25">
        <v>2</v>
      </c>
      <c r="G109" s="25">
        <v>0</v>
      </c>
      <c r="H109" s="25">
        <v>0</v>
      </c>
      <c r="I109" s="25">
        <v>1</v>
      </c>
      <c r="J109" s="25">
        <v>0</v>
      </c>
      <c r="K109" s="25">
        <v>0</v>
      </c>
      <c r="L109" s="25"/>
    </row>
    <row r="110" spans="2:12" ht="13.8" x14ac:dyDescent="0.25">
      <c r="B110" s="25">
        <v>1109</v>
      </c>
      <c r="C110" s="27">
        <v>44287</v>
      </c>
      <c r="D110" s="25">
        <v>800000</v>
      </c>
      <c r="E110" s="25">
        <v>173</v>
      </c>
      <c r="F110" s="25">
        <v>3</v>
      </c>
      <c r="G110" s="25">
        <v>1</v>
      </c>
      <c r="H110" s="25">
        <v>0</v>
      </c>
      <c r="I110" s="25">
        <v>0</v>
      </c>
      <c r="J110" s="25">
        <v>0</v>
      </c>
      <c r="K110" s="25">
        <v>0</v>
      </c>
      <c r="L110" s="25"/>
    </row>
    <row r="111" spans="2:12" ht="13.8" x14ac:dyDescent="0.25">
      <c r="B111" s="25">
        <v>1110</v>
      </c>
      <c r="C111" s="27">
        <v>44288</v>
      </c>
      <c r="D111" s="25">
        <v>1540000</v>
      </c>
      <c r="E111" s="25">
        <v>236</v>
      </c>
      <c r="F111" s="25">
        <v>3</v>
      </c>
      <c r="G111" s="25">
        <v>1</v>
      </c>
      <c r="H111" s="25">
        <v>0</v>
      </c>
      <c r="I111" s="25">
        <v>0</v>
      </c>
      <c r="J111" s="25">
        <v>0</v>
      </c>
      <c r="K111" s="25">
        <v>1</v>
      </c>
      <c r="L111" s="25"/>
    </row>
    <row r="112" spans="2:12" ht="13.8" x14ac:dyDescent="0.25">
      <c r="B112" s="25">
        <v>1111</v>
      </c>
      <c r="C112" s="27">
        <v>44288</v>
      </c>
      <c r="D112" s="25">
        <v>1330000</v>
      </c>
      <c r="E112" s="25">
        <v>186</v>
      </c>
      <c r="F112" s="25">
        <v>4</v>
      </c>
      <c r="G112" s="25">
        <v>0</v>
      </c>
      <c r="H112" s="25">
        <v>0</v>
      </c>
      <c r="I112" s="25">
        <v>1</v>
      </c>
      <c r="J112" s="25">
        <v>0</v>
      </c>
      <c r="K112" s="25">
        <v>1</v>
      </c>
      <c r="L112" s="25"/>
    </row>
    <row r="113" spans="2:12" ht="13.8" x14ac:dyDescent="0.25">
      <c r="B113" s="25">
        <v>1112</v>
      </c>
      <c r="C113" s="27">
        <v>44289</v>
      </c>
      <c r="D113" s="25">
        <v>1600000</v>
      </c>
      <c r="E113" s="25">
        <v>238</v>
      </c>
      <c r="F113" s="25">
        <v>4</v>
      </c>
      <c r="G113" s="25">
        <v>1</v>
      </c>
      <c r="H113" s="25">
        <v>0</v>
      </c>
      <c r="I113" s="25">
        <v>0</v>
      </c>
      <c r="J113" s="25">
        <v>0</v>
      </c>
      <c r="K113" s="25">
        <v>1</v>
      </c>
      <c r="L113" s="25"/>
    </row>
    <row r="114" spans="2:12" ht="13.8" x14ac:dyDescent="0.25">
      <c r="B114" s="25">
        <v>1113</v>
      </c>
      <c r="C114" s="27">
        <v>44289</v>
      </c>
      <c r="D114" s="25">
        <v>1040000</v>
      </c>
      <c r="E114" s="25">
        <v>154</v>
      </c>
      <c r="F114" s="25">
        <v>3</v>
      </c>
      <c r="G114" s="25">
        <v>1</v>
      </c>
      <c r="H114" s="25">
        <v>0</v>
      </c>
      <c r="I114" s="25">
        <v>0</v>
      </c>
      <c r="J114" s="25">
        <v>0</v>
      </c>
      <c r="K114" s="25">
        <v>1</v>
      </c>
      <c r="L114" s="25"/>
    </row>
    <row r="115" spans="2:12" ht="13.8" x14ac:dyDescent="0.25">
      <c r="B115" s="25">
        <v>1114</v>
      </c>
      <c r="C115" s="27">
        <v>44290</v>
      </c>
      <c r="D115" s="25">
        <v>1480000</v>
      </c>
      <c r="E115" s="25">
        <v>186</v>
      </c>
      <c r="F115" s="25">
        <v>2</v>
      </c>
      <c r="G115" s="25">
        <v>1</v>
      </c>
      <c r="H115" s="25">
        <v>0</v>
      </c>
      <c r="I115" s="25">
        <v>0</v>
      </c>
      <c r="J115" s="25">
        <v>1</v>
      </c>
      <c r="K115" s="25">
        <v>0</v>
      </c>
      <c r="L115" s="25"/>
    </row>
    <row r="116" spans="2:12" ht="13.8" x14ac:dyDescent="0.25">
      <c r="B116" s="25">
        <v>1115</v>
      </c>
      <c r="C116" s="27">
        <v>44291</v>
      </c>
      <c r="D116" s="25">
        <v>1610000</v>
      </c>
      <c r="E116" s="25">
        <v>189</v>
      </c>
      <c r="F116" s="25">
        <v>2</v>
      </c>
      <c r="G116" s="25">
        <v>0</v>
      </c>
      <c r="H116" s="25">
        <v>0</v>
      </c>
      <c r="I116" s="25">
        <v>1</v>
      </c>
      <c r="J116" s="25">
        <v>1</v>
      </c>
      <c r="K116" s="25">
        <v>0</v>
      </c>
      <c r="L116" s="25"/>
    </row>
    <row r="117" spans="2:12" ht="13.8" x14ac:dyDescent="0.25">
      <c r="B117" s="25">
        <v>1116</v>
      </c>
      <c r="C117" s="27">
        <v>44291</v>
      </c>
      <c r="D117" s="25">
        <v>1210000</v>
      </c>
      <c r="E117" s="25">
        <v>268</v>
      </c>
      <c r="F117" s="25">
        <v>4</v>
      </c>
      <c r="G117" s="25">
        <v>0</v>
      </c>
      <c r="H117" s="25">
        <v>1</v>
      </c>
      <c r="I117" s="25">
        <v>0</v>
      </c>
      <c r="J117" s="25">
        <v>0</v>
      </c>
      <c r="K117" s="25">
        <v>0</v>
      </c>
      <c r="L117" s="25"/>
    </row>
    <row r="118" spans="2:12" ht="13.8" x14ac:dyDescent="0.25">
      <c r="B118" s="25">
        <v>1117</v>
      </c>
      <c r="C118" s="27">
        <v>44292</v>
      </c>
      <c r="D118" s="25">
        <v>1120000</v>
      </c>
      <c r="E118" s="25">
        <v>230</v>
      </c>
      <c r="F118" s="25">
        <v>4</v>
      </c>
      <c r="G118" s="25">
        <v>1</v>
      </c>
      <c r="H118" s="25">
        <v>0</v>
      </c>
      <c r="I118" s="25">
        <v>1</v>
      </c>
      <c r="J118" s="25">
        <v>0</v>
      </c>
      <c r="K118" s="25">
        <v>0</v>
      </c>
      <c r="L118" s="25"/>
    </row>
    <row r="119" spans="2:12" ht="13.8" x14ac:dyDescent="0.25">
      <c r="B119" s="25">
        <v>1118</v>
      </c>
      <c r="C119" s="27">
        <v>44293</v>
      </c>
      <c r="D119" s="25">
        <v>1380000</v>
      </c>
      <c r="E119" s="25">
        <v>156</v>
      </c>
      <c r="F119" s="25">
        <v>2</v>
      </c>
      <c r="G119" s="25">
        <v>0</v>
      </c>
      <c r="H119" s="25">
        <v>0</v>
      </c>
      <c r="I119" s="25">
        <v>1</v>
      </c>
      <c r="J119" s="25">
        <v>1</v>
      </c>
      <c r="K119" s="25">
        <v>0</v>
      </c>
      <c r="L119" s="25"/>
    </row>
    <row r="120" spans="2:12" ht="13.8" x14ac:dyDescent="0.25">
      <c r="B120" s="25">
        <v>1119</v>
      </c>
      <c r="C120" s="27">
        <v>44293</v>
      </c>
      <c r="D120" s="25">
        <v>1600000</v>
      </c>
      <c r="E120" s="25">
        <v>231</v>
      </c>
      <c r="F120" s="25">
        <v>3</v>
      </c>
      <c r="G120" s="25">
        <v>1</v>
      </c>
      <c r="H120" s="25">
        <v>1</v>
      </c>
      <c r="I120" s="25">
        <v>0</v>
      </c>
      <c r="J120" s="25">
        <v>0</v>
      </c>
      <c r="K120" s="25">
        <v>1</v>
      </c>
      <c r="L120" s="25"/>
    </row>
    <row r="121" spans="2:12" ht="13.8" x14ac:dyDescent="0.25">
      <c r="B121" s="25">
        <v>1120</v>
      </c>
      <c r="C121" s="27">
        <v>44293</v>
      </c>
      <c r="D121" s="25">
        <v>1550000</v>
      </c>
      <c r="E121" s="25">
        <v>232</v>
      </c>
      <c r="F121" s="25">
        <v>4</v>
      </c>
      <c r="G121" s="25">
        <v>1</v>
      </c>
      <c r="H121" s="25">
        <v>0</v>
      </c>
      <c r="I121" s="25">
        <v>0</v>
      </c>
      <c r="J121" s="25">
        <v>0</v>
      </c>
      <c r="K121" s="25">
        <v>1</v>
      </c>
      <c r="L121" s="25"/>
    </row>
    <row r="122" spans="2:12" ht="13.8" x14ac:dyDescent="0.25">
      <c r="B122" s="25">
        <v>1121</v>
      </c>
      <c r="C122" s="27">
        <v>44293</v>
      </c>
      <c r="D122" s="25">
        <v>760000</v>
      </c>
      <c r="E122" s="25">
        <v>164</v>
      </c>
      <c r="F122" s="25">
        <v>3</v>
      </c>
      <c r="G122" s="25">
        <v>0</v>
      </c>
      <c r="H122" s="25">
        <v>1</v>
      </c>
      <c r="I122" s="25">
        <v>0</v>
      </c>
      <c r="J122" s="25">
        <v>0</v>
      </c>
      <c r="K122" s="25">
        <v>0</v>
      </c>
      <c r="L122" s="25"/>
    </row>
    <row r="123" spans="2:12" ht="13.8" x14ac:dyDescent="0.25">
      <c r="B123" s="25">
        <v>1122</v>
      </c>
      <c r="C123" s="27">
        <v>44295</v>
      </c>
      <c r="D123" s="25">
        <v>1910000</v>
      </c>
      <c r="E123" s="25">
        <v>220</v>
      </c>
      <c r="F123" s="25">
        <v>3</v>
      </c>
      <c r="G123" s="25">
        <v>1</v>
      </c>
      <c r="H123" s="25">
        <v>1</v>
      </c>
      <c r="I123" s="25">
        <v>0</v>
      </c>
      <c r="J123" s="25">
        <v>1</v>
      </c>
      <c r="K123" s="25">
        <v>0</v>
      </c>
      <c r="L123" s="25"/>
    </row>
    <row r="124" spans="2:12" ht="13.8" x14ac:dyDescent="0.25">
      <c r="B124" s="25">
        <v>1123</v>
      </c>
      <c r="C124" s="27">
        <v>44296</v>
      </c>
      <c r="D124" s="25">
        <v>1500000</v>
      </c>
      <c r="E124" s="25">
        <v>218</v>
      </c>
      <c r="F124" s="25">
        <v>3</v>
      </c>
      <c r="G124" s="25">
        <v>1</v>
      </c>
      <c r="H124" s="25">
        <v>0</v>
      </c>
      <c r="I124" s="25">
        <v>0</v>
      </c>
      <c r="J124" s="25">
        <v>0</v>
      </c>
      <c r="K124" s="25">
        <v>1</v>
      </c>
      <c r="L124" s="25"/>
    </row>
    <row r="125" spans="2:12" ht="13.8" x14ac:dyDescent="0.25">
      <c r="B125" s="25">
        <v>1124</v>
      </c>
      <c r="C125" s="27">
        <v>44297</v>
      </c>
      <c r="D125" s="25">
        <v>2090000</v>
      </c>
      <c r="E125" s="25">
        <v>235</v>
      </c>
      <c r="F125" s="25">
        <v>4</v>
      </c>
      <c r="G125" s="25">
        <v>1</v>
      </c>
      <c r="H125" s="25">
        <v>0</v>
      </c>
      <c r="I125" s="25">
        <v>1</v>
      </c>
      <c r="J125" s="25">
        <v>1</v>
      </c>
      <c r="K125" s="25">
        <v>0</v>
      </c>
      <c r="L125" s="25"/>
    </row>
    <row r="126" spans="2:12" ht="13.8" x14ac:dyDescent="0.25">
      <c r="B126" s="25">
        <v>1125</v>
      </c>
      <c r="C126" s="27">
        <v>44298</v>
      </c>
      <c r="D126" s="25">
        <v>1400000</v>
      </c>
      <c r="E126" s="25">
        <v>161</v>
      </c>
      <c r="F126" s="25">
        <v>2</v>
      </c>
      <c r="G126" s="25">
        <v>0</v>
      </c>
      <c r="H126" s="25">
        <v>1</v>
      </c>
      <c r="I126" s="25">
        <v>0</v>
      </c>
      <c r="J126" s="25">
        <v>1</v>
      </c>
      <c r="K126" s="25">
        <v>0</v>
      </c>
      <c r="L126" s="25"/>
    </row>
    <row r="127" spans="2:12" ht="13.8" x14ac:dyDescent="0.25">
      <c r="B127" s="25">
        <v>1126</v>
      </c>
      <c r="C127" s="27">
        <v>44299</v>
      </c>
      <c r="D127" s="25">
        <v>900000</v>
      </c>
      <c r="E127" s="25">
        <v>213</v>
      </c>
      <c r="F127" s="25">
        <v>3</v>
      </c>
      <c r="G127" s="25">
        <v>0</v>
      </c>
      <c r="H127" s="25">
        <v>0</v>
      </c>
      <c r="I127" s="25">
        <v>0</v>
      </c>
      <c r="J127" s="25">
        <v>0</v>
      </c>
      <c r="K127" s="25">
        <v>0</v>
      </c>
      <c r="L127" s="25"/>
    </row>
    <row r="128" spans="2:12" ht="13.8" x14ac:dyDescent="0.25">
      <c r="B128" s="25">
        <v>1127</v>
      </c>
      <c r="C128" s="27">
        <v>44300</v>
      </c>
      <c r="D128" s="25">
        <v>1160000</v>
      </c>
      <c r="E128" s="25">
        <v>240</v>
      </c>
      <c r="F128" s="25">
        <v>4</v>
      </c>
      <c r="G128" s="25">
        <v>0</v>
      </c>
      <c r="H128" s="25">
        <v>0</v>
      </c>
      <c r="I128" s="25">
        <v>1</v>
      </c>
      <c r="J128" s="25">
        <v>0</v>
      </c>
      <c r="K128" s="25">
        <v>0</v>
      </c>
      <c r="L128" s="25"/>
    </row>
    <row r="129" spans="2:12" ht="13.8" x14ac:dyDescent="0.25">
      <c r="B129" s="25">
        <v>1128</v>
      </c>
      <c r="C129" s="27">
        <v>44302</v>
      </c>
      <c r="D129" s="25">
        <v>700000</v>
      </c>
      <c r="E129" s="25">
        <v>135</v>
      </c>
      <c r="F129" s="25">
        <v>2</v>
      </c>
      <c r="G129" s="25">
        <v>1</v>
      </c>
      <c r="H129" s="25">
        <v>0</v>
      </c>
      <c r="I129" s="25">
        <v>1</v>
      </c>
      <c r="J129" s="25">
        <v>0</v>
      </c>
      <c r="K129" s="25">
        <v>0</v>
      </c>
      <c r="L129" s="25"/>
    </row>
    <row r="130" spans="2:12" ht="13.8" x14ac:dyDescent="0.25">
      <c r="B130" s="25">
        <v>1129</v>
      </c>
      <c r="C130" s="27">
        <v>44302</v>
      </c>
      <c r="D130" s="25">
        <v>1730000</v>
      </c>
      <c r="E130" s="25">
        <v>201</v>
      </c>
      <c r="F130" s="25">
        <v>3</v>
      </c>
      <c r="G130" s="25">
        <v>0</v>
      </c>
      <c r="H130" s="25">
        <v>0</v>
      </c>
      <c r="I130" s="25">
        <v>0</v>
      </c>
      <c r="J130" s="25">
        <v>1</v>
      </c>
      <c r="K130" s="25">
        <v>0</v>
      </c>
      <c r="L130" s="25"/>
    </row>
    <row r="131" spans="2:12" ht="13.8" x14ac:dyDescent="0.25">
      <c r="B131" s="25">
        <v>1130</v>
      </c>
      <c r="C131" s="27">
        <v>44302</v>
      </c>
      <c r="D131" s="25">
        <v>1310000</v>
      </c>
      <c r="E131" s="25">
        <v>186</v>
      </c>
      <c r="F131" s="25">
        <v>2</v>
      </c>
      <c r="G131" s="25">
        <v>0</v>
      </c>
      <c r="H131" s="25">
        <v>0</v>
      </c>
      <c r="I131" s="25">
        <v>1</v>
      </c>
      <c r="J131" s="25">
        <v>0</v>
      </c>
      <c r="K131" s="25">
        <v>1</v>
      </c>
      <c r="L131" s="25"/>
    </row>
    <row r="132" spans="2:12" ht="13.8" x14ac:dyDescent="0.25">
      <c r="B132" s="25">
        <v>1131</v>
      </c>
      <c r="C132" s="27">
        <v>44303</v>
      </c>
      <c r="D132" s="25">
        <v>960000</v>
      </c>
      <c r="E132" s="25">
        <v>206</v>
      </c>
      <c r="F132" s="25">
        <v>3</v>
      </c>
      <c r="G132" s="25">
        <v>0</v>
      </c>
      <c r="H132" s="25">
        <v>1</v>
      </c>
      <c r="I132" s="25">
        <v>0</v>
      </c>
      <c r="J132" s="25">
        <v>0</v>
      </c>
      <c r="K132" s="25">
        <v>0</v>
      </c>
      <c r="L132" s="25"/>
    </row>
    <row r="133" spans="2:12" ht="13.8" x14ac:dyDescent="0.25">
      <c r="B133" s="25">
        <v>1132</v>
      </c>
      <c r="C133" s="27">
        <v>44304</v>
      </c>
      <c r="D133" s="25">
        <v>1500000</v>
      </c>
      <c r="E133" s="25">
        <v>162</v>
      </c>
      <c r="F133" s="25">
        <v>3</v>
      </c>
      <c r="G133" s="25">
        <v>0</v>
      </c>
      <c r="H133" s="25">
        <v>0</v>
      </c>
      <c r="I133" s="25">
        <v>1</v>
      </c>
      <c r="J133" s="25">
        <v>1</v>
      </c>
      <c r="K133" s="25">
        <v>0</v>
      </c>
      <c r="L133" s="25"/>
    </row>
    <row r="134" spans="2:12" ht="13.8" x14ac:dyDescent="0.25">
      <c r="B134" s="25">
        <v>1133</v>
      </c>
      <c r="C134" s="27">
        <v>44304</v>
      </c>
      <c r="D134" s="25">
        <v>1960000</v>
      </c>
      <c r="E134" s="25">
        <v>221</v>
      </c>
      <c r="F134" s="25">
        <v>3</v>
      </c>
      <c r="G134" s="25">
        <v>0</v>
      </c>
      <c r="H134" s="25">
        <v>1</v>
      </c>
      <c r="I134" s="25">
        <v>0</v>
      </c>
      <c r="J134" s="25">
        <v>1</v>
      </c>
      <c r="K134" s="25">
        <v>0</v>
      </c>
      <c r="L134" s="25"/>
    </row>
    <row r="135" spans="2:12" ht="13.8" x14ac:dyDescent="0.25">
      <c r="B135" s="25">
        <v>1134</v>
      </c>
      <c r="C135" s="27">
        <v>44305</v>
      </c>
      <c r="D135" s="25">
        <v>1550000</v>
      </c>
      <c r="E135" s="25">
        <v>181</v>
      </c>
      <c r="F135" s="25">
        <v>3</v>
      </c>
      <c r="G135" s="25">
        <v>0</v>
      </c>
      <c r="H135" s="25">
        <v>0</v>
      </c>
      <c r="I135" s="25">
        <v>0</v>
      </c>
      <c r="J135" s="25">
        <v>1</v>
      </c>
      <c r="K135" s="25">
        <v>0</v>
      </c>
      <c r="L135" s="25"/>
    </row>
    <row r="136" spans="2:12" ht="13.8" x14ac:dyDescent="0.25">
      <c r="B136" s="25">
        <v>1135</v>
      </c>
      <c r="C136" s="27">
        <v>44305</v>
      </c>
      <c r="D136" s="25">
        <v>1800000</v>
      </c>
      <c r="E136" s="25">
        <v>224</v>
      </c>
      <c r="F136" s="25">
        <v>3</v>
      </c>
      <c r="G136" s="25">
        <v>0</v>
      </c>
      <c r="H136" s="25">
        <v>0</v>
      </c>
      <c r="I136" s="25">
        <v>0</v>
      </c>
      <c r="J136" s="25">
        <v>1</v>
      </c>
      <c r="K136" s="25">
        <v>0</v>
      </c>
      <c r="L136" s="25"/>
    </row>
    <row r="137" spans="2:12" ht="13.8" x14ac:dyDescent="0.25">
      <c r="B137" s="25">
        <v>1136</v>
      </c>
      <c r="C137" s="27">
        <v>44306</v>
      </c>
      <c r="D137" s="25">
        <v>1140000</v>
      </c>
      <c r="E137" s="25">
        <v>140</v>
      </c>
      <c r="F137" s="25">
        <v>3</v>
      </c>
      <c r="G137" s="25">
        <v>0</v>
      </c>
      <c r="H137" s="25">
        <v>1</v>
      </c>
      <c r="I137" s="25">
        <v>0</v>
      </c>
      <c r="J137" s="25">
        <v>1</v>
      </c>
      <c r="K137" s="25">
        <v>0</v>
      </c>
      <c r="L137" s="25"/>
    </row>
    <row r="138" spans="2:12" ht="13.8" x14ac:dyDescent="0.25">
      <c r="B138" s="25">
        <v>1137</v>
      </c>
      <c r="C138" s="27">
        <v>44306</v>
      </c>
      <c r="D138" s="25">
        <v>730000</v>
      </c>
      <c r="E138" s="25">
        <v>150</v>
      </c>
      <c r="F138" s="25">
        <v>4</v>
      </c>
      <c r="G138" s="25">
        <v>1</v>
      </c>
      <c r="H138" s="25">
        <v>0</v>
      </c>
      <c r="I138" s="25">
        <v>0</v>
      </c>
      <c r="J138" s="25">
        <v>0</v>
      </c>
      <c r="K138" s="25">
        <v>0</v>
      </c>
      <c r="L138" s="25"/>
    </row>
    <row r="139" spans="2:12" ht="13.8" x14ac:dyDescent="0.25">
      <c r="B139" s="25">
        <v>1138</v>
      </c>
      <c r="C139" s="27">
        <v>44307</v>
      </c>
      <c r="D139" s="25">
        <v>1200000</v>
      </c>
      <c r="E139" s="25">
        <v>161</v>
      </c>
      <c r="F139" s="25">
        <v>2</v>
      </c>
      <c r="G139" s="25">
        <v>1</v>
      </c>
      <c r="H139" s="25">
        <v>0</v>
      </c>
      <c r="I139" s="25">
        <v>1</v>
      </c>
      <c r="J139" s="25">
        <v>0</v>
      </c>
      <c r="K139" s="25">
        <v>1</v>
      </c>
      <c r="L139" s="25"/>
    </row>
    <row r="140" spans="2:12" ht="13.8" x14ac:dyDescent="0.25">
      <c r="B140" s="25">
        <v>1139</v>
      </c>
      <c r="C140" s="27">
        <v>44307</v>
      </c>
      <c r="D140" s="25">
        <v>1150000</v>
      </c>
      <c r="E140" s="25">
        <v>176</v>
      </c>
      <c r="F140" s="25">
        <v>3</v>
      </c>
      <c r="G140" s="25">
        <v>1</v>
      </c>
      <c r="H140" s="25">
        <v>0</v>
      </c>
      <c r="I140" s="25">
        <v>0</v>
      </c>
      <c r="J140" s="25">
        <v>0</v>
      </c>
      <c r="K140" s="25">
        <v>1</v>
      </c>
      <c r="L140" s="25"/>
    </row>
    <row r="141" spans="2:12" ht="13.8" x14ac:dyDescent="0.25">
      <c r="B141" s="25">
        <v>1140</v>
      </c>
      <c r="C141" s="27">
        <v>44307</v>
      </c>
      <c r="D141" s="25">
        <v>1500000</v>
      </c>
      <c r="E141" s="25">
        <v>221</v>
      </c>
      <c r="F141" s="25">
        <v>4</v>
      </c>
      <c r="G141" s="25">
        <v>1</v>
      </c>
      <c r="H141" s="25">
        <v>0</v>
      </c>
      <c r="I141" s="25">
        <v>0</v>
      </c>
      <c r="J141" s="25">
        <v>0</v>
      </c>
      <c r="K141" s="25">
        <v>1</v>
      </c>
      <c r="L141" s="25"/>
    </row>
    <row r="142" spans="2:12" ht="13.8" x14ac:dyDescent="0.25">
      <c r="B142" s="25">
        <v>1141</v>
      </c>
      <c r="C142" s="27">
        <v>44308</v>
      </c>
      <c r="D142" s="25">
        <v>1140000</v>
      </c>
      <c r="E142" s="25">
        <v>231</v>
      </c>
      <c r="F142" s="25">
        <v>3</v>
      </c>
      <c r="G142" s="25">
        <v>1</v>
      </c>
      <c r="H142" s="25">
        <v>0</v>
      </c>
      <c r="I142" s="25">
        <v>1</v>
      </c>
      <c r="J142" s="25">
        <v>0</v>
      </c>
      <c r="K142" s="25">
        <v>0</v>
      </c>
      <c r="L142" s="25"/>
    </row>
    <row r="143" spans="2:12" ht="13.8" x14ac:dyDescent="0.25">
      <c r="B143" s="25">
        <v>1142</v>
      </c>
      <c r="C143" s="27">
        <v>44309</v>
      </c>
      <c r="D143" s="25">
        <v>2210000</v>
      </c>
      <c r="E143" s="25">
        <v>259</v>
      </c>
      <c r="F143" s="25">
        <v>4</v>
      </c>
      <c r="G143" s="25">
        <v>0</v>
      </c>
      <c r="H143" s="25">
        <v>1</v>
      </c>
      <c r="I143" s="25">
        <v>0</v>
      </c>
      <c r="J143" s="25">
        <v>1</v>
      </c>
      <c r="K143" s="25">
        <v>0</v>
      </c>
      <c r="L143" s="25"/>
    </row>
    <row r="144" spans="2:12" ht="13.8" x14ac:dyDescent="0.25">
      <c r="B144" s="25">
        <v>1143</v>
      </c>
      <c r="C144" s="27">
        <v>44309</v>
      </c>
      <c r="D144" s="25">
        <v>840000</v>
      </c>
      <c r="E144" s="25">
        <v>173</v>
      </c>
      <c r="F144" s="25">
        <v>4</v>
      </c>
      <c r="G144" s="25">
        <v>1</v>
      </c>
      <c r="H144" s="25">
        <v>1</v>
      </c>
      <c r="I144" s="25">
        <v>0</v>
      </c>
      <c r="J144" s="25">
        <v>0</v>
      </c>
      <c r="K144" s="25">
        <v>0</v>
      </c>
      <c r="L144" s="25"/>
    </row>
    <row r="145" spans="2:12" ht="13.8" x14ac:dyDescent="0.25">
      <c r="B145" s="25">
        <v>1144</v>
      </c>
      <c r="C145" s="27">
        <v>44309</v>
      </c>
      <c r="D145" s="25">
        <v>1270000</v>
      </c>
      <c r="E145" s="25">
        <v>260</v>
      </c>
      <c r="F145" s="25">
        <v>3</v>
      </c>
      <c r="G145" s="25">
        <v>0</v>
      </c>
      <c r="H145" s="25">
        <v>0</v>
      </c>
      <c r="I145" s="25">
        <v>1</v>
      </c>
      <c r="J145" s="25">
        <v>0</v>
      </c>
      <c r="K145" s="25">
        <v>0</v>
      </c>
      <c r="L145" s="25"/>
    </row>
    <row r="146" spans="2:12" ht="13.8" x14ac:dyDescent="0.25">
      <c r="B146" s="25">
        <v>1145</v>
      </c>
      <c r="C146" s="27">
        <v>44310</v>
      </c>
      <c r="D146" s="25">
        <v>1960000</v>
      </c>
      <c r="E146" s="25">
        <v>243</v>
      </c>
      <c r="F146" s="25">
        <v>4</v>
      </c>
      <c r="G146" s="25">
        <v>0</v>
      </c>
      <c r="H146" s="25">
        <v>0</v>
      </c>
      <c r="I146" s="25">
        <v>0</v>
      </c>
      <c r="J146" s="25">
        <v>1</v>
      </c>
      <c r="K146" s="25">
        <v>0</v>
      </c>
      <c r="L146" s="25"/>
    </row>
    <row r="147" spans="2:12" ht="13.8" x14ac:dyDescent="0.25">
      <c r="B147" s="25">
        <v>1146</v>
      </c>
      <c r="C147" s="27">
        <v>44310</v>
      </c>
      <c r="D147" s="25">
        <v>830000</v>
      </c>
      <c r="E147" s="25">
        <v>156</v>
      </c>
      <c r="F147" s="25">
        <v>4</v>
      </c>
      <c r="G147" s="25">
        <v>1</v>
      </c>
      <c r="H147" s="25">
        <v>0</v>
      </c>
      <c r="I147" s="25">
        <v>1</v>
      </c>
      <c r="J147" s="25">
        <v>0</v>
      </c>
      <c r="K147" s="25">
        <v>0</v>
      </c>
      <c r="L147" s="25"/>
    </row>
    <row r="148" spans="2:12" ht="13.8" x14ac:dyDescent="0.25">
      <c r="B148" s="25">
        <v>1147</v>
      </c>
      <c r="C148" s="27">
        <v>44312</v>
      </c>
      <c r="D148" s="25">
        <v>1220000</v>
      </c>
      <c r="E148" s="25">
        <v>145</v>
      </c>
      <c r="F148" s="25">
        <v>3</v>
      </c>
      <c r="G148" s="25">
        <v>0</v>
      </c>
      <c r="H148" s="25">
        <v>0</v>
      </c>
      <c r="I148" s="25">
        <v>0</v>
      </c>
      <c r="J148" s="25">
        <v>1</v>
      </c>
      <c r="K148" s="25">
        <v>0</v>
      </c>
      <c r="L148" s="25"/>
    </row>
    <row r="149" spans="2:12" ht="13.8" x14ac:dyDescent="0.25">
      <c r="B149" s="25">
        <v>1148</v>
      </c>
      <c r="C149" s="27">
        <v>44313</v>
      </c>
      <c r="D149" s="25">
        <v>1280000</v>
      </c>
      <c r="E149" s="25">
        <v>183</v>
      </c>
      <c r="F149" s="25">
        <v>2</v>
      </c>
      <c r="G149" s="25">
        <v>1</v>
      </c>
      <c r="H149" s="25">
        <v>1</v>
      </c>
      <c r="I149" s="25">
        <v>0</v>
      </c>
      <c r="J149" s="25">
        <v>0</v>
      </c>
      <c r="K149" s="25">
        <v>1</v>
      </c>
      <c r="L149" s="25"/>
    </row>
    <row r="150" spans="2:12" ht="13.8" x14ac:dyDescent="0.25">
      <c r="B150" s="25">
        <v>1149</v>
      </c>
      <c r="C150" s="27">
        <v>44313</v>
      </c>
      <c r="D150" s="25">
        <v>1500000</v>
      </c>
      <c r="E150" s="25">
        <v>204</v>
      </c>
      <c r="F150" s="25">
        <v>3</v>
      </c>
      <c r="G150" s="25">
        <v>1</v>
      </c>
      <c r="H150" s="25">
        <v>1</v>
      </c>
      <c r="I150" s="25">
        <v>0</v>
      </c>
      <c r="J150" s="25">
        <v>0</v>
      </c>
      <c r="K150" s="25">
        <v>1</v>
      </c>
      <c r="L150" s="25"/>
    </row>
    <row r="151" spans="2:12" ht="13.8" x14ac:dyDescent="0.25">
      <c r="B151" s="25">
        <v>1150</v>
      </c>
      <c r="C151" s="27">
        <v>44314</v>
      </c>
      <c r="D151" s="25">
        <v>1790000</v>
      </c>
      <c r="E151" s="25">
        <v>220</v>
      </c>
      <c r="F151" s="25">
        <v>3</v>
      </c>
      <c r="G151" s="25">
        <v>1</v>
      </c>
      <c r="H151" s="25">
        <v>0</v>
      </c>
      <c r="I151" s="25">
        <v>0</v>
      </c>
      <c r="J151" s="25">
        <v>1</v>
      </c>
      <c r="K151" s="25">
        <v>0</v>
      </c>
      <c r="L151" s="25"/>
    </row>
    <row r="152" spans="2:12" ht="13.8" x14ac:dyDescent="0.25">
      <c r="B152" s="25">
        <v>1151</v>
      </c>
      <c r="C152" s="27">
        <v>44314</v>
      </c>
      <c r="D152" s="25">
        <v>1120000</v>
      </c>
      <c r="E152" s="25">
        <v>228</v>
      </c>
      <c r="F152" s="25">
        <v>4</v>
      </c>
      <c r="G152" s="25">
        <v>1</v>
      </c>
      <c r="H152" s="25">
        <v>1</v>
      </c>
      <c r="I152" s="25">
        <v>0</v>
      </c>
      <c r="J152" s="25">
        <v>0</v>
      </c>
      <c r="K152" s="25">
        <v>0</v>
      </c>
      <c r="L152" s="25"/>
    </row>
    <row r="153" spans="2:12" ht="13.8" x14ac:dyDescent="0.25">
      <c r="B153" s="25">
        <v>1152</v>
      </c>
      <c r="C153" s="27">
        <v>44315</v>
      </c>
      <c r="D153" s="25">
        <v>920000</v>
      </c>
      <c r="E153" s="25">
        <v>197</v>
      </c>
      <c r="F153" s="25">
        <v>2</v>
      </c>
      <c r="G153" s="25">
        <v>1</v>
      </c>
      <c r="H153" s="25">
        <v>0</v>
      </c>
      <c r="I153" s="25">
        <v>0</v>
      </c>
      <c r="J153" s="25">
        <v>0</v>
      </c>
      <c r="K153" s="25">
        <v>0</v>
      </c>
      <c r="L153" s="25"/>
    </row>
    <row r="154" spans="2:12" ht="13.8" x14ac:dyDescent="0.25">
      <c r="B154" s="25">
        <v>1153</v>
      </c>
      <c r="C154" s="27">
        <v>44316</v>
      </c>
      <c r="D154" s="25">
        <v>1470000</v>
      </c>
      <c r="E154" s="25">
        <v>207</v>
      </c>
      <c r="F154" s="25">
        <v>4</v>
      </c>
      <c r="G154" s="25">
        <v>0</v>
      </c>
      <c r="H154" s="25">
        <v>1</v>
      </c>
      <c r="I154" s="25">
        <v>0</v>
      </c>
      <c r="J154" s="25">
        <v>0</v>
      </c>
      <c r="K154" s="25">
        <v>1</v>
      </c>
      <c r="L154" s="25"/>
    </row>
    <row r="155" spans="2:12" ht="13.8" x14ac:dyDescent="0.25">
      <c r="B155" s="25">
        <v>1154</v>
      </c>
      <c r="C155" s="27">
        <v>44317</v>
      </c>
      <c r="D155" s="25">
        <v>990000</v>
      </c>
      <c r="E155" s="25">
        <v>225</v>
      </c>
      <c r="F155" s="25">
        <v>3</v>
      </c>
      <c r="G155" s="25">
        <v>0</v>
      </c>
      <c r="H155" s="25">
        <v>0</v>
      </c>
      <c r="I155" s="25">
        <v>0</v>
      </c>
      <c r="J155" s="25">
        <v>0</v>
      </c>
      <c r="K155" s="25">
        <v>0</v>
      </c>
      <c r="L155" s="25"/>
    </row>
    <row r="156" spans="2:12" ht="13.8" x14ac:dyDescent="0.25">
      <c r="B156" s="25">
        <v>1155</v>
      </c>
      <c r="C156" s="27">
        <v>44317</v>
      </c>
      <c r="D156" s="25">
        <v>1210000</v>
      </c>
      <c r="E156" s="25">
        <v>156</v>
      </c>
      <c r="F156" s="25">
        <v>4</v>
      </c>
      <c r="G156" s="25">
        <v>0</v>
      </c>
      <c r="H156" s="25">
        <v>0</v>
      </c>
      <c r="I156" s="25">
        <v>1</v>
      </c>
      <c r="J156" s="25">
        <v>0</v>
      </c>
      <c r="K156" s="25">
        <v>1</v>
      </c>
      <c r="L156" s="25"/>
    </row>
    <row r="157" spans="2:12" ht="13.8" x14ac:dyDescent="0.25">
      <c r="B157" s="25">
        <v>1156</v>
      </c>
      <c r="C157" s="27">
        <v>44317</v>
      </c>
      <c r="D157" s="25">
        <v>1600000</v>
      </c>
      <c r="E157" s="25">
        <v>181</v>
      </c>
      <c r="F157" s="25">
        <v>3</v>
      </c>
      <c r="G157" s="25">
        <v>1</v>
      </c>
      <c r="H157" s="25">
        <v>0</v>
      </c>
      <c r="I157" s="25">
        <v>1</v>
      </c>
      <c r="J157" s="25">
        <v>1</v>
      </c>
      <c r="K157" s="25">
        <v>0</v>
      </c>
      <c r="L157" s="25"/>
    </row>
    <row r="158" spans="2:12" ht="13.8" x14ac:dyDescent="0.25">
      <c r="B158" s="25">
        <v>1157</v>
      </c>
      <c r="C158" s="27">
        <v>44317</v>
      </c>
      <c r="D158" s="25">
        <v>940000</v>
      </c>
      <c r="E158" s="25">
        <v>187</v>
      </c>
      <c r="F158" s="25">
        <v>2</v>
      </c>
      <c r="G158" s="25">
        <v>1</v>
      </c>
      <c r="H158" s="25">
        <v>1</v>
      </c>
      <c r="I158" s="25">
        <v>0</v>
      </c>
      <c r="J158" s="25">
        <v>0</v>
      </c>
      <c r="K158" s="25">
        <v>0</v>
      </c>
      <c r="L158" s="25"/>
    </row>
    <row r="159" spans="2:12" ht="13.8" x14ac:dyDescent="0.25">
      <c r="B159" s="25">
        <v>1158</v>
      </c>
      <c r="C159" s="27">
        <v>44318</v>
      </c>
      <c r="D159" s="25">
        <v>1600000</v>
      </c>
      <c r="E159" s="25">
        <v>192</v>
      </c>
      <c r="F159" s="25">
        <v>3</v>
      </c>
      <c r="G159" s="25">
        <v>0</v>
      </c>
      <c r="H159" s="25">
        <v>0</v>
      </c>
      <c r="I159" s="25">
        <v>0</v>
      </c>
      <c r="J159" s="25">
        <v>1</v>
      </c>
      <c r="K159" s="25">
        <v>0</v>
      </c>
      <c r="L159" s="25"/>
    </row>
    <row r="160" spans="2:12" ht="13.8" x14ac:dyDescent="0.25">
      <c r="B160" s="25">
        <v>1159</v>
      </c>
      <c r="C160" s="27">
        <v>44318</v>
      </c>
      <c r="D160" s="25">
        <v>2180000</v>
      </c>
      <c r="E160" s="25">
        <v>237</v>
      </c>
      <c r="F160" s="25">
        <v>3</v>
      </c>
      <c r="G160" s="25">
        <v>1</v>
      </c>
      <c r="H160" s="25">
        <v>0</v>
      </c>
      <c r="I160" s="25">
        <v>1</v>
      </c>
      <c r="J160" s="25">
        <v>1</v>
      </c>
      <c r="K160" s="25">
        <v>0</v>
      </c>
      <c r="L160" s="25"/>
    </row>
    <row r="161" spans="2:12" ht="13.8" x14ac:dyDescent="0.25">
      <c r="B161" s="25">
        <v>1160</v>
      </c>
      <c r="C161" s="27">
        <v>44319</v>
      </c>
      <c r="D161" s="25">
        <v>1850000</v>
      </c>
      <c r="E161" s="25">
        <v>203</v>
      </c>
      <c r="F161" s="25">
        <v>4</v>
      </c>
      <c r="G161" s="25">
        <v>0</v>
      </c>
      <c r="H161" s="25">
        <v>1</v>
      </c>
      <c r="I161" s="25">
        <v>0</v>
      </c>
      <c r="J161" s="25">
        <v>1</v>
      </c>
      <c r="K161" s="25">
        <v>0</v>
      </c>
      <c r="L161" s="25"/>
    </row>
    <row r="162" spans="2:12" ht="13.8" x14ac:dyDescent="0.25">
      <c r="B162" s="25">
        <v>1161</v>
      </c>
      <c r="C162" s="27">
        <v>44320</v>
      </c>
      <c r="D162" s="25">
        <v>1220000</v>
      </c>
      <c r="E162" s="25">
        <v>173</v>
      </c>
      <c r="F162" s="25">
        <v>4</v>
      </c>
      <c r="G162" s="25">
        <v>0</v>
      </c>
      <c r="H162" s="25">
        <v>0</v>
      </c>
      <c r="I162" s="25">
        <v>0</v>
      </c>
      <c r="J162" s="25">
        <v>0</v>
      </c>
      <c r="K162" s="25">
        <v>1</v>
      </c>
      <c r="L162" s="25"/>
    </row>
    <row r="163" spans="2:12" ht="13.8" x14ac:dyDescent="0.25">
      <c r="B163" s="25">
        <v>1162</v>
      </c>
      <c r="C163" s="27">
        <v>44320</v>
      </c>
      <c r="D163" s="25">
        <v>1130000</v>
      </c>
      <c r="E163" s="25">
        <v>171</v>
      </c>
      <c r="F163" s="25">
        <v>2</v>
      </c>
      <c r="G163" s="25">
        <v>1</v>
      </c>
      <c r="H163" s="25">
        <v>0</v>
      </c>
      <c r="I163" s="25">
        <v>0</v>
      </c>
      <c r="J163" s="25">
        <v>0</v>
      </c>
      <c r="K163" s="25">
        <v>1</v>
      </c>
      <c r="L163" s="25"/>
    </row>
    <row r="164" spans="2:12" ht="13.8" x14ac:dyDescent="0.25">
      <c r="B164" s="25">
        <v>1163</v>
      </c>
      <c r="C164" s="27">
        <v>44320</v>
      </c>
      <c r="D164" s="25">
        <v>2240000</v>
      </c>
      <c r="E164" s="25">
        <v>250</v>
      </c>
      <c r="F164" s="25">
        <v>3</v>
      </c>
      <c r="G164" s="25">
        <v>0</v>
      </c>
      <c r="H164" s="25">
        <v>1</v>
      </c>
      <c r="I164" s="25">
        <v>0</v>
      </c>
      <c r="J164" s="25">
        <v>1</v>
      </c>
      <c r="K164" s="25">
        <v>0</v>
      </c>
      <c r="L164" s="25"/>
    </row>
    <row r="165" spans="2:12" ht="13.8" x14ac:dyDescent="0.25">
      <c r="B165" s="25">
        <v>1164</v>
      </c>
      <c r="C165" s="27">
        <v>44321</v>
      </c>
      <c r="D165" s="25">
        <v>1630000</v>
      </c>
      <c r="E165" s="25">
        <v>183</v>
      </c>
      <c r="F165" s="25">
        <v>4</v>
      </c>
      <c r="G165" s="25">
        <v>1</v>
      </c>
      <c r="H165" s="25">
        <v>0</v>
      </c>
      <c r="I165" s="25">
        <v>0</v>
      </c>
      <c r="J165" s="25">
        <v>1</v>
      </c>
      <c r="K165" s="25">
        <v>0</v>
      </c>
      <c r="L165" s="25"/>
    </row>
    <row r="166" spans="2:12" ht="13.8" x14ac:dyDescent="0.25">
      <c r="B166" s="25">
        <v>1165</v>
      </c>
      <c r="C166" s="27">
        <v>44321</v>
      </c>
      <c r="D166" s="25">
        <v>1340000</v>
      </c>
      <c r="E166" s="25">
        <v>190</v>
      </c>
      <c r="F166" s="25">
        <v>3</v>
      </c>
      <c r="G166" s="25">
        <v>0</v>
      </c>
      <c r="H166" s="25">
        <v>1</v>
      </c>
      <c r="I166" s="25">
        <v>0</v>
      </c>
      <c r="J166" s="25">
        <v>0</v>
      </c>
      <c r="K166" s="25">
        <v>1</v>
      </c>
      <c r="L166" s="25"/>
    </row>
    <row r="167" spans="2:12" ht="13.8" x14ac:dyDescent="0.25">
      <c r="B167" s="25">
        <v>1166</v>
      </c>
      <c r="C167" s="27">
        <v>44321</v>
      </c>
      <c r="D167" s="25">
        <v>1460000</v>
      </c>
      <c r="E167" s="25">
        <v>189</v>
      </c>
      <c r="F167" s="25">
        <v>4</v>
      </c>
      <c r="G167" s="25">
        <v>1</v>
      </c>
      <c r="H167" s="25">
        <v>0</v>
      </c>
      <c r="I167" s="25">
        <v>1</v>
      </c>
      <c r="J167" s="25">
        <v>0</v>
      </c>
      <c r="K167" s="25">
        <v>1</v>
      </c>
      <c r="L167" s="25"/>
    </row>
    <row r="168" spans="2:12" ht="13.8" x14ac:dyDescent="0.25">
      <c r="B168" s="25">
        <v>1167</v>
      </c>
      <c r="C168" s="27">
        <v>44322</v>
      </c>
      <c r="D168" s="25">
        <v>1470000</v>
      </c>
      <c r="E168" s="25">
        <v>200</v>
      </c>
      <c r="F168" s="25">
        <v>2</v>
      </c>
      <c r="G168" s="25">
        <v>0</v>
      </c>
      <c r="H168" s="25">
        <v>0</v>
      </c>
      <c r="I168" s="25">
        <v>1</v>
      </c>
      <c r="J168" s="25">
        <v>0</v>
      </c>
      <c r="K168" s="25">
        <v>1</v>
      </c>
      <c r="L168" s="25"/>
    </row>
    <row r="169" spans="2:12" ht="13.8" x14ac:dyDescent="0.25">
      <c r="B169" s="25">
        <v>1168</v>
      </c>
      <c r="C169" s="27">
        <v>44322</v>
      </c>
      <c r="D169" s="25">
        <v>1290000</v>
      </c>
      <c r="E169" s="25">
        <v>145</v>
      </c>
      <c r="F169" s="25">
        <v>3</v>
      </c>
      <c r="G169" s="25">
        <v>0</v>
      </c>
      <c r="H169" s="25">
        <v>0</v>
      </c>
      <c r="I169" s="25">
        <v>1</v>
      </c>
      <c r="J169" s="25">
        <v>1</v>
      </c>
      <c r="K169" s="25">
        <v>0</v>
      </c>
      <c r="L169" s="25"/>
    </row>
    <row r="170" spans="2:12" ht="13.8" x14ac:dyDescent="0.25">
      <c r="B170" s="25">
        <v>1169</v>
      </c>
      <c r="C170" s="27">
        <v>44322</v>
      </c>
      <c r="D170" s="25">
        <v>1120000</v>
      </c>
      <c r="E170" s="25">
        <v>259</v>
      </c>
      <c r="F170" s="25">
        <v>3</v>
      </c>
      <c r="G170" s="25">
        <v>0</v>
      </c>
      <c r="H170" s="25">
        <v>0</v>
      </c>
      <c r="I170" s="25">
        <v>0</v>
      </c>
      <c r="J170" s="25">
        <v>0</v>
      </c>
      <c r="K170" s="25">
        <v>0</v>
      </c>
      <c r="L170" s="25"/>
    </row>
    <row r="171" spans="2:12" ht="13.8" x14ac:dyDescent="0.25">
      <c r="B171" s="25">
        <v>1170</v>
      </c>
      <c r="C171" s="27">
        <v>44325</v>
      </c>
      <c r="D171" s="25">
        <v>2020000</v>
      </c>
      <c r="E171" s="25">
        <v>246</v>
      </c>
      <c r="F171" s="25">
        <v>3</v>
      </c>
      <c r="G171" s="25">
        <v>0</v>
      </c>
      <c r="H171" s="25">
        <v>1</v>
      </c>
      <c r="I171" s="25">
        <v>0</v>
      </c>
      <c r="J171" s="25">
        <v>1</v>
      </c>
      <c r="K171" s="25">
        <v>0</v>
      </c>
      <c r="L171" s="25"/>
    </row>
    <row r="172" spans="2:12" ht="13.8" x14ac:dyDescent="0.25">
      <c r="B172" s="25">
        <v>1171</v>
      </c>
      <c r="C172" s="27">
        <v>44325</v>
      </c>
      <c r="D172" s="25">
        <v>1770000</v>
      </c>
      <c r="E172" s="25">
        <v>239</v>
      </c>
      <c r="F172" s="25">
        <v>4</v>
      </c>
      <c r="G172" s="25">
        <v>1</v>
      </c>
      <c r="H172" s="25">
        <v>1</v>
      </c>
      <c r="I172" s="25">
        <v>0</v>
      </c>
      <c r="J172" s="25">
        <v>0</v>
      </c>
      <c r="K172" s="25">
        <v>1</v>
      </c>
      <c r="L172" s="25"/>
    </row>
    <row r="173" spans="2:12" ht="13.8" x14ac:dyDescent="0.25">
      <c r="B173" s="25">
        <v>1172</v>
      </c>
      <c r="C173" s="27">
        <v>44327</v>
      </c>
      <c r="D173" s="25">
        <v>1150000</v>
      </c>
      <c r="E173" s="25">
        <v>211</v>
      </c>
      <c r="F173" s="25">
        <v>3</v>
      </c>
      <c r="G173" s="25">
        <v>1</v>
      </c>
      <c r="H173" s="25">
        <v>0</v>
      </c>
      <c r="I173" s="25">
        <v>1</v>
      </c>
      <c r="J173" s="25">
        <v>0</v>
      </c>
      <c r="K173" s="25">
        <v>0</v>
      </c>
      <c r="L173" s="25"/>
    </row>
    <row r="174" spans="2:12" ht="13.8" x14ac:dyDescent="0.25">
      <c r="B174" s="25">
        <v>1173</v>
      </c>
      <c r="C174" s="27">
        <v>44328</v>
      </c>
      <c r="D174" s="25">
        <v>1380000</v>
      </c>
      <c r="E174" s="25">
        <v>157</v>
      </c>
      <c r="F174" s="25">
        <v>3</v>
      </c>
      <c r="G174" s="25">
        <v>1</v>
      </c>
      <c r="H174" s="25">
        <v>1</v>
      </c>
      <c r="I174" s="25">
        <v>0</v>
      </c>
      <c r="J174" s="25">
        <v>1</v>
      </c>
      <c r="K174" s="25">
        <v>0</v>
      </c>
      <c r="L174" s="25"/>
    </row>
    <row r="175" spans="2:12" ht="13.8" x14ac:dyDescent="0.25">
      <c r="B175" s="25">
        <v>1174</v>
      </c>
      <c r="C175" s="27">
        <v>44328</v>
      </c>
      <c r="D175" s="25">
        <v>1940000</v>
      </c>
      <c r="E175" s="25">
        <v>206</v>
      </c>
      <c r="F175" s="25">
        <v>4</v>
      </c>
      <c r="G175" s="25">
        <v>0</v>
      </c>
      <c r="H175" s="25">
        <v>0</v>
      </c>
      <c r="I175" s="25">
        <v>1</v>
      </c>
      <c r="J175" s="25">
        <v>1</v>
      </c>
      <c r="K175" s="25">
        <v>0</v>
      </c>
      <c r="L175" s="25"/>
    </row>
    <row r="176" spans="2:12" ht="13.8" x14ac:dyDescent="0.25">
      <c r="B176" s="25">
        <v>1175</v>
      </c>
      <c r="C176" s="27">
        <v>44328</v>
      </c>
      <c r="D176" s="25">
        <v>1340000</v>
      </c>
      <c r="E176" s="25">
        <v>271</v>
      </c>
      <c r="F176" s="25">
        <v>4</v>
      </c>
      <c r="G176" s="25">
        <v>1</v>
      </c>
      <c r="H176" s="25">
        <v>0</v>
      </c>
      <c r="I176" s="25">
        <v>1</v>
      </c>
      <c r="J176" s="25">
        <v>0</v>
      </c>
      <c r="K176" s="25">
        <v>0</v>
      </c>
      <c r="L176" s="25"/>
    </row>
    <row r="177" spans="2:12" ht="13.8" x14ac:dyDescent="0.25">
      <c r="B177" s="25">
        <v>1176</v>
      </c>
      <c r="C177" s="27">
        <v>44328</v>
      </c>
      <c r="D177" s="25">
        <v>2130000</v>
      </c>
      <c r="E177" s="25">
        <v>253</v>
      </c>
      <c r="F177" s="25">
        <v>3</v>
      </c>
      <c r="G177" s="25">
        <v>1</v>
      </c>
      <c r="H177" s="25">
        <v>0</v>
      </c>
      <c r="I177" s="25">
        <v>0</v>
      </c>
      <c r="J177" s="25">
        <v>1</v>
      </c>
      <c r="K177" s="25">
        <v>0</v>
      </c>
      <c r="L177" s="25"/>
    </row>
    <row r="178" spans="2:12" ht="13.8" x14ac:dyDescent="0.25">
      <c r="B178" s="25">
        <v>1177</v>
      </c>
      <c r="C178" s="27">
        <v>44329</v>
      </c>
      <c r="D178" s="25">
        <v>1340000</v>
      </c>
      <c r="E178" s="25">
        <v>148</v>
      </c>
      <c r="F178" s="25">
        <v>3</v>
      </c>
      <c r="G178" s="25">
        <v>0</v>
      </c>
      <c r="H178" s="25">
        <v>1</v>
      </c>
      <c r="I178" s="25">
        <v>0</v>
      </c>
      <c r="J178" s="25">
        <v>1</v>
      </c>
      <c r="K178" s="25">
        <v>0</v>
      </c>
      <c r="L178" s="25"/>
    </row>
    <row r="179" spans="2:12" ht="13.8" x14ac:dyDescent="0.25">
      <c r="B179" s="25">
        <v>1178</v>
      </c>
      <c r="C179" s="27">
        <v>44332</v>
      </c>
      <c r="D179" s="25">
        <v>1900000</v>
      </c>
      <c r="E179" s="25">
        <v>246</v>
      </c>
      <c r="F179" s="25">
        <v>3</v>
      </c>
      <c r="G179" s="25">
        <v>1</v>
      </c>
      <c r="H179" s="25">
        <v>0</v>
      </c>
      <c r="I179" s="25">
        <v>1</v>
      </c>
      <c r="J179" s="25">
        <v>0</v>
      </c>
      <c r="K179" s="25">
        <v>1</v>
      </c>
      <c r="L179" s="25"/>
    </row>
    <row r="180" spans="2:12" ht="13.8" x14ac:dyDescent="0.25">
      <c r="B180" s="25">
        <v>1179</v>
      </c>
      <c r="C180" s="27">
        <v>44332</v>
      </c>
      <c r="D180" s="25">
        <v>940000</v>
      </c>
      <c r="E180" s="25">
        <v>181</v>
      </c>
      <c r="F180" s="25">
        <v>2</v>
      </c>
      <c r="G180" s="25">
        <v>1</v>
      </c>
      <c r="H180" s="25">
        <v>0</v>
      </c>
      <c r="I180" s="25">
        <v>1</v>
      </c>
      <c r="J180" s="25">
        <v>0</v>
      </c>
      <c r="K180" s="25">
        <v>0</v>
      </c>
      <c r="L180" s="25"/>
    </row>
    <row r="181" spans="2:12" ht="13.8" x14ac:dyDescent="0.25">
      <c r="B181" s="25">
        <v>1180</v>
      </c>
      <c r="C181" s="27">
        <v>44335</v>
      </c>
      <c r="D181" s="25">
        <v>1890000</v>
      </c>
      <c r="E181" s="25">
        <v>205</v>
      </c>
      <c r="F181" s="25">
        <v>3</v>
      </c>
      <c r="G181" s="25">
        <v>1</v>
      </c>
      <c r="H181" s="25">
        <v>0</v>
      </c>
      <c r="I181" s="25">
        <v>1</v>
      </c>
      <c r="J181" s="25">
        <v>1</v>
      </c>
      <c r="K181" s="25">
        <v>0</v>
      </c>
      <c r="L181" s="25"/>
    </row>
    <row r="182" spans="2:12" ht="13.8" x14ac:dyDescent="0.25">
      <c r="B182" s="25">
        <v>1181</v>
      </c>
      <c r="C182" s="27">
        <v>44338</v>
      </c>
      <c r="D182" s="25">
        <v>760000</v>
      </c>
      <c r="E182" s="25">
        <v>149</v>
      </c>
      <c r="F182" s="25">
        <v>3</v>
      </c>
      <c r="G182" s="25">
        <v>0</v>
      </c>
      <c r="H182" s="25">
        <v>1</v>
      </c>
      <c r="I182" s="25">
        <v>0</v>
      </c>
      <c r="J182" s="25">
        <v>0</v>
      </c>
      <c r="K182" s="25">
        <v>0</v>
      </c>
      <c r="L182" s="25"/>
    </row>
    <row r="183" spans="2:12" ht="13.8" x14ac:dyDescent="0.25">
      <c r="B183" s="25">
        <v>1182</v>
      </c>
      <c r="C183" s="27">
        <v>44339</v>
      </c>
      <c r="D183" s="25">
        <v>1280000</v>
      </c>
      <c r="E183" s="25">
        <v>258</v>
      </c>
      <c r="F183" s="25">
        <v>3</v>
      </c>
      <c r="G183" s="25">
        <v>0</v>
      </c>
      <c r="H183" s="25">
        <v>0</v>
      </c>
      <c r="I183" s="25">
        <v>1</v>
      </c>
      <c r="J183" s="25">
        <v>0</v>
      </c>
      <c r="K183" s="25">
        <v>0</v>
      </c>
      <c r="L183" s="25"/>
    </row>
    <row r="184" spans="2:12" ht="13.8" x14ac:dyDescent="0.25">
      <c r="B184" s="25">
        <v>1183</v>
      </c>
      <c r="C184" s="27">
        <v>44339</v>
      </c>
      <c r="D184" s="25">
        <v>1240000</v>
      </c>
      <c r="E184" s="25">
        <v>137</v>
      </c>
      <c r="F184" s="25">
        <v>2</v>
      </c>
      <c r="G184" s="25">
        <v>1</v>
      </c>
      <c r="H184" s="25">
        <v>0</v>
      </c>
      <c r="I184" s="25">
        <v>0</v>
      </c>
      <c r="J184" s="25">
        <v>1</v>
      </c>
      <c r="K184" s="25">
        <v>0</v>
      </c>
      <c r="L184" s="25"/>
    </row>
    <row r="185" spans="2:12" ht="13.8" x14ac:dyDescent="0.25">
      <c r="B185" s="25">
        <v>1184</v>
      </c>
      <c r="C185" s="27">
        <v>44340</v>
      </c>
      <c r="D185" s="25">
        <v>1360000</v>
      </c>
      <c r="E185" s="25">
        <v>143</v>
      </c>
      <c r="F185" s="25">
        <v>2</v>
      </c>
      <c r="G185" s="25">
        <v>0</v>
      </c>
      <c r="H185" s="25">
        <v>0</v>
      </c>
      <c r="I185" s="25">
        <v>1</v>
      </c>
      <c r="J185" s="25">
        <v>1</v>
      </c>
      <c r="K185" s="25">
        <v>0</v>
      </c>
      <c r="L185" s="25"/>
    </row>
    <row r="186" spans="2:12" ht="13.8" x14ac:dyDescent="0.25">
      <c r="B186" s="25">
        <v>1185</v>
      </c>
      <c r="C186" s="27">
        <v>44341</v>
      </c>
      <c r="D186" s="25">
        <v>1240000</v>
      </c>
      <c r="E186" s="25">
        <v>265</v>
      </c>
      <c r="F186" s="25">
        <v>4</v>
      </c>
      <c r="G186" s="25">
        <v>0</v>
      </c>
      <c r="H186" s="25">
        <v>0</v>
      </c>
      <c r="I186" s="25">
        <v>0</v>
      </c>
      <c r="J186" s="25">
        <v>0</v>
      </c>
      <c r="K186" s="25">
        <v>0</v>
      </c>
      <c r="L186" s="25"/>
    </row>
    <row r="187" spans="2:12" ht="13.8" x14ac:dyDescent="0.25">
      <c r="B187" s="25">
        <v>1186</v>
      </c>
      <c r="C187" s="27">
        <v>44341</v>
      </c>
      <c r="D187" s="25">
        <v>1750000</v>
      </c>
      <c r="E187" s="25">
        <v>193</v>
      </c>
      <c r="F187" s="25">
        <v>4</v>
      </c>
      <c r="G187" s="25">
        <v>0</v>
      </c>
      <c r="H187" s="25">
        <v>0</v>
      </c>
      <c r="I187" s="25">
        <v>1</v>
      </c>
      <c r="J187" s="25">
        <v>1</v>
      </c>
      <c r="K187" s="25">
        <v>0</v>
      </c>
      <c r="L187" s="25"/>
    </row>
    <row r="188" spans="2:12" ht="13.8" x14ac:dyDescent="0.25">
      <c r="B188" s="25">
        <v>1187</v>
      </c>
      <c r="C188" s="27">
        <v>44342</v>
      </c>
      <c r="D188" s="25">
        <v>1030000</v>
      </c>
      <c r="E188" s="25">
        <v>144</v>
      </c>
      <c r="F188" s="25">
        <v>3</v>
      </c>
      <c r="G188" s="25">
        <v>0</v>
      </c>
      <c r="H188" s="25">
        <v>0</v>
      </c>
      <c r="I188" s="25">
        <v>0</v>
      </c>
      <c r="J188" s="25">
        <v>0</v>
      </c>
      <c r="K188" s="25">
        <v>1</v>
      </c>
      <c r="L188" s="25"/>
    </row>
    <row r="189" spans="2:12" ht="13.8" x14ac:dyDescent="0.25">
      <c r="B189" s="25">
        <v>1188</v>
      </c>
      <c r="C189" s="27">
        <v>44342</v>
      </c>
      <c r="D189" s="25">
        <v>710000</v>
      </c>
      <c r="E189" s="25">
        <v>152</v>
      </c>
      <c r="F189" s="25">
        <v>4</v>
      </c>
      <c r="G189" s="25">
        <v>1</v>
      </c>
      <c r="H189" s="25">
        <v>1</v>
      </c>
      <c r="I189" s="25">
        <v>0</v>
      </c>
      <c r="J189" s="25">
        <v>0</v>
      </c>
      <c r="K189" s="25">
        <v>0</v>
      </c>
      <c r="L189" s="25"/>
    </row>
    <row r="190" spans="2:12" ht="13.8" x14ac:dyDescent="0.25">
      <c r="B190" s="25">
        <v>1189</v>
      </c>
      <c r="C190" s="27">
        <v>44343</v>
      </c>
      <c r="D190" s="25">
        <v>1350000</v>
      </c>
      <c r="E190" s="25">
        <v>150</v>
      </c>
      <c r="F190" s="25">
        <v>2</v>
      </c>
      <c r="G190" s="25">
        <v>0</v>
      </c>
      <c r="H190" s="25">
        <v>1</v>
      </c>
      <c r="I190" s="25">
        <v>0</v>
      </c>
      <c r="J190" s="25">
        <v>1</v>
      </c>
      <c r="K190" s="25">
        <v>0</v>
      </c>
      <c r="L190" s="25"/>
    </row>
    <row r="191" spans="2:12" ht="13.8" x14ac:dyDescent="0.25">
      <c r="B191" s="25">
        <v>1190</v>
      </c>
      <c r="C191" s="27">
        <v>44343</v>
      </c>
      <c r="D191" s="25">
        <v>1200000</v>
      </c>
      <c r="E191" s="25">
        <v>252</v>
      </c>
      <c r="F191" s="25">
        <v>3</v>
      </c>
      <c r="G191" s="25">
        <v>0</v>
      </c>
      <c r="H191" s="25">
        <v>1</v>
      </c>
      <c r="I191" s="25">
        <v>0</v>
      </c>
      <c r="J191" s="25">
        <v>0</v>
      </c>
      <c r="K191" s="25">
        <v>0</v>
      </c>
      <c r="L191" s="25"/>
    </row>
    <row r="192" spans="2:12" ht="13.8" x14ac:dyDescent="0.25">
      <c r="B192" s="25">
        <v>1191</v>
      </c>
      <c r="C192" s="27">
        <v>44344</v>
      </c>
      <c r="D192" s="25">
        <v>1600000</v>
      </c>
      <c r="E192" s="25">
        <v>166</v>
      </c>
      <c r="F192" s="25">
        <v>3</v>
      </c>
      <c r="G192" s="25">
        <v>1</v>
      </c>
      <c r="H192" s="25">
        <v>1</v>
      </c>
      <c r="I192" s="25">
        <v>0</v>
      </c>
      <c r="J192" s="25">
        <v>1</v>
      </c>
      <c r="K192" s="25">
        <v>0</v>
      </c>
      <c r="L192" s="25"/>
    </row>
    <row r="193" spans="2:12" ht="13.8" x14ac:dyDescent="0.25">
      <c r="B193" s="25">
        <v>1192</v>
      </c>
      <c r="C193" s="27">
        <v>44347</v>
      </c>
      <c r="D193" s="25">
        <v>1170000</v>
      </c>
      <c r="E193" s="25">
        <v>164</v>
      </c>
      <c r="F193" s="25">
        <v>2</v>
      </c>
      <c r="G193" s="25">
        <v>0</v>
      </c>
      <c r="H193" s="25">
        <v>1</v>
      </c>
      <c r="I193" s="25">
        <v>0</v>
      </c>
      <c r="J193" s="25">
        <v>0</v>
      </c>
      <c r="K193" s="25">
        <v>1</v>
      </c>
      <c r="L193" s="25"/>
    </row>
    <row r="194" spans="2:12" ht="13.8" x14ac:dyDescent="0.25">
      <c r="B194" s="25">
        <v>1193</v>
      </c>
      <c r="C194" s="27">
        <v>44348</v>
      </c>
      <c r="D194" s="25">
        <v>1040000</v>
      </c>
      <c r="E194" s="25">
        <v>212</v>
      </c>
      <c r="F194" s="25">
        <v>3</v>
      </c>
      <c r="G194" s="25">
        <v>1</v>
      </c>
      <c r="H194" s="25">
        <v>0</v>
      </c>
      <c r="I194" s="25">
        <v>0</v>
      </c>
      <c r="J194" s="25">
        <v>0</v>
      </c>
      <c r="K194" s="25">
        <v>0</v>
      </c>
      <c r="L194" s="25"/>
    </row>
    <row r="195" spans="2:12" ht="13.8" x14ac:dyDescent="0.25">
      <c r="B195" s="25">
        <v>1194</v>
      </c>
      <c r="C195" s="27">
        <v>44349</v>
      </c>
      <c r="D195" s="25">
        <v>1150000</v>
      </c>
      <c r="E195" s="25">
        <v>217</v>
      </c>
      <c r="F195" s="25">
        <v>3</v>
      </c>
      <c r="G195" s="25">
        <v>1</v>
      </c>
      <c r="H195" s="25">
        <v>0</v>
      </c>
      <c r="I195" s="25">
        <v>1</v>
      </c>
      <c r="J195" s="25">
        <v>0</v>
      </c>
      <c r="K195" s="25">
        <v>0</v>
      </c>
      <c r="L195" s="25"/>
    </row>
    <row r="196" spans="2:12" ht="13.8" x14ac:dyDescent="0.25">
      <c r="B196" s="25">
        <v>1195</v>
      </c>
      <c r="C196" s="27">
        <v>44350</v>
      </c>
      <c r="D196" s="25">
        <v>660000</v>
      </c>
      <c r="E196" s="25">
        <v>136</v>
      </c>
      <c r="F196" s="25">
        <v>3</v>
      </c>
      <c r="G196" s="25">
        <v>1</v>
      </c>
      <c r="H196" s="25">
        <v>0</v>
      </c>
      <c r="I196" s="25">
        <v>0</v>
      </c>
      <c r="J196" s="25">
        <v>0</v>
      </c>
      <c r="K196" s="25">
        <v>0</v>
      </c>
      <c r="L196" s="25"/>
    </row>
    <row r="197" spans="2:12" ht="13.8" x14ac:dyDescent="0.25">
      <c r="B197" s="25">
        <v>1196</v>
      </c>
      <c r="C197" s="27">
        <v>44350</v>
      </c>
      <c r="D197" s="25">
        <v>1790000</v>
      </c>
      <c r="E197" s="25">
        <v>192</v>
      </c>
      <c r="F197" s="25">
        <v>3</v>
      </c>
      <c r="G197" s="25">
        <v>0</v>
      </c>
      <c r="H197" s="25">
        <v>1</v>
      </c>
      <c r="I197" s="25">
        <v>0</v>
      </c>
      <c r="J197" s="25">
        <v>1</v>
      </c>
      <c r="K197" s="25">
        <v>0</v>
      </c>
      <c r="L197" s="25"/>
    </row>
    <row r="198" spans="2:12" ht="13.8" x14ac:dyDescent="0.25">
      <c r="B198" s="25">
        <v>1197</v>
      </c>
      <c r="C198" s="27">
        <v>44350</v>
      </c>
      <c r="D198" s="25">
        <v>1070000</v>
      </c>
      <c r="E198" s="25">
        <v>143</v>
      </c>
      <c r="F198" s="25">
        <v>3</v>
      </c>
      <c r="G198" s="25">
        <v>0</v>
      </c>
      <c r="H198" s="25">
        <v>0</v>
      </c>
      <c r="I198" s="25">
        <v>0</v>
      </c>
      <c r="J198" s="25">
        <v>0</v>
      </c>
      <c r="K198" s="25">
        <v>1</v>
      </c>
      <c r="L198" s="25"/>
    </row>
    <row r="199" spans="2:12" ht="13.8" x14ac:dyDescent="0.25">
      <c r="B199" s="25">
        <v>1198</v>
      </c>
      <c r="C199" s="27">
        <v>44352</v>
      </c>
      <c r="D199" s="25">
        <v>1200000</v>
      </c>
      <c r="E199" s="25">
        <v>249</v>
      </c>
      <c r="F199" s="25">
        <v>4</v>
      </c>
      <c r="G199" s="25">
        <v>0</v>
      </c>
      <c r="H199" s="25">
        <v>1</v>
      </c>
      <c r="I199" s="25">
        <v>0</v>
      </c>
      <c r="J199" s="25">
        <v>0</v>
      </c>
      <c r="K199" s="25">
        <v>0</v>
      </c>
      <c r="L199" s="25"/>
    </row>
    <row r="200" spans="2:12" ht="13.8" x14ac:dyDescent="0.25">
      <c r="B200" s="25">
        <v>1199</v>
      </c>
      <c r="C200" s="27">
        <v>44352</v>
      </c>
      <c r="D200" s="25">
        <v>1310000</v>
      </c>
      <c r="E200" s="25">
        <v>150</v>
      </c>
      <c r="F200" s="25">
        <v>2</v>
      </c>
      <c r="G200" s="25">
        <v>0</v>
      </c>
      <c r="H200" s="25">
        <v>1</v>
      </c>
      <c r="I200" s="25">
        <v>0</v>
      </c>
      <c r="J200" s="25">
        <v>1</v>
      </c>
      <c r="K200" s="25">
        <v>0</v>
      </c>
      <c r="L200" s="25"/>
    </row>
    <row r="201" spans="2:12" ht="13.8" x14ac:dyDescent="0.25">
      <c r="B201" s="25">
        <v>1200</v>
      </c>
      <c r="C201" s="27">
        <v>44353</v>
      </c>
      <c r="D201" s="25">
        <v>1350000</v>
      </c>
      <c r="E201" s="25">
        <v>248</v>
      </c>
      <c r="F201" s="25">
        <v>3</v>
      </c>
      <c r="G201" s="25">
        <v>1</v>
      </c>
      <c r="H201" s="25">
        <v>0</v>
      </c>
      <c r="I201" s="25">
        <v>1</v>
      </c>
      <c r="J201" s="25">
        <v>0</v>
      </c>
      <c r="K201" s="25">
        <v>0</v>
      </c>
      <c r="L201" s="25"/>
    </row>
    <row r="202" spans="2:12" ht="13.8" x14ac:dyDescent="0.25">
      <c r="B202" s="25">
        <v>1201</v>
      </c>
      <c r="C202" s="27">
        <v>44353</v>
      </c>
      <c r="D202" s="25">
        <v>1200000</v>
      </c>
      <c r="E202" s="25">
        <v>142</v>
      </c>
      <c r="F202" s="25">
        <v>2</v>
      </c>
      <c r="G202" s="25">
        <v>0</v>
      </c>
      <c r="H202" s="25">
        <v>1</v>
      </c>
      <c r="I202" s="25">
        <v>0</v>
      </c>
      <c r="J202" s="25">
        <v>1</v>
      </c>
      <c r="K202" s="25">
        <v>0</v>
      </c>
      <c r="L202" s="25"/>
    </row>
    <row r="203" spans="2:12" ht="13.8" x14ac:dyDescent="0.25">
      <c r="B203" s="25">
        <v>1202</v>
      </c>
      <c r="C203" s="27">
        <v>44353</v>
      </c>
      <c r="D203" s="25">
        <v>1560000</v>
      </c>
      <c r="E203" s="25">
        <v>217</v>
      </c>
      <c r="F203" s="25">
        <v>4</v>
      </c>
      <c r="G203" s="25">
        <v>0</v>
      </c>
      <c r="H203" s="25">
        <v>1</v>
      </c>
      <c r="I203" s="25">
        <v>0</v>
      </c>
      <c r="J203" s="25">
        <v>0</v>
      </c>
      <c r="K203" s="25">
        <v>1</v>
      </c>
      <c r="L203" s="25"/>
    </row>
    <row r="204" spans="2:12" ht="13.8" x14ac:dyDescent="0.25">
      <c r="B204" s="25">
        <v>1203</v>
      </c>
      <c r="C204" s="27">
        <v>44354</v>
      </c>
      <c r="D204" s="25">
        <v>1710000</v>
      </c>
      <c r="E204" s="25">
        <v>239</v>
      </c>
      <c r="F204" s="25">
        <v>4</v>
      </c>
      <c r="G204" s="25">
        <v>1</v>
      </c>
      <c r="H204" s="25">
        <v>0</v>
      </c>
      <c r="I204" s="25">
        <v>1</v>
      </c>
      <c r="J204" s="25">
        <v>0</v>
      </c>
      <c r="K204" s="25">
        <v>1</v>
      </c>
      <c r="L204" s="25"/>
    </row>
    <row r="205" spans="2:12" ht="13.8" x14ac:dyDescent="0.25">
      <c r="B205" s="25">
        <v>1204</v>
      </c>
      <c r="C205" s="27">
        <v>44355</v>
      </c>
      <c r="D205" s="25">
        <v>1490000</v>
      </c>
      <c r="E205" s="25">
        <v>203</v>
      </c>
      <c r="F205" s="25">
        <v>4</v>
      </c>
      <c r="G205" s="25">
        <v>1</v>
      </c>
      <c r="H205" s="25">
        <v>0</v>
      </c>
      <c r="I205" s="25">
        <v>0</v>
      </c>
      <c r="J205" s="25">
        <v>0</v>
      </c>
      <c r="K205" s="25">
        <v>1</v>
      </c>
      <c r="L205" s="25"/>
    </row>
    <row r="206" spans="2:12" ht="13.8" x14ac:dyDescent="0.25">
      <c r="B206" s="25">
        <v>1205</v>
      </c>
      <c r="C206" s="27">
        <v>44356</v>
      </c>
      <c r="D206" s="25">
        <v>750000</v>
      </c>
      <c r="E206" s="25">
        <v>150</v>
      </c>
      <c r="F206" s="25">
        <v>2</v>
      </c>
      <c r="G206" s="25">
        <v>0</v>
      </c>
      <c r="H206" s="25">
        <v>0</v>
      </c>
      <c r="I206" s="25">
        <v>1</v>
      </c>
      <c r="J206" s="25">
        <v>0</v>
      </c>
      <c r="K206" s="25">
        <v>0</v>
      </c>
      <c r="L206" s="25"/>
    </row>
    <row r="207" spans="2:12" ht="13.8" x14ac:dyDescent="0.25">
      <c r="B207" s="25">
        <v>1206</v>
      </c>
      <c r="C207" s="27">
        <v>44358</v>
      </c>
      <c r="D207" s="25">
        <v>2100000</v>
      </c>
      <c r="E207" s="25">
        <v>233</v>
      </c>
      <c r="F207" s="25">
        <v>4</v>
      </c>
      <c r="G207" s="25">
        <v>0</v>
      </c>
      <c r="H207" s="25">
        <v>1</v>
      </c>
      <c r="I207" s="25">
        <v>0</v>
      </c>
      <c r="J207" s="25">
        <v>1</v>
      </c>
      <c r="K207" s="25">
        <v>0</v>
      </c>
      <c r="L207" s="25"/>
    </row>
    <row r="208" spans="2:12" ht="13.8" x14ac:dyDescent="0.25">
      <c r="B208" s="25">
        <v>1207</v>
      </c>
      <c r="C208" s="27">
        <v>44361</v>
      </c>
      <c r="D208" s="25">
        <v>880000</v>
      </c>
      <c r="E208" s="25">
        <v>193</v>
      </c>
      <c r="F208" s="25">
        <v>2</v>
      </c>
      <c r="G208" s="25">
        <v>1</v>
      </c>
      <c r="H208" s="25">
        <v>0</v>
      </c>
      <c r="I208" s="25">
        <v>0</v>
      </c>
      <c r="J208" s="25">
        <v>0</v>
      </c>
      <c r="K208" s="25">
        <v>0</v>
      </c>
      <c r="L208" s="25"/>
    </row>
    <row r="209" spans="2:12" ht="13.8" x14ac:dyDescent="0.25">
      <c r="B209" s="25">
        <v>1208</v>
      </c>
      <c r="C209" s="27">
        <v>44361</v>
      </c>
      <c r="D209" s="25">
        <v>1080000</v>
      </c>
      <c r="E209" s="25">
        <v>143</v>
      </c>
      <c r="F209" s="25">
        <v>3</v>
      </c>
      <c r="G209" s="25">
        <v>0</v>
      </c>
      <c r="H209" s="25">
        <v>1</v>
      </c>
      <c r="I209" s="25">
        <v>0</v>
      </c>
      <c r="J209" s="25">
        <v>0</v>
      </c>
      <c r="K209" s="25">
        <v>1</v>
      </c>
      <c r="L209" s="25"/>
    </row>
    <row r="210" spans="2:12" ht="13.8" x14ac:dyDescent="0.25">
      <c r="B210" s="25">
        <v>1209</v>
      </c>
      <c r="C210" s="27">
        <v>44362</v>
      </c>
      <c r="D210" s="25">
        <v>1210000</v>
      </c>
      <c r="E210" s="25">
        <v>169</v>
      </c>
      <c r="F210" s="25">
        <v>3</v>
      </c>
      <c r="G210" s="25">
        <v>0</v>
      </c>
      <c r="H210" s="25">
        <v>0</v>
      </c>
      <c r="I210" s="25">
        <v>0</v>
      </c>
      <c r="J210" s="25">
        <v>0</v>
      </c>
      <c r="K210" s="25">
        <v>1</v>
      </c>
      <c r="L210" s="25"/>
    </row>
    <row r="211" spans="2:12" ht="13.8" x14ac:dyDescent="0.25">
      <c r="B211" s="25">
        <v>1210</v>
      </c>
      <c r="C211" s="27">
        <v>44363</v>
      </c>
      <c r="D211" s="25">
        <v>2420000</v>
      </c>
      <c r="E211" s="25">
        <v>271</v>
      </c>
      <c r="F211" s="25">
        <v>4</v>
      </c>
      <c r="G211" s="25">
        <v>1</v>
      </c>
      <c r="H211" s="25">
        <v>0</v>
      </c>
      <c r="I211" s="25">
        <v>1</v>
      </c>
      <c r="J211" s="25">
        <v>1</v>
      </c>
      <c r="K211" s="25">
        <v>0</v>
      </c>
      <c r="L211" s="25"/>
    </row>
    <row r="212" spans="2:12" ht="13.8" x14ac:dyDescent="0.25">
      <c r="B212" s="25">
        <v>1211</v>
      </c>
      <c r="C212" s="27">
        <v>44364</v>
      </c>
      <c r="D212" s="25">
        <v>2090000</v>
      </c>
      <c r="E212" s="25">
        <v>239</v>
      </c>
      <c r="F212" s="25">
        <v>3</v>
      </c>
      <c r="G212" s="25">
        <v>0</v>
      </c>
      <c r="H212" s="25">
        <v>1</v>
      </c>
      <c r="I212" s="25">
        <v>0</v>
      </c>
      <c r="J212" s="25">
        <v>1</v>
      </c>
      <c r="K212" s="25">
        <v>0</v>
      </c>
      <c r="L212" s="25"/>
    </row>
    <row r="213" spans="2:12" ht="13.8" x14ac:dyDescent="0.25">
      <c r="B213" s="25">
        <v>1212</v>
      </c>
      <c r="C213" s="27">
        <v>44364</v>
      </c>
      <c r="D213" s="25">
        <v>1760000</v>
      </c>
      <c r="E213" s="25">
        <v>186</v>
      </c>
      <c r="F213" s="25">
        <v>2</v>
      </c>
      <c r="G213" s="25">
        <v>1</v>
      </c>
      <c r="H213" s="25">
        <v>0</v>
      </c>
      <c r="I213" s="25">
        <v>1</v>
      </c>
      <c r="J213" s="25">
        <v>1</v>
      </c>
      <c r="K213" s="25">
        <v>0</v>
      </c>
      <c r="L213" s="25"/>
    </row>
    <row r="214" spans="2:12" ht="13.8" x14ac:dyDescent="0.25">
      <c r="B214" s="25">
        <v>1213</v>
      </c>
      <c r="C214" s="27">
        <v>44365</v>
      </c>
      <c r="D214" s="25">
        <v>1620000</v>
      </c>
      <c r="E214" s="25">
        <v>176</v>
      </c>
      <c r="F214" s="25">
        <v>2</v>
      </c>
      <c r="G214" s="25">
        <v>0</v>
      </c>
      <c r="H214" s="25">
        <v>1</v>
      </c>
      <c r="I214" s="25">
        <v>0</v>
      </c>
      <c r="J214" s="25">
        <v>1</v>
      </c>
      <c r="K214" s="25">
        <v>0</v>
      </c>
      <c r="L214" s="25"/>
    </row>
    <row r="215" spans="2:12" ht="13.8" x14ac:dyDescent="0.25">
      <c r="B215" s="25">
        <v>1214</v>
      </c>
      <c r="C215" s="27">
        <v>44365</v>
      </c>
      <c r="D215" s="25">
        <v>860000</v>
      </c>
      <c r="E215" s="25">
        <v>181</v>
      </c>
      <c r="F215" s="25">
        <v>3</v>
      </c>
      <c r="G215" s="25">
        <v>0</v>
      </c>
      <c r="H215" s="25">
        <v>0</v>
      </c>
      <c r="I215" s="25">
        <v>0</v>
      </c>
      <c r="J215" s="25">
        <v>0</v>
      </c>
      <c r="K215" s="25">
        <v>0</v>
      </c>
      <c r="L215" s="25"/>
    </row>
    <row r="216" spans="2:12" ht="13.8" x14ac:dyDescent="0.25">
      <c r="B216" s="25">
        <v>1215</v>
      </c>
      <c r="C216" s="27">
        <v>44366</v>
      </c>
      <c r="D216" s="25">
        <v>1520000</v>
      </c>
      <c r="E216" s="25">
        <v>196</v>
      </c>
      <c r="F216" s="25">
        <v>3</v>
      </c>
      <c r="G216" s="25">
        <v>0</v>
      </c>
      <c r="H216" s="25">
        <v>0</v>
      </c>
      <c r="I216" s="25">
        <v>1</v>
      </c>
      <c r="J216" s="25">
        <v>0</v>
      </c>
      <c r="K216" s="25">
        <v>1</v>
      </c>
      <c r="L216" s="25"/>
    </row>
    <row r="217" spans="2:12" ht="13.8" x14ac:dyDescent="0.25">
      <c r="B217" s="25">
        <v>1216</v>
      </c>
      <c r="C217" s="27">
        <v>44366</v>
      </c>
      <c r="D217" s="25">
        <v>1330000</v>
      </c>
      <c r="E217" s="25">
        <v>268</v>
      </c>
      <c r="F217" s="25">
        <v>3</v>
      </c>
      <c r="G217" s="25">
        <v>1</v>
      </c>
      <c r="H217" s="25">
        <v>1</v>
      </c>
      <c r="I217" s="25">
        <v>0</v>
      </c>
      <c r="J217" s="25">
        <v>0</v>
      </c>
      <c r="K217" s="25">
        <v>0</v>
      </c>
      <c r="L217" s="25"/>
    </row>
    <row r="218" spans="2:12" ht="13.8" x14ac:dyDescent="0.25">
      <c r="B218" s="25">
        <v>1217</v>
      </c>
      <c r="C218" s="27">
        <v>44367</v>
      </c>
      <c r="D218" s="25">
        <v>1280000</v>
      </c>
      <c r="E218" s="25">
        <v>237</v>
      </c>
      <c r="F218" s="25">
        <v>4</v>
      </c>
      <c r="G218" s="25">
        <v>0</v>
      </c>
      <c r="H218" s="25">
        <v>0</v>
      </c>
      <c r="I218" s="25">
        <v>1</v>
      </c>
      <c r="J218" s="25">
        <v>0</v>
      </c>
      <c r="K218" s="25">
        <v>0</v>
      </c>
      <c r="L218" s="25"/>
    </row>
    <row r="219" spans="2:12" ht="13.8" x14ac:dyDescent="0.25">
      <c r="B219" s="25">
        <v>1218</v>
      </c>
      <c r="C219" s="27">
        <v>44368</v>
      </c>
      <c r="D219" s="25">
        <v>1180000</v>
      </c>
      <c r="E219" s="25">
        <v>232</v>
      </c>
      <c r="F219" s="25">
        <v>3</v>
      </c>
      <c r="G219" s="25">
        <v>0</v>
      </c>
      <c r="H219" s="25">
        <v>1</v>
      </c>
      <c r="I219" s="25">
        <v>0</v>
      </c>
      <c r="J219" s="25">
        <v>0</v>
      </c>
      <c r="K219" s="25">
        <v>0</v>
      </c>
      <c r="L219" s="25"/>
    </row>
    <row r="220" spans="2:12" ht="13.8" x14ac:dyDescent="0.25">
      <c r="B220" s="25">
        <v>1219</v>
      </c>
      <c r="C220" s="27">
        <v>44368</v>
      </c>
      <c r="D220" s="25">
        <v>2280000</v>
      </c>
      <c r="E220" s="25">
        <v>243</v>
      </c>
      <c r="F220" s="25">
        <v>3</v>
      </c>
      <c r="G220" s="25">
        <v>0</v>
      </c>
      <c r="H220" s="25">
        <v>0</v>
      </c>
      <c r="I220" s="25">
        <v>1</v>
      </c>
      <c r="J220" s="25">
        <v>1</v>
      </c>
      <c r="K220" s="25">
        <v>0</v>
      </c>
      <c r="L220" s="25"/>
    </row>
    <row r="221" spans="2:12" ht="13.8" x14ac:dyDescent="0.25">
      <c r="B221" s="25">
        <v>1220</v>
      </c>
      <c r="C221" s="27">
        <v>44369</v>
      </c>
      <c r="D221" s="25">
        <v>1880000</v>
      </c>
      <c r="E221" s="25">
        <v>257</v>
      </c>
      <c r="F221" s="25">
        <v>3</v>
      </c>
      <c r="G221" s="25">
        <v>1</v>
      </c>
      <c r="H221" s="25">
        <v>1</v>
      </c>
      <c r="I221" s="25">
        <v>0</v>
      </c>
      <c r="J221" s="25">
        <v>0</v>
      </c>
      <c r="K221" s="25">
        <v>1</v>
      </c>
      <c r="L221" s="25"/>
    </row>
    <row r="222" spans="2:12" ht="13.8" x14ac:dyDescent="0.25">
      <c r="B222" s="25">
        <v>1221</v>
      </c>
      <c r="C222" s="27">
        <v>44370</v>
      </c>
      <c r="D222" s="25">
        <v>2390000</v>
      </c>
      <c r="E222" s="25">
        <v>263</v>
      </c>
      <c r="F222" s="25">
        <v>4</v>
      </c>
      <c r="G222" s="25">
        <v>0</v>
      </c>
      <c r="H222" s="25">
        <v>0</v>
      </c>
      <c r="I222" s="25">
        <v>0</v>
      </c>
      <c r="J222" s="25">
        <v>1</v>
      </c>
      <c r="K222" s="25">
        <v>0</v>
      </c>
      <c r="L222" s="25"/>
    </row>
    <row r="223" spans="2:12" ht="13.8" x14ac:dyDescent="0.25">
      <c r="B223" s="25">
        <v>1222</v>
      </c>
      <c r="C223" s="27">
        <v>44370</v>
      </c>
      <c r="D223" s="25">
        <v>2390000</v>
      </c>
      <c r="E223" s="25">
        <v>263</v>
      </c>
      <c r="F223" s="25">
        <v>4</v>
      </c>
      <c r="G223" s="25">
        <v>0</v>
      </c>
      <c r="H223" s="25">
        <v>1</v>
      </c>
      <c r="I223" s="25">
        <v>0</v>
      </c>
      <c r="J223" s="25">
        <v>1</v>
      </c>
      <c r="K223" s="25">
        <v>0</v>
      </c>
      <c r="L223" s="25"/>
    </row>
    <row r="224" spans="2:12" ht="13.8" x14ac:dyDescent="0.25">
      <c r="B224" s="25">
        <v>1223</v>
      </c>
      <c r="C224" s="27">
        <v>44370</v>
      </c>
      <c r="D224" s="25">
        <v>1180000</v>
      </c>
      <c r="E224" s="25">
        <v>219</v>
      </c>
      <c r="F224" s="25">
        <v>4</v>
      </c>
      <c r="G224" s="25">
        <v>1</v>
      </c>
      <c r="H224" s="25">
        <v>0</v>
      </c>
      <c r="I224" s="25">
        <v>1</v>
      </c>
      <c r="J224" s="25">
        <v>0</v>
      </c>
      <c r="K224" s="25">
        <v>0</v>
      </c>
      <c r="L224" s="25"/>
    </row>
    <row r="225" spans="2:12" ht="13.8" x14ac:dyDescent="0.25">
      <c r="B225" s="25">
        <v>1224</v>
      </c>
      <c r="C225" s="27">
        <v>44372</v>
      </c>
      <c r="D225" s="25">
        <v>930000</v>
      </c>
      <c r="E225" s="25">
        <v>165</v>
      </c>
      <c r="F225" s="25">
        <v>3</v>
      </c>
      <c r="G225" s="25">
        <v>1</v>
      </c>
      <c r="H225" s="25">
        <v>0</v>
      </c>
      <c r="I225" s="25">
        <v>1</v>
      </c>
      <c r="J225" s="25">
        <v>0</v>
      </c>
      <c r="K225" s="25">
        <v>0</v>
      </c>
      <c r="L225" s="25"/>
    </row>
    <row r="226" spans="2:12" ht="13.8" x14ac:dyDescent="0.25">
      <c r="B226" s="25">
        <v>1225</v>
      </c>
      <c r="C226" s="27">
        <v>44373</v>
      </c>
      <c r="D226" s="25">
        <v>1460000</v>
      </c>
      <c r="E226" s="25">
        <v>189</v>
      </c>
      <c r="F226" s="25">
        <v>3</v>
      </c>
      <c r="G226" s="25">
        <v>0</v>
      </c>
      <c r="H226" s="25">
        <v>0</v>
      </c>
      <c r="I226" s="25">
        <v>1</v>
      </c>
      <c r="J226" s="25">
        <v>0</v>
      </c>
      <c r="K226" s="25">
        <v>1</v>
      </c>
      <c r="L226" s="25"/>
    </row>
    <row r="227" spans="2:12" ht="13.8" x14ac:dyDescent="0.25">
      <c r="B227" s="25">
        <v>1226</v>
      </c>
      <c r="C227" s="27">
        <v>44373</v>
      </c>
      <c r="D227" s="25">
        <v>1350000</v>
      </c>
      <c r="E227" s="25">
        <v>273</v>
      </c>
      <c r="F227" s="25">
        <v>3</v>
      </c>
      <c r="G227" s="25">
        <v>0</v>
      </c>
      <c r="H227" s="25">
        <v>0</v>
      </c>
      <c r="I227" s="25">
        <v>0</v>
      </c>
      <c r="J227" s="25">
        <v>0</v>
      </c>
      <c r="K227" s="25">
        <v>0</v>
      </c>
      <c r="L227" s="25"/>
    </row>
    <row r="228" spans="2:12" ht="13.8" x14ac:dyDescent="0.25">
      <c r="B228" s="25">
        <v>1227</v>
      </c>
      <c r="C228" s="27">
        <v>44373</v>
      </c>
      <c r="D228" s="25">
        <v>1170000</v>
      </c>
      <c r="E228" s="25">
        <v>219</v>
      </c>
      <c r="F228" s="25">
        <v>3</v>
      </c>
      <c r="G228" s="25">
        <v>1</v>
      </c>
      <c r="H228" s="25">
        <v>0</v>
      </c>
      <c r="I228" s="25">
        <v>1</v>
      </c>
      <c r="J228" s="25">
        <v>0</v>
      </c>
      <c r="K228" s="25">
        <v>0</v>
      </c>
      <c r="L228" s="25"/>
    </row>
    <row r="229" spans="2:12" ht="13.8" x14ac:dyDescent="0.25">
      <c r="B229" s="25">
        <v>1228</v>
      </c>
      <c r="C229" s="27">
        <v>44373</v>
      </c>
      <c r="D229" s="25">
        <v>1210000</v>
      </c>
      <c r="E229" s="25">
        <v>217</v>
      </c>
      <c r="F229" s="25">
        <v>4</v>
      </c>
      <c r="G229" s="25">
        <v>1</v>
      </c>
      <c r="H229" s="25">
        <v>0</v>
      </c>
      <c r="I229" s="25">
        <v>1</v>
      </c>
      <c r="J229" s="25">
        <v>0</v>
      </c>
      <c r="K229" s="25">
        <v>0</v>
      </c>
      <c r="L229" s="25"/>
    </row>
    <row r="230" spans="2:12" ht="13.8" x14ac:dyDescent="0.25">
      <c r="B230" s="25">
        <v>1229</v>
      </c>
      <c r="C230" s="27">
        <v>44374</v>
      </c>
      <c r="D230" s="25">
        <v>1390000</v>
      </c>
      <c r="E230" s="25">
        <v>270</v>
      </c>
      <c r="F230" s="25">
        <v>4</v>
      </c>
      <c r="G230" s="25">
        <v>1</v>
      </c>
      <c r="H230" s="25">
        <v>1</v>
      </c>
      <c r="I230" s="25">
        <v>0</v>
      </c>
      <c r="J230" s="25">
        <v>0</v>
      </c>
      <c r="K230" s="25">
        <v>0</v>
      </c>
      <c r="L230" s="25"/>
    </row>
    <row r="231" spans="2:12" ht="13.8" x14ac:dyDescent="0.25">
      <c r="B231" s="25">
        <v>1230</v>
      </c>
      <c r="C231" s="27">
        <v>44374</v>
      </c>
      <c r="D231" s="25">
        <v>760000</v>
      </c>
      <c r="E231" s="25">
        <v>140</v>
      </c>
      <c r="F231" s="25">
        <v>2</v>
      </c>
      <c r="G231" s="25">
        <v>1</v>
      </c>
      <c r="H231" s="25">
        <v>0</v>
      </c>
      <c r="I231" s="25">
        <v>1</v>
      </c>
      <c r="J231" s="25">
        <v>0</v>
      </c>
      <c r="K231" s="25">
        <v>0</v>
      </c>
      <c r="L231" s="25"/>
    </row>
    <row r="232" spans="2:12" ht="13.8" x14ac:dyDescent="0.25">
      <c r="B232" s="25">
        <v>1231</v>
      </c>
      <c r="C232" s="27">
        <v>44375</v>
      </c>
      <c r="D232" s="25">
        <v>1020000</v>
      </c>
      <c r="E232" s="25">
        <v>189</v>
      </c>
      <c r="F232" s="25">
        <v>2</v>
      </c>
      <c r="G232" s="25">
        <v>0</v>
      </c>
      <c r="H232" s="25">
        <v>0</v>
      </c>
      <c r="I232" s="25">
        <v>1</v>
      </c>
      <c r="J232" s="25">
        <v>0</v>
      </c>
      <c r="K232" s="25">
        <v>0</v>
      </c>
      <c r="L232" s="25"/>
    </row>
    <row r="233" spans="2:12" ht="13.8" x14ac:dyDescent="0.25">
      <c r="B233" s="25">
        <v>1232</v>
      </c>
      <c r="C233" s="27">
        <v>44376</v>
      </c>
      <c r="D233" s="25">
        <v>1380000</v>
      </c>
      <c r="E233" s="25">
        <v>185</v>
      </c>
      <c r="F233" s="25">
        <v>4</v>
      </c>
      <c r="G233" s="25">
        <v>1</v>
      </c>
      <c r="H233" s="25">
        <v>0</v>
      </c>
      <c r="I233" s="25">
        <v>0</v>
      </c>
      <c r="J233" s="25">
        <v>0</v>
      </c>
      <c r="K233" s="25">
        <v>1</v>
      </c>
      <c r="L233" s="25"/>
    </row>
    <row r="234" spans="2:12" ht="13.8" x14ac:dyDescent="0.25">
      <c r="B234" s="25">
        <v>1233</v>
      </c>
      <c r="C234" s="27">
        <v>44376</v>
      </c>
      <c r="D234" s="25">
        <v>1910000</v>
      </c>
      <c r="E234" s="25">
        <v>213</v>
      </c>
      <c r="F234" s="25">
        <v>3</v>
      </c>
      <c r="G234" s="25">
        <v>0</v>
      </c>
      <c r="H234" s="25">
        <v>0</v>
      </c>
      <c r="I234" s="25">
        <v>0</v>
      </c>
      <c r="J234" s="25">
        <v>1</v>
      </c>
      <c r="K234" s="25">
        <v>0</v>
      </c>
      <c r="L234" s="25"/>
    </row>
    <row r="235" spans="2:12" ht="13.8" x14ac:dyDescent="0.25">
      <c r="B235" s="25">
        <v>1234</v>
      </c>
      <c r="C235" s="27">
        <v>44377</v>
      </c>
      <c r="D235" s="25">
        <v>1800000</v>
      </c>
      <c r="E235" s="25">
        <v>226</v>
      </c>
      <c r="F235" s="25">
        <v>4</v>
      </c>
      <c r="G235" s="25">
        <v>1</v>
      </c>
      <c r="H235" s="25">
        <v>0</v>
      </c>
      <c r="I235" s="25">
        <v>1</v>
      </c>
      <c r="J235" s="25">
        <v>0</v>
      </c>
      <c r="K235" s="25">
        <v>1</v>
      </c>
      <c r="L235" s="25"/>
    </row>
    <row r="236" spans="2:12" ht="13.8" x14ac:dyDescent="0.25">
      <c r="B236" s="25">
        <v>1235</v>
      </c>
      <c r="C236" s="27">
        <v>44377</v>
      </c>
      <c r="D236" s="25">
        <v>1620000</v>
      </c>
      <c r="E236" s="25">
        <v>216</v>
      </c>
      <c r="F236" s="25">
        <v>3</v>
      </c>
      <c r="G236" s="25">
        <v>1</v>
      </c>
      <c r="H236" s="25">
        <v>0</v>
      </c>
      <c r="I236" s="25">
        <v>1</v>
      </c>
      <c r="J236" s="25">
        <v>0</v>
      </c>
      <c r="K236" s="25">
        <v>1</v>
      </c>
      <c r="L236" s="25"/>
    </row>
    <row r="237" spans="2:12" ht="13.8" x14ac:dyDescent="0.25">
      <c r="B237" s="25">
        <v>1236</v>
      </c>
      <c r="C237" s="27">
        <v>44377</v>
      </c>
      <c r="D237" s="25">
        <v>1110000</v>
      </c>
      <c r="E237" s="25">
        <v>222</v>
      </c>
      <c r="F237" s="25">
        <v>3</v>
      </c>
      <c r="G237" s="25">
        <v>0</v>
      </c>
      <c r="H237" s="25">
        <v>1</v>
      </c>
      <c r="I237" s="25">
        <v>0</v>
      </c>
      <c r="J237" s="25">
        <v>0</v>
      </c>
      <c r="K237" s="25">
        <v>0</v>
      </c>
      <c r="L237" s="25"/>
    </row>
    <row r="238" spans="2:12" ht="13.8" x14ac:dyDescent="0.25">
      <c r="B238" s="25">
        <v>1237</v>
      </c>
      <c r="C238" s="27">
        <v>44378</v>
      </c>
      <c r="D238" s="25">
        <v>1300000</v>
      </c>
      <c r="E238" s="25">
        <v>183</v>
      </c>
      <c r="F238" s="25">
        <v>4</v>
      </c>
      <c r="G238" s="25">
        <v>0</v>
      </c>
      <c r="H238" s="25">
        <v>1</v>
      </c>
      <c r="I238" s="25">
        <v>0</v>
      </c>
      <c r="J238" s="25">
        <v>0</v>
      </c>
      <c r="K238" s="25">
        <v>1</v>
      </c>
      <c r="L238" s="25"/>
    </row>
    <row r="239" spans="2:12" ht="13.8" x14ac:dyDescent="0.25">
      <c r="B239" s="25">
        <v>1238</v>
      </c>
      <c r="C239" s="27">
        <v>44378</v>
      </c>
      <c r="D239" s="25">
        <v>1580000</v>
      </c>
      <c r="E239" s="25">
        <v>160</v>
      </c>
      <c r="F239" s="25">
        <v>3</v>
      </c>
      <c r="G239" s="25">
        <v>1</v>
      </c>
      <c r="H239" s="25">
        <v>0</v>
      </c>
      <c r="I239" s="25">
        <v>1</v>
      </c>
      <c r="J239" s="25">
        <v>1</v>
      </c>
      <c r="K239" s="25">
        <v>0</v>
      </c>
      <c r="L239" s="25"/>
    </row>
    <row r="240" spans="2:12" ht="13.8" x14ac:dyDescent="0.25">
      <c r="B240" s="25">
        <v>1239</v>
      </c>
      <c r="C240" s="27">
        <v>44378</v>
      </c>
      <c r="D240" s="25">
        <v>1050000</v>
      </c>
      <c r="E240" s="25">
        <v>145</v>
      </c>
      <c r="F240" s="25">
        <v>2</v>
      </c>
      <c r="G240" s="25">
        <v>0</v>
      </c>
      <c r="H240" s="25">
        <v>0</v>
      </c>
      <c r="I240" s="25">
        <v>0</v>
      </c>
      <c r="J240" s="25">
        <v>0</v>
      </c>
      <c r="K240" s="25">
        <v>1</v>
      </c>
      <c r="L240" s="25"/>
    </row>
    <row r="241" spans="2:12" ht="13.8" x14ac:dyDescent="0.25">
      <c r="B241" s="25">
        <v>1240</v>
      </c>
      <c r="C241" s="27">
        <v>44378</v>
      </c>
      <c r="D241" s="25">
        <v>2330000</v>
      </c>
      <c r="E241" s="25">
        <v>250</v>
      </c>
      <c r="F241" s="25">
        <v>3</v>
      </c>
      <c r="G241" s="25">
        <v>1</v>
      </c>
      <c r="H241" s="25">
        <v>1</v>
      </c>
      <c r="I241" s="25">
        <v>0</v>
      </c>
      <c r="J241" s="25">
        <v>1</v>
      </c>
      <c r="K241" s="25">
        <v>0</v>
      </c>
      <c r="L241" s="25"/>
    </row>
    <row r="242" spans="2:12" ht="13.8" x14ac:dyDescent="0.25">
      <c r="B242" s="25">
        <v>1241</v>
      </c>
      <c r="C242" s="27">
        <v>44379</v>
      </c>
      <c r="D242" s="25">
        <v>770000</v>
      </c>
      <c r="E242" s="25">
        <v>170</v>
      </c>
      <c r="F242" s="25">
        <v>2</v>
      </c>
      <c r="G242" s="25">
        <v>1</v>
      </c>
      <c r="H242" s="25">
        <v>0</v>
      </c>
      <c r="I242" s="25">
        <v>0</v>
      </c>
      <c r="J242" s="25">
        <v>0</v>
      </c>
      <c r="K242" s="25">
        <v>0</v>
      </c>
      <c r="L242" s="25"/>
    </row>
    <row r="243" spans="2:12" ht="13.8" x14ac:dyDescent="0.25">
      <c r="B243" s="25">
        <v>1242</v>
      </c>
      <c r="C243" s="27">
        <v>44379</v>
      </c>
      <c r="D243" s="25">
        <v>850000</v>
      </c>
      <c r="E243" s="25">
        <v>175</v>
      </c>
      <c r="F243" s="25">
        <v>2</v>
      </c>
      <c r="G243" s="25">
        <v>1</v>
      </c>
      <c r="H243" s="25">
        <v>1</v>
      </c>
      <c r="I243" s="25">
        <v>0</v>
      </c>
      <c r="J243" s="25">
        <v>0</v>
      </c>
      <c r="K243" s="25">
        <v>0</v>
      </c>
      <c r="L243" s="25"/>
    </row>
    <row r="244" spans="2:12" ht="13.8" x14ac:dyDescent="0.25">
      <c r="B244" s="25">
        <v>1243</v>
      </c>
      <c r="C244" s="27">
        <v>44380</v>
      </c>
      <c r="D244" s="25">
        <v>1330000</v>
      </c>
      <c r="E244" s="25">
        <v>168</v>
      </c>
      <c r="F244" s="25">
        <v>3</v>
      </c>
      <c r="G244" s="25">
        <v>1</v>
      </c>
      <c r="H244" s="25">
        <v>0</v>
      </c>
      <c r="I244" s="25">
        <v>1</v>
      </c>
      <c r="J244" s="25">
        <v>0</v>
      </c>
      <c r="K244" s="25">
        <v>1</v>
      </c>
      <c r="L244" s="25"/>
    </row>
    <row r="245" spans="2:12" ht="13.8" x14ac:dyDescent="0.25">
      <c r="B245" s="25">
        <v>1244</v>
      </c>
      <c r="C245" s="27">
        <v>44380</v>
      </c>
      <c r="D245" s="25">
        <v>820000</v>
      </c>
      <c r="E245" s="25">
        <v>169</v>
      </c>
      <c r="F245" s="25">
        <v>3</v>
      </c>
      <c r="G245" s="25">
        <v>0</v>
      </c>
      <c r="H245" s="25">
        <v>0</v>
      </c>
      <c r="I245" s="25">
        <v>0</v>
      </c>
      <c r="J245" s="25">
        <v>0</v>
      </c>
      <c r="K245" s="25">
        <v>0</v>
      </c>
      <c r="L245" s="25"/>
    </row>
    <row r="246" spans="2:12" ht="13.8" x14ac:dyDescent="0.25">
      <c r="B246" s="25">
        <v>1245</v>
      </c>
      <c r="C246" s="27">
        <v>44382</v>
      </c>
      <c r="D246" s="25">
        <v>1430000</v>
      </c>
      <c r="E246" s="25">
        <v>151</v>
      </c>
      <c r="F246" s="25">
        <v>3</v>
      </c>
      <c r="G246" s="25">
        <v>0</v>
      </c>
      <c r="H246" s="25">
        <v>0</v>
      </c>
      <c r="I246" s="25">
        <v>0</v>
      </c>
      <c r="J246" s="25">
        <v>1</v>
      </c>
      <c r="K246" s="25">
        <v>0</v>
      </c>
      <c r="L246" s="25"/>
    </row>
    <row r="247" spans="2:12" ht="13.8" x14ac:dyDescent="0.25">
      <c r="B247" s="25">
        <v>1246</v>
      </c>
      <c r="C247" s="27">
        <v>44383</v>
      </c>
      <c r="D247" s="25">
        <v>1770000</v>
      </c>
      <c r="E247" s="25">
        <v>188</v>
      </c>
      <c r="F247" s="25">
        <v>4</v>
      </c>
      <c r="G247" s="25">
        <v>0</v>
      </c>
      <c r="H247" s="25">
        <v>0</v>
      </c>
      <c r="I247" s="25">
        <v>1</v>
      </c>
      <c r="J247" s="25">
        <v>1</v>
      </c>
      <c r="K247" s="25">
        <v>0</v>
      </c>
      <c r="L247" s="25"/>
    </row>
    <row r="248" spans="2:12" ht="13.8" x14ac:dyDescent="0.25">
      <c r="B248" s="25">
        <v>1247</v>
      </c>
      <c r="C248" s="27">
        <v>44383</v>
      </c>
      <c r="D248" s="25">
        <v>840000</v>
      </c>
      <c r="E248" s="25">
        <v>187</v>
      </c>
      <c r="F248" s="25">
        <v>4</v>
      </c>
      <c r="G248" s="25">
        <v>1</v>
      </c>
      <c r="H248" s="25">
        <v>0</v>
      </c>
      <c r="I248" s="25">
        <v>0</v>
      </c>
      <c r="J248" s="25">
        <v>0</v>
      </c>
      <c r="K248" s="25">
        <v>0</v>
      </c>
      <c r="L248" s="25"/>
    </row>
    <row r="249" spans="2:12" ht="13.8" x14ac:dyDescent="0.25">
      <c r="B249" s="25">
        <v>1248</v>
      </c>
      <c r="C249" s="27">
        <v>44384</v>
      </c>
      <c r="D249" s="25">
        <v>740000</v>
      </c>
      <c r="E249" s="25">
        <v>140</v>
      </c>
      <c r="F249" s="25">
        <v>3</v>
      </c>
      <c r="G249" s="25">
        <v>1</v>
      </c>
      <c r="H249" s="25">
        <v>1</v>
      </c>
      <c r="I249" s="25">
        <v>0</v>
      </c>
      <c r="J249" s="25">
        <v>0</v>
      </c>
      <c r="K249" s="25">
        <v>0</v>
      </c>
      <c r="L249" s="25"/>
    </row>
    <row r="250" spans="2:12" ht="13.8" x14ac:dyDescent="0.25">
      <c r="B250" s="25">
        <v>1249</v>
      </c>
      <c r="C250" s="27">
        <v>44387</v>
      </c>
      <c r="D250" s="25">
        <v>1150000</v>
      </c>
      <c r="E250" s="25">
        <v>256</v>
      </c>
      <c r="F250" s="25">
        <v>3</v>
      </c>
      <c r="G250" s="25">
        <v>0</v>
      </c>
      <c r="H250" s="25">
        <v>0</v>
      </c>
      <c r="I250" s="25">
        <v>0</v>
      </c>
      <c r="J250" s="25">
        <v>0</v>
      </c>
      <c r="K250" s="25">
        <v>0</v>
      </c>
      <c r="L250" s="25"/>
    </row>
    <row r="251" spans="2:12" ht="13.8" x14ac:dyDescent="0.25">
      <c r="B251" s="25">
        <v>1250</v>
      </c>
      <c r="C251" s="27">
        <v>44388</v>
      </c>
      <c r="D251" s="25">
        <v>1800000</v>
      </c>
      <c r="E251" s="25">
        <v>194</v>
      </c>
      <c r="F251" s="25">
        <v>3</v>
      </c>
      <c r="G251" s="25">
        <v>0</v>
      </c>
      <c r="H251" s="25">
        <v>1</v>
      </c>
      <c r="I251" s="25">
        <v>0</v>
      </c>
      <c r="J251" s="25">
        <v>1</v>
      </c>
      <c r="K251" s="25">
        <v>0</v>
      </c>
      <c r="L251" s="25"/>
    </row>
    <row r="252" spans="2:12" ht="13.8" x14ac:dyDescent="0.25">
      <c r="B252" s="25">
        <v>1251</v>
      </c>
      <c r="C252" s="27">
        <v>44389</v>
      </c>
      <c r="D252" s="25">
        <v>1130000</v>
      </c>
      <c r="E252" s="25">
        <v>143</v>
      </c>
      <c r="F252" s="25">
        <v>2</v>
      </c>
      <c r="G252" s="25">
        <v>0</v>
      </c>
      <c r="H252" s="25">
        <v>0</v>
      </c>
      <c r="I252" s="25">
        <v>1</v>
      </c>
      <c r="J252" s="25">
        <v>0</v>
      </c>
      <c r="K252" s="25">
        <v>1</v>
      </c>
      <c r="L252" s="25"/>
    </row>
    <row r="253" spans="2:12" ht="13.8" x14ac:dyDescent="0.25">
      <c r="B253" s="25">
        <v>1252</v>
      </c>
      <c r="C253" s="27">
        <v>44389</v>
      </c>
      <c r="D253" s="25">
        <v>2140000</v>
      </c>
      <c r="E253" s="25">
        <v>228</v>
      </c>
      <c r="F253" s="25">
        <v>3</v>
      </c>
      <c r="G253" s="25">
        <v>1</v>
      </c>
      <c r="H253" s="25">
        <v>0</v>
      </c>
      <c r="I253" s="25">
        <v>0</v>
      </c>
      <c r="J253" s="25">
        <v>1</v>
      </c>
      <c r="K253" s="25">
        <v>0</v>
      </c>
      <c r="L253" s="25"/>
    </row>
    <row r="254" spans="2:12" ht="13.8" x14ac:dyDescent="0.25">
      <c r="B254" s="25">
        <v>1253</v>
      </c>
      <c r="C254" s="27">
        <v>44389</v>
      </c>
      <c r="D254" s="25">
        <v>1370000</v>
      </c>
      <c r="E254" s="25">
        <v>152</v>
      </c>
      <c r="F254" s="25">
        <v>4</v>
      </c>
      <c r="G254" s="25">
        <v>0</v>
      </c>
      <c r="H254" s="25">
        <v>1</v>
      </c>
      <c r="I254" s="25">
        <v>0</v>
      </c>
      <c r="J254" s="25">
        <v>1</v>
      </c>
      <c r="K254" s="25">
        <v>0</v>
      </c>
      <c r="L254" s="25"/>
    </row>
    <row r="255" spans="2:12" ht="13.8" x14ac:dyDescent="0.25">
      <c r="B255" s="25">
        <v>1254</v>
      </c>
      <c r="C255" s="27">
        <v>44392</v>
      </c>
      <c r="D255" s="25">
        <v>1830000</v>
      </c>
      <c r="E255" s="25">
        <v>239</v>
      </c>
      <c r="F255" s="25">
        <v>4</v>
      </c>
      <c r="G255" s="25">
        <v>1</v>
      </c>
      <c r="H255" s="25">
        <v>1</v>
      </c>
      <c r="I255" s="25">
        <v>0</v>
      </c>
      <c r="J255" s="25">
        <v>0</v>
      </c>
      <c r="K255" s="25">
        <v>1</v>
      </c>
      <c r="L255" s="25"/>
    </row>
    <row r="256" spans="2:12" ht="13.8" x14ac:dyDescent="0.25">
      <c r="B256" s="25">
        <v>1255</v>
      </c>
      <c r="C256" s="27">
        <v>44394</v>
      </c>
      <c r="D256" s="25">
        <v>1260000</v>
      </c>
      <c r="E256" s="25">
        <v>241</v>
      </c>
      <c r="F256" s="25">
        <v>4</v>
      </c>
      <c r="G256" s="25">
        <v>0</v>
      </c>
      <c r="H256" s="25">
        <v>0</v>
      </c>
      <c r="I256" s="25">
        <v>1</v>
      </c>
      <c r="J256" s="25">
        <v>0</v>
      </c>
      <c r="K256" s="25">
        <v>0</v>
      </c>
      <c r="L256" s="25"/>
    </row>
    <row r="257" spans="2:12" ht="13.8" x14ac:dyDescent="0.25">
      <c r="B257" s="25">
        <v>1256</v>
      </c>
      <c r="C257" s="27">
        <v>44395</v>
      </c>
      <c r="D257" s="25">
        <v>800000</v>
      </c>
      <c r="E257" s="25">
        <v>161</v>
      </c>
      <c r="F257" s="25">
        <v>2</v>
      </c>
      <c r="G257" s="25">
        <v>0</v>
      </c>
      <c r="H257" s="25">
        <v>0</v>
      </c>
      <c r="I257" s="25">
        <v>0</v>
      </c>
      <c r="J257" s="25">
        <v>0</v>
      </c>
      <c r="K257" s="25">
        <v>0</v>
      </c>
      <c r="L257" s="25"/>
    </row>
    <row r="258" spans="2:12" ht="13.8" x14ac:dyDescent="0.25">
      <c r="B258" s="25">
        <v>1257</v>
      </c>
      <c r="C258" s="27">
        <v>44395</v>
      </c>
      <c r="D258" s="25">
        <v>1110000</v>
      </c>
      <c r="E258" s="25">
        <v>207</v>
      </c>
      <c r="F258" s="25">
        <v>4</v>
      </c>
      <c r="G258" s="25">
        <v>1</v>
      </c>
      <c r="H258" s="25">
        <v>0</v>
      </c>
      <c r="I258" s="25">
        <v>1</v>
      </c>
      <c r="J258" s="25">
        <v>0</v>
      </c>
      <c r="K258" s="25">
        <v>0</v>
      </c>
      <c r="L258" s="25"/>
    </row>
    <row r="259" spans="2:12" ht="13.8" x14ac:dyDescent="0.25">
      <c r="B259" s="25">
        <v>1258</v>
      </c>
      <c r="C259" s="27">
        <v>44395</v>
      </c>
      <c r="D259" s="25">
        <v>1070000</v>
      </c>
      <c r="E259" s="25">
        <v>187</v>
      </c>
      <c r="F259" s="25">
        <v>4</v>
      </c>
      <c r="G259" s="25">
        <v>1</v>
      </c>
      <c r="H259" s="25">
        <v>0</v>
      </c>
      <c r="I259" s="25">
        <v>1</v>
      </c>
      <c r="J259" s="25">
        <v>0</v>
      </c>
      <c r="K259" s="25">
        <v>0</v>
      </c>
      <c r="L259" s="25"/>
    </row>
    <row r="260" spans="2:12" ht="13.8" x14ac:dyDescent="0.25">
      <c r="B260" s="25">
        <v>1259</v>
      </c>
      <c r="C260" s="27">
        <v>44396</v>
      </c>
      <c r="D260" s="25">
        <v>1280000</v>
      </c>
      <c r="E260" s="25">
        <v>271</v>
      </c>
      <c r="F260" s="25">
        <v>3</v>
      </c>
      <c r="G260" s="25">
        <v>0</v>
      </c>
      <c r="H260" s="25">
        <v>0</v>
      </c>
      <c r="I260" s="25">
        <v>0</v>
      </c>
      <c r="J260" s="25">
        <v>0</v>
      </c>
      <c r="K260" s="25">
        <v>0</v>
      </c>
      <c r="L260" s="25"/>
    </row>
    <row r="261" spans="2:12" ht="13.8" x14ac:dyDescent="0.25">
      <c r="B261" s="25">
        <v>1260</v>
      </c>
      <c r="C261" s="27">
        <v>44396</v>
      </c>
      <c r="D261" s="25">
        <v>1070000</v>
      </c>
      <c r="E261" s="25">
        <v>200</v>
      </c>
      <c r="F261" s="25">
        <v>2</v>
      </c>
      <c r="G261" s="25">
        <v>1</v>
      </c>
      <c r="H261" s="25">
        <v>0</v>
      </c>
      <c r="I261" s="25">
        <v>1</v>
      </c>
      <c r="J261" s="25">
        <v>0</v>
      </c>
      <c r="K261" s="25">
        <v>0</v>
      </c>
      <c r="L261" s="25"/>
    </row>
    <row r="262" spans="2:12" ht="13.8" x14ac:dyDescent="0.25">
      <c r="B262" s="25">
        <v>1261</v>
      </c>
      <c r="C262" s="27">
        <v>44396</v>
      </c>
      <c r="D262" s="25">
        <v>1360000</v>
      </c>
      <c r="E262" s="25">
        <v>180</v>
      </c>
      <c r="F262" s="25">
        <v>2</v>
      </c>
      <c r="G262" s="25">
        <v>1</v>
      </c>
      <c r="H262" s="25">
        <v>0</v>
      </c>
      <c r="I262" s="25">
        <v>1</v>
      </c>
      <c r="J262" s="25">
        <v>0</v>
      </c>
      <c r="K262" s="25">
        <v>1</v>
      </c>
      <c r="L262" s="25"/>
    </row>
    <row r="263" spans="2:12" ht="13.8" x14ac:dyDescent="0.25">
      <c r="B263" s="25">
        <v>1262</v>
      </c>
      <c r="C263" s="27">
        <v>44396</v>
      </c>
      <c r="D263" s="25">
        <v>1030000</v>
      </c>
      <c r="E263" s="25">
        <v>194</v>
      </c>
      <c r="F263" s="25">
        <v>2</v>
      </c>
      <c r="G263" s="25">
        <v>0</v>
      </c>
      <c r="H263" s="25">
        <v>0</v>
      </c>
      <c r="I263" s="25">
        <v>1</v>
      </c>
      <c r="J263" s="25">
        <v>0</v>
      </c>
      <c r="K263" s="25">
        <v>0</v>
      </c>
      <c r="L263" s="25"/>
    </row>
    <row r="264" spans="2:12" ht="13.8" x14ac:dyDescent="0.25">
      <c r="B264" s="25">
        <v>1263</v>
      </c>
      <c r="C264" s="27">
        <v>44398</v>
      </c>
      <c r="D264" s="25">
        <v>730000</v>
      </c>
      <c r="E264" s="25">
        <v>135</v>
      </c>
      <c r="F264" s="25">
        <v>3</v>
      </c>
      <c r="G264" s="25">
        <v>1</v>
      </c>
      <c r="H264" s="25">
        <v>1</v>
      </c>
      <c r="I264" s="25">
        <v>0</v>
      </c>
      <c r="J264" s="25">
        <v>0</v>
      </c>
      <c r="K264" s="25">
        <v>0</v>
      </c>
      <c r="L264" s="25"/>
    </row>
    <row r="265" spans="2:12" ht="13.8" x14ac:dyDescent="0.25">
      <c r="B265" s="25">
        <v>1264</v>
      </c>
      <c r="C265" s="27">
        <v>44398</v>
      </c>
      <c r="D265" s="25">
        <v>1740000</v>
      </c>
      <c r="E265" s="25">
        <v>188</v>
      </c>
      <c r="F265" s="25">
        <v>4</v>
      </c>
      <c r="G265" s="25">
        <v>1</v>
      </c>
      <c r="H265" s="25">
        <v>1</v>
      </c>
      <c r="I265" s="25">
        <v>0</v>
      </c>
      <c r="J265" s="25">
        <v>1</v>
      </c>
      <c r="K265" s="25">
        <v>0</v>
      </c>
      <c r="L265" s="25"/>
    </row>
    <row r="266" spans="2:12" ht="13.8" x14ac:dyDescent="0.25">
      <c r="B266" s="25">
        <v>1265</v>
      </c>
      <c r="C266" s="27">
        <v>44399</v>
      </c>
      <c r="D266" s="25">
        <v>860000</v>
      </c>
      <c r="E266" s="25">
        <v>162</v>
      </c>
      <c r="F266" s="25">
        <v>2</v>
      </c>
      <c r="G266" s="25">
        <v>1</v>
      </c>
      <c r="H266" s="25">
        <v>0</v>
      </c>
      <c r="I266" s="25">
        <v>1</v>
      </c>
      <c r="J266" s="25">
        <v>0</v>
      </c>
      <c r="K266" s="25">
        <v>0</v>
      </c>
      <c r="L266" s="25"/>
    </row>
    <row r="267" spans="2:12" ht="13.8" x14ac:dyDescent="0.25">
      <c r="B267" s="25">
        <v>1266</v>
      </c>
      <c r="C267" s="27">
        <v>44399</v>
      </c>
      <c r="D267" s="25">
        <v>1840000</v>
      </c>
      <c r="E267" s="25">
        <v>236</v>
      </c>
      <c r="F267" s="25">
        <v>3</v>
      </c>
      <c r="G267" s="25">
        <v>1</v>
      </c>
      <c r="H267" s="25">
        <v>0</v>
      </c>
      <c r="I267" s="25">
        <v>1</v>
      </c>
      <c r="J267" s="25">
        <v>0</v>
      </c>
      <c r="K267" s="25">
        <v>1</v>
      </c>
      <c r="L267" s="25"/>
    </row>
    <row r="268" spans="2:12" ht="13.8" x14ac:dyDescent="0.25">
      <c r="B268" s="25">
        <v>1267</v>
      </c>
      <c r="C268" s="27">
        <v>44400</v>
      </c>
      <c r="D268" s="25">
        <v>1150000</v>
      </c>
      <c r="E268" s="25">
        <v>223</v>
      </c>
      <c r="F268" s="25">
        <v>3</v>
      </c>
      <c r="G268" s="25">
        <v>0</v>
      </c>
      <c r="H268" s="25">
        <v>1</v>
      </c>
      <c r="I268" s="25">
        <v>0</v>
      </c>
      <c r="J268" s="25">
        <v>0</v>
      </c>
      <c r="K268" s="25">
        <v>0</v>
      </c>
      <c r="L268" s="25"/>
    </row>
    <row r="269" spans="2:12" ht="13.8" x14ac:dyDescent="0.25">
      <c r="B269" s="25">
        <v>1268</v>
      </c>
      <c r="C269" s="27">
        <v>44400</v>
      </c>
      <c r="D269" s="25">
        <v>1400000</v>
      </c>
      <c r="E269" s="25">
        <v>197</v>
      </c>
      <c r="F269" s="25">
        <v>2</v>
      </c>
      <c r="G269" s="25">
        <v>0</v>
      </c>
      <c r="H269" s="25">
        <v>0</v>
      </c>
      <c r="I269" s="25">
        <v>0</v>
      </c>
      <c r="J269" s="25">
        <v>0</v>
      </c>
      <c r="K269" s="25">
        <v>1</v>
      </c>
      <c r="L269" s="25"/>
    </row>
    <row r="270" spans="2:12" ht="13.8" x14ac:dyDescent="0.25">
      <c r="B270" s="25">
        <v>1269</v>
      </c>
      <c r="C270" s="27">
        <v>44400</v>
      </c>
      <c r="D270" s="25">
        <v>1060000</v>
      </c>
      <c r="E270" s="25">
        <v>197</v>
      </c>
      <c r="F270" s="25">
        <v>4</v>
      </c>
      <c r="G270" s="25">
        <v>1</v>
      </c>
      <c r="H270" s="25">
        <v>0</v>
      </c>
      <c r="I270" s="25">
        <v>1</v>
      </c>
      <c r="J270" s="25">
        <v>0</v>
      </c>
      <c r="K270" s="25">
        <v>0</v>
      </c>
      <c r="L270" s="25"/>
    </row>
    <row r="271" spans="2:12" ht="13.8" x14ac:dyDescent="0.25">
      <c r="B271" s="25">
        <v>1270</v>
      </c>
      <c r="C271" s="27">
        <v>44401</v>
      </c>
      <c r="D271" s="25">
        <v>1370000</v>
      </c>
      <c r="E271" s="25">
        <v>155</v>
      </c>
      <c r="F271" s="25">
        <v>4</v>
      </c>
      <c r="G271" s="25">
        <v>0</v>
      </c>
      <c r="H271" s="25">
        <v>0</v>
      </c>
      <c r="I271" s="25">
        <v>0</v>
      </c>
      <c r="J271" s="25">
        <v>1</v>
      </c>
      <c r="K271" s="25">
        <v>0</v>
      </c>
      <c r="L271" s="25"/>
    </row>
    <row r="272" spans="2:12" ht="13.8" x14ac:dyDescent="0.25">
      <c r="B272" s="25">
        <v>1271</v>
      </c>
      <c r="C272" s="27">
        <v>44402</v>
      </c>
      <c r="D272" s="25">
        <v>1690000</v>
      </c>
      <c r="E272" s="25">
        <v>235</v>
      </c>
      <c r="F272" s="25">
        <v>3</v>
      </c>
      <c r="G272" s="25">
        <v>0</v>
      </c>
      <c r="H272" s="25">
        <v>0</v>
      </c>
      <c r="I272" s="25">
        <v>0</v>
      </c>
      <c r="J272" s="25">
        <v>0</v>
      </c>
      <c r="K272" s="25">
        <v>1</v>
      </c>
      <c r="L272" s="25"/>
    </row>
    <row r="273" spans="2:12" ht="13.8" x14ac:dyDescent="0.25">
      <c r="B273" s="25">
        <v>1272</v>
      </c>
      <c r="C273" s="27">
        <v>44402</v>
      </c>
      <c r="D273" s="25">
        <v>1250000</v>
      </c>
      <c r="E273" s="25">
        <v>138</v>
      </c>
      <c r="F273" s="25">
        <v>3</v>
      </c>
      <c r="G273" s="25">
        <v>1</v>
      </c>
      <c r="H273" s="25">
        <v>0</v>
      </c>
      <c r="I273" s="25">
        <v>0</v>
      </c>
      <c r="J273" s="25">
        <v>1</v>
      </c>
      <c r="K273" s="25">
        <v>0</v>
      </c>
      <c r="L273" s="25"/>
    </row>
    <row r="274" spans="2:12" ht="13.8" x14ac:dyDescent="0.25">
      <c r="B274" s="25">
        <v>1273</v>
      </c>
      <c r="C274" s="27">
        <v>44402</v>
      </c>
      <c r="D274" s="25">
        <v>1810000</v>
      </c>
      <c r="E274" s="25">
        <v>245</v>
      </c>
      <c r="F274" s="25">
        <v>3</v>
      </c>
      <c r="G274" s="25">
        <v>0</v>
      </c>
      <c r="H274" s="25">
        <v>0</v>
      </c>
      <c r="I274" s="25">
        <v>0</v>
      </c>
      <c r="J274" s="25">
        <v>0</v>
      </c>
      <c r="K274" s="25">
        <v>1</v>
      </c>
      <c r="L274" s="25"/>
    </row>
    <row r="275" spans="2:12" ht="13.8" x14ac:dyDescent="0.25">
      <c r="B275" s="25">
        <v>1274</v>
      </c>
      <c r="C275" s="27">
        <v>44402</v>
      </c>
      <c r="D275" s="25">
        <v>1070000</v>
      </c>
      <c r="E275" s="25">
        <v>206</v>
      </c>
      <c r="F275" s="25">
        <v>3</v>
      </c>
      <c r="G275" s="25">
        <v>0</v>
      </c>
      <c r="H275" s="25">
        <v>1</v>
      </c>
      <c r="I275" s="25">
        <v>0</v>
      </c>
      <c r="J275" s="25">
        <v>0</v>
      </c>
      <c r="K275" s="25">
        <v>0</v>
      </c>
      <c r="L275" s="25"/>
    </row>
    <row r="276" spans="2:12" ht="13.8" x14ac:dyDescent="0.25">
      <c r="B276" s="25">
        <v>1275</v>
      </c>
      <c r="C276" s="27">
        <v>44402</v>
      </c>
      <c r="D276" s="25">
        <v>2100000</v>
      </c>
      <c r="E276" s="25">
        <v>230</v>
      </c>
      <c r="F276" s="25">
        <v>4</v>
      </c>
      <c r="G276" s="25">
        <v>0</v>
      </c>
      <c r="H276" s="25">
        <v>0</v>
      </c>
      <c r="I276" s="25">
        <v>0</v>
      </c>
      <c r="J276" s="25">
        <v>1</v>
      </c>
      <c r="K276" s="25">
        <v>0</v>
      </c>
      <c r="L276" s="25"/>
    </row>
    <row r="277" spans="2:12" ht="13.8" x14ac:dyDescent="0.25">
      <c r="B277" s="25">
        <v>1276</v>
      </c>
      <c r="C277" s="27">
        <v>44404</v>
      </c>
      <c r="D277" s="25">
        <v>770000</v>
      </c>
      <c r="E277" s="25">
        <v>151</v>
      </c>
      <c r="F277" s="25">
        <v>3</v>
      </c>
      <c r="G277" s="25">
        <v>0</v>
      </c>
      <c r="H277" s="25">
        <v>0</v>
      </c>
      <c r="I277" s="25">
        <v>0</v>
      </c>
      <c r="J277" s="25">
        <v>0</v>
      </c>
      <c r="K277" s="25">
        <v>0</v>
      </c>
      <c r="L277" s="25"/>
    </row>
    <row r="278" spans="2:12" ht="13.8" x14ac:dyDescent="0.25">
      <c r="B278" s="25">
        <v>1277</v>
      </c>
      <c r="C278" s="27">
        <v>44404</v>
      </c>
      <c r="D278" s="25">
        <v>1790000</v>
      </c>
      <c r="E278" s="25">
        <v>198</v>
      </c>
      <c r="F278" s="25">
        <v>2</v>
      </c>
      <c r="G278" s="25">
        <v>0</v>
      </c>
      <c r="H278" s="25">
        <v>1</v>
      </c>
      <c r="I278" s="25">
        <v>0</v>
      </c>
      <c r="J278" s="25">
        <v>1</v>
      </c>
      <c r="K278" s="25">
        <v>0</v>
      </c>
      <c r="L278" s="25"/>
    </row>
    <row r="279" spans="2:12" ht="13.8" x14ac:dyDescent="0.25">
      <c r="B279" s="25">
        <v>1278</v>
      </c>
      <c r="C279" s="27">
        <v>44405</v>
      </c>
      <c r="D279" s="25">
        <v>1330000</v>
      </c>
      <c r="E279" s="25">
        <v>162</v>
      </c>
      <c r="F279" s="25">
        <v>2</v>
      </c>
      <c r="G279" s="25">
        <v>0</v>
      </c>
      <c r="H279" s="25">
        <v>0</v>
      </c>
      <c r="I279" s="25">
        <v>1</v>
      </c>
      <c r="J279" s="25">
        <v>0</v>
      </c>
      <c r="K279" s="25">
        <v>1</v>
      </c>
      <c r="L279" s="25"/>
    </row>
    <row r="280" spans="2:12" ht="13.8" x14ac:dyDescent="0.25">
      <c r="B280" s="25">
        <v>1279</v>
      </c>
      <c r="C280" s="27">
        <v>44405</v>
      </c>
      <c r="D280" s="25">
        <v>930000</v>
      </c>
      <c r="E280" s="25">
        <v>196</v>
      </c>
      <c r="F280" s="25">
        <v>4</v>
      </c>
      <c r="G280" s="25">
        <v>1</v>
      </c>
      <c r="H280" s="25">
        <v>0</v>
      </c>
      <c r="I280" s="25">
        <v>0</v>
      </c>
      <c r="J280" s="25">
        <v>0</v>
      </c>
      <c r="K280" s="25">
        <v>0</v>
      </c>
      <c r="L280" s="25"/>
    </row>
    <row r="281" spans="2:12" ht="13.8" x14ac:dyDescent="0.25">
      <c r="B281" s="25">
        <v>1280</v>
      </c>
      <c r="C281" s="27">
        <v>44406</v>
      </c>
      <c r="D281" s="25">
        <v>2400000</v>
      </c>
      <c r="E281" s="25">
        <v>244</v>
      </c>
      <c r="F281" s="25">
        <v>4</v>
      </c>
      <c r="G281" s="25">
        <v>0</v>
      </c>
      <c r="H281" s="25">
        <v>0</v>
      </c>
      <c r="I281" s="25">
        <v>1</v>
      </c>
      <c r="J281" s="25">
        <v>1</v>
      </c>
      <c r="K281" s="25">
        <v>0</v>
      </c>
      <c r="L281" s="25"/>
    </row>
    <row r="282" spans="2:12" ht="13.8" x14ac:dyDescent="0.25">
      <c r="B282" s="25">
        <v>1281</v>
      </c>
      <c r="C282" s="27">
        <v>44406</v>
      </c>
      <c r="D282" s="25">
        <v>1350000</v>
      </c>
      <c r="E282" s="25">
        <v>135</v>
      </c>
      <c r="F282" s="25">
        <v>2</v>
      </c>
      <c r="G282" s="25">
        <v>1</v>
      </c>
      <c r="H282" s="25">
        <v>1</v>
      </c>
      <c r="I282" s="25">
        <v>0</v>
      </c>
      <c r="J282" s="25">
        <v>1</v>
      </c>
      <c r="K282" s="25">
        <v>0</v>
      </c>
      <c r="L282" s="25"/>
    </row>
    <row r="283" spans="2:12" ht="13.8" x14ac:dyDescent="0.25">
      <c r="B283" s="25">
        <v>1282</v>
      </c>
      <c r="C283" s="27">
        <v>44407</v>
      </c>
      <c r="D283" s="25">
        <v>1730000</v>
      </c>
      <c r="E283" s="25">
        <v>183</v>
      </c>
      <c r="F283" s="25">
        <v>2</v>
      </c>
      <c r="G283" s="25">
        <v>1</v>
      </c>
      <c r="H283" s="25">
        <v>0</v>
      </c>
      <c r="I283" s="25">
        <v>0</v>
      </c>
      <c r="J283" s="25">
        <v>1</v>
      </c>
      <c r="K283" s="25">
        <v>0</v>
      </c>
      <c r="L283" s="25"/>
    </row>
    <row r="284" spans="2:12" ht="13.8" x14ac:dyDescent="0.25">
      <c r="B284" s="25">
        <v>1283</v>
      </c>
      <c r="C284" s="27">
        <v>44408</v>
      </c>
      <c r="D284" s="25">
        <v>1560000</v>
      </c>
      <c r="E284" s="25">
        <v>195</v>
      </c>
      <c r="F284" s="25">
        <v>4</v>
      </c>
      <c r="G284" s="25">
        <v>0</v>
      </c>
      <c r="H284" s="25">
        <v>1</v>
      </c>
      <c r="I284" s="25">
        <v>0</v>
      </c>
      <c r="J284" s="25">
        <v>0</v>
      </c>
      <c r="K284" s="25">
        <v>1</v>
      </c>
      <c r="L284" s="25"/>
    </row>
    <row r="285" spans="2:12" ht="13.8" x14ac:dyDescent="0.25">
      <c r="B285" s="25">
        <v>1284</v>
      </c>
      <c r="C285" s="27">
        <v>44409</v>
      </c>
      <c r="D285" s="25">
        <v>810000</v>
      </c>
      <c r="E285" s="25">
        <v>164</v>
      </c>
      <c r="F285" s="25">
        <v>3</v>
      </c>
      <c r="G285" s="25">
        <v>0</v>
      </c>
      <c r="H285" s="25">
        <v>0</v>
      </c>
      <c r="I285" s="25">
        <v>0</v>
      </c>
      <c r="J285" s="25">
        <v>0</v>
      </c>
      <c r="K285" s="25">
        <v>0</v>
      </c>
      <c r="L285" s="25"/>
    </row>
    <row r="286" spans="2:12" ht="13.8" x14ac:dyDescent="0.25">
      <c r="B286" s="25">
        <v>1285</v>
      </c>
      <c r="C286" s="27">
        <v>44409</v>
      </c>
      <c r="D286" s="25">
        <v>2080000</v>
      </c>
      <c r="E286" s="25">
        <v>228</v>
      </c>
      <c r="F286" s="25">
        <v>3</v>
      </c>
      <c r="G286" s="25">
        <v>0</v>
      </c>
      <c r="H286" s="25">
        <v>0</v>
      </c>
      <c r="I286" s="25">
        <v>0</v>
      </c>
      <c r="J286" s="25">
        <v>1</v>
      </c>
      <c r="K286" s="25">
        <v>0</v>
      </c>
      <c r="L286" s="25"/>
    </row>
    <row r="287" spans="2:12" ht="13.8" x14ac:dyDescent="0.25">
      <c r="B287" s="25">
        <v>1286</v>
      </c>
      <c r="C287" s="27">
        <v>44412</v>
      </c>
      <c r="D287" s="25">
        <v>1400000</v>
      </c>
      <c r="E287" s="25">
        <v>188</v>
      </c>
      <c r="F287" s="25">
        <v>4</v>
      </c>
      <c r="G287" s="25">
        <v>1</v>
      </c>
      <c r="H287" s="25">
        <v>1</v>
      </c>
      <c r="I287" s="25">
        <v>0</v>
      </c>
      <c r="J287" s="25">
        <v>0</v>
      </c>
      <c r="K287" s="25">
        <v>1</v>
      </c>
      <c r="L287" s="25"/>
    </row>
    <row r="288" spans="2:12" ht="13.8" x14ac:dyDescent="0.25">
      <c r="B288" s="25">
        <v>1287</v>
      </c>
      <c r="C288" s="27">
        <v>44413</v>
      </c>
      <c r="D288" s="25">
        <v>1310000</v>
      </c>
      <c r="E288" s="25">
        <v>228</v>
      </c>
      <c r="F288" s="25">
        <v>3</v>
      </c>
      <c r="G288" s="25">
        <v>1</v>
      </c>
      <c r="H288" s="25">
        <v>0</v>
      </c>
      <c r="I288" s="25">
        <v>1</v>
      </c>
      <c r="J288" s="25">
        <v>0</v>
      </c>
      <c r="K288" s="25">
        <v>0</v>
      </c>
      <c r="L288" s="25"/>
    </row>
    <row r="289" spans="2:12" ht="13.8" x14ac:dyDescent="0.25">
      <c r="B289" s="25">
        <v>1288</v>
      </c>
      <c r="C289" s="27">
        <v>44415</v>
      </c>
      <c r="D289" s="25">
        <v>1610000</v>
      </c>
      <c r="E289" s="25">
        <v>199</v>
      </c>
      <c r="F289" s="25">
        <v>3</v>
      </c>
      <c r="G289" s="25">
        <v>1</v>
      </c>
      <c r="H289" s="25">
        <v>1</v>
      </c>
      <c r="I289" s="25">
        <v>0</v>
      </c>
      <c r="J289" s="25">
        <v>0</v>
      </c>
      <c r="K289" s="25">
        <v>1</v>
      </c>
      <c r="L289" s="25"/>
    </row>
    <row r="290" spans="2:12" ht="13.8" x14ac:dyDescent="0.25">
      <c r="B290" s="25">
        <v>1289</v>
      </c>
      <c r="C290" s="27">
        <v>44416</v>
      </c>
      <c r="D290" s="25">
        <v>1440000</v>
      </c>
      <c r="E290" s="25">
        <v>143</v>
      </c>
      <c r="F290" s="25">
        <v>2</v>
      </c>
      <c r="G290" s="25">
        <v>1</v>
      </c>
      <c r="H290" s="25">
        <v>0</v>
      </c>
      <c r="I290" s="25">
        <v>1</v>
      </c>
      <c r="J290" s="25">
        <v>1</v>
      </c>
      <c r="K290" s="25">
        <v>0</v>
      </c>
      <c r="L290" s="25"/>
    </row>
    <row r="291" spans="2:12" ht="13.8" x14ac:dyDescent="0.25">
      <c r="B291" s="25">
        <v>1290</v>
      </c>
      <c r="C291" s="27">
        <v>44418</v>
      </c>
      <c r="D291" s="25">
        <v>1750000</v>
      </c>
      <c r="E291" s="25">
        <v>246</v>
      </c>
      <c r="F291" s="25">
        <v>4</v>
      </c>
      <c r="G291" s="25">
        <v>0</v>
      </c>
      <c r="H291" s="25">
        <v>0</v>
      </c>
      <c r="I291" s="25">
        <v>0</v>
      </c>
      <c r="J291" s="25">
        <v>0</v>
      </c>
      <c r="K291" s="25">
        <v>1</v>
      </c>
      <c r="L291" s="25"/>
    </row>
    <row r="292" spans="2:12" ht="13.8" x14ac:dyDescent="0.25">
      <c r="B292" s="25">
        <v>1291</v>
      </c>
      <c r="C292" s="27">
        <v>44418</v>
      </c>
      <c r="D292" s="25">
        <v>1660000</v>
      </c>
      <c r="E292" s="25">
        <v>204</v>
      </c>
      <c r="F292" s="25">
        <v>4</v>
      </c>
      <c r="G292" s="25">
        <v>1</v>
      </c>
      <c r="H292" s="25">
        <v>0</v>
      </c>
      <c r="I292" s="25">
        <v>1</v>
      </c>
      <c r="J292" s="25">
        <v>0</v>
      </c>
      <c r="K292" s="25">
        <v>1</v>
      </c>
      <c r="L292" s="25"/>
    </row>
    <row r="293" spans="2:12" ht="13.8" x14ac:dyDescent="0.25">
      <c r="B293" s="25">
        <v>1292</v>
      </c>
      <c r="C293" s="27">
        <v>44419</v>
      </c>
      <c r="D293" s="25">
        <v>1690000</v>
      </c>
      <c r="E293" s="25">
        <v>178</v>
      </c>
      <c r="F293" s="25">
        <v>4</v>
      </c>
      <c r="G293" s="25">
        <v>0</v>
      </c>
      <c r="H293" s="25">
        <v>0</v>
      </c>
      <c r="I293" s="25">
        <v>0</v>
      </c>
      <c r="J293" s="25">
        <v>1</v>
      </c>
      <c r="K293" s="25">
        <v>0</v>
      </c>
      <c r="L293" s="25"/>
    </row>
    <row r="294" spans="2:12" ht="13.8" x14ac:dyDescent="0.25">
      <c r="B294" s="25">
        <v>1293</v>
      </c>
      <c r="C294" s="27">
        <v>44420</v>
      </c>
      <c r="D294" s="25">
        <v>2260000</v>
      </c>
      <c r="E294" s="25">
        <v>235</v>
      </c>
      <c r="F294" s="25">
        <v>3</v>
      </c>
      <c r="G294" s="25">
        <v>1</v>
      </c>
      <c r="H294" s="25">
        <v>1</v>
      </c>
      <c r="I294" s="25">
        <v>0</v>
      </c>
      <c r="J294" s="25">
        <v>1</v>
      </c>
      <c r="K294" s="25">
        <v>0</v>
      </c>
      <c r="L294" s="25"/>
    </row>
    <row r="295" spans="2:12" ht="13.8" x14ac:dyDescent="0.25">
      <c r="B295" s="25">
        <v>1294</v>
      </c>
      <c r="C295" s="27">
        <v>44423</v>
      </c>
      <c r="D295" s="25">
        <v>1120000</v>
      </c>
      <c r="E295" s="25">
        <v>221</v>
      </c>
      <c r="F295" s="25">
        <v>4</v>
      </c>
      <c r="G295" s="25">
        <v>1</v>
      </c>
      <c r="H295" s="25">
        <v>0</v>
      </c>
      <c r="I295" s="25">
        <v>0</v>
      </c>
      <c r="J295" s="25">
        <v>0</v>
      </c>
      <c r="K295" s="25">
        <v>0</v>
      </c>
      <c r="L295" s="25"/>
    </row>
    <row r="296" spans="2:12" ht="13.8" x14ac:dyDescent="0.25">
      <c r="B296" s="25">
        <v>1295</v>
      </c>
      <c r="C296" s="27">
        <v>44424</v>
      </c>
      <c r="D296" s="25">
        <v>2110000</v>
      </c>
      <c r="E296" s="25">
        <v>213</v>
      </c>
      <c r="F296" s="25">
        <v>3</v>
      </c>
      <c r="G296" s="25">
        <v>1</v>
      </c>
      <c r="H296" s="25">
        <v>1</v>
      </c>
      <c r="I296" s="25">
        <v>0</v>
      </c>
      <c r="J296" s="25">
        <v>1</v>
      </c>
      <c r="K296" s="25">
        <v>0</v>
      </c>
      <c r="L296" s="25"/>
    </row>
    <row r="297" spans="2:12" ht="13.8" x14ac:dyDescent="0.25">
      <c r="B297" s="25">
        <v>1296</v>
      </c>
      <c r="C297" s="27">
        <v>44424</v>
      </c>
      <c r="D297" s="25">
        <v>1280000</v>
      </c>
      <c r="E297" s="25">
        <v>162</v>
      </c>
      <c r="F297" s="25">
        <v>4</v>
      </c>
      <c r="G297" s="25">
        <v>0</v>
      </c>
      <c r="H297" s="25">
        <v>1</v>
      </c>
      <c r="I297" s="25">
        <v>0</v>
      </c>
      <c r="J297" s="25">
        <v>0</v>
      </c>
      <c r="K297" s="25">
        <v>1</v>
      </c>
      <c r="L297" s="25"/>
    </row>
    <row r="298" spans="2:12" ht="13.8" x14ac:dyDescent="0.25">
      <c r="B298" s="25">
        <v>1297</v>
      </c>
      <c r="C298" s="27">
        <v>44425</v>
      </c>
      <c r="D298" s="25">
        <v>1810000</v>
      </c>
      <c r="E298" s="25">
        <v>232</v>
      </c>
      <c r="F298" s="25">
        <v>4</v>
      </c>
      <c r="G298" s="25">
        <v>1</v>
      </c>
      <c r="H298" s="25">
        <v>0</v>
      </c>
      <c r="I298" s="25">
        <v>0</v>
      </c>
      <c r="J298" s="25">
        <v>0</v>
      </c>
      <c r="K298" s="25">
        <v>1</v>
      </c>
      <c r="L298" s="25"/>
    </row>
    <row r="299" spans="2:12" ht="13.8" x14ac:dyDescent="0.25">
      <c r="B299" s="25">
        <v>1298</v>
      </c>
      <c r="C299" s="27">
        <v>44425</v>
      </c>
      <c r="D299" s="25">
        <v>2190000</v>
      </c>
      <c r="E299" s="25">
        <v>237</v>
      </c>
      <c r="F299" s="25">
        <v>3</v>
      </c>
      <c r="G299" s="25">
        <v>1</v>
      </c>
      <c r="H299" s="25">
        <v>1</v>
      </c>
      <c r="I299" s="25">
        <v>0</v>
      </c>
      <c r="J299" s="25">
        <v>1</v>
      </c>
      <c r="K299" s="25">
        <v>0</v>
      </c>
      <c r="L299" s="25"/>
    </row>
    <row r="300" spans="2:12" ht="13.8" x14ac:dyDescent="0.25">
      <c r="B300" s="25">
        <v>1299</v>
      </c>
      <c r="C300" s="27">
        <v>44425</v>
      </c>
      <c r="D300" s="25">
        <v>2310000</v>
      </c>
      <c r="E300" s="25">
        <v>241</v>
      </c>
      <c r="F300" s="25">
        <v>4</v>
      </c>
      <c r="G300" s="25">
        <v>0</v>
      </c>
      <c r="H300" s="25">
        <v>1</v>
      </c>
      <c r="I300" s="25">
        <v>0</v>
      </c>
      <c r="J300" s="25">
        <v>1</v>
      </c>
      <c r="K300" s="25">
        <v>0</v>
      </c>
      <c r="L300" s="25"/>
    </row>
    <row r="301" spans="2:12" ht="13.8" x14ac:dyDescent="0.25">
      <c r="B301" s="25">
        <v>1300</v>
      </c>
      <c r="C301" s="27">
        <v>44425</v>
      </c>
      <c r="D301" s="25">
        <v>1940000</v>
      </c>
      <c r="E301" s="25">
        <v>192</v>
      </c>
      <c r="F301" s="25">
        <v>2</v>
      </c>
      <c r="G301" s="25">
        <v>1</v>
      </c>
      <c r="H301" s="25">
        <v>0</v>
      </c>
      <c r="I301" s="25">
        <v>1</v>
      </c>
      <c r="J301" s="25">
        <v>1</v>
      </c>
      <c r="K301" s="25">
        <v>0</v>
      </c>
      <c r="L301" s="25"/>
    </row>
    <row r="302" spans="2:12" ht="13.8" x14ac:dyDescent="0.25">
      <c r="B302" s="25">
        <v>1301</v>
      </c>
      <c r="C302" s="27">
        <v>44426</v>
      </c>
      <c r="D302" s="25">
        <v>1240000</v>
      </c>
      <c r="E302" s="25">
        <v>144</v>
      </c>
      <c r="F302" s="25">
        <v>3</v>
      </c>
      <c r="G302" s="25">
        <v>1</v>
      </c>
      <c r="H302" s="25">
        <v>0</v>
      </c>
      <c r="I302" s="25">
        <v>1</v>
      </c>
      <c r="J302" s="25">
        <v>0</v>
      </c>
      <c r="K302" s="25">
        <v>1</v>
      </c>
      <c r="L302" s="25"/>
    </row>
    <row r="303" spans="2:12" ht="13.8" x14ac:dyDescent="0.25">
      <c r="B303" s="25">
        <v>1302</v>
      </c>
      <c r="C303" s="27">
        <v>44426</v>
      </c>
      <c r="D303" s="25">
        <v>1150000</v>
      </c>
      <c r="E303" s="25">
        <v>240</v>
      </c>
      <c r="F303" s="25">
        <v>4</v>
      </c>
      <c r="G303" s="25">
        <v>0</v>
      </c>
      <c r="H303" s="25">
        <v>1</v>
      </c>
      <c r="I303" s="25">
        <v>0</v>
      </c>
      <c r="J303" s="25">
        <v>0</v>
      </c>
      <c r="K303" s="25">
        <v>0</v>
      </c>
      <c r="L303" s="25"/>
    </row>
    <row r="304" spans="2:12" ht="13.8" x14ac:dyDescent="0.25">
      <c r="B304" s="25">
        <v>1303</v>
      </c>
      <c r="C304" s="27">
        <v>44427</v>
      </c>
      <c r="D304" s="25">
        <v>2560000</v>
      </c>
      <c r="E304" s="25">
        <v>257</v>
      </c>
      <c r="F304" s="25">
        <v>3</v>
      </c>
      <c r="G304" s="25">
        <v>1</v>
      </c>
      <c r="H304" s="25">
        <v>0</v>
      </c>
      <c r="I304" s="25">
        <v>1</v>
      </c>
      <c r="J304" s="25">
        <v>1</v>
      </c>
      <c r="K304" s="25">
        <v>0</v>
      </c>
      <c r="L304" s="25"/>
    </row>
    <row r="305" spans="2:12" ht="13.8" x14ac:dyDescent="0.25">
      <c r="B305" s="25">
        <v>1304</v>
      </c>
      <c r="C305" s="27">
        <v>44427</v>
      </c>
      <c r="D305" s="25">
        <v>870000</v>
      </c>
      <c r="E305" s="25">
        <v>181</v>
      </c>
      <c r="F305" s="25">
        <v>2</v>
      </c>
      <c r="G305" s="25">
        <v>0</v>
      </c>
      <c r="H305" s="25">
        <v>0</v>
      </c>
      <c r="I305" s="25">
        <v>0</v>
      </c>
      <c r="J305" s="25">
        <v>0</v>
      </c>
      <c r="K305" s="25">
        <v>0</v>
      </c>
      <c r="L305" s="25"/>
    </row>
    <row r="306" spans="2:12" ht="13.8" x14ac:dyDescent="0.25">
      <c r="B306" s="25">
        <v>1305</v>
      </c>
      <c r="C306" s="27">
        <v>44430</v>
      </c>
      <c r="D306" s="25">
        <v>1110000</v>
      </c>
      <c r="E306" s="25">
        <v>221</v>
      </c>
      <c r="F306" s="25">
        <v>3</v>
      </c>
      <c r="G306" s="25">
        <v>0</v>
      </c>
      <c r="H306" s="25">
        <v>1</v>
      </c>
      <c r="I306" s="25">
        <v>0</v>
      </c>
      <c r="J306" s="25">
        <v>0</v>
      </c>
      <c r="K306" s="25">
        <v>0</v>
      </c>
      <c r="L306" s="25"/>
    </row>
    <row r="307" spans="2:12" ht="13.8" x14ac:dyDescent="0.25">
      <c r="B307" s="25">
        <v>1306</v>
      </c>
      <c r="C307" s="27">
        <v>44430</v>
      </c>
      <c r="D307" s="25">
        <v>1230000</v>
      </c>
      <c r="E307" s="25">
        <v>135</v>
      </c>
      <c r="F307" s="25">
        <v>2</v>
      </c>
      <c r="G307" s="25">
        <v>0</v>
      </c>
      <c r="H307" s="25">
        <v>0</v>
      </c>
      <c r="I307" s="25">
        <v>0</v>
      </c>
      <c r="J307" s="25">
        <v>1</v>
      </c>
      <c r="K307" s="25">
        <v>0</v>
      </c>
      <c r="L307" s="25"/>
    </row>
    <row r="308" spans="2:12" ht="13.8" x14ac:dyDescent="0.25">
      <c r="B308" s="25">
        <v>1307</v>
      </c>
      <c r="C308" s="27">
        <v>44430</v>
      </c>
      <c r="D308" s="25">
        <v>1280000</v>
      </c>
      <c r="E308" s="25">
        <v>250</v>
      </c>
      <c r="F308" s="25">
        <v>4</v>
      </c>
      <c r="G308" s="25">
        <v>0</v>
      </c>
      <c r="H308" s="25">
        <v>0</v>
      </c>
      <c r="I308" s="25">
        <v>0</v>
      </c>
      <c r="J308" s="25">
        <v>0</v>
      </c>
      <c r="K308" s="25">
        <v>0</v>
      </c>
      <c r="L308" s="25"/>
    </row>
    <row r="309" spans="2:12" ht="13.8" x14ac:dyDescent="0.25">
      <c r="B309" s="25">
        <v>1308</v>
      </c>
      <c r="C309" s="27">
        <v>44431</v>
      </c>
      <c r="D309" s="25">
        <v>1660000</v>
      </c>
      <c r="E309" s="25">
        <v>216</v>
      </c>
      <c r="F309" s="25">
        <v>4</v>
      </c>
      <c r="G309" s="25">
        <v>1</v>
      </c>
      <c r="H309" s="25">
        <v>0</v>
      </c>
      <c r="I309" s="25">
        <v>0</v>
      </c>
      <c r="J309" s="25">
        <v>0</v>
      </c>
      <c r="K309" s="25">
        <v>1</v>
      </c>
      <c r="L309" s="25"/>
    </row>
    <row r="310" spans="2:12" ht="13.8" x14ac:dyDescent="0.25">
      <c r="B310" s="25">
        <v>1309</v>
      </c>
      <c r="C310" s="27">
        <v>44432</v>
      </c>
      <c r="D310" s="25">
        <v>1240000</v>
      </c>
      <c r="E310" s="25">
        <v>241</v>
      </c>
      <c r="F310" s="25">
        <v>3</v>
      </c>
      <c r="G310" s="25">
        <v>1</v>
      </c>
      <c r="H310" s="25">
        <v>1</v>
      </c>
      <c r="I310" s="25">
        <v>0</v>
      </c>
      <c r="J310" s="25">
        <v>0</v>
      </c>
      <c r="K310" s="25">
        <v>0</v>
      </c>
      <c r="L310" s="25"/>
    </row>
    <row r="311" spans="2:12" ht="13.8" x14ac:dyDescent="0.25">
      <c r="B311" s="25">
        <v>1310</v>
      </c>
      <c r="C311" s="27">
        <v>44432</v>
      </c>
      <c r="D311" s="25">
        <v>1250000</v>
      </c>
      <c r="E311" s="25">
        <v>261</v>
      </c>
      <c r="F311" s="25">
        <v>4</v>
      </c>
      <c r="G311" s="25">
        <v>0</v>
      </c>
      <c r="H311" s="25">
        <v>0</v>
      </c>
      <c r="I311" s="25">
        <v>0</v>
      </c>
      <c r="J311" s="25">
        <v>0</v>
      </c>
      <c r="K311" s="25">
        <v>0</v>
      </c>
      <c r="L311" s="25"/>
    </row>
    <row r="312" spans="2:12" ht="13.8" x14ac:dyDescent="0.25">
      <c r="B312" s="25">
        <v>1311</v>
      </c>
      <c r="C312" s="27">
        <v>44434</v>
      </c>
      <c r="D312" s="25">
        <v>1720000</v>
      </c>
      <c r="E312" s="25">
        <v>231</v>
      </c>
      <c r="F312" s="25">
        <v>3</v>
      </c>
      <c r="G312" s="25">
        <v>1</v>
      </c>
      <c r="H312" s="25">
        <v>1</v>
      </c>
      <c r="I312" s="25">
        <v>0</v>
      </c>
      <c r="J312" s="25">
        <v>0</v>
      </c>
      <c r="K312" s="25">
        <v>1</v>
      </c>
      <c r="L312" s="25"/>
    </row>
    <row r="313" spans="2:12" ht="13.8" x14ac:dyDescent="0.25">
      <c r="B313" s="25">
        <v>1312</v>
      </c>
      <c r="C313" s="27">
        <v>44434</v>
      </c>
      <c r="D313" s="25">
        <v>1080000</v>
      </c>
      <c r="E313" s="25">
        <v>231</v>
      </c>
      <c r="F313" s="25">
        <v>4</v>
      </c>
      <c r="G313" s="25">
        <v>0</v>
      </c>
      <c r="H313" s="25">
        <v>0</v>
      </c>
      <c r="I313" s="25">
        <v>0</v>
      </c>
      <c r="J313" s="25">
        <v>0</v>
      </c>
      <c r="K313" s="25">
        <v>0</v>
      </c>
      <c r="L313" s="25"/>
    </row>
    <row r="314" spans="2:12" ht="13.8" x14ac:dyDescent="0.25">
      <c r="B314" s="25">
        <v>1313</v>
      </c>
      <c r="C314" s="27">
        <v>44435</v>
      </c>
      <c r="D314" s="25">
        <v>1420000</v>
      </c>
      <c r="E314" s="25">
        <v>273</v>
      </c>
      <c r="F314" s="25">
        <v>3</v>
      </c>
      <c r="G314" s="25">
        <v>1</v>
      </c>
      <c r="H314" s="25">
        <v>0</v>
      </c>
      <c r="I314" s="25">
        <v>1</v>
      </c>
      <c r="J314" s="25">
        <v>0</v>
      </c>
      <c r="K314" s="25">
        <v>0</v>
      </c>
      <c r="L314" s="25"/>
    </row>
    <row r="315" spans="2:12" ht="13.8" x14ac:dyDescent="0.25">
      <c r="B315" s="25">
        <v>1314</v>
      </c>
      <c r="C315" s="27">
        <v>44435</v>
      </c>
      <c r="D315" s="25">
        <v>2380000</v>
      </c>
      <c r="E315" s="25">
        <v>249</v>
      </c>
      <c r="F315" s="25">
        <v>4</v>
      </c>
      <c r="G315" s="25">
        <v>1</v>
      </c>
      <c r="H315" s="25">
        <v>1</v>
      </c>
      <c r="I315" s="25">
        <v>0</v>
      </c>
      <c r="J315" s="25">
        <v>1</v>
      </c>
      <c r="K315" s="25">
        <v>0</v>
      </c>
      <c r="L315" s="25"/>
    </row>
    <row r="316" spans="2:12" ht="13.8" x14ac:dyDescent="0.25">
      <c r="B316" s="25">
        <v>1315</v>
      </c>
      <c r="C316" s="27">
        <v>44437</v>
      </c>
      <c r="D316" s="25">
        <v>1210000</v>
      </c>
      <c r="E316" s="25">
        <v>243</v>
      </c>
      <c r="F316" s="25">
        <v>3</v>
      </c>
      <c r="G316" s="25">
        <v>0</v>
      </c>
      <c r="H316" s="25">
        <v>0</v>
      </c>
      <c r="I316" s="25">
        <v>0</v>
      </c>
      <c r="J316" s="25">
        <v>0</v>
      </c>
      <c r="K316" s="25">
        <v>0</v>
      </c>
      <c r="L316" s="25"/>
    </row>
    <row r="317" spans="2:12" ht="13.8" x14ac:dyDescent="0.25">
      <c r="B317" s="25">
        <v>1316</v>
      </c>
      <c r="C317" s="27">
        <v>44439</v>
      </c>
      <c r="D317" s="25">
        <v>1150000</v>
      </c>
      <c r="E317" s="25">
        <v>211</v>
      </c>
      <c r="F317" s="25">
        <v>3</v>
      </c>
      <c r="G317" s="25">
        <v>1</v>
      </c>
      <c r="H317" s="25">
        <v>1</v>
      </c>
      <c r="I317" s="25">
        <v>0</v>
      </c>
      <c r="J317" s="25">
        <v>0</v>
      </c>
      <c r="K317" s="25">
        <v>0</v>
      </c>
      <c r="L317" s="25"/>
    </row>
    <row r="318" spans="2:12" ht="13.8" x14ac:dyDescent="0.25">
      <c r="B318" s="25">
        <v>1317</v>
      </c>
      <c r="C318" s="27">
        <v>44439</v>
      </c>
      <c r="D318" s="25">
        <v>1260000</v>
      </c>
      <c r="E318" s="25">
        <v>233</v>
      </c>
      <c r="F318" s="25">
        <v>4</v>
      </c>
      <c r="G318" s="25">
        <v>0</v>
      </c>
      <c r="H318" s="25">
        <v>1</v>
      </c>
      <c r="I318" s="25">
        <v>0</v>
      </c>
      <c r="J318" s="25">
        <v>0</v>
      </c>
      <c r="K318" s="25">
        <v>0</v>
      </c>
      <c r="L318" s="25"/>
    </row>
    <row r="319" spans="2:12" ht="13.8" x14ac:dyDescent="0.25">
      <c r="B319" s="25">
        <v>1318</v>
      </c>
      <c r="C319" s="27">
        <v>44439</v>
      </c>
      <c r="D319" s="25">
        <v>1770000</v>
      </c>
      <c r="E319" s="25">
        <v>175</v>
      </c>
      <c r="F319" s="25">
        <v>3</v>
      </c>
      <c r="G319" s="25">
        <v>0</v>
      </c>
      <c r="H319" s="25">
        <v>0</v>
      </c>
      <c r="I319" s="25">
        <v>1</v>
      </c>
      <c r="J319" s="25">
        <v>1</v>
      </c>
      <c r="K319" s="25">
        <v>0</v>
      </c>
      <c r="L319" s="25"/>
    </row>
    <row r="320" spans="2:12" ht="13.8" x14ac:dyDescent="0.25">
      <c r="B320" s="25">
        <v>1319</v>
      </c>
      <c r="C320" s="27">
        <v>44440</v>
      </c>
      <c r="D320" s="25">
        <v>1910000</v>
      </c>
      <c r="E320" s="25">
        <v>193</v>
      </c>
      <c r="F320" s="25">
        <v>4</v>
      </c>
      <c r="G320" s="25">
        <v>0</v>
      </c>
      <c r="H320" s="25">
        <v>1</v>
      </c>
      <c r="I320" s="25">
        <v>0</v>
      </c>
      <c r="J320" s="25">
        <v>1</v>
      </c>
      <c r="K320" s="25">
        <v>0</v>
      </c>
      <c r="L320" s="25"/>
    </row>
    <row r="321" spans="2:12" ht="13.8" x14ac:dyDescent="0.25">
      <c r="B321" s="25">
        <v>1320</v>
      </c>
      <c r="C321" s="27">
        <v>44443</v>
      </c>
      <c r="D321" s="25">
        <v>1080000</v>
      </c>
      <c r="E321" s="25">
        <v>183</v>
      </c>
      <c r="F321" s="25">
        <v>4</v>
      </c>
      <c r="G321" s="25">
        <v>1</v>
      </c>
      <c r="H321" s="25">
        <v>0</v>
      </c>
      <c r="I321" s="25">
        <v>1</v>
      </c>
      <c r="J321" s="25">
        <v>0</v>
      </c>
      <c r="K321" s="25">
        <v>0</v>
      </c>
      <c r="L321" s="25"/>
    </row>
    <row r="322" spans="2:12" ht="13.8" x14ac:dyDescent="0.25">
      <c r="B322" s="25">
        <v>1321</v>
      </c>
      <c r="C322" s="27">
        <v>44443</v>
      </c>
      <c r="D322" s="25">
        <v>1490000</v>
      </c>
      <c r="E322" s="25">
        <v>179</v>
      </c>
      <c r="F322" s="25">
        <v>3</v>
      </c>
      <c r="G322" s="25">
        <v>0</v>
      </c>
      <c r="H322" s="25">
        <v>0</v>
      </c>
      <c r="I322" s="25">
        <v>1</v>
      </c>
      <c r="J322" s="25">
        <v>0</v>
      </c>
      <c r="K322" s="25">
        <v>1</v>
      </c>
      <c r="L322" s="25"/>
    </row>
    <row r="323" spans="2:12" ht="13.8" x14ac:dyDescent="0.25">
      <c r="B323" s="25">
        <v>1322</v>
      </c>
      <c r="C323" s="27">
        <v>44444</v>
      </c>
      <c r="D323" s="25">
        <v>1930000</v>
      </c>
      <c r="E323" s="25">
        <v>234</v>
      </c>
      <c r="F323" s="25">
        <v>4</v>
      </c>
      <c r="G323" s="25">
        <v>1</v>
      </c>
      <c r="H323" s="25">
        <v>0</v>
      </c>
      <c r="I323" s="25">
        <v>1</v>
      </c>
      <c r="J323" s="25">
        <v>0</v>
      </c>
      <c r="K323" s="25">
        <v>1</v>
      </c>
      <c r="L323" s="25"/>
    </row>
    <row r="324" spans="2:12" ht="13.8" x14ac:dyDescent="0.25">
      <c r="B324" s="25">
        <v>1323</v>
      </c>
      <c r="C324" s="27">
        <v>44445</v>
      </c>
      <c r="D324" s="25">
        <v>1290000</v>
      </c>
      <c r="E324" s="25">
        <v>164</v>
      </c>
      <c r="F324" s="25">
        <v>3</v>
      </c>
      <c r="G324" s="25">
        <v>0</v>
      </c>
      <c r="H324" s="25">
        <v>0</v>
      </c>
      <c r="I324" s="25">
        <v>0</v>
      </c>
      <c r="J324" s="25">
        <v>0</v>
      </c>
      <c r="K324" s="25">
        <v>1</v>
      </c>
      <c r="L324" s="25"/>
    </row>
    <row r="325" spans="2:12" ht="13.8" x14ac:dyDescent="0.25">
      <c r="B325" s="25">
        <v>1324</v>
      </c>
      <c r="C325" s="27">
        <v>44445</v>
      </c>
      <c r="D325" s="25">
        <v>1550000</v>
      </c>
      <c r="E325" s="25">
        <v>204</v>
      </c>
      <c r="F325" s="25">
        <v>4</v>
      </c>
      <c r="G325" s="25">
        <v>1</v>
      </c>
      <c r="H325" s="25">
        <v>1</v>
      </c>
      <c r="I325" s="25">
        <v>0</v>
      </c>
      <c r="J325" s="25">
        <v>0</v>
      </c>
      <c r="K325" s="25">
        <v>1</v>
      </c>
      <c r="L325" s="25"/>
    </row>
    <row r="326" spans="2:12" ht="13.8" x14ac:dyDescent="0.25">
      <c r="B326" s="25">
        <v>1325</v>
      </c>
      <c r="C326" s="27">
        <v>44445</v>
      </c>
      <c r="D326" s="25">
        <v>1910000</v>
      </c>
      <c r="E326" s="25">
        <v>265</v>
      </c>
      <c r="F326" s="25">
        <v>4</v>
      </c>
      <c r="G326" s="25">
        <v>1</v>
      </c>
      <c r="H326" s="25">
        <v>0</v>
      </c>
      <c r="I326" s="25">
        <v>0</v>
      </c>
      <c r="J326" s="25">
        <v>0</v>
      </c>
      <c r="K326" s="25">
        <v>1</v>
      </c>
      <c r="L326" s="25"/>
    </row>
    <row r="327" spans="2:12" ht="13.8" x14ac:dyDescent="0.25">
      <c r="B327" s="25">
        <v>1326</v>
      </c>
      <c r="C327" s="27">
        <v>44446</v>
      </c>
      <c r="D327" s="25">
        <v>840000</v>
      </c>
      <c r="E327" s="25">
        <v>159</v>
      </c>
      <c r="F327" s="25">
        <v>3</v>
      </c>
      <c r="G327" s="25">
        <v>0</v>
      </c>
      <c r="H327" s="25">
        <v>1</v>
      </c>
      <c r="I327" s="25">
        <v>0</v>
      </c>
      <c r="J327" s="25">
        <v>0</v>
      </c>
      <c r="K327" s="25">
        <v>0</v>
      </c>
      <c r="L327" s="25"/>
    </row>
    <row r="328" spans="2:12" ht="13.8" x14ac:dyDescent="0.25">
      <c r="B328" s="25">
        <v>1327</v>
      </c>
      <c r="C328" s="27">
        <v>44446</v>
      </c>
      <c r="D328" s="25">
        <v>2260000</v>
      </c>
      <c r="E328" s="25">
        <v>214</v>
      </c>
      <c r="F328" s="25">
        <v>4</v>
      </c>
      <c r="G328" s="25">
        <v>1</v>
      </c>
      <c r="H328" s="25">
        <v>0</v>
      </c>
      <c r="I328" s="25">
        <v>1</v>
      </c>
      <c r="J328" s="25">
        <v>1</v>
      </c>
      <c r="K328" s="25">
        <v>0</v>
      </c>
      <c r="L328" s="25"/>
    </row>
    <row r="329" spans="2:12" ht="13.8" x14ac:dyDescent="0.25">
      <c r="B329" s="25">
        <v>1328</v>
      </c>
      <c r="C329" s="27">
        <v>44446</v>
      </c>
      <c r="D329" s="25">
        <v>1850000</v>
      </c>
      <c r="E329" s="25">
        <v>234</v>
      </c>
      <c r="F329" s="25">
        <v>4</v>
      </c>
      <c r="G329" s="25">
        <v>0</v>
      </c>
      <c r="H329" s="25">
        <v>0</v>
      </c>
      <c r="I329" s="25">
        <v>1</v>
      </c>
      <c r="J329" s="25">
        <v>0</v>
      </c>
      <c r="K329" s="25">
        <v>1</v>
      </c>
      <c r="L329" s="25"/>
    </row>
    <row r="330" spans="2:12" ht="13.8" x14ac:dyDescent="0.25">
      <c r="B330" s="25">
        <v>1329</v>
      </c>
      <c r="C330" s="27">
        <v>44446</v>
      </c>
      <c r="D330" s="25">
        <v>1400000</v>
      </c>
      <c r="E330" s="25">
        <v>148</v>
      </c>
      <c r="F330" s="25">
        <v>2</v>
      </c>
      <c r="G330" s="25">
        <v>0</v>
      </c>
      <c r="H330" s="25">
        <v>0</v>
      </c>
      <c r="I330" s="25">
        <v>1</v>
      </c>
      <c r="J330" s="25">
        <v>1</v>
      </c>
      <c r="K330" s="25">
        <v>0</v>
      </c>
      <c r="L330" s="25"/>
    </row>
    <row r="331" spans="2:12" ht="13.8" x14ac:dyDescent="0.25">
      <c r="B331" s="25">
        <v>1330</v>
      </c>
      <c r="C331" s="27">
        <v>44446</v>
      </c>
      <c r="D331" s="25">
        <v>1130000</v>
      </c>
      <c r="E331" s="25">
        <v>201</v>
      </c>
      <c r="F331" s="25">
        <v>4</v>
      </c>
      <c r="G331" s="25">
        <v>1</v>
      </c>
      <c r="H331" s="25">
        <v>0</v>
      </c>
      <c r="I331" s="25">
        <v>1</v>
      </c>
      <c r="J331" s="25">
        <v>0</v>
      </c>
      <c r="K331" s="25">
        <v>0</v>
      </c>
      <c r="L331" s="25"/>
    </row>
    <row r="332" spans="2:12" ht="13.8" x14ac:dyDescent="0.25">
      <c r="B332" s="25">
        <v>1331</v>
      </c>
      <c r="C332" s="27">
        <v>44447</v>
      </c>
      <c r="D332" s="25">
        <v>1460000</v>
      </c>
      <c r="E332" s="25">
        <v>261</v>
      </c>
      <c r="F332" s="25">
        <v>3</v>
      </c>
      <c r="G332" s="25">
        <v>1</v>
      </c>
      <c r="H332" s="25">
        <v>0</v>
      </c>
      <c r="I332" s="25">
        <v>1</v>
      </c>
      <c r="J332" s="25">
        <v>0</v>
      </c>
      <c r="K332" s="25">
        <v>0</v>
      </c>
      <c r="L332" s="25"/>
    </row>
    <row r="333" spans="2:12" ht="13.8" x14ac:dyDescent="0.25">
      <c r="B333" s="25">
        <v>1332</v>
      </c>
      <c r="C333" s="27">
        <v>44448</v>
      </c>
      <c r="D333" s="25">
        <v>930000</v>
      </c>
      <c r="E333" s="25">
        <v>186</v>
      </c>
      <c r="F333" s="25">
        <v>4</v>
      </c>
      <c r="G333" s="25">
        <v>0</v>
      </c>
      <c r="H333" s="25">
        <v>1</v>
      </c>
      <c r="I333" s="25">
        <v>0</v>
      </c>
      <c r="J333" s="25">
        <v>0</v>
      </c>
      <c r="K333" s="25">
        <v>0</v>
      </c>
      <c r="L333" s="25"/>
    </row>
    <row r="334" spans="2:12" ht="13.8" x14ac:dyDescent="0.25">
      <c r="B334" s="25">
        <v>1333</v>
      </c>
      <c r="C334" s="27">
        <v>44451</v>
      </c>
      <c r="D334" s="25">
        <v>1790000</v>
      </c>
      <c r="E334" s="25">
        <v>185</v>
      </c>
      <c r="F334" s="25">
        <v>3</v>
      </c>
      <c r="G334" s="25">
        <v>0</v>
      </c>
      <c r="H334" s="25">
        <v>0</v>
      </c>
      <c r="I334" s="25">
        <v>0</v>
      </c>
      <c r="J334" s="25">
        <v>1</v>
      </c>
      <c r="K334" s="25">
        <v>0</v>
      </c>
      <c r="L334" s="25"/>
    </row>
    <row r="335" spans="2:12" ht="13.8" x14ac:dyDescent="0.25">
      <c r="B335" s="25">
        <v>1334</v>
      </c>
      <c r="C335" s="27">
        <v>44451</v>
      </c>
      <c r="D335" s="25">
        <v>1300000</v>
      </c>
      <c r="E335" s="25">
        <v>239</v>
      </c>
      <c r="F335" s="25">
        <v>4</v>
      </c>
      <c r="G335" s="25">
        <v>1</v>
      </c>
      <c r="H335" s="25">
        <v>1</v>
      </c>
      <c r="I335" s="25">
        <v>0</v>
      </c>
      <c r="J335" s="25">
        <v>0</v>
      </c>
      <c r="K335" s="25">
        <v>0</v>
      </c>
      <c r="L335" s="25"/>
    </row>
    <row r="336" spans="2:12" ht="13.8" x14ac:dyDescent="0.25">
      <c r="B336" s="25">
        <v>1335</v>
      </c>
      <c r="C336" s="27">
        <v>44451</v>
      </c>
      <c r="D336" s="25">
        <v>2100000</v>
      </c>
      <c r="E336" s="25">
        <v>208</v>
      </c>
      <c r="F336" s="25">
        <v>3</v>
      </c>
      <c r="G336" s="25">
        <v>1</v>
      </c>
      <c r="H336" s="25">
        <v>1</v>
      </c>
      <c r="I336" s="25">
        <v>0</v>
      </c>
      <c r="J336" s="25">
        <v>1</v>
      </c>
      <c r="K336" s="25">
        <v>0</v>
      </c>
      <c r="L336" s="25"/>
    </row>
    <row r="337" spans="2:12" ht="13.8" x14ac:dyDescent="0.25">
      <c r="B337" s="25">
        <v>1336</v>
      </c>
      <c r="C337" s="27">
        <v>44452</v>
      </c>
      <c r="D337" s="25">
        <v>2320000</v>
      </c>
      <c r="E337" s="25">
        <v>225</v>
      </c>
      <c r="F337" s="25">
        <v>4</v>
      </c>
      <c r="G337" s="25">
        <v>0</v>
      </c>
      <c r="H337" s="25">
        <v>0</v>
      </c>
      <c r="I337" s="25">
        <v>1</v>
      </c>
      <c r="J337" s="25">
        <v>1</v>
      </c>
      <c r="K337" s="25">
        <v>0</v>
      </c>
      <c r="L337" s="25"/>
    </row>
    <row r="338" spans="2:12" ht="13.8" x14ac:dyDescent="0.25">
      <c r="B338" s="25">
        <v>1337</v>
      </c>
      <c r="C338" s="27">
        <v>44452</v>
      </c>
      <c r="D338" s="25">
        <v>1820000</v>
      </c>
      <c r="E338" s="25">
        <v>248</v>
      </c>
      <c r="F338" s="25">
        <v>4</v>
      </c>
      <c r="G338" s="25">
        <v>1</v>
      </c>
      <c r="H338" s="25">
        <v>0</v>
      </c>
      <c r="I338" s="25">
        <v>0</v>
      </c>
      <c r="J338" s="25">
        <v>0</v>
      </c>
      <c r="K338" s="25">
        <v>1</v>
      </c>
      <c r="L338" s="25"/>
    </row>
    <row r="339" spans="2:12" ht="13.8" x14ac:dyDescent="0.25">
      <c r="B339" s="25">
        <v>1338</v>
      </c>
      <c r="C339" s="27">
        <v>44453</v>
      </c>
      <c r="D339" s="25">
        <v>2600000</v>
      </c>
      <c r="E339" s="25">
        <v>268</v>
      </c>
      <c r="F339" s="25">
        <v>3</v>
      </c>
      <c r="G339" s="25">
        <v>1</v>
      </c>
      <c r="H339" s="25">
        <v>0</v>
      </c>
      <c r="I339" s="25">
        <v>0</v>
      </c>
      <c r="J339" s="25">
        <v>1</v>
      </c>
      <c r="K339" s="25">
        <v>0</v>
      </c>
      <c r="L339" s="25"/>
    </row>
    <row r="340" spans="2:12" ht="13.8" x14ac:dyDescent="0.25">
      <c r="B340" s="25">
        <v>1339</v>
      </c>
      <c r="C340" s="27">
        <v>44453</v>
      </c>
      <c r="D340" s="25">
        <v>1030000</v>
      </c>
      <c r="E340" s="25">
        <v>176</v>
      </c>
      <c r="F340" s="25">
        <v>4</v>
      </c>
      <c r="G340" s="25">
        <v>1</v>
      </c>
      <c r="H340" s="25">
        <v>0</v>
      </c>
      <c r="I340" s="25">
        <v>1</v>
      </c>
      <c r="J340" s="25">
        <v>0</v>
      </c>
      <c r="K340" s="25">
        <v>0</v>
      </c>
      <c r="L340" s="25"/>
    </row>
    <row r="341" spans="2:12" ht="13.8" x14ac:dyDescent="0.25">
      <c r="B341" s="25">
        <v>1340</v>
      </c>
      <c r="C341" s="27">
        <v>44453</v>
      </c>
      <c r="D341" s="25">
        <v>1110000</v>
      </c>
      <c r="E341" s="25">
        <v>151</v>
      </c>
      <c r="F341" s="25">
        <v>2</v>
      </c>
      <c r="G341" s="25">
        <v>1</v>
      </c>
      <c r="H341" s="25">
        <v>1</v>
      </c>
      <c r="I341" s="25">
        <v>0</v>
      </c>
      <c r="J341" s="25">
        <v>0</v>
      </c>
      <c r="K341" s="25">
        <v>1</v>
      </c>
      <c r="L341" s="25"/>
    </row>
    <row r="342" spans="2:12" ht="13.8" x14ac:dyDescent="0.25">
      <c r="B342" s="25">
        <v>1341</v>
      </c>
      <c r="C342" s="27">
        <v>44454</v>
      </c>
      <c r="D342" s="25">
        <v>1170000</v>
      </c>
      <c r="E342" s="25">
        <v>135</v>
      </c>
      <c r="F342" s="25">
        <v>2</v>
      </c>
      <c r="G342" s="25">
        <v>0</v>
      </c>
      <c r="H342" s="25">
        <v>0</v>
      </c>
      <c r="I342" s="25">
        <v>1</v>
      </c>
      <c r="J342" s="25">
        <v>0</v>
      </c>
      <c r="K342" s="25">
        <v>1</v>
      </c>
      <c r="L342" s="25"/>
    </row>
    <row r="343" spans="2:12" ht="13.8" x14ac:dyDescent="0.25">
      <c r="B343" s="25">
        <v>1342</v>
      </c>
      <c r="C343" s="27">
        <v>44454</v>
      </c>
      <c r="D343" s="25">
        <v>1910000</v>
      </c>
      <c r="E343" s="25">
        <v>195</v>
      </c>
      <c r="F343" s="25">
        <v>3</v>
      </c>
      <c r="G343" s="25">
        <v>1</v>
      </c>
      <c r="H343" s="25">
        <v>0</v>
      </c>
      <c r="I343" s="25">
        <v>0</v>
      </c>
      <c r="J343" s="25">
        <v>1</v>
      </c>
      <c r="K343" s="25">
        <v>0</v>
      </c>
      <c r="L343" s="25"/>
    </row>
    <row r="344" spans="2:12" ht="13.8" x14ac:dyDescent="0.25">
      <c r="B344" s="25">
        <v>1343</v>
      </c>
      <c r="C344" s="27">
        <v>44455</v>
      </c>
      <c r="D344" s="25">
        <v>2130000</v>
      </c>
      <c r="E344" s="25">
        <v>227</v>
      </c>
      <c r="F344" s="25">
        <v>4</v>
      </c>
      <c r="G344" s="25">
        <v>1</v>
      </c>
      <c r="H344" s="25">
        <v>1</v>
      </c>
      <c r="I344" s="25">
        <v>0</v>
      </c>
      <c r="J344" s="25">
        <v>1</v>
      </c>
      <c r="K344" s="25">
        <v>0</v>
      </c>
      <c r="L344" s="25"/>
    </row>
    <row r="345" spans="2:12" ht="13.8" x14ac:dyDescent="0.25">
      <c r="B345" s="25">
        <v>1344</v>
      </c>
      <c r="C345" s="27">
        <v>44456</v>
      </c>
      <c r="D345" s="25">
        <v>1610000</v>
      </c>
      <c r="E345" s="25">
        <v>208</v>
      </c>
      <c r="F345" s="25">
        <v>4</v>
      </c>
      <c r="G345" s="25">
        <v>1</v>
      </c>
      <c r="H345" s="25">
        <v>1</v>
      </c>
      <c r="I345" s="25">
        <v>0</v>
      </c>
      <c r="J345" s="25">
        <v>0</v>
      </c>
      <c r="K345" s="25">
        <v>1</v>
      </c>
      <c r="L345" s="25"/>
    </row>
    <row r="346" spans="2:12" ht="13.8" x14ac:dyDescent="0.25">
      <c r="B346" s="25">
        <v>1345</v>
      </c>
      <c r="C346" s="27">
        <v>44457</v>
      </c>
      <c r="D346" s="25">
        <v>1040000</v>
      </c>
      <c r="E346" s="25">
        <v>174</v>
      </c>
      <c r="F346" s="25">
        <v>3</v>
      </c>
      <c r="G346" s="25">
        <v>1</v>
      </c>
      <c r="H346" s="25">
        <v>0</v>
      </c>
      <c r="I346" s="25">
        <v>1</v>
      </c>
      <c r="J346" s="25">
        <v>0</v>
      </c>
      <c r="K346" s="25">
        <v>0</v>
      </c>
      <c r="L346" s="25"/>
    </row>
    <row r="347" spans="2:12" ht="13.8" x14ac:dyDescent="0.25">
      <c r="B347" s="25">
        <v>1346</v>
      </c>
      <c r="C347" s="27">
        <v>44458</v>
      </c>
      <c r="D347" s="25">
        <v>780000</v>
      </c>
      <c r="E347" s="25">
        <v>149</v>
      </c>
      <c r="F347" s="25">
        <v>3</v>
      </c>
      <c r="G347" s="25">
        <v>0</v>
      </c>
      <c r="H347" s="25">
        <v>0</v>
      </c>
      <c r="I347" s="25">
        <v>0</v>
      </c>
      <c r="J347" s="25">
        <v>0</v>
      </c>
      <c r="K347" s="25">
        <v>0</v>
      </c>
      <c r="L347" s="25"/>
    </row>
    <row r="348" spans="2:12" ht="13.8" x14ac:dyDescent="0.25">
      <c r="B348" s="25">
        <v>1347</v>
      </c>
      <c r="C348" s="27">
        <v>44458</v>
      </c>
      <c r="D348" s="25">
        <v>1060000</v>
      </c>
      <c r="E348" s="25">
        <v>202</v>
      </c>
      <c r="F348" s="25">
        <v>3</v>
      </c>
      <c r="G348" s="25">
        <v>0</v>
      </c>
      <c r="H348" s="25">
        <v>1</v>
      </c>
      <c r="I348" s="25">
        <v>0</v>
      </c>
      <c r="J348" s="25">
        <v>0</v>
      </c>
      <c r="K348" s="25">
        <v>0</v>
      </c>
      <c r="L348" s="25"/>
    </row>
    <row r="349" spans="2:12" ht="13.8" x14ac:dyDescent="0.25">
      <c r="B349" s="25">
        <v>1348</v>
      </c>
      <c r="C349" s="27">
        <v>44458</v>
      </c>
      <c r="D349" s="25">
        <v>1530000</v>
      </c>
      <c r="E349" s="25">
        <v>148</v>
      </c>
      <c r="F349" s="25">
        <v>2</v>
      </c>
      <c r="G349" s="25">
        <v>1</v>
      </c>
      <c r="H349" s="25">
        <v>0</v>
      </c>
      <c r="I349" s="25">
        <v>1</v>
      </c>
      <c r="J349" s="25">
        <v>1</v>
      </c>
      <c r="K349" s="25">
        <v>0</v>
      </c>
      <c r="L349" s="25"/>
    </row>
    <row r="350" spans="2:12" ht="13.8" x14ac:dyDescent="0.25">
      <c r="B350" s="25">
        <v>1349</v>
      </c>
      <c r="C350" s="27">
        <v>44459</v>
      </c>
      <c r="D350" s="25">
        <v>2010000</v>
      </c>
      <c r="E350" s="25">
        <v>232</v>
      </c>
      <c r="F350" s="25">
        <v>4</v>
      </c>
      <c r="G350" s="25">
        <v>1</v>
      </c>
      <c r="H350" s="25">
        <v>0</v>
      </c>
      <c r="I350" s="25">
        <v>1</v>
      </c>
      <c r="J350" s="25">
        <v>0</v>
      </c>
      <c r="K350" s="25">
        <v>1</v>
      </c>
      <c r="L350" s="25"/>
    </row>
    <row r="351" spans="2:12" ht="13.8" x14ac:dyDescent="0.25">
      <c r="B351" s="25">
        <v>1350</v>
      </c>
      <c r="C351" s="27">
        <v>44461</v>
      </c>
      <c r="D351" s="25">
        <v>1780000</v>
      </c>
      <c r="E351" s="25">
        <v>210</v>
      </c>
      <c r="F351" s="25">
        <v>4</v>
      </c>
      <c r="G351" s="25">
        <v>1</v>
      </c>
      <c r="H351" s="25">
        <v>0</v>
      </c>
      <c r="I351" s="25">
        <v>1</v>
      </c>
      <c r="J351" s="25">
        <v>0</v>
      </c>
      <c r="K351" s="25">
        <v>1</v>
      </c>
      <c r="L351" s="25"/>
    </row>
    <row r="352" spans="2:12" ht="13.8" x14ac:dyDescent="0.25">
      <c r="B352" s="25">
        <v>1351</v>
      </c>
      <c r="C352" s="27">
        <v>44462</v>
      </c>
      <c r="D352" s="25">
        <v>1320000</v>
      </c>
      <c r="E352" s="25">
        <v>262</v>
      </c>
      <c r="F352" s="25">
        <v>3</v>
      </c>
      <c r="G352" s="25">
        <v>1</v>
      </c>
      <c r="H352" s="25">
        <v>1</v>
      </c>
      <c r="I352" s="25">
        <v>0</v>
      </c>
      <c r="J352" s="25">
        <v>0</v>
      </c>
      <c r="K352" s="25">
        <v>0</v>
      </c>
      <c r="L352" s="25"/>
    </row>
    <row r="353" spans="2:12" ht="13.8" x14ac:dyDescent="0.25">
      <c r="B353" s="25">
        <v>1352</v>
      </c>
      <c r="C353" s="27">
        <v>44462</v>
      </c>
      <c r="D353" s="25">
        <v>2080000</v>
      </c>
      <c r="E353" s="25">
        <v>197</v>
      </c>
      <c r="F353" s="25">
        <v>2</v>
      </c>
      <c r="G353" s="25">
        <v>1</v>
      </c>
      <c r="H353" s="25">
        <v>0</v>
      </c>
      <c r="I353" s="25">
        <v>1</v>
      </c>
      <c r="J353" s="25">
        <v>1</v>
      </c>
      <c r="K353" s="25">
        <v>0</v>
      </c>
      <c r="L353" s="25"/>
    </row>
    <row r="354" spans="2:12" ht="13.8" x14ac:dyDescent="0.25">
      <c r="B354" s="25">
        <v>1353</v>
      </c>
      <c r="C354" s="27">
        <v>44463</v>
      </c>
      <c r="D354" s="25">
        <v>660000</v>
      </c>
      <c r="E354" s="25">
        <v>136</v>
      </c>
      <c r="F354" s="25">
        <v>2</v>
      </c>
      <c r="G354" s="25">
        <v>0</v>
      </c>
      <c r="H354" s="25">
        <v>0</v>
      </c>
      <c r="I354" s="25">
        <v>0</v>
      </c>
      <c r="J354" s="25">
        <v>0</v>
      </c>
      <c r="K354" s="25">
        <v>0</v>
      </c>
      <c r="L354" s="25"/>
    </row>
    <row r="355" spans="2:12" ht="13.8" x14ac:dyDescent="0.25">
      <c r="B355" s="25">
        <v>1354</v>
      </c>
      <c r="C355" s="27">
        <v>44463</v>
      </c>
      <c r="D355" s="25">
        <v>1310000</v>
      </c>
      <c r="E355" s="25">
        <v>240</v>
      </c>
      <c r="F355" s="25">
        <v>4</v>
      </c>
      <c r="G355" s="25">
        <v>0</v>
      </c>
      <c r="H355" s="25">
        <v>1</v>
      </c>
      <c r="I355" s="25">
        <v>0</v>
      </c>
      <c r="J355" s="25">
        <v>0</v>
      </c>
      <c r="K355" s="25">
        <v>0</v>
      </c>
      <c r="L355" s="25"/>
    </row>
    <row r="356" spans="2:12" ht="13.8" x14ac:dyDescent="0.25">
      <c r="B356" s="25">
        <v>1355</v>
      </c>
      <c r="C356" s="27">
        <v>44464</v>
      </c>
      <c r="D356" s="25">
        <v>1930000</v>
      </c>
      <c r="E356" s="25">
        <v>237</v>
      </c>
      <c r="F356" s="25">
        <v>3</v>
      </c>
      <c r="G356" s="25">
        <v>0</v>
      </c>
      <c r="H356" s="25">
        <v>1</v>
      </c>
      <c r="I356" s="25">
        <v>0</v>
      </c>
      <c r="J356" s="25">
        <v>0</v>
      </c>
      <c r="K356" s="25">
        <v>1</v>
      </c>
      <c r="L356" s="25"/>
    </row>
    <row r="357" spans="2:12" ht="13.8" x14ac:dyDescent="0.25">
      <c r="B357" s="25">
        <v>1356</v>
      </c>
      <c r="C357" s="27">
        <v>44465</v>
      </c>
      <c r="D357" s="25">
        <v>760000</v>
      </c>
      <c r="E357" s="25">
        <v>151</v>
      </c>
      <c r="F357" s="25">
        <v>4</v>
      </c>
      <c r="G357" s="25">
        <v>0</v>
      </c>
      <c r="H357" s="25">
        <v>0</v>
      </c>
      <c r="I357" s="25">
        <v>0</v>
      </c>
      <c r="J357" s="25">
        <v>0</v>
      </c>
      <c r="K357" s="25">
        <v>0</v>
      </c>
      <c r="L357" s="25"/>
    </row>
    <row r="358" spans="2:12" ht="13.8" x14ac:dyDescent="0.25">
      <c r="B358" s="25">
        <v>1357</v>
      </c>
      <c r="C358" s="27">
        <v>44465</v>
      </c>
      <c r="D358" s="25">
        <v>900000</v>
      </c>
      <c r="E358" s="25">
        <v>193</v>
      </c>
      <c r="F358" s="25">
        <v>2</v>
      </c>
      <c r="G358" s="25">
        <v>0</v>
      </c>
      <c r="H358" s="25">
        <v>0</v>
      </c>
      <c r="I358" s="25">
        <v>0</v>
      </c>
      <c r="J358" s="25">
        <v>0</v>
      </c>
      <c r="K358" s="25">
        <v>0</v>
      </c>
      <c r="L358" s="25"/>
    </row>
    <row r="359" spans="2:12" ht="13.8" x14ac:dyDescent="0.25">
      <c r="B359" s="25">
        <v>1358</v>
      </c>
      <c r="C359" s="27">
        <v>44465</v>
      </c>
      <c r="D359" s="25">
        <v>2000000</v>
      </c>
      <c r="E359" s="25">
        <v>259</v>
      </c>
      <c r="F359" s="25">
        <v>4</v>
      </c>
      <c r="G359" s="25">
        <v>1</v>
      </c>
      <c r="H359" s="25">
        <v>0</v>
      </c>
      <c r="I359" s="25">
        <v>0</v>
      </c>
      <c r="J359" s="25">
        <v>0</v>
      </c>
      <c r="K359" s="25">
        <v>1</v>
      </c>
      <c r="L359" s="25"/>
    </row>
    <row r="360" spans="2:12" ht="13.8" x14ac:dyDescent="0.25">
      <c r="B360" s="25">
        <v>1359</v>
      </c>
      <c r="C360" s="27">
        <v>44466</v>
      </c>
      <c r="D360" s="25">
        <v>1840000</v>
      </c>
      <c r="E360" s="25">
        <v>244</v>
      </c>
      <c r="F360" s="25">
        <v>3</v>
      </c>
      <c r="G360" s="25">
        <v>0</v>
      </c>
      <c r="H360" s="25">
        <v>0</v>
      </c>
      <c r="I360" s="25">
        <v>0</v>
      </c>
      <c r="J360" s="25">
        <v>0</v>
      </c>
      <c r="K360" s="25">
        <v>1</v>
      </c>
      <c r="L360" s="25"/>
    </row>
    <row r="361" spans="2:12" ht="13.8" x14ac:dyDescent="0.25">
      <c r="B361" s="25">
        <v>1360</v>
      </c>
      <c r="C361" s="27">
        <v>44466</v>
      </c>
      <c r="D361" s="25">
        <v>1790000</v>
      </c>
      <c r="E361" s="25">
        <v>216</v>
      </c>
      <c r="F361" s="25">
        <v>4</v>
      </c>
      <c r="G361" s="25">
        <v>1</v>
      </c>
      <c r="H361" s="25">
        <v>1</v>
      </c>
      <c r="I361" s="25">
        <v>0</v>
      </c>
      <c r="J361" s="25">
        <v>0</v>
      </c>
      <c r="K361" s="25">
        <v>1</v>
      </c>
      <c r="L361" s="25"/>
    </row>
    <row r="362" spans="2:12" ht="13.8" x14ac:dyDescent="0.25">
      <c r="B362" s="25">
        <v>1361</v>
      </c>
      <c r="C362" s="27">
        <v>44467</v>
      </c>
      <c r="D362" s="25">
        <v>2160000</v>
      </c>
      <c r="E362" s="25">
        <v>217</v>
      </c>
      <c r="F362" s="25">
        <v>3</v>
      </c>
      <c r="G362" s="25">
        <v>1</v>
      </c>
      <c r="H362" s="25">
        <v>0</v>
      </c>
      <c r="I362" s="25">
        <v>1</v>
      </c>
      <c r="J362" s="25">
        <v>1</v>
      </c>
      <c r="K362" s="25">
        <v>0</v>
      </c>
      <c r="L362" s="25"/>
    </row>
    <row r="363" spans="2:12" ht="13.8" x14ac:dyDescent="0.25">
      <c r="B363" s="25">
        <v>1362</v>
      </c>
      <c r="C363" s="27">
        <v>44468</v>
      </c>
      <c r="D363" s="25">
        <v>2120000</v>
      </c>
      <c r="E363" s="25">
        <v>265</v>
      </c>
      <c r="F363" s="25">
        <v>4</v>
      </c>
      <c r="G363" s="25">
        <v>0</v>
      </c>
      <c r="H363" s="25">
        <v>1</v>
      </c>
      <c r="I363" s="25">
        <v>0</v>
      </c>
      <c r="J363" s="25">
        <v>0</v>
      </c>
      <c r="K363" s="25">
        <v>1</v>
      </c>
      <c r="L363" s="25"/>
    </row>
    <row r="364" spans="2:12" ht="13.8" x14ac:dyDescent="0.25">
      <c r="B364" s="25">
        <v>1363</v>
      </c>
      <c r="C364" s="27">
        <v>44470</v>
      </c>
      <c r="D364" s="25">
        <v>1660000</v>
      </c>
      <c r="E364" s="25">
        <v>204</v>
      </c>
      <c r="F364" s="25">
        <v>4</v>
      </c>
      <c r="G364" s="25">
        <v>0</v>
      </c>
      <c r="H364" s="25">
        <v>0</v>
      </c>
      <c r="I364" s="25">
        <v>1</v>
      </c>
      <c r="J364" s="25">
        <v>0</v>
      </c>
      <c r="K364" s="25">
        <v>1</v>
      </c>
      <c r="L364" s="25"/>
    </row>
    <row r="365" spans="2:12" ht="13.8" x14ac:dyDescent="0.25">
      <c r="B365" s="25">
        <v>1364</v>
      </c>
      <c r="C365" s="27">
        <v>44470</v>
      </c>
      <c r="D365" s="25">
        <v>1880000</v>
      </c>
      <c r="E365" s="25">
        <v>199</v>
      </c>
      <c r="F365" s="25">
        <v>2</v>
      </c>
      <c r="G365" s="25">
        <v>0</v>
      </c>
      <c r="H365" s="25">
        <v>0</v>
      </c>
      <c r="I365" s="25">
        <v>0</v>
      </c>
      <c r="J365" s="25">
        <v>1</v>
      </c>
      <c r="K365" s="25">
        <v>0</v>
      </c>
      <c r="L365" s="25"/>
    </row>
    <row r="366" spans="2:12" ht="13.8" x14ac:dyDescent="0.25">
      <c r="B366" s="25">
        <v>1365</v>
      </c>
      <c r="C366" s="27">
        <v>44471</v>
      </c>
      <c r="D366" s="25">
        <v>2490000</v>
      </c>
      <c r="E366" s="25">
        <v>255</v>
      </c>
      <c r="F366" s="25">
        <v>4</v>
      </c>
      <c r="G366" s="25">
        <v>0</v>
      </c>
      <c r="H366" s="25">
        <v>0</v>
      </c>
      <c r="I366" s="25">
        <v>1</v>
      </c>
      <c r="J366" s="25">
        <v>1</v>
      </c>
      <c r="K366" s="25">
        <v>0</v>
      </c>
      <c r="L366" s="25"/>
    </row>
    <row r="367" spans="2:12" ht="13.8" x14ac:dyDescent="0.25">
      <c r="B367" s="25">
        <v>1366</v>
      </c>
      <c r="C367" s="27">
        <v>44471</v>
      </c>
      <c r="D367" s="25">
        <v>1580000</v>
      </c>
      <c r="E367" s="25">
        <v>206</v>
      </c>
      <c r="F367" s="25">
        <v>4</v>
      </c>
      <c r="G367" s="25">
        <v>1</v>
      </c>
      <c r="H367" s="25">
        <v>1</v>
      </c>
      <c r="I367" s="25">
        <v>0</v>
      </c>
      <c r="J367" s="25">
        <v>0</v>
      </c>
      <c r="K367" s="25">
        <v>1</v>
      </c>
      <c r="L367" s="25"/>
    </row>
    <row r="368" spans="2:12" ht="13.8" x14ac:dyDescent="0.25">
      <c r="B368" s="25">
        <v>1367</v>
      </c>
      <c r="C368" s="27">
        <v>44472</v>
      </c>
      <c r="D368" s="25">
        <v>1210000</v>
      </c>
      <c r="E368" s="25">
        <v>150</v>
      </c>
      <c r="F368" s="25">
        <v>4</v>
      </c>
      <c r="G368" s="25">
        <v>0</v>
      </c>
      <c r="H368" s="25">
        <v>0</v>
      </c>
      <c r="I368" s="25">
        <v>1</v>
      </c>
      <c r="J368" s="25">
        <v>0</v>
      </c>
      <c r="K368" s="25">
        <v>1</v>
      </c>
      <c r="L368" s="25"/>
    </row>
    <row r="369" spans="2:12" ht="13.8" x14ac:dyDescent="0.25">
      <c r="B369" s="25">
        <v>1368</v>
      </c>
      <c r="C369" s="27">
        <v>44472</v>
      </c>
      <c r="D369" s="25">
        <v>1060000</v>
      </c>
      <c r="E369" s="25">
        <v>207</v>
      </c>
      <c r="F369" s="25">
        <v>4</v>
      </c>
      <c r="G369" s="25">
        <v>1</v>
      </c>
      <c r="H369" s="25">
        <v>0</v>
      </c>
      <c r="I369" s="25">
        <v>0</v>
      </c>
      <c r="J369" s="25">
        <v>0</v>
      </c>
      <c r="K369" s="25">
        <v>0</v>
      </c>
      <c r="L369" s="25"/>
    </row>
    <row r="370" spans="2:12" ht="13.8" x14ac:dyDescent="0.25">
      <c r="B370" s="25">
        <v>1369</v>
      </c>
      <c r="C370" s="27">
        <v>44473</v>
      </c>
      <c r="D370" s="25">
        <v>1120000</v>
      </c>
      <c r="E370" s="25">
        <v>145</v>
      </c>
      <c r="F370" s="25">
        <v>3</v>
      </c>
      <c r="G370" s="25">
        <v>0</v>
      </c>
      <c r="H370" s="25">
        <v>1</v>
      </c>
      <c r="I370" s="25">
        <v>0</v>
      </c>
      <c r="J370" s="25">
        <v>0</v>
      </c>
      <c r="K370" s="25">
        <v>1</v>
      </c>
      <c r="L370" s="25"/>
    </row>
    <row r="371" spans="2:12" ht="13.8" x14ac:dyDescent="0.25">
      <c r="B371" s="25">
        <v>1370</v>
      </c>
      <c r="C371" s="27">
        <v>44475</v>
      </c>
      <c r="D371" s="25">
        <v>820000</v>
      </c>
      <c r="E371" s="25">
        <v>153</v>
      </c>
      <c r="F371" s="25">
        <v>4</v>
      </c>
      <c r="G371" s="25">
        <v>0</v>
      </c>
      <c r="H371" s="25">
        <v>0</v>
      </c>
      <c r="I371" s="25">
        <v>0</v>
      </c>
      <c r="J371" s="25">
        <v>0</v>
      </c>
      <c r="K371" s="25">
        <v>0</v>
      </c>
      <c r="L371" s="25"/>
    </row>
    <row r="372" spans="2:12" ht="13.8" x14ac:dyDescent="0.25">
      <c r="B372" s="25">
        <v>1371</v>
      </c>
      <c r="C372" s="27">
        <v>44475</v>
      </c>
      <c r="D372" s="25">
        <v>1690000</v>
      </c>
      <c r="E372" s="25">
        <v>210</v>
      </c>
      <c r="F372" s="25">
        <v>3</v>
      </c>
      <c r="G372" s="25">
        <v>0</v>
      </c>
      <c r="H372" s="25">
        <v>1</v>
      </c>
      <c r="I372" s="25">
        <v>0</v>
      </c>
      <c r="J372" s="25">
        <v>0</v>
      </c>
      <c r="K372" s="25">
        <v>1</v>
      </c>
      <c r="L372" s="25"/>
    </row>
    <row r="373" spans="2:12" ht="13.8" x14ac:dyDescent="0.25">
      <c r="B373" s="25">
        <v>1372</v>
      </c>
      <c r="C373" s="27">
        <v>44476</v>
      </c>
      <c r="D373" s="25">
        <v>2010000</v>
      </c>
      <c r="E373" s="25">
        <v>257</v>
      </c>
      <c r="F373" s="25">
        <v>3</v>
      </c>
      <c r="G373" s="25">
        <v>0</v>
      </c>
      <c r="H373" s="25">
        <v>1</v>
      </c>
      <c r="I373" s="25">
        <v>0</v>
      </c>
      <c r="J373" s="25">
        <v>0</v>
      </c>
      <c r="K373" s="25">
        <v>1</v>
      </c>
      <c r="L373" s="25"/>
    </row>
    <row r="374" spans="2:12" ht="13.8" x14ac:dyDescent="0.25">
      <c r="B374" s="25">
        <v>1373</v>
      </c>
      <c r="C374" s="27">
        <v>44477</v>
      </c>
      <c r="D374" s="25">
        <v>1760000</v>
      </c>
      <c r="E374" s="25">
        <v>233</v>
      </c>
      <c r="F374" s="25">
        <v>4</v>
      </c>
      <c r="G374" s="25">
        <v>1</v>
      </c>
      <c r="H374" s="25">
        <v>1</v>
      </c>
      <c r="I374" s="25">
        <v>0</v>
      </c>
      <c r="J374" s="25">
        <v>0</v>
      </c>
      <c r="K374" s="25">
        <v>1</v>
      </c>
      <c r="L374" s="25"/>
    </row>
    <row r="375" spans="2:12" ht="13.8" x14ac:dyDescent="0.25">
      <c r="B375" s="25">
        <v>1374</v>
      </c>
      <c r="C375" s="27">
        <v>44479</v>
      </c>
      <c r="D375" s="25">
        <v>1150000</v>
      </c>
      <c r="E375" s="25">
        <v>198</v>
      </c>
      <c r="F375" s="25">
        <v>4</v>
      </c>
      <c r="G375" s="25">
        <v>1</v>
      </c>
      <c r="H375" s="25">
        <v>1</v>
      </c>
      <c r="I375" s="25">
        <v>0</v>
      </c>
      <c r="J375" s="25">
        <v>0</v>
      </c>
      <c r="K375" s="25">
        <v>0</v>
      </c>
      <c r="L375" s="25"/>
    </row>
    <row r="376" spans="2:12" ht="13.8" x14ac:dyDescent="0.25">
      <c r="B376" s="25">
        <v>1375</v>
      </c>
      <c r="C376" s="27">
        <v>44481</v>
      </c>
      <c r="D376" s="25">
        <v>1630000</v>
      </c>
      <c r="E376" s="25">
        <v>165</v>
      </c>
      <c r="F376" s="25">
        <v>3</v>
      </c>
      <c r="G376" s="25">
        <v>1</v>
      </c>
      <c r="H376" s="25">
        <v>0</v>
      </c>
      <c r="I376" s="25">
        <v>0</v>
      </c>
      <c r="J376" s="25">
        <v>1</v>
      </c>
      <c r="K376" s="25">
        <v>0</v>
      </c>
      <c r="L376" s="25"/>
    </row>
    <row r="377" spans="2:12" ht="13.8" x14ac:dyDescent="0.25">
      <c r="B377" s="25">
        <v>1376</v>
      </c>
      <c r="C377" s="27">
        <v>44482</v>
      </c>
      <c r="D377" s="25">
        <v>1930000</v>
      </c>
      <c r="E377" s="25">
        <v>226</v>
      </c>
      <c r="F377" s="25">
        <v>4</v>
      </c>
      <c r="G377" s="25">
        <v>1</v>
      </c>
      <c r="H377" s="25">
        <v>0</v>
      </c>
      <c r="I377" s="25">
        <v>1</v>
      </c>
      <c r="J377" s="25">
        <v>0</v>
      </c>
      <c r="K377" s="25">
        <v>1</v>
      </c>
      <c r="L377" s="25"/>
    </row>
    <row r="378" spans="2:12" ht="13.8" x14ac:dyDescent="0.25">
      <c r="B378" s="25">
        <v>1377</v>
      </c>
      <c r="C378" s="27">
        <v>44483</v>
      </c>
      <c r="D378" s="25">
        <v>1430000</v>
      </c>
      <c r="E378" s="25">
        <v>264</v>
      </c>
      <c r="F378" s="25">
        <v>3</v>
      </c>
      <c r="G378" s="25">
        <v>0</v>
      </c>
      <c r="H378" s="25">
        <v>0</v>
      </c>
      <c r="I378" s="25">
        <v>1</v>
      </c>
      <c r="J378" s="25">
        <v>0</v>
      </c>
      <c r="K378" s="25">
        <v>0</v>
      </c>
      <c r="L378" s="25"/>
    </row>
    <row r="379" spans="2:12" ht="13.8" x14ac:dyDescent="0.25">
      <c r="B379" s="25">
        <v>1378</v>
      </c>
      <c r="C379" s="27">
        <v>44484</v>
      </c>
      <c r="D379" s="25">
        <v>1850000</v>
      </c>
      <c r="E379" s="25">
        <v>193</v>
      </c>
      <c r="F379" s="25">
        <v>3</v>
      </c>
      <c r="G379" s="25">
        <v>0</v>
      </c>
      <c r="H379" s="25">
        <v>1</v>
      </c>
      <c r="I379" s="25">
        <v>0</v>
      </c>
      <c r="J379" s="25">
        <v>1</v>
      </c>
      <c r="K379" s="25">
        <v>0</v>
      </c>
      <c r="L379" s="25"/>
    </row>
    <row r="380" spans="2:12" ht="13.8" x14ac:dyDescent="0.25">
      <c r="B380" s="25">
        <v>1379</v>
      </c>
      <c r="C380" s="27">
        <v>44485</v>
      </c>
      <c r="D380" s="25">
        <v>1930000</v>
      </c>
      <c r="E380" s="25">
        <v>242</v>
      </c>
      <c r="F380" s="25">
        <v>4</v>
      </c>
      <c r="G380" s="25">
        <v>0</v>
      </c>
      <c r="H380" s="25">
        <v>0</v>
      </c>
      <c r="I380" s="25">
        <v>1</v>
      </c>
      <c r="J380" s="25">
        <v>0</v>
      </c>
      <c r="K380" s="25">
        <v>1</v>
      </c>
      <c r="L380" s="25"/>
    </row>
    <row r="381" spans="2:12" ht="13.8" x14ac:dyDescent="0.25">
      <c r="B381" s="25">
        <v>1380</v>
      </c>
      <c r="C381" s="27">
        <v>44485</v>
      </c>
      <c r="D381" s="25">
        <v>1890000</v>
      </c>
      <c r="E381" s="25">
        <v>244</v>
      </c>
      <c r="F381" s="25">
        <v>3</v>
      </c>
      <c r="G381" s="25">
        <v>1</v>
      </c>
      <c r="H381" s="25">
        <v>0</v>
      </c>
      <c r="I381" s="25">
        <v>0</v>
      </c>
      <c r="J381" s="25">
        <v>0</v>
      </c>
      <c r="K381" s="25">
        <v>1</v>
      </c>
      <c r="L381" s="25"/>
    </row>
    <row r="382" spans="2:12" ht="13.8" x14ac:dyDescent="0.25">
      <c r="B382" s="25">
        <v>1381</v>
      </c>
      <c r="C382" s="27">
        <v>44486</v>
      </c>
      <c r="D382" s="25">
        <v>2110000</v>
      </c>
      <c r="E382" s="25">
        <v>205</v>
      </c>
      <c r="F382" s="25">
        <v>3</v>
      </c>
      <c r="G382" s="25">
        <v>0</v>
      </c>
      <c r="H382" s="25">
        <v>0</v>
      </c>
      <c r="I382" s="25">
        <v>1</v>
      </c>
      <c r="J382" s="25">
        <v>1</v>
      </c>
      <c r="K382" s="25">
        <v>0</v>
      </c>
      <c r="L382" s="25"/>
    </row>
    <row r="383" spans="2:12" ht="13.8" x14ac:dyDescent="0.25">
      <c r="B383" s="25">
        <v>1382</v>
      </c>
      <c r="C383" s="27">
        <v>44486</v>
      </c>
      <c r="D383" s="25">
        <v>1850000</v>
      </c>
      <c r="E383" s="25">
        <v>231</v>
      </c>
      <c r="F383" s="25">
        <v>4</v>
      </c>
      <c r="G383" s="25">
        <v>1</v>
      </c>
      <c r="H383" s="25">
        <v>0</v>
      </c>
      <c r="I383" s="25">
        <v>0</v>
      </c>
      <c r="J383" s="25">
        <v>0</v>
      </c>
      <c r="K383" s="25">
        <v>1</v>
      </c>
      <c r="L383" s="25"/>
    </row>
    <row r="384" spans="2:12" ht="13.8" x14ac:dyDescent="0.25">
      <c r="B384" s="25">
        <v>1383</v>
      </c>
      <c r="C384" s="27">
        <v>44487</v>
      </c>
      <c r="D384" s="25">
        <v>1110000</v>
      </c>
      <c r="E384" s="25">
        <v>142</v>
      </c>
      <c r="F384" s="25">
        <v>2</v>
      </c>
      <c r="G384" s="25">
        <v>0</v>
      </c>
      <c r="H384" s="25">
        <v>0</v>
      </c>
      <c r="I384" s="25">
        <v>0</v>
      </c>
      <c r="J384" s="25">
        <v>0</v>
      </c>
      <c r="K384" s="25">
        <v>1</v>
      </c>
      <c r="L384" s="25"/>
    </row>
    <row r="385" spans="2:12" ht="13.8" x14ac:dyDescent="0.25">
      <c r="B385" s="25">
        <v>1384</v>
      </c>
      <c r="C385" s="27">
        <v>44489</v>
      </c>
      <c r="D385" s="25">
        <v>810000</v>
      </c>
      <c r="E385" s="25">
        <v>154</v>
      </c>
      <c r="F385" s="25">
        <v>2</v>
      </c>
      <c r="G385" s="25">
        <v>1</v>
      </c>
      <c r="H385" s="25">
        <v>0</v>
      </c>
      <c r="I385" s="25">
        <v>0</v>
      </c>
      <c r="J385" s="25">
        <v>0</v>
      </c>
      <c r="K385" s="25">
        <v>0</v>
      </c>
      <c r="L385" s="25"/>
    </row>
    <row r="386" spans="2:12" ht="13.8" x14ac:dyDescent="0.25">
      <c r="B386" s="25">
        <v>1385</v>
      </c>
      <c r="C386" s="27">
        <v>44489</v>
      </c>
      <c r="D386" s="25">
        <v>1290000</v>
      </c>
      <c r="E386" s="25">
        <v>135</v>
      </c>
      <c r="F386" s="25">
        <v>3</v>
      </c>
      <c r="G386" s="25">
        <v>0</v>
      </c>
      <c r="H386" s="25">
        <v>1</v>
      </c>
      <c r="I386" s="25">
        <v>0</v>
      </c>
      <c r="J386" s="25">
        <v>1</v>
      </c>
      <c r="K386" s="25">
        <v>0</v>
      </c>
      <c r="L386" s="25"/>
    </row>
    <row r="387" spans="2:12" ht="13.8" x14ac:dyDescent="0.25">
      <c r="B387" s="25">
        <v>1386</v>
      </c>
      <c r="C387" s="27">
        <v>44489</v>
      </c>
      <c r="D387" s="25">
        <v>1700000</v>
      </c>
      <c r="E387" s="25">
        <v>163</v>
      </c>
      <c r="F387" s="25">
        <v>4</v>
      </c>
      <c r="G387" s="25">
        <v>0</v>
      </c>
      <c r="H387" s="25">
        <v>0</v>
      </c>
      <c r="I387" s="25">
        <v>1</v>
      </c>
      <c r="J387" s="25">
        <v>1</v>
      </c>
      <c r="K387" s="25">
        <v>0</v>
      </c>
      <c r="L387" s="25"/>
    </row>
    <row r="388" spans="2:12" ht="13.8" x14ac:dyDescent="0.25">
      <c r="B388" s="25">
        <v>1387</v>
      </c>
      <c r="C388" s="27">
        <v>44491</v>
      </c>
      <c r="D388" s="25">
        <v>1620000</v>
      </c>
      <c r="E388" s="25">
        <v>196</v>
      </c>
      <c r="F388" s="25">
        <v>2</v>
      </c>
      <c r="G388" s="25">
        <v>0</v>
      </c>
      <c r="H388" s="25">
        <v>0</v>
      </c>
      <c r="I388" s="25">
        <v>1</v>
      </c>
      <c r="J388" s="25">
        <v>0</v>
      </c>
      <c r="K388" s="25">
        <v>1</v>
      </c>
      <c r="L388" s="25"/>
    </row>
    <row r="389" spans="2:12" ht="13.8" x14ac:dyDescent="0.25">
      <c r="B389" s="25">
        <v>1388</v>
      </c>
      <c r="C389" s="27">
        <v>44492</v>
      </c>
      <c r="D389" s="25">
        <v>2090000</v>
      </c>
      <c r="E389" s="25">
        <v>201</v>
      </c>
      <c r="F389" s="25">
        <v>3</v>
      </c>
      <c r="G389" s="25">
        <v>1</v>
      </c>
      <c r="H389" s="25">
        <v>0</v>
      </c>
      <c r="I389" s="25">
        <v>1</v>
      </c>
      <c r="J389" s="25">
        <v>1</v>
      </c>
      <c r="K389" s="25">
        <v>0</v>
      </c>
      <c r="L389" s="25"/>
    </row>
    <row r="390" spans="2:12" ht="13.8" x14ac:dyDescent="0.25">
      <c r="B390" s="25">
        <v>1389</v>
      </c>
      <c r="C390" s="27">
        <v>44493</v>
      </c>
      <c r="D390" s="25">
        <v>1350000</v>
      </c>
      <c r="E390" s="25">
        <v>167</v>
      </c>
      <c r="F390" s="25">
        <v>3</v>
      </c>
      <c r="G390" s="25">
        <v>1</v>
      </c>
      <c r="H390" s="25">
        <v>0</v>
      </c>
      <c r="I390" s="25">
        <v>0</v>
      </c>
      <c r="J390" s="25">
        <v>0</v>
      </c>
      <c r="K390" s="25">
        <v>1</v>
      </c>
      <c r="L390" s="25"/>
    </row>
    <row r="391" spans="2:12" ht="13.8" x14ac:dyDescent="0.25">
      <c r="B391" s="25">
        <v>1390</v>
      </c>
      <c r="C391" s="27">
        <v>44495</v>
      </c>
      <c r="D391" s="25">
        <v>1590000</v>
      </c>
      <c r="E391" s="25">
        <v>156</v>
      </c>
      <c r="F391" s="25">
        <v>3</v>
      </c>
      <c r="G391" s="25">
        <v>0</v>
      </c>
      <c r="H391" s="25">
        <v>0</v>
      </c>
      <c r="I391" s="25">
        <v>1</v>
      </c>
      <c r="J391" s="25">
        <v>1</v>
      </c>
      <c r="K391" s="25">
        <v>0</v>
      </c>
      <c r="L391" s="25"/>
    </row>
    <row r="392" spans="2:12" ht="13.8" x14ac:dyDescent="0.25">
      <c r="B392" s="25">
        <v>1391</v>
      </c>
      <c r="C392" s="27">
        <v>44495</v>
      </c>
      <c r="D392" s="25">
        <v>1330000</v>
      </c>
      <c r="E392" s="25">
        <v>141</v>
      </c>
      <c r="F392" s="25">
        <v>2</v>
      </c>
      <c r="G392" s="25">
        <v>0</v>
      </c>
      <c r="H392" s="25">
        <v>0</v>
      </c>
      <c r="I392" s="25">
        <v>0</v>
      </c>
      <c r="J392" s="25">
        <v>1</v>
      </c>
      <c r="K392" s="25">
        <v>0</v>
      </c>
      <c r="L392" s="25"/>
    </row>
    <row r="393" spans="2:12" ht="13.8" x14ac:dyDescent="0.25">
      <c r="B393" s="25">
        <v>1392</v>
      </c>
      <c r="C393" s="27">
        <v>44496</v>
      </c>
      <c r="D393" s="25">
        <v>1560000</v>
      </c>
      <c r="E393" s="25">
        <v>201</v>
      </c>
      <c r="F393" s="25">
        <v>3</v>
      </c>
      <c r="G393" s="25">
        <v>1</v>
      </c>
      <c r="H393" s="25">
        <v>1</v>
      </c>
      <c r="I393" s="25">
        <v>0</v>
      </c>
      <c r="J393" s="25">
        <v>0</v>
      </c>
      <c r="K393" s="25">
        <v>1</v>
      </c>
      <c r="L393" s="25"/>
    </row>
    <row r="394" spans="2:12" ht="13.8" x14ac:dyDescent="0.25">
      <c r="B394" s="25">
        <v>1393</v>
      </c>
      <c r="C394" s="27">
        <v>44496</v>
      </c>
      <c r="D394" s="25">
        <v>2290000</v>
      </c>
      <c r="E394" s="25">
        <v>221</v>
      </c>
      <c r="F394" s="25">
        <v>4</v>
      </c>
      <c r="G394" s="25">
        <v>0</v>
      </c>
      <c r="H394" s="25">
        <v>1</v>
      </c>
      <c r="I394" s="25">
        <v>0</v>
      </c>
      <c r="J394" s="25">
        <v>1</v>
      </c>
      <c r="K394" s="25">
        <v>0</v>
      </c>
      <c r="L394" s="25"/>
    </row>
    <row r="395" spans="2:12" ht="13.8" x14ac:dyDescent="0.25">
      <c r="B395" s="25">
        <v>1394</v>
      </c>
      <c r="C395" s="27">
        <v>44497</v>
      </c>
      <c r="D395" s="25">
        <v>1260000</v>
      </c>
      <c r="E395" s="25">
        <v>145</v>
      </c>
      <c r="F395" s="25">
        <v>3</v>
      </c>
      <c r="G395" s="25">
        <v>1</v>
      </c>
      <c r="H395" s="25">
        <v>0</v>
      </c>
      <c r="I395" s="25">
        <v>1</v>
      </c>
      <c r="J395" s="25">
        <v>0</v>
      </c>
      <c r="K395" s="25">
        <v>1</v>
      </c>
      <c r="L395" s="25"/>
    </row>
    <row r="396" spans="2:12" ht="13.8" x14ac:dyDescent="0.25">
      <c r="B396" s="25">
        <v>1395</v>
      </c>
      <c r="C396" s="27">
        <v>44497</v>
      </c>
      <c r="D396" s="25">
        <v>2180000</v>
      </c>
      <c r="E396" s="25">
        <v>207</v>
      </c>
      <c r="F396" s="25">
        <v>3</v>
      </c>
      <c r="G396" s="25">
        <v>1</v>
      </c>
      <c r="H396" s="25">
        <v>1</v>
      </c>
      <c r="I396" s="25">
        <v>0</v>
      </c>
      <c r="J396" s="25">
        <v>1</v>
      </c>
      <c r="K396" s="25">
        <v>0</v>
      </c>
      <c r="L396" s="25"/>
    </row>
    <row r="397" spans="2:12" ht="13.8" x14ac:dyDescent="0.25">
      <c r="B397" s="25">
        <v>1396</v>
      </c>
      <c r="C397" s="27">
        <v>44497</v>
      </c>
      <c r="D397" s="25">
        <v>1820000</v>
      </c>
      <c r="E397" s="25">
        <v>232</v>
      </c>
      <c r="F397" s="25">
        <v>4</v>
      </c>
      <c r="G397" s="25">
        <v>1</v>
      </c>
      <c r="H397" s="25">
        <v>0</v>
      </c>
      <c r="I397" s="25">
        <v>0</v>
      </c>
      <c r="J397" s="25">
        <v>0</v>
      </c>
      <c r="K397" s="25">
        <v>1</v>
      </c>
      <c r="L397" s="25"/>
    </row>
    <row r="398" spans="2:12" ht="13.8" x14ac:dyDescent="0.25">
      <c r="B398" s="25">
        <v>1397</v>
      </c>
      <c r="C398" s="27">
        <v>44498</v>
      </c>
      <c r="D398" s="25">
        <v>1260000</v>
      </c>
      <c r="E398" s="25">
        <v>224</v>
      </c>
      <c r="F398" s="25">
        <v>4</v>
      </c>
      <c r="G398" s="25">
        <v>0</v>
      </c>
      <c r="H398" s="25">
        <v>0</v>
      </c>
      <c r="I398" s="25">
        <v>1</v>
      </c>
      <c r="J398" s="25">
        <v>0</v>
      </c>
      <c r="K398" s="25">
        <v>0</v>
      </c>
      <c r="L398" s="25"/>
    </row>
    <row r="399" spans="2:12" ht="13.8" x14ac:dyDescent="0.25">
      <c r="B399" s="25">
        <v>1398</v>
      </c>
      <c r="C399" s="27">
        <v>44498</v>
      </c>
      <c r="D399" s="25">
        <v>1080000</v>
      </c>
      <c r="E399" s="25">
        <v>217</v>
      </c>
      <c r="F399" s="25">
        <v>4</v>
      </c>
      <c r="G399" s="25">
        <v>0</v>
      </c>
      <c r="H399" s="25">
        <v>0</v>
      </c>
      <c r="I399" s="25">
        <v>0</v>
      </c>
      <c r="J399" s="25">
        <v>0</v>
      </c>
      <c r="K399" s="25">
        <v>0</v>
      </c>
      <c r="L399" s="25"/>
    </row>
    <row r="400" spans="2:12" ht="13.8" x14ac:dyDescent="0.25">
      <c r="B400" s="25">
        <v>1399</v>
      </c>
      <c r="C400" s="27">
        <v>44498</v>
      </c>
      <c r="D400" s="25">
        <v>1320000</v>
      </c>
      <c r="E400" s="25">
        <v>166</v>
      </c>
      <c r="F400" s="25">
        <v>3</v>
      </c>
      <c r="G400" s="25">
        <v>0</v>
      </c>
      <c r="H400" s="25">
        <v>0</v>
      </c>
      <c r="I400" s="25">
        <v>0</v>
      </c>
      <c r="J400" s="25">
        <v>0</v>
      </c>
      <c r="K400" s="25">
        <v>1</v>
      </c>
      <c r="L400" s="25"/>
    </row>
    <row r="401" spans="2:12" ht="13.8" x14ac:dyDescent="0.25">
      <c r="B401" s="25">
        <v>1400</v>
      </c>
      <c r="C401" s="27">
        <v>44499</v>
      </c>
      <c r="D401" s="25">
        <v>2090000</v>
      </c>
      <c r="E401" s="25">
        <v>202</v>
      </c>
      <c r="F401" s="25">
        <v>3</v>
      </c>
      <c r="G401" s="25">
        <v>0</v>
      </c>
      <c r="H401" s="25">
        <v>0</v>
      </c>
      <c r="I401" s="25">
        <v>1</v>
      </c>
      <c r="J401" s="25">
        <v>1</v>
      </c>
      <c r="K401" s="25">
        <v>0</v>
      </c>
      <c r="L401" s="25"/>
    </row>
    <row r="402" spans="2:12" ht="13.8" x14ac:dyDescent="0.25">
      <c r="B402" s="25">
        <v>1401</v>
      </c>
      <c r="C402" s="27">
        <v>44500</v>
      </c>
      <c r="D402" s="25">
        <v>1770000</v>
      </c>
      <c r="E402" s="25">
        <v>230</v>
      </c>
      <c r="F402" s="25">
        <v>3</v>
      </c>
      <c r="G402" s="25">
        <v>0</v>
      </c>
      <c r="H402" s="25">
        <v>0</v>
      </c>
      <c r="I402" s="25">
        <v>0</v>
      </c>
      <c r="J402" s="25">
        <v>0</v>
      </c>
      <c r="K402" s="25">
        <v>1</v>
      </c>
      <c r="L402" s="25"/>
    </row>
    <row r="403" spans="2:12" ht="13.8" x14ac:dyDescent="0.25">
      <c r="B403" s="25">
        <v>1402</v>
      </c>
      <c r="C403" s="27">
        <v>44500</v>
      </c>
      <c r="D403" s="25">
        <v>2220000</v>
      </c>
      <c r="E403" s="25">
        <v>229</v>
      </c>
      <c r="F403" s="25">
        <v>4</v>
      </c>
      <c r="G403" s="25">
        <v>1</v>
      </c>
      <c r="H403" s="25">
        <v>0</v>
      </c>
      <c r="I403" s="25">
        <v>0</v>
      </c>
      <c r="J403" s="25">
        <v>1</v>
      </c>
      <c r="K403" s="25">
        <v>0</v>
      </c>
      <c r="L403" s="25"/>
    </row>
    <row r="404" spans="2:12" ht="13.8" x14ac:dyDescent="0.25">
      <c r="B404" s="25">
        <v>1403</v>
      </c>
      <c r="C404" s="27">
        <v>44501</v>
      </c>
      <c r="D404" s="25">
        <v>1560000</v>
      </c>
      <c r="E404" s="25">
        <v>151</v>
      </c>
      <c r="F404" s="25">
        <v>2</v>
      </c>
      <c r="G404" s="25">
        <v>0</v>
      </c>
      <c r="H404" s="25">
        <v>1</v>
      </c>
      <c r="I404" s="25">
        <v>0</v>
      </c>
      <c r="J404" s="25">
        <v>1</v>
      </c>
      <c r="K404" s="25">
        <v>0</v>
      </c>
      <c r="L404" s="25"/>
    </row>
    <row r="405" spans="2:12" ht="13.8" x14ac:dyDescent="0.25">
      <c r="B405" s="25">
        <v>1404</v>
      </c>
      <c r="C405" s="27">
        <v>44501</v>
      </c>
      <c r="D405" s="25">
        <v>1190000</v>
      </c>
      <c r="E405" s="25">
        <v>196</v>
      </c>
      <c r="F405" s="25">
        <v>3</v>
      </c>
      <c r="G405" s="25">
        <v>1</v>
      </c>
      <c r="H405" s="25">
        <v>0</v>
      </c>
      <c r="I405" s="25">
        <v>1</v>
      </c>
      <c r="J405" s="25">
        <v>0</v>
      </c>
      <c r="K405" s="25">
        <v>0</v>
      </c>
      <c r="L405" s="25"/>
    </row>
    <row r="406" spans="2:12" ht="13.8" x14ac:dyDescent="0.25">
      <c r="B406" s="25">
        <v>1405</v>
      </c>
      <c r="C406" s="27">
        <v>44501</v>
      </c>
      <c r="D406" s="25">
        <v>1400000</v>
      </c>
      <c r="E406" s="25">
        <v>135</v>
      </c>
      <c r="F406" s="25">
        <v>2</v>
      </c>
      <c r="G406" s="25">
        <v>1</v>
      </c>
      <c r="H406" s="25">
        <v>0</v>
      </c>
      <c r="I406" s="25">
        <v>0</v>
      </c>
      <c r="J406" s="25">
        <v>1</v>
      </c>
      <c r="K406" s="25">
        <v>0</v>
      </c>
      <c r="L406" s="25"/>
    </row>
    <row r="407" spans="2:12" ht="13.8" x14ac:dyDescent="0.25">
      <c r="B407" s="25">
        <v>1406</v>
      </c>
      <c r="C407" s="27">
        <v>44502</v>
      </c>
      <c r="D407" s="25">
        <v>1080000</v>
      </c>
      <c r="E407" s="25">
        <v>200</v>
      </c>
      <c r="F407" s="25">
        <v>4</v>
      </c>
      <c r="G407" s="25">
        <v>1</v>
      </c>
      <c r="H407" s="25">
        <v>0</v>
      </c>
      <c r="I407" s="25">
        <v>0</v>
      </c>
      <c r="J407" s="25">
        <v>0</v>
      </c>
      <c r="K407" s="25">
        <v>0</v>
      </c>
      <c r="L407" s="25"/>
    </row>
    <row r="408" spans="2:12" ht="13.8" x14ac:dyDescent="0.25">
      <c r="B408" s="25">
        <v>1407</v>
      </c>
      <c r="C408" s="27">
        <v>44502</v>
      </c>
      <c r="D408" s="25">
        <v>2110000</v>
      </c>
      <c r="E408" s="25">
        <v>197</v>
      </c>
      <c r="F408" s="25">
        <v>2</v>
      </c>
      <c r="G408" s="25">
        <v>1</v>
      </c>
      <c r="H408" s="25">
        <v>0</v>
      </c>
      <c r="I408" s="25">
        <v>1</v>
      </c>
      <c r="J408" s="25">
        <v>1</v>
      </c>
      <c r="K408" s="25">
        <v>0</v>
      </c>
      <c r="L408" s="25"/>
    </row>
    <row r="409" spans="2:12" ht="13.8" x14ac:dyDescent="0.25">
      <c r="B409" s="25">
        <v>1408</v>
      </c>
      <c r="C409" s="27">
        <v>44502</v>
      </c>
      <c r="D409" s="25">
        <v>1100000</v>
      </c>
      <c r="E409" s="25">
        <v>135</v>
      </c>
      <c r="F409" s="25">
        <v>2</v>
      </c>
      <c r="G409" s="25">
        <v>1</v>
      </c>
      <c r="H409" s="25">
        <v>1</v>
      </c>
      <c r="I409" s="25">
        <v>0</v>
      </c>
      <c r="J409" s="25">
        <v>0</v>
      </c>
      <c r="K409" s="25">
        <v>1</v>
      </c>
      <c r="L409" s="25"/>
    </row>
    <row r="410" spans="2:12" ht="13.8" x14ac:dyDescent="0.25">
      <c r="B410" s="25">
        <v>1409</v>
      </c>
      <c r="C410" s="27">
        <v>44503</v>
      </c>
      <c r="D410" s="25">
        <v>2160000</v>
      </c>
      <c r="E410" s="25">
        <v>261</v>
      </c>
      <c r="F410" s="25">
        <v>3</v>
      </c>
      <c r="G410" s="25">
        <v>0</v>
      </c>
      <c r="H410" s="25">
        <v>1</v>
      </c>
      <c r="I410" s="25">
        <v>0</v>
      </c>
      <c r="J410" s="25">
        <v>0</v>
      </c>
      <c r="K410" s="25">
        <v>1</v>
      </c>
      <c r="L410" s="25"/>
    </row>
    <row r="411" spans="2:12" ht="13.8" x14ac:dyDescent="0.25">
      <c r="B411" s="25">
        <v>1410</v>
      </c>
      <c r="C411" s="27">
        <v>44504</v>
      </c>
      <c r="D411" s="25">
        <v>1790000</v>
      </c>
      <c r="E411" s="25">
        <v>205</v>
      </c>
      <c r="F411" s="25">
        <v>4</v>
      </c>
      <c r="G411" s="25">
        <v>1</v>
      </c>
      <c r="H411" s="25">
        <v>1</v>
      </c>
      <c r="I411" s="25">
        <v>0</v>
      </c>
      <c r="J411" s="25">
        <v>0</v>
      </c>
      <c r="K411" s="25">
        <v>1</v>
      </c>
      <c r="L411" s="25"/>
    </row>
    <row r="412" spans="2:12" ht="13.8" x14ac:dyDescent="0.25">
      <c r="B412" s="25">
        <v>1411</v>
      </c>
      <c r="C412" s="27">
        <v>44504</v>
      </c>
      <c r="D412" s="25">
        <v>2450000</v>
      </c>
      <c r="E412" s="25">
        <v>235</v>
      </c>
      <c r="F412" s="25">
        <v>4</v>
      </c>
      <c r="G412" s="25">
        <v>0</v>
      </c>
      <c r="H412" s="25">
        <v>1</v>
      </c>
      <c r="I412" s="25">
        <v>0</v>
      </c>
      <c r="J412" s="25">
        <v>1</v>
      </c>
      <c r="K412" s="25">
        <v>0</v>
      </c>
      <c r="L412" s="25"/>
    </row>
    <row r="413" spans="2:12" ht="13.8" x14ac:dyDescent="0.25">
      <c r="B413" s="25">
        <v>1412</v>
      </c>
      <c r="C413" s="27">
        <v>44506</v>
      </c>
      <c r="D413" s="25">
        <v>2320000</v>
      </c>
      <c r="E413" s="25">
        <v>225</v>
      </c>
      <c r="F413" s="25">
        <v>4</v>
      </c>
      <c r="G413" s="25">
        <v>0</v>
      </c>
      <c r="H413" s="25">
        <v>0</v>
      </c>
      <c r="I413" s="25">
        <v>0</v>
      </c>
      <c r="J413" s="25">
        <v>1</v>
      </c>
      <c r="K413" s="25">
        <v>0</v>
      </c>
      <c r="L413" s="25"/>
    </row>
    <row r="414" spans="2:12" ht="13.8" x14ac:dyDescent="0.25">
      <c r="B414" s="25">
        <v>1413</v>
      </c>
      <c r="C414" s="27">
        <v>44507</v>
      </c>
      <c r="D414" s="25">
        <v>1070000</v>
      </c>
      <c r="E414" s="25">
        <v>189</v>
      </c>
      <c r="F414" s="25">
        <v>2</v>
      </c>
      <c r="G414" s="25">
        <v>0</v>
      </c>
      <c r="H414" s="25">
        <v>0</v>
      </c>
      <c r="I414" s="25">
        <v>1</v>
      </c>
      <c r="J414" s="25">
        <v>0</v>
      </c>
      <c r="K414" s="25">
        <v>0</v>
      </c>
      <c r="L414" s="25"/>
    </row>
    <row r="415" spans="2:12" ht="13.8" x14ac:dyDescent="0.25">
      <c r="B415" s="25">
        <v>1414</v>
      </c>
      <c r="C415" s="27">
        <v>44509</v>
      </c>
      <c r="D415" s="25">
        <v>1310000</v>
      </c>
      <c r="E415" s="25">
        <v>258</v>
      </c>
      <c r="F415" s="25">
        <v>3</v>
      </c>
      <c r="G415" s="25">
        <v>0</v>
      </c>
      <c r="H415" s="25">
        <v>0</v>
      </c>
      <c r="I415" s="25">
        <v>0</v>
      </c>
      <c r="J415" s="25">
        <v>0</v>
      </c>
      <c r="K415" s="25">
        <v>0</v>
      </c>
      <c r="L415" s="25"/>
    </row>
    <row r="416" spans="2:12" ht="13.8" x14ac:dyDescent="0.25">
      <c r="B416" s="25">
        <v>1415</v>
      </c>
      <c r="C416" s="27">
        <v>44511</v>
      </c>
      <c r="D416" s="25">
        <v>1140000</v>
      </c>
      <c r="E416" s="25">
        <v>138</v>
      </c>
      <c r="F416" s="25">
        <v>2</v>
      </c>
      <c r="G416" s="25">
        <v>1</v>
      </c>
      <c r="H416" s="25">
        <v>0</v>
      </c>
      <c r="I416" s="25">
        <v>0</v>
      </c>
      <c r="J416" s="25">
        <v>0</v>
      </c>
      <c r="K416" s="25">
        <v>1</v>
      </c>
      <c r="L416" s="25"/>
    </row>
    <row r="417" spans="2:12" ht="13.8" x14ac:dyDescent="0.25">
      <c r="B417" s="25">
        <v>1416</v>
      </c>
      <c r="C417" s="27">
        <v>44511</v>
      </c>
      <c r="D417" s="25">
        <v>2450000</v>
      </c>
      <c r="E417" s="25">
        <v>236</v>
      </c>
      <c r="F417" s="25">
        <v>4</v>
      </c>
      <c r="G417" s="25">
        <v>0</v>
      </c>
      <c r="H417" s="25">
        <v>0</v>
      </c>
      <c r="I417" s="25">
        <v>1</v>
      </c>
      <c r="J417" s="25">
        <v>1</v>
      </c>
      <c r="K417" s="25">
        <v>0</v>
      </c>
      <c r="L417" s="25"/>
    </row>
    <row r="418" spans="2:12" ht="13.8" x14ac:dyDescent="0.25">
      <c r="B418" s="25">
        <v>1417</v>
      </c>
      <c r="C418" s="27">
        <v>44511</v>
      </c>
      <c r="D418" s="25">
        <v>880000</v>
      </c>
      <c r="E418" s="25">
        <v>149</v>
      </c>
      <c r="F418" s="25">
        <v>2</v>
      </c>
      <c r="G418" s="25">
        <v>1</v>
      </c>
      <c r="H418" s="25">
        <v>0</v>
      </c>
      <c r="I418" s="25">
        <v>1</v>
      </c>
      <c r="J418" s="25">
        <v>0</v>
      </c>
      <c r="K418" s="25">
        <v>0</v>
      </c>
      <c r="L418" s="25"/>
    </row>
    <row r="419" spans="2:12" ht="13.8" x14ac:dyDescent="0.25">
      <c r="B419" s="25">
        <v>1418</v>
      </c>
      <c r="C419" s="27">
        <v>44512</v>
      </c>
      <c r="D419" s="25">
        <v>1610000</v>
      </c>
      <c r="E419" s="25">
        <v>183</v>
      </c>
      <c r="F419" s="25">
        <v>3</v>
      </c>
      <c r="G419" s="25">
        <v>1</v>
      </c>
      <c r="H419" s="25">
        <v>0</v>
      </c>
      <c r="I419" s="25">
        <v>1</v>
      </c>
      <c r="J419" s="25">
        <v>0</v>
      </c>
      <c r="K419" s="25">
        <v>1</v>
      </c>
      <c r="L419" s="25"/>
    </row>
    <row r="420" spans="2:12" ht="13.8" x14ac:dyDescent="0.25">
      <c r="B420" s="25">
        <v>1419</v>
      </c>
      <c r="C420" s="27">
        <v>44513</v>
      </c>
      <c r="D420" s="25">
        <v>1440000</v>
      </c>
      <c r="E420" s="25">
        <v>170</v>
      </c>
      <c r="F420" s="25">
        <v>3</v>
      </c>
      <c r="G420" s="25">
        <v>1</v>
      </c>
      <c r="H420" s="25">
        <v>0</v>
      </c>
      <c r="I420" s="25">
        <v>1</v>
      </c>
      <c r="J420" s="25">
        <v>0</v>
      </c>
      <c r="K420" s="25">
        <v>1</v>
      </c>
      <c r="L420" s="25"/>
    </row>
    <row r="421" spans="2:12" ht="13.8" x14ac:dyDescent="0.25">
      <c r="B421" s="25">
        <v>1420</v>
      </c>
      <c r="C421" s="27">
        <v>44513</v>
      </c>
      <c r="D421" s="25">
        <v>1190000</v>
      </c>
      <c r="E421" s="25">
        <v>195</v>
      </c>
      <c r="F421" s="25">
        <v>3</v>
      </c>
      <c r="G421" s="25">
        <v>1</v>
      </c>
      <c r="H421" s="25">
        <v>0</v>
      </c>
      <c r="I421" s="25">
        <v>1</v>
      </c>
      <c r="J421" s="25">
        <v>0</v>
      </c>
      <c r="K421" s="25">
        <v>0</v>
      </c>
      <c r="L421" s="25"/>
    </row>
    <row r="422" spans="2:12" ht="13.8" x14ac:dyDescent="0.25">
      <c r="B422" s="25">
        <v>1421</v>
      </c>
      <c r="C422" s="27">
        <v>44513</v>
      </c>
      <c r="D422" s="25">
        <v>1870000</v>
      </c>
      <c r="E422" s="25">
        <v>188</v>
      </c>
      <c r="F422" s="25">
        <v>4</v>
      </c>
      <c r="G422" s="25">
        <v>0</v>
      </c>
      <c r="H422" s="25">
        <v>1</v>
      </c>
      <c r="I422" s="25">
        <v>0</v>
      </c>
      <c r="J422" s="25">
        <v>1</v>
      </c>
      <c r="K422" s="25">
        <v>0</v>
      </c>
      <c r="L422" s="25"/>
    </row>
    <row r="423" spans="2:12" ht="13.8" x14ac:dyDescent="0.25">
      <c r="B423" s="25">
        <v>1422</v>
      </c>
      <c r="C423" s="27">
        <v>44514</v>
      </c>
      <c r="D423" s="25">
        <v>1380000</v>
      </c>
      <c r="E423" s="25">
        <v>274</v>
      </c>
      <c r="F423" s="25">
        <v>4</v>
      </c>
      <c r="G423" s="25">
        <v>1</v>
      </c>
      <c r="H423" s="25">
        <v>0</v>
      </c>
      <c r="I423" s="25">
        <v>0</v>
      </c>
      <c r="J423" s="25">
        <v>0</v>
      </c>
      <c r="K423" s="25">
        <v>0</v>
      </c>
      <c r="L423" s="25"/>
    </row>
    <row r="424" spans="2:12" ht="13.8" x14ac:dyDescent="0.25">
      <c r="B424" s="25">
        <v>1423</v>
      </c>
      <c r="C424" s="27">
        <v>44515</v>
      </c>
      <c r="D424" s="25">
        <v>1400000</v>
      </c>
      <c r="E424" s="25">
        <v>166</v>
      </c>
      <c r="F424" s="25">
        <v>4</v>
      </c>
      <c r="G424" s="25">
        <v>1</v>
      </c>
      <c r="H424" s="25">
        <v>1</v>
      </c>
      <c r="I424" s="25">
        <v>0</v>
      </c>
      <c r="J424" s="25">
        <v>0</v>
      </c>
      <c r="K424" s="25">
        <v>1</v>
      </c>
      <c r="L424" s="25"/>
    </row>
    <row r="425" spans="2:12" ht="13.8" x14ac:dyDescent="0.25">
      <c r="B425" s="25">
        <v>1424</v>
      </c>
      <c r="C425" s="27">
        <v>44515</v>
      </c>
      <c r="D425" s="25">
        <v>1770000</v>
      </c>
      <c r="E425" s="25">
        <v>176</v>
      </c>
      <c r="F425" s="25">
        <v>4</v>
      </c>
      <c r="G425" s="25">
        <v>1</v>
      </c>
      <c r="H425" s="25">
        <v>1</v>
      </c>
      <c r="I425" s="25">
        <v>0</v>
      </c>
      <c r="J425" s="25">
        <v>1</v>
      </c>
      <c r="K425" s="25">
        <v>0</v>
      </c>
      <c r="L425" s="25"/>
    </row>
    <row r="426" spans="2:12" ht="13.8" x14ac:dyDescent="0.25">
      <c r="B426" s="25">
        <v>1425</v>
      </c>
      <c r="C426" s="27">
        <v>44516</v>
      </c>
      <c r="D426" s="25">
        <v>2620000</v>
      </c>
      <c r="E426" s="25">
        <v>268</v>
      </c>
      <c r="F426" s="25">
        <v>4</v>
      </c>
      <c r="G426" s="25">
        <v>1</v>
      </c>
      <c r="H426" s="25">
        <v>0</v>
      </c>
      <c r="I426" s="25">
        <v>0</v>
      </c>
      <c r="J426" s="25">
        <v>1</v>
      </c>
      <c r="K426" s="25">
        <v>0</v>
      </c>
      <c r="L426" s="25"/>
    </row>
    <row r="427" spans="2:12" ht="13.8" x14ac:dyDescent="0.25">
      <c r="B427" s="25">
        <v>1426</v>
      </c>
      <c r="C427" s="27">
        <v>44516</v>
      </c>
      <c r="D427" s="25">
        <v>1660000</v>
      </c>
      <c r="E427" s="25">
        <v>184</v>
      </c>
      <c r="F427" s="25">
        <v>3</v>
      </c>
      <c r="G427" s="25">
        <v>1</v>
      </c>
      <c r="H427" s="25">
        <v>0</v>
      </c>
      <c r="I427" s="25">
        <v>1</v>
      </c>
      <c r="J427" s="25">
        <v>0</v>
      </c>
      <c r="K427" s="25">
        <v>1</v>
      </c>
      <c r="L427" s="25"/>
    </row>
    <row r="428" spans="2:12" ht="13.8" x14ac:dyDescent="0.25">
      <c r="B428" s="25">
        <v>1427</v>
      </c>
      <c r="C428" s="27">
        <v>44519</v>
      </c>
      <c r="D428" s="25">
        <v>1790000</v>
      </c>
      <c r="E428" s="25">
        <v>223</v>
      </c>
      <c r="F428" s="25">
        <v>4</v>
      </c>
      <c r="G428" s="25">
        <v>1</v>
      </c>
      <c r="H428" s="25">
        <v>1</v>
      </c>
      <c r="I428" s="25">
        <v>0</v>
      </c>
      <c r="J428" s="25">
        <v>0</v>
      </c>
      <c r="K428" s="25">
        <v>1</v>
      </c>
      <c r="L428" s="25"/>
    </row>
    <row r="429" spans="2:12" ht="13.8" x14ac:dyDescent="0.25">
      <c r="B429" s="25">
        <v>1428</v>
      </c>
      <c r="C429" s="27">
        <v>44520</v>
      </c>
      <c r="D429" s="25">
        <v>890000</v>
      </c>
      <c r="E429" s="25">
        <v>171</v>
      </c>
      <c r="F429" s="25">
        <v>2</v>
      </c>
      <c r="G429" s="25">
        <v>0</v>
      </c>
      <c r="H429" s="25">
        <v>0</v>
      </c>
      <c r="I429" s="25">
        <v>0</v>
      </c>
      <c r="J429" s="25">
        <v>0</v>
      </c>
      <c r="K429" s="25">
        <v>0</v>
      </c>
      <c r="L429" s="25"/>
    </row>
    <row r="430" spans="2:12" ht="13.8" x14ac:dyDescent="0.25">
      <c r="B430" s="25">
        <v>1429</v>
      </c>
      <c r="C430" s="27">
        <v>44524</v>
      </c>
      <c r="D430" s="25">
        <v>670000</v>
      </c>
      <c r="E430" s="25">
        <v>137</v>
      </c>
      <c r="F430" s="25">
        <v>2</v>
      </c>
      <c r="G430" s="25">
        <v>0</v>
      </c>
      <c r="H430" s="25">
        <v>0</v>
      </c>
      <c r="I430" s="25">
        <v>0</v>
      </c>
      <c r="J430" s="25">
        <v>0</v>
      </c>
      <c r="K430" s="25">
        <v>0</v>
      </c>
      <c r="L430" s="25"/>
    </row>
    <row r="431" spans="2:12" ht="13.8" x14ac:dyDescent="0.25">
      <c r="B431" s="25">
        <v>1430</v>
      </c>
      <c r="C431" s="27">
        <v>44525</v>
      </c>
      <c r="D431" s="25">
        <v>1430000</v>
      </c>
      <c r="E431" s="25">
        <v>247</v>
      </c>
      <c r="F431" s="25">
        <v>3</v>
      </c>
      <c r="G431" s="25">
        <v>0</v>
      </c>
      <c r="H431" s="25">
        <v>0</v>
      </c>
      <c r="I431" s="25">
        <v>1</v>
      </c>
      <c r="J431" s="25">
        <v>0</v>
      </c>
      <c r="K431" s="25">
        <v>0</v>
      </c>
      <c r="L431" s="25"/>
    </row>
    <row r="432" spans="2:12" ht="13.8" x14ac:dyDescent="0.25">
      <c r="B432" s="25">
        <v>1431</v>
      </c>
      <c r="C432" s="27">
        <v>44525</v>
      </c>
      <c r="D432" s="25">
        <v>1900000</v>
      </c>
      <c r="E432" s="25">
        <v>237</v>
      </c>
      <c r="F432" s="25">
        <v>4</v>
      </c>
      <c r="G432" s="25">
        <v>0</v>
      </c>
      <c r="H432" s="25">
        <v>0</v>
      </c>
      <c r="I432" s="25">
        <v>0</v>
      </c>
      <c r="J432" s="25">
        <v>0</v>
      </c>
      <c r="K432" s="25">
        <v>1</v>
      </c>
      <c r="L432" s="25"/>
    </row>
    <row r="433" spans="2:12" ht="13.8" x14ac:dyDescent="0.25">
      <c r="B433" s="25">
        <v>1432</v>
      </c>
      <c r="C433" s="27">
        <v>44525</v>
      </c>
      <c r="D433" s="25">
        <v>840000</v>
      </c>
      <c r="E433" s="25">
        <v>171</v>
      </c>
      <c r="F433" s="25">
        <v>2</v>
      </c>
      <c r="G433" s="25">
        <v>0</v>
      </c>
      <c r="H433" s="25">
        <v>0</v>
      </c>
      <c r="I433" s="25">
        <v>0</v>
      </c>
      <c r="J433" s="25">
        <v>0</v>
      </c>
      <c r="K433" s="25">
        <v>0</v>
      </c>
      <c r="L433" s="25"/>
    </row>
    <row r="434" spans="2:12" ht="13.8" x14ac:dyDescent="0.25">
      <c r="B434" s="25">
        <v>1433</v>
      </c>
      <c r="C434" s="27">
        <v>44526</v>
      </c>
      <c r="D434" s="25">
        <v>1330000</v>
      </c>
      <c r="E434" s="25">
        <v>235</v>
      </c>
      <c r="F434" s="25">
        <v>3</v>
      </c>
      <c r="G434" s="25">
        <v>0</v>
      </c>
      <c r="H434" s="25">
        <v>0</v>
      </c>
      <c r="I434" s="25">
        <v>1</v>
      </c>
      <c r="J434" s="25">
        <v>0</v>
      </c>
      <c r="K434" s="25">
        <v>0</v>
      </c>
      <c r="L434" s="25"/>
    </row>
    <row r="435" spans="2:12" ht="13.8" x14ac:dyDescent="0.25">
      <c r="B435" s="25">
        <v>1434</v>
      </c>
      <c r="C435" s="27">
        <v>44527</v>
      </c>
      <c r="D435" s="25">
        <v>1320000</v>
      </c>
      <c r="E435" s="25">
        <v>266</v>
      </c>
      <c r="F435" s="25">
        <v>3</v>
      </c>
      <c r="G435" s="25">
        <v>1</v>
      </c>
      <c r="H435" s="25">
        <v>0</v>
      </c>
      <c r="I435" s="25">
        <v>0</v>
      </c>
      <c r="J435" s="25">
        <v>0</v>
      </c>
      <c r="K435" s="25">
        <v>0</v>
      </c>
      <c r="L435" s="25"/>
    </row>
    <row r="436" spans="2:12" ht="13.8" x14ac:dyDescent="0.25">
      <c r="B436" s="25">
        <v>1435</v>
      </c>
      <c r="C436" s="27">
        <v>44529</v>
      </c>
      <c r="D436" s="25">
        <v>970000</v>
      </c>
      <c r="E436" s="25">
        <v>158</v>
      </c>
      <c r="F436" s="25">
        <v>4</v>
      </c>
      <c r="G436" s="25">
        <v>0</v>
      </c>
      <c r="H436" s="25">
        <v>0</v>
      </c>
      <c r="I436" s="25">
        <v>1</v>
      </c>
      <c r="J436" s="25">
        <v>0</v>
      </c>
      <c r="K436" s="25">
        <v>0</v>
      </c>
      <c r="L436" s="25"/>
    </row>
    <row r="437" spans="2:12" ht="13.8" x14ac:dyDescent="0.25">
      <c r="B437" s="25">
        <v>1436</v>
      </c>
      <c r="C437" s="27">
        <v>44529</v>
      </c>
      <c r="D437" s="25">
        <v>1730000</v>
      </c>
      <c r="E437" s="25">
        <v>160</v>
      </c>
      <c r="F437" s="25">
        <v>3</v>
      </c>
      <c r="G437" s="25">
        <v>1</v>
      </c>
      <c r="H437" s="25">
        <v>1</v>
      </c>
      <c r="I437" s="25">
        <v>0</v>
      </c>
      <c r="J437" s="25">
        <v>1</v>
      </c>
      <c r="K437" s="25">
        <v>0</v>
      </c>
      <c r="L437" s="25"/>
    </row>
    <row r="438" spans="2:12" ht="13.8" x14ac:dyDescent="0.25">
      <c r="B438" s="25">
        <v>1437</v>
      </c>
      <c r="C438" s="27">
        <v>44530</v>
      </c>
      <c r="D438" s="25">
        <v>2650000</v>
      </c>
      <c r="E438" s="25">
        <v>272</v>
      </c>
      <c r="F438" s="25">
        <v>4</v>
      </c>
      <c r="G438" s="25">
        <v>1</v>
      </c>
      <c r="H438" s="25">
        <v>1</v>
      </c>
      <c r="I438" s="25">
        <v>0</v>
      </c>
      <c r="J438" s="25">
        <v>1</v>
      </c>
      <c r="K438" s="25">
        <v>0</v>
      </c>
      <c r="L438" s="25"/>
    </row>
    <row r="439" spans="2:12" ht="13.8" x14ac:dyDescent="0.25">
      <c r="B439" s="25">
        <v>1438</v>
      </c>
      <c r="C439" s="27">
        <v>44531</v>
      </c>
      <c r="D439" s="25">
        <v>1150000</v>
      </c>
      <c r="E439" s="25">
        <v>192</v>
      </c>
      <c r="F439" s="25">
        <v>4</v>
      </c>
      <c r="G439" s="25">
        <v>0</v>
      </c>
      <c r="H439" s="25">
        <v>0</v>
      </c>
      <c r="I439" s="25">
        <v>1</v>
      </c>
      <c r="J439" s="25">
        <v>0</v>
      </c>
      <c r="K439" s="25">
        <v>0</v>
      </c>
      <c r="L439" s="25"/>
    </row>
    <row r="440" spans="2:12" ht="13.8" x14ac:dyDescent="0.25">
      <c r="B440" s="25">
        <v>1439</v>
      </c>
      <c r="C440" s="27">
        <v>44531</v>
      </c>
      <c r="D440" s="25">
        <v>920000</v>
      </c>
      <c r="E440" s="25">
        <v>164</v>
      </c>
      <c r="F440" s="25">
        <v>2</v>
      </c>
      <c r="G440" s="25">
        <v>0</v>
      </c>
      <c r="H440" s="25">
        <v>0</v>
      </c>
      <c r="I440" s="25">
        <v>1</v>
      </c>
      <c r="J440" s="25">
        <v>0</v>
      </c>
      <c r="K440" s="25">
        <v>0</v>
      </c>
      <c r="L440" s="25"/>
    </row>
    <row r="441" spans="2:12" ht="13.8" x14ac:dyDescent="0.25">
      <c r="B441" s="25">
        <v>1440</v>
      </c>
      <c r="C441" s="27">
        <v>44531</v>
      </c>
      <c r="D441" s="25">
        <v>1490000</v>
      </c>
      <c r="E441" s="25">
        <v>252</v>
      </c>
      <c r="F441" s="25">
        <v>3</v>
      </c>
      <c r="G441" s="25">
        <v>0</v>
      </c>
      <c r="H441" s="25">
        <v>0</v>
      </c>
      <c r="I441" s="25">
        <v>1</v>
      </c>
      <c r="J441" s="25">
        <v>0</v>
      </c>
      <c r="K441" s="25">
        <v>0</v>
      </c>
      <c r="L441" s="25"/>
    </row>
    <row r="442" spans="2:12" ht="13.8" x14ac:dyDescent="0.25">
      <c r="B442" s="25">
        <v>1441</v>
      </c>
      <c r="C442" s="27">
        <v>44531</v>
      </c>
      <c r="D442" s="25">
        <v>1400000</v>
      </c>
      <c r="E442" s="25">
        <v>137</v>
      </c>
      <c r="F442" s="25">
        <v>2</v>
      </c>
      <c r="G442" s="25">
        <v>1</v>
      </c>
      <c r="H442" s="25">
        <v>1</v>
      </c>
      <c r="I442" s="25">
        <v>0</v>
      </c>
      <c r="J442" s="25">
        <v>1</v>
      </c>
      <c r="K442" s="25">
        <v>0</v>
      </c>
      <c r="L442" s="25"/>
    </row>
    <row r="443" spans="2:12" ht="13.8" x14ac:dyDescent="0.25">
      <c r="B443" s="25">
        <v>1442</v>
      </c>
      <c r="C443" s="27">
        <v>44532</v>
      </c>
      <c r="D443" s="25">
        <v>1510000</v>
      </c>
      <c r="E443" s="25">
        <v>199</v>
      </c>
      <c r="F443" s="25">
        <v>3</v>
      </c>
      <c r="G443" s="25">
        <v>0</v>
      </c>
      <c r="H443" s="25">
        <v>0</v>
      </c>
      <c r="I443" s="25">
        <v>0</v>
      </c>
      <c r="J443" s="25">
        <v>0</v>
      </c>
      <c r="K443" s="25">
        <v>1</v>
      </c>
      <c r="L443" s="25"/>
    </row>
    <row r="444" spans="2:12" ht="13.8" x14ac:dyDescent="0.25">
      <c r="B444" s="25">
        <v>1443</v>
      </c>
      <c r="C444" s="27">
        <v>44532</v>
      </c>
      <c r="D444" s="25">
        <v>1400000</v>
      </c>
      <c r="E444" s="25">
        <v>262</v>
      </c>
      <c r="F444" s="25">
        <v>4</v>
      </c>
      <c r="G444" s="25">
        <v>0</v>
      </c>
      <c r="H444" s="25">
        <v>1</v>
      </c>
      <c r="I444" s="25">
        <v>0</v>
      </c>
      <c r="J444" s="25">
        <v>0</v>
      </c>
      <c r="K444" s="25">
        <v>0</v>
      </c>
      <c r="L444" s="25"/>
    </row>
    <row r="445" spans="2:12" ht="13.8" x14ac:dyDescent="0.25">
      <c r="B445" s="25">
        <v>1444</v>
      </c>
      <c r="C445" s="27">
        <v>44533</v>
      </c>
      <c r="D445" s="25">
        <v>890000</v>
      </c>
      <c r="E445" s="25">
        <v>147</v>
      </c>
      <c r="F445" s="25">
        <v>2</v>
      </c>
      <c r="G445" s="25">
        <v>0</v>
      </c>
      <c r="H445" s="25">
        <v>0</v>
      </c>
      <c r="I445" s="25">
        <v>1</v>
      </c>
      <c r="J445" s="25">
        <v>0</v>
      </c>
      <c r="K445" s="25">
        <v>0</v>
      </c>
      <c r="L445" s="25"/>
    </row>
    <row r="446" spans="2:12" ht="13.8" x14ac:dyDescent="0.25">
      <c r="B446" s="25">
        <v>1445</v>
      </c>
      <c r="C446" s="27">
        <v>44533</v>
      </c>
      <c r="D446" s="25">
        <v>1550000</v>
      </c>
      <c r="E446" s="25">
        <v>186</v>
      </c>
      <c r="F446" s="25">
        <v>4</v>
      </c>
      <c r="G446" s="25">
        <v>1</v>
      </c>
      <c r="H446" s="25">
        <v>1</v>
      </c>
      <c r="I446" s="25">
        <v>0</v>
      </c>
      <c r="J446" s="25">
        <v>0</v>
      </c>
      <c r="K446" s="25">
        <v>1</v>
      </c>
      <c r="L446" s="25"/>
    </row>
    <row r="447" spans="2:12" ht="13.8" x14ac:dyDescent="0.25">
      <c r="B447" s="25">
        <v>1446</v>
      </c>
      <c r="C447" s="27">
        <v>44534</v>
      </c>
      <c r="D447" s="25">
        <v>2670000</v>
      </c>
      <c r="E447" s="25">
        <v>264</v>
      </c>
      <c r="F447" s="25">
        <v>3</v>
      </c>
      <c r="G447" s="25">
        <v>1</v>
      </c>
      <c r="H447" s="25">
        <v>1</v>
      </c>
      <c r="I447" s="25">
        <v>0</v>
      </c>
      <c r="J447" s="25">
        <v>1</v>
      </c>
      <c r="K447" s="25">
        <v>0</v>
      </c>
      <c r="L447" s="25"/>
    </row>
    <row r="448" spans="2:12" ht="13.8" x14ac:dyDescent="0.25">
      <c r="B448" s="25">
        <v>1447</v>
      </c>
      <c r="C448" s="27">
        <v>44534</v>
      </c>
      <c r="D448" s="25">
        <v>1400000</v>
      </c>
      <c r="E448" s="25">
        <v>245</v>
      </c>
      <c r="F448" s="25">
        <v>4</v>
      </c>
      <c r="G448" s="25">
        <v>0</v>
      </c>
      <c r="H448" s="25">
        <v>1</v>
      </c>
      <c r="I448" s="25">
        <v>0</v>
      </c>
      <c r="J448" s="25">
        <v>0</v>
      </c>
      <c r="K448" s="25">
        <v>0</v>
      </c>
      <c r="L448" s="25"/>
    </row>
    <row r="449" spans="2:12" ht="13.8" x14ac:dyDescent="0.25">
      <c r="B449" s="25">
        <v>1448</v>
      </c>
      <c r="C449" s="27">
        <v>44534</v>
      </c>
      <c r="D449" s="25">
        <v>2280000</v>
      </c>
      <c r="E449" s="25">
        <v>210</v>
      </c>
      <c r="F449" s="25">
        <v>3</v>
      </c>
      <c r="G449" s="25">
        <v>0</v>
      </c>
      <c r="H449" s="25">
        <v>0</v>
      </c>
      <c r="I449" s="25">
        <v>1</v>
      </c>
      <c r="J449" s="25">
        <v>1</v>
      </c>
      <c r="K449" s="25">
        <v>0</v>
      </c>
      <c r="L449" s="25"/>
    </row>
    <row r="450" spans="2:12" ht="13.8" x14ac:dyDescent="0.25">
      <c r="B450" s="25">
        <v>1449</v>
      </c>
      <c r="C450" s="27">
        <v>44534</v>
      </c>
      <c r="D450" s="25">
        <v>1230000</v>
      </c>
      <c r="E450" s="25">
        <v>224</v>
      </c>
      <c r="F450" s="25">
        <v>3</v>
      </c>
      <c r="G450" s="25">
        <v>1</v>
      </c>
      <c r="H450" s="25">
        <v>1</v>
      </c>
      <c r="I450" s="25">
        <v>0</v>
      </c>
      <c r="J450" s="25">
        <v>0</v>
      </c>
      <c r="K450" s="25">
        <v>0</v>
      </c>
      <c r="L450" s="25"/>
    </row>
    <row r="451" spans="2:12" ht="13.8" x14ac:dyDescent="0.25">
      <c r="B451" s="25">
        <v>1450</v>
      </c>
      <c r="C451" s="27">
        <v>44535</v>
      </c>
      <c r="D451" s="25">
        <v>2100000</v>
      </c>
      <c r="E451" s="25">
        <v>210</v>
      </c>
      <c r="F451" s="25">
        <v>4</v>
      </c>
      <c r="G451" s="25">
        <v>0</v>
      </c>
      <c r="H451" s="25">
        <v>1</v>
      </c>
      <c r="I451" s="25">
        <v>0</v>
      </c>
      <c r="J451" s="25">
        <v>1</v>
      </c>
      <c r="K451" s="25">
        <v>0</v>
      </c>
      <c r="L451" s="25"/>
    </row>
    <row r="452" spans="2:12" ht="13.8" x14ac:dyDescent="0.25">
      <c r="B452" s="25">
        <v>1451</v>
      </c>
      <c r="C452" s="27">
        <v>44536</v>
      </c>
      <c r="D452" s="25">
        <v>1340000</v>
      </c>
      <c r="E452" s="25">
        <v>161</v>
      </c>
      <c r="F452" s="25">
        <v>4</v>
      </c>
      <c r="G452" s="25">
        <v>0</v>
      </c>
      <c r="H452" s="25">
        <v>0</v>
      </c>
      <c r="I452" s="25">
        <v>0</v>
      </c>
      <c r="J452" s="25">
        <v>0</v>
      </c>
      <c r="K452" s="25">
        <v>1</v>
      </c>
      <c r="L452" s="25"/>
    </row>
    <row r="453" spans="2:12" ht="13.8" x14ac:dyDescent="0.25">
      <c r="B453" s="25">
        <v>1452</v>
      </c>
      <c r="C453" s="27">
        <v>44537</v>
      </c>
      <c r="D453" s="25">
        <v>1610000</v>
      </c>
      <c r="E453" s="25">
        <v>188</v>
      </c>
      <c r="F453" s="25">
        <v>2</v>
      </c>
      <c r="G453" s="25">
        <v>0</v>
      </c>
      <c r="H453" s="25">
        <v>1</v>
      </c>
      <c r="I453" s="25">
        <v>0</v>
      </c>
      <c r="J453" s="25">
        <v>0</v>
      </c>
      <c r="K453" s="25">
        <v>1</v>
      </c>
      <c r="L453" s="25"/>
    </row>
    <row r="454" spans="2:12" ht="13.8" x14ac:dyDescent="0.25">
      <c r="B454" s="25">
        <v>1453</v>
      </c>
      <c r="C454" s="27">
        <v>44537</v>
      </c>
      <c r="D454" s="25">
        <v>2760000</v>
      </c>
      <c r="E454" s="25">
        <v>267</v>
      </c>
      <c r="F454" s="25">
        <v>3</v>
      </c>
      <c r="G454" s="25">
        <v>0</v>
      </c>
      <c r="H454" s="25">
        <v>1</v>
      </c>
      <c r="I454" s="25">
        <v>0</v>
      </c>
      <c r="J454" s="25">
        <v>1</v>
      </c>
      <c r="K454" s="25">
        <v>0</v>
      </c>
      <c r="L454" s="25"/>
    </row>
    <row r="455" spans="2:12" ht="13.8" x14ac:dyDescent="0.25">
      <c r="B455" s="25">
        <v>1454</v>
      </c>
      <c r="C455" s="27">
        <v>44537</v>
      </c>
      <c r="D455" s="25">
        <v>730000</v>
      </c>
      <c r="E455" s="25">
        <v>143</v>
      </c>
      <c r="F455" s="25">
        <v>3</v>
      </c>
      <c r="G455" s="25">
        <v>0</v>
      </c>
      <c r="H455" s="25">
        <v>0</v>
      </c>
      <c r="I455" s="25">
        <v>0</v>
      </c>
      <c r="J455" s="25">
        <v>0</v>
      </c>
      <c r="K455" s="25">
        <v>0</v>
      </c>
      <c r="L455" s="25"/>
    </row>
    <row r="456" spans="2:12" ht="13.8" x14ac:dyDescent="0.25">
      <c r="B456" s="25">
        <v>1455</v>
      </c>
      <c r="C456" s="27">
        <v>44538</v>
      </c>
      <c r="D456" s="25">
        <v>2030000</v>
      </c>
      <c r="E456" s="25">
        <v>193</v>
      </c>
      <c r="F456" s="25">
        <v>4</v>
      </c>
      <c r="G456" s="25">
        <v>0</v>
      </c>
      <c r="H456" s="25">
        <v>1</v>
      </c>
      <c r="I456" s="25">
        <v>0</v>
      </c>
      <c r="J456" s="25">
        <v>1</v>
      </c>
      <c r="K456" s="25">
        <v>0</v>
      </c>
      <c r="L456" s="25"/>
    </row>
    <row r="457" spans="2:12" ht="13.8" x14ac:dyDescent="0.25">
      <c r="B457" s="25">
        <v>1456</v>
      </c>
      <c r="C457" s="27">
        <v>44538</v>
      </c>
      <c r="D457" s="25">
        <v>1340000</v>
      </c>
      <c r="E457" s="25">
        <v>154</v>
      </c>
      <c r="F457" s="25">
        <v>4</v>
      </c>
      <c r="G457" s="25">
        <v>1</v>
      </c>
      <c r="H457" s="25">
        <v>0</v>
      </c>
      <c r="I457" s="25">
        <v>1</v>
      </c>
      <c r="J457" s="25">
        <v>0</v>
      </c>
      <c r="K457" s="25">
        <v>1</v>
      </c>
      <c r="L457" s="25"/>
    </row>
    <row r="458" spans="2:12" ht="13.8" x14ac:dyDescent="0.25">
      <c r="B458" s="25">
        <v>1457</v>
      </c>
      <c r="C458" s="27">
        <v>44538</v>
      </c>
      <c r="D458" s="25">
        <v>1430000</v>
      </c>
      <c r="E458" s="25">
        <v>140</v>
      </c>
      <c r="F458" s="25">
        <v>2</v>
      </c>
      <c r="G458" s="25">
        <v>0</v>
      </c>
      <c r="H458" s="25">
        <v>0</v>
      </c>
      <c r="I458" s="25">
        <v>1</v>
      </c>
      <c r="J458" s="25">
        <v>1</v>
      </c>
      <c r="K458" s="25">
        <v>0</v>
      </c>
      <c r="L458" s="25"/>
    </row>
    <row r="459" spans="2:12" ht="13.8" x14ac:dyDescent="0.25">
      <c r="B459" s="25">
        <v>1458</v>
      </c>
      <c r="C459" s="27">
        <v>44541</v>
      </c>
      <c r="D459" s="25">
        <v>1470000</v>
      </c>
      <c r="E459" s="25">
        <v>258</v>
      </c>
      <c r="F459" s="25">
        <v>4</v>
      </c>
      <c r="G459" s="25">
        <v>1</v>
      </c>
      <c r="H459" s="25">
        <v>1</v>
      </c>
      <c r="I459" s="25">
        <v>0</v>
      </c>
      <c r="J459" s="25">
        <v>0</v>
      </c>
      <c r="K459" s="25">
        <v>0</v>
      </c>
      <c r="L459" s="25"/>
    </row>
    <row r="460" spans="2:12" ht="13.8" x14ac:dyDescent="0.25">
      <c r="B460" s="25">
        <v>1459</v>
      </c>
      <c r="C460" s="27">
        <v>44542</v>
      </c>
      <c r="D460" s="25">
        <v>2250000</v>
      </c>
      <c r="E460" s="25">
        <v>264</v>
      </c>
      <c r="F460" s="25">
        <v>4</v>
      </c>
      <c r="G460" s="25">
        <v>1</v>
      </c>
      <c r="H460" s="25">
        <v>0</v>
      </c>
      <c r="I460" s="25">
        <v>1</v>
      </c>
      <c r="J460" s="25">
        <v>0</v>
      </c>
      <c r="K460" s="25">
        <v>1</v>
      </c>
      <c r="L460" s="25"/>
    </row>
    <row r="461" spans="2:12" ht="13.8" x14ac:dyDescent="0.25">
      <c r="B461" s="25">
        <v>1460</v>
      </c>
      <c r="C461" s="27">
        <v>44542</v>
      </c>
      <c r="D461" s="25">
        <v>1120000</v>
      </c>
      <c r="E461" s="25">
        <v>135</v>
      </c>
      <c r="F461" s="25">
        <v>2</v>
      </c>
      <c r="G461" s="25">
        <v>0</v>
      </c>
      <c r="H461" s="25">
        <v>1</v>
      </c>
      <c r="I461" s="25">
        <v>0</v>
      </c>
      <c r="J461" s="25">
        <v>0</v>
      </c>
      <c r="K461" s="25">
        <v>1</v>
      </c>
      <c r="L461" s="25"/>
    </row>
    <row r="462" spans="2:12" ht="13.8" x14ac:dyDescent="0.25">
      <c r="B462" s="25">
        <v>1461</v>
      </c>
      <c r="C462" s="27">
        <v>44542</v>
      </c>
      <c r="D462" s="25">
        <v>1510000</v>
      </c>
      <c r="E462" s="25">
        <v>187</v>
      </c>
      <c r="F462" s="25">
        <v>3</v>
      </c>
      <c r="G462" s="25">
        <v>0</v>
      </c>
      <c r="H462" s="25">
        <v>1</v>
      </c>
      <c r="I462" s="25">
        <v>0</v>
      </c>
      <c r="J462" s="25">
        <v>0</v>
      </c>
      <c r="K462" s="25">
        <v>1</v>
      </c>
      <c r="L462" s="25"/>
    </row>
    <row r="463" spans="2:12" ht="13.8" x14ac:dyDescent="0.25">
      <c r="B463" s="25">
        <v>1462</v>
      </c>
      <c r="C463" s="27">
        <v>44542</v>
      </c>
      <c r="D463" s="25">
        <v>1250000</v>
      </c>
      <c r="E463" s="25">
        <v>232</v>
      </c>
      <c r="F463" s="25">
        <v>4</v>
      </c>
      <c r="G463" s="25">
        <v>0</v>
      </c>
      <c r="H463" s="25">
        <v>0</v>
      </c>
      <c r="I463" s="25">
        <v>0</v>
      </c>
      <c r="J463" s="25">
        <v>0</v>
      </c>
      <c r="K463" s="25">
        <v>0</v>
      </c>
      <c r="L463" s="25"/>
    </row>
    <row r="464" spans="2:12" ht="13.8" x14ac:dyDescent="0.25">
      <c r="B464" s="25">
        <v>1463</v>
      </c>
      <c r="C464" s="27">
        <v>44543</v>
      </c>
      <c r="D464" s="25">
        <v>830000</v>
      </c>
      <c r="E464" s="25">
        <v>155</v>
      </c>
      <c r="F464" s="25">
        <v>2</v>
      </c>
      <c r="G464" s="25">
        <v>1</v>
      </c>
      <c r="H464" s="25">
        <v>0</v>
      </c>
      <c r="I464" s="25">
        <v>0</v>
      </c>
      <c r="J464" s="25">
        <v>0</v>
      </c>
      <c r="K464" s="25">
        <v>0</v>
      </c>
      <c r="L464" s="25"/>
    </row>
    <row r="465" spans="2:12" ht="13.8" x14ac:dyDescent="0.25">
      <c r="B465" s="25">
        <v>1464</v>
      </c>
      <c r="C465" s="27">
        <v>44544</v>
      </c>
      <c r="D465" s="25">
        <v>2890000</v>
      </c>
      <c r="E465" s="25">
        <v>267</v>
      </c>
      <c r="F465" s="25">
        <v>3</v>
      </c>
      <c r="G465" s="25">
        <v>1</v>
      </c>
      <c r="H465" s="25">
        <v>0</v>
      </c>
      <c r="I465" s="25">
        <v>1</v>
      </c>
      <c r="J465" s="25">
        <v>1</v>
      </c>
      <c r="K465" s="25">
        <v>0</v>
      </c>
      <c r="L465" s="25"/>
    </row>
    <row r="466" spans="2:12" ht="13.8" x14ac:dyDescent="0.25">
      <c r="B466" s="25">
        <v>1465</v>
      </c>
      <c r="C466" s="27">
        <v>44546</v>
      </c>
      <c r="D466" s="25">
        <v>1540000</v>
      </c>
      <c r="E466" s="25">
        <v>265</v>
      </c>
      <c r="F466" s="25">
        <v>4</v>
      </c>
      <c r="G466" s="25">
        <v>1</v>
      </c>
      <c r="H466" s="25">
        <v>0</v>
      </c>
      <c r="I466" s="25">
        <v>1</v>
      </c>
      <c r="J466" s="25">
        <v>0</v>
      </c>
      <c r="K466" s="25">
        <v>0</v>
      </c>
      <c r="L466" s="25"/>
    </row>
    <row r="467" spans="2:12" ht="13.8" x14ac:dyDescent="0.25">
      <c r="B467" s="25">
        <v>1466</v>
      </c>
      <c r="C467" s="27">
        <v>44547</v>
      </c>
      <c r="D467" s="25">
        <v>2800000</v>
      </c>
      <c r="E467" s="25">
        <v>270</v>
      </c>
      <c r="F467" s="25">
        <v>4</v>
      </c>
      <c r="G467" s="25">
        <v>0</v>
      </c>
      <c r="H467" s="25">
        <v>1</v>
      </c>
      <c r="I467" s="25">
        <v>0</v>
      </c>
      <c r="J467" s="25">
        <v>1</v>
      </c>
      <c r="K467" s="25">
        <v>0</v>
      </c>
      <c r="L467" s="25"/>
    </row>
    <row r="468" spans="2:12" ht="13.8" x14ac:dyDescent="0.25">
      <c r="B468" s="25">
        <v>1467</v>
      </c>
      <c r="C468" s="27">
        <v>44548</v>
      </c>
      <c r="D468" s="25">
        <v>1960000</v>
      </c>
      <c r="E468" s="25">
        <v>228</v>
      </c>
      <c r="F468" s="25">
        <v>4</v>
      </c>
      <c r="G468" s="25">
        <v>1</v>
      </c>
      <c r="H468" s="25">
        <v>1</v>
      </c>
      <c r="I468" s="25">
        <v>0</v>
      </c>
      <c r="J468" s="25">
        <v>0</v>
      </c>
      <c r="K468" s="25">
        <v>1</v>
      </c>
      <c r="L468" s="25"/>
    </row>
    <row r="469" spans="2:12" ht="13.8" x14ac:dyDescent="0.25">
      <c r="B469" s="25">
        <v>1468</v>
      </c>
      <c r="C469" s="27">
        <v>44548</v>
      </c>
      <c r="D469" s="25">
        <v>1530000</v>
      </c>
      <c r="E469" s="25">
        <v>272</v>
      </c>
      <c r="F469" s="25">
        <v>4</v>
      </c>
      <c r="G469" s="25">
        <v>1</v>
      </c>
      <c r="H469" s="25">
        <v>0</v>
      </c>
      <c r="I469" s="25">
        <v>0</v>
      </c>
      <c r="J469" s="25">
        <v>0</v>
      </c>
      <c r="K469" s="25">
        <v>0</v>
      </c>
      <c r="L469" s="25"/>
    </row>
    <row r="470" spans="2:12" ht="13.8" x14ac:dyDescent="0.25">
      <c r="B470" s="25">
        <v>1469</v>
      </c>
      <c r="C470" s="27">
        <v>44549</v>
      </c>
      <c r="D470" s="25">
        <v>1430000</v>
      </c>
      <c r="E470" s="25">
        <v>261</v>
      </c>
      <c r="F470" s="25">
        <v>4</v>
      </c>
      <c r="G470" s="25">
        <v>1</v>
      </c>
      <c r="H470" s="25">
        <v>0</v>
      </c>
      <c r="I470" s="25">
        <v>0</v>
      </c>
      <c r="J470" s="25">
        <v>0</v>
      </c>
      <c r="K470" s="25">
        <v>0</v>
      </c>
      <c r="L470" s="25"/>
    </row>
    <row r="471" spans="2:12" ht="13.8" x14ac:dyDescent="0.25">
      <c r="B471" s="25">
        <v>1470</v>
      </c>
      <c r="C471" s="27">
        <v>44549</v>
      </c>
      <c r="D471" s="25">
        <v>890000</v>
      </c>
      <c r="E471" s="25">
        <v>165</v>
      </c>
      <c r="F471" s="25">
        <v>3</v>
      </c>
      <c r="G471" s="25">
        <v>0</v>
      </c>
      <c r="H471" s="25">
        <v>0</v>
      </c>
      <c r="I471" s="25">
        <v>0</v>
      </c>
      <c r="J471" s="25">
        <v>0</v>
      </c>
      <c r="K471" s="25">
        <v>0</v>
      </c>
      <c r="L471" s="25"/>
    </row>
    <row r="472" spans="2:12" ht="13.8" x14ac:dyDescent="0.25">
      <c r="B472" s="25">
        <v>1471</v>
      </c>
      <c r="C472" s="27">
        <v>44550</v>
      </c>
      <c r="D472" s="25">
        <v>1980000</v>
      </c>
      <c r="E472" s="25">
        <v>244</v>
      </c>
      <c r="F472" s="25">
        <v>3</v>
      </c>
      <c r="G472" s="25">
        <v>0</v>
      </c>
      <c r="H472" s="25">
        <v>0</v>
      </c>
      <c r="I472" s="25">
        <v>0</v>
      </c>
      <c r="J472" s="25">
        <v>0</v>
      </c>
      <c r="K472" s="25">
        <v>1</v>
      </c>
      <c r="L472" s="25"/>
    </row>
    <row r="473" spans="2:12" ht="13.8" x14ac:dyDescent="0.25">
      <c r="B473" s="25">
        <v>1472</v>
      </c>
      <c r="C473" s="27">
        <v>44550</v>
      </c>
      <c r="D473" s="25">
        <v>1380000</v>
      </c>
      <c r="E473" s="25">
        <v>248</v>
      </c>
      <c r="F473" s="25">
        <v>4</v>
      </c>
      <c r="G473" s="25">
        <v>1</v>
      </c>
      <c r="H473" s="25">
        <v>0</v>
      </c>
      <c r="I473" s="25">
        <v>0</v>
      </c>
      <c r="J473" s="25">
        <v>0</v>
      </c>
      <c r="K473" s="25">
        <v>0</v>
      </c>
      <c r="L473" s="25"/>
    </row>
    <row r="474" spans="2:12" ht="13.8" x14ac:dyDescent="0.25">
      <c r="B474" s="25">
        <v>1473</v>
      </c>
      <c r="C474" s="27">
        <v>44551</v>
      </c>
      <c r="D474" s="25">
        <v>1140000</v>
      </c>
      <c r="E474" s="25">
        <v>207</v>
      </c>
      <c r="F474" s="25">
        <v>3</v>
      </c>
      <c r="G474" s="25">
        <v>1</v>
      </c>
      <c r="H474" s="25">
        <v>1</v>
      </c>
      <c r="I474" s="25">
        <v>0</v>
      </c>
      <c r="J474" s="25">
        <v>0</v>
      </c>
      <c r="K474" s="25">
        <v>0</v>
      </c>
      <c r="L474" s="25"/>
    </row>
    <row r="475" spans="2:12" ht="13.8" x14ac:dyDescent="0.25">
      <c r="B475" s="25">
        <v>1474</v>
      </c>
      <c r="C475" s="27">
        <v>44552</v>
      </c>
      <c r="D475" s="25">
        <v>2600000</v>
      </c>
      <c r="E475" s="25">
        <v>250</v>
      </c>
      <c r="F475" s="25">
        <v>3</v>
      </c>
      <c r="G475" s="25">
        <v>1</v>
      </c>
      <c r="H475" s="25">
        <v>0</v>
      </c>
      <c r="I475" s="25">
        <v>0</v>
      </c>
      <c r="J475" s="25">
        <v>1</v>
      </c>
      <c r="K475" s="25">
        <v>0</v>
      </c>
      <c r="L475" s="25"/>
    </row>
    <row r="476" spans="2:12" ht="13.8" x14ac:dyDescent="0.25">
      <c r="B476" s="25">
        <v>1475</v>
      </c>
      <c r="C476" s="27">
        <v>44553</v>
      </c>
      <c r="D476" s="25">
        <v>1200000</v>
      </c>
      <c r="E476" s="25">
        <v>146</v>
      </c>
      <c r="F476" s="25">
        <v>2</v>
      </c>
      <c r="G476" s="25">
        <v>0</v>
      </c>
      <c r="H476" s="25">
        <v>0</v>
      </c>
      <c r="I476" s="25">
        <v>0</v>
      </c>
      <c r="J476" s="25">
        <v>0</v>
      </c>
      <c r="K476" s="25">
        <v>1</v>
      </c>
      <c r="L476" s="25"/>
    </row>
    <row r="477" spans="2:12" ht="13.8" x14ac:dyDescent="0.25">
      <c r="B477" s="25">
        <v>1476</v>
      </c>
      <c r="C477" s="27">
        <v>44554</v>
      </c>
      <c r="D477" s="25">
        <v>2580000</v>
      </c>
      <c r="E477" s="25">
        <v>262</v>
      </c>
      <c r="F477" s="25">
        <v>3</v>
      </c>
      <c r="G477" s="25">
        <v>0</v>
      </c>
      <c r="H477" s="25">
        <v>0</v>
      </c>
      <c r="I477" s="25">
        <v>0</v>
      </c>
      <c r="J477" s="25">
        <v>1</v>
      </c>
      <c r="K477" s="25">
        <v>0</v>
      </c>
      <c r="L477" s="25"/>
    </row>
    <row r="478" spans="2:12" ht="13.8" x14ac:dyDescent="0.25">
      <c r="B478" s="25">
        <v>1477</v>
      </c>
      <c r="C478" s="27">
        <v>44555</v>
      </c>
      <c r="D478" s="25">
        <v>860000</v>
      </c>
      <c r="E478" s="25">
        <v>151</v>
      </c>
      <c r="F478" s="25">
        <v>3</v>
      </c>
      <c r="G478" s="25">
        <v>0</v>
      </c>
      <c r="H478" s="25">
        <v>0</v>
      </c>
      <c r="I478" s="25">
        <v>0</v>
      </c>
      <c r="J478" s="25">
        <v>0</v>
      </c>
      <c r="K478" s="25">
        <v>0</v>
      </c>
      <c r="L478" s="25"/>
    </row>
    <row r="479" spans="2:12" ht="13.8" x14ac:dyDescent="0.25">
      <c r="B479" s="25">
        <v>1478</v>
      </c>
      <c r="C479" s="27">
        <v>44555</v>
      </c>
      <c r="D479" s="25">
        <v>1870000</v>
      </c>
      <c r="E479" s="25">
        <v>222</v>
      </c>
      <c r="F479" s="25">
        <v>3</v>
      </c>
      <c r="G479" s="25">
        <v>0</v>
      </c>
      <c r="H479" s="25">
        <v>0</v>
      </c>
      <c r="I479" s="25">
        <v>1</v>
      </c>
      <c r="J479" s="25">
        <v>0</v>
      </c>
      <c r="K479" s="25">
        <v>1</v>
      </c>
      <c r="L479" s="25"/>
    </row>
    <row r="480" spans="2:12" ht="13.8" x14ac:dyDescent="0.25">
      <c r="B480" s="25">
        <v>1479</v>
      </c>
      <c r="C480" s="27">
        <v>44555</v>
      </c>
      <c r="D480" s="25">
        <v>1130000</v>
      </c>
      <c r="E480" s="25">
        <v>192</v>
      </c>
      <c r="F480" s="25">
        <v>3</v>
      </c>
      <c r="G480" s="25">
        <v>1</v>
      </c>
      <c r="H480" s="25">
        <v>0</v>
      </c>
      <c r="I480" s="25">
        <v>1</v>
      </c>
      <c r="J480" s="25">
        <v>0</v>
      </c>
      <c r="K480" s="25">
        <v>0</v>
      </c>
      <c r="L480" s="25"/>
    </row>
    <row r="481" spans="2:12" ht="13.8" x14ac:dyDescent="0.25">
      <c r="B481" s="25">
        <v>1480</v>
      </c>
      <c r="C481" s="27">
        <v>44556</v>
      </c>
      <c r="D481" s="25">
        <v>1980000</v>
      </c>
      <c r="E481" s="25">
        <v>202</v>
      </c>
      <c r="F481" s="25">
        <v>3</v>
      </c>
      <c r="G481" s="25">
        <v>0</v>
      </c>
      <c r="H481" s="25">
        <v>1</v>
      </c>
      <c r="I481" s="25">
        <v>0</v>
      </c>
      <c r="J481" s="25">
        <v>1</v>
      </c>
      <c r="K481" s="25">
        <v>0</v>
      </c>
      <c r="L481" s="25"/>
    </row>
    <row r="482" spans="2:12" ht="13.8" x14ac:dyDescent="0.25">
      <c r="B482" s="25">
        <v>1481</v>
      </c>
      <c r="C482" s="27">
        <v>44556</v>
      </c>
      <c r="D482" s="25">
        <v>1660000</v>
      </c>
      <c r="E482" s="25">
        <v>155</v>
      </c>
      <c r="F482" s="25">
        <v>3</v>
      </c>
      <c r="G482" s="25">
        <v>1</v>
      </c>
      <c r="H482" s="25">
        <v>1</v>
      </c>
      <c r="I482" s="25">
        <v>0</v>
      </c>
      <c r="J482" s="25">
        <v>1</v>
      </c>
      <c r="K482" s="25">
        <v>0</v>
      </c>
      <c r="L482" s="25"/>
    </row>
    <row r="483" spans="2:12" ht="13.8" x14ac:dyDescent="0.25">
      <c r="B483" s="25">
        <v>1482</v>
      </c>
      <c r="C483" s="27">
        <v>44557</v>
      </c>
      <c r="D483" s="25">
        <v>1280000</v>
      </c>
      <c r="E483" s="25">
        <v>216</v>
      </c>
      <c r="F483" s="25">
        <v>3</v>
      </c>
      <c r="G483" s="25">
        <v>0</v>
      </c>
      <c r="H483" s="25">
        <v>0</v>
      </c>
      <c r="I483" s="25">
        <v>1</v>
      </c>
      <c r="J483" s="25">
        <v>0</v>
      </c>
      <c r="K483" s="25">
        <v>0</v>
      </c>
      <c r="L483" s="25"/>
    </row>
    <row r="484" spans="2:12" ht="13.8" x14ac:dyDescent="0.25">
      <c r="B484" s="25">
        <v>1483</v>
      </c>
      <c r="C484" s="27">
        <v>44557</v>
      </c>
      <c r="D484" s="25">
        <v>1670000</v>
      </c>
      <c r="E484" s="25">
        <v>151</v>
      </c>
      <c r="F484" s="25">
        <v>4</v>
      </c>
      <c r="G484" s="25">
        <v>0</v>
      </c>
      <c r="H484" s="25">
        <v>0</v>
      </c>
      <c r="I484" s="25">
        <v>1</v>
      </c>
      <c r="J484" s="25">
        <v>1</v>
      </c>
      <c r="K484" s="25">
        <v>0</v>
      </c>
      <c r="L484" s="25"/>
    </row>
    <row r="485" spans="2:12" ht="13.8" x14ac:dyDescent="0.25">
      <c r="B485" s="25">
        <v>1484</v>
      </c>
      <c r="C485" s="27">
        <v>44559</v>
      </c>
      <c r="D485" s="25">
        <v>1730000</v>
      </c>
      <c r="E485" s="25">
        <v>221</v>
      </c>
      <c r="F485" s="25">
        <v>4</v>
      </c>
      <c r="G485" s="25">
        <v>0</v>
      </c>
      <c r="H485" s="25">
        <v>0</v>
      </c>
      <c r="I485" s="25">
        <v>0</v>
      </c>
      <c r="J485" s="25">
        <v>0</v>
      </c>
      <c r="K485" s="25">
        <v>1</v>
      </c>
      <c r="L485" s="25"/>
    </row>
    <row r="486" spans="2:12" ht="13.8" x14ac:dyDescent="0.25">
      <c r="B486" s="25">
        <v>1485</v>
      </c>
      <c r="C486" s="27">
        <v>44559</v>
      </c>
      <c r="D486" s="25">
        <v>1170000</v>
      </c>
      <c r="E486" s="25">
        <v>187</v>
      </c>
      <c r="F486" s="25">
        <v>3</v>
      </c>
      <c r="G486" s="25">
        <v>0</v>
      </c>
      <c r="H486" s="25">
        <v>0</v>
      </c>
      <c r="I486" s="25">
        <v>1</v>
      </c>
      <c r="J486" s="25">
        <v>0</v>
      </c>
      <c r="K486" s="25">
        <v>0</v>
      </c>
      <c r="L486" s="25"/>
    </row>
    <row r="487" spans="2:12" ht="13.8" x14ac:dyDescent="0.25">
      <c r="B487" s="25">
        <v>1486</v>
      </c>
      <c r="C487" s="27">
        <v>44559</v>
      </c>
      <c r="D487" s="25">
        <v>1440000</v>
      </c>
      <c r="E487" s="25">
        <v>253</v>
      </c>
      <c r="F487" s="25">
        <v>3</v>
      </c>
      <c r="G487" s="25">
        <v>0</v>
      </c>
      <c r="H487" s="25">
        <v>1</v>
      </c>
      <c r="I487" s="25">
        <v>0</v>
      </c>
      <c r="J487" s="25">
        <v>0</v>
      </c>
      <c r="K487" s="25">
        <v>0</v>
      </c>
      <c r="L487" s="25"/>
    </row>
    <row r="488" spans="2:12" ht="13.8" x14ac:dyDescent="0.25">
      <c r="B488" s="25">
        <v>1487</v>
      </c>
      <c r="C488" s="27">
        <v>44559</v>
      </c>
      <c r="D488" s="25">
        <v>1530000</v>
      </c>
      <c r="E488" s="25">
        <v>239</v>
      </c>
      <c r="F488" s="25">
        <v>4</v>
      </c>
      <c r="G488" s="25">
        <v>1</v>
      </c>
      <c r="H488" s="25">
        <v>0</v>
      </c>
      <c r="I488" s="25">
        <v>1</v>
      </c>
      <c r="J488" s="25">
        <v>0</v>
      </c>
      <c r="K488" s="25">
        <v>0</v>
      </c>
      <c r="L488" s="25"/>
    </row>
    <row r="489" spans="2:12" ht="13.8" x14ac:dyDescent="0.25">
      <c r="B489" s="25">
        <v>1488</v>
      </c>
      <c r="C489" s="27">
        <v>44560</v>
      </c>
      <c r="D489" s="25">
        <v>2380000</v>
      </c>
      <c r="E489" s="25">
        <v>233</v>
      </c>
      <c r="F489" s="25">
        <v>4</v>
      </c>
      <c r="G489" s="25">
        <v>0</v>
      </c>
      <c r="H489" s="25">
        <v>0</v>
      </c>
      <c r="I489" s="25">
        <v>1</v>
      </c>
      <c r="J489" s="25">
        <v>1</v>
      </c>
      <c r="K489" s="25">
        <v>0</v>
      </c>
      <c r="L489" s="25"/>
    </row>
    <row r="490" spans="2:12" ht="13.8" x14ac:dyDescent="0.25">
      <c r="B490" s="25">
        <v>1489</v>
      </c>
      <c r="C490" s="27">
        <v>44561</v>
      </c>
      <c r="D490" s="25">
        <v>950000</v>
      </c>
      <c r="E490" s="25">
        <v>176</v>
      </c>
      <c r="F490" s="25">
        <v>3</v>
      </c>
      <c r="G490" s="25">
        <v>0</v>
      </c>
      <c r="H490" s="25">
        <v>0</v>
      </c>
      <c r="I490" s="25">
        <v>0</v>
      </c>
      <c r="J490" s="25">
        <v>0</v>
      </c>
      <c r="K490" s="25">
        <v>0</v>
      </c>
      <c r="L490" s="25"/>
    </row>
    <row r="491" spans="2:12" ht="13.8" x14ac:dyDescent="0.25">
      <c r="B491" s="25">
        <v>1490</v>
      </c>
      <c r="C491" s="27">
        <v>44562</v>
      </c>
      <c r="D491" s="25">
        <v>1790000</v>
      </c>
      <c r="E491" s="25">
        <v>160</v>
      </c>
      <c r="F491" s="25">
        <v>2</v>
      </c>
      <c r="G491" s="25">
        <v>0</v>
      </c>
      <c r="H491" s="25">
        <v>0</v>
      </c>
      <c r="I491" s="25">
        <v>1</v>
      </c>
      <c r="J491" s="25">
        <v>1</v>
      </c>
      <c r="K491" s="25">
        <v>0</v>
      </c>
      <c r="L491" s="25"/>
    </row>
    <row r="492" spans="2:12" ht="13.8" x14ac:dyDescent="0.25">
      <c r="B492" s="25">
        <v>1491</v>
      </c>
      <c r="C492" s="27">
        <v>44562</v>
      </c>
      <c r="D492" s="25">
        <v>1210000</v>
      </c>
      <c r="E492" s="25">
        <v>213</v>
      </c>
      <c r="F492" s="25">
        <v>3</v>
      </c>
      <c r="G492" s="25">
        <v>0</v>
      </c>
      <c r="H492" s="25">
        <v>1</v>
      </c>
      <c r="I492" s="25">
        <v>0</v>
      </c>
      <c r="J492" s="25">
        <v>0</v>
      </c>
      <c r="K492" s="25">
        <v>0</v>
      </c>
      <c r="L492" s="25"/>
    </row>
    <row r="493" spans="2:12" ht="13.8" x14ac:dyDescent="0.25">
      <c r="B493" s="25">
        <v>1492</v>
      </c>
      <c r="C493" s="27">
        <v>44564</v>
      </c>
      <c r="D493" s="25">
        <v>1790000</v>
      </c>
      <c r="E493" s="25">
        <v>216</v>
      </c>
      <c r="F493" s="25">
        <v>3</v>
      </c>
      <c r="G493" s="25">
        <v>1</v>
      </c>
      <c r="H493" s="25">
        <v>0</v>
      </c>
      <c r="I493" s="25">
        <v>0</v>
      </c>
      <c r="J493" s="25">
        <v>0</v>
      </c>
      <c r="K493" s="25">
        <v>1</v>
      </c>
      <c r="L493" s="25"/>
    </row>
    <row r="494" spans="2:12" ht="13.8" x14ac:dyDescent="0.25">
      <c r="B494" s="25">
        <v>1493</v>
      </c>
      <c r="C494" s="27">
        <v>44564</v>
      </c>
      <c r="D494" s="25">
        <v>1240000</v>
      </c>
      <c r="E494" s="25">
        <v>241</v>
      </c>
      <c r="F494" s="25">
        <v>3</v>
      </c>
      <c r="G494" s="25">
        <v>1</v>
      </c>
      <c r="H494" s="25">
        <v>0</v>
      </c>
      <c r="I494" s="25">
        <v>0</v>
      </c>
      <c r="J494" s="25">
        <v>0</v>
      </c>
      <c r="K494" s="25">
        <v>0</v>
      </c>
      <c r="L494" s="25"/>
    </row>
    <row r="495" spans="2:12" ht="13.8" x14ac:dyDescent="0.25">
      <c r="B495" s="25">
        <v>1494</v>
      </c>
      <c r="C495" s="27">
        <v>44565</v>
      </c>
      <c r="D495" s="25">
        <v>1880000</v>
      </c>
      <c r="E495" s="25">
        <v>219</v>
      </c>
      <c r="F495" s="25">
        <v>4</v>
      </c>
      <c r="G495" s="25">
        <v>1</v>
      </c>
      <c r="H495" s="25">
        <v>0</v>
      </c>
      <c r="I495" s="25">
        <v>1</v>
      </c>
      <c r="J495" s="25">
        <v>0</v>
      </c>
      <c r="K495" s="25">
        <v>1</v>
      </c>
      <c r="L495" s="25"/>
    </row>
    <row r="496" spans="2:12" ht="13.8" x14ac:dyDescent="0.25">
      <c r="B496" s="25">
        <v>1495</v>
      </c>
      <c r="C496" s="27">
        <v>44567</v>
      </c>
      <c r="D496" s="25">
        <v>1770000</v>
      </c>
      <c r="E496" s="25">
        <v>165</v>
      </c>
      <c r="F496" s="25">
        <v>3</v>
      </c>
      <c r="G496" s="25">
        <v>0</v>
      </c>
      <c r="H496" s="25">
        <v>0</v>
      </c>
      <c r="I496" s="25">
        <v>1</v>
      </c>
      <c r="J496" s="25">
        <v>1</v>
      </c>
      <c r="K496" s="25">
        <v>0</v>
      </c>
      <c r="L496" s="25"/>
    </row>
    <row r="497" spans="2:12" ht="13.8" x14ac:dyDescent="0.25">
      <c r="B497" s="25">
        <v>1496</v>
      </c>
      <c r="C497" s="27">
        <v>44567</v>
      </c>
      <c r="D497" s="25">
        <v>1310000</v>
      </c>
      <c r="E497" s="25">
        <v>224</v>
      </c>
      <c r="F497" s="25">
        <v>4</v>
      </c>
      <c r="G497" s="25">
        <v>1</v>
      </c>
      <c r="H497" s="25">
        <v>1</v>
      </c>
      <c r="I497" s="25">
        <v>0</v>
      </c>
      <c r="J497" s="25">
        <v>0</v>
      </c>
      <c r="K497" s="25">
        <v>0</v>
      </c>
      <c r="L497" s="25"/>
    </row>
    <row r="498" spans="2:12" ht="13.8" x14ac:dyDescent="0.25">
      <c r="B498" s="25">
        <v>1497</v>
      </c>
      <c r="C498" s="27">
        <v>44568</v>
      </c>
      <c r="D498" s="25">
        <v>1350000</v>
      </c>
      <c r="E498" s="25">
        <v>227</v>
      </c>
      <c r="F498" s="25">
        <v>3</v>
      </c>
      <c r="G498" s="25">
        <v>1</v>
      </c>
      <c r="H498" s="25">
        <v>0</v>
      </c>
      <c r="I498" s="25">
        <v>1</v>
      </c>
      <c r="J498" s="25">
        <v>0</v>
      </c>
      <c r="K498" s="25">
        <v>0</v>
      </c>
      <c r="L498" s="25"/>
    </row>
    <row r="499" spans="2:12" ht="13.8" x14ac:dyDescent="0.25">
      <c r="B499" s="25">
        <v>1498</v>
      </c>
      <c r="C499" s="27">
        <v>44570</v>
      </c>
      <c r="D499" s="25">
        <v>810000</v>
      </c>
      <c r="E499" s="25">
        <v>140</v>
      </c>
      <c r="F499" s="25">
        <v>3</v>
      </c>
      <c r="G499" s="25">
        <v>1</v>
      </c>
      <c r="H499" s="25">
        <v>0</v>
      </c>
      <c r="I499" s="25">
        <v>0</v>
      </c>
      <c r="J499" s="25">
        <v>0</v>
      </c>
      <c r="K499" s="25">
        <v>0</v>
      </c>
      <c r="L499" s="25"/>
    </row>
    <row r="500" spans="2:12" ht="13.8" x14ac:dyDescent="0.25">
      <c r="B500" s="25">
        <v>1499</v>
      </c>
      <c r="C500" s="27">
        <v>44570</v>
      </c>
      <c r="D500" s="25">
        <v>1580000</v>
      </c>
      <c r="E500" s="25">
        <v>268</v>
      </c>
      <c r="F500" s="25">
        <v>4</v>
      </c>
      <c r="G500" s="25">
        <v>1</v>
      </c>
      <c r="H500" s="25">
        <v>0</v>
      </c>
      <c r="I500" s="25">
        <v>1</v>
      </c>
      <c r="J500" s="25">
        <v>0</v>
      </c>
      <c r="K500" s="25">
        <v>0</v>
      </c>
      <c r="L500" s="25"/>
    </row>
    <row r="501" spans="2:12" ht="13.8" x14ac:dyDescent="0.25">
      <c r="B501" s="25">
        <v>1500</v>
      </c>
      <c r="C501" s="27">
        <v>44575</v>
      </c>
      <c r="D501" s="25">
        <v>1910000</v>
      </c>
      <c r="E501" s="25">
        <v>243</v>
      </c>
      <c r="F501" s="25">
        <v>4</v>
      </c>
      <c r="G501" s="25">
        <v>0</v>
      </c>
      <c r="H501" s="25">
        <v>0</v>
      </c>
      <c r="I501" s="25">
        <v>0</v>
      </c>
      <c r="J501" s="25">
        <v>0</v>
      </c>
      <c r="K501" s="25">
        <v>1</v>
      </c>
      <c r="L501" s="25"/>
    </row>
    <row r="502" spans="2:12" ht="13.8" x14ac:dyDescent="0.25">
      <c r="B502" s="25">
        <v>1501</v>
      </c>
      <c r="C502" s="27">
        <v>44576</v>
      </c>
      <c r="D502" s="25">
        <v>2060000</v>
      </c>
      <c r="E502" s="25">
        <v>185</v>
      </c>
      <c r="F502" s="25">
        <v>4</v>
      </c>
      <c r="G502" s="25">
        <v>1</v>
      </c>
      <c r="H502" s="25">
        <v>0</v>
      </c>
      <c r="I502" s="25">
        <v>1</v>
      </c>
      <c r="J502" s="25">
        <v>1</v>
      </c>
      <c r="K502" s="25">
        <v>0</v>
      </c>
      <c r="L502" s="25"/>
    </row>
    <row r="503" spans="2:12" ht="13.8" x14ac:dyDescent="0.25">
      <c r="B503" s="25">
        <v>1502</v>
      </c>
      <c r="C503" s="27">
        <v>44577</v>
      </c>
      <c r="D503" s="25">
        <v>1340000</v>
      </c>
      <c r="E503" s="25">
        <v>232</v>
      </c>
      <c r="F503" s="25">
        <v>4</v>
      </c>
      <c r="G503" s="25">
        <v>0</v>
      </c>
      <c r="H503" s="25">
        <v>1</v>
      </c>
      <c r="I503" s="25">
        <v>0</v>
      </c>
      <c r="J503" s="25">
        <v>0</v>
      </c>
      <c r="K503" s="25">
        <v>0</v>
      </c>
      <c r="L503" s="25"/>
    </row>
    <row r="504" spans="2:12" ht="13.8" x14ac:dyDescent="0.25">
      <c r="B504" s="25">
        <v>1503</v>
      </c>
      <c r="C504" s="27">
        <v>44577</v>
      </c>
      <c r="D504" s="25">
        <v>1650000</v>
      </c>
      <c r="E504" s="25">
        <v>275</v>
      </c>
      <c r="F504" s="25">
        <v>4</v>
      </c>
      <c r="G504" s="25">
        <v>0</v>
      </c>
      <c r="H504" s="25">
        <v>0</v>
      </c>
      <c r="I504" s="25">
        <v>1</v>
      </c>
      <c r="J504" s="25">
        <v>0</v>
      </c>
      <c r="K504" s="25">
        <v>0</v>
      </c>
      <c r="L504" s="25"/>
    </row>
    <row r="505" spans="2:12" ht="13.8" x14ac:dyDescent="0.25">
      <c r="B505" s="25">
        <v>1504</v>
      </c>
      <c r="C505" s="27">
        <v>44577</v>
      </c>
      <c r="D505" s="25">
        <v>1600000</v>
      </c>
      <c r="E505" s="25">
        <v>186</v>
      </c>
      <c r="F505" s="25">
        <v>3</v>
      </c>
      <c r="G505" s="25">
        <v>0</v>
      </c>
      <c r="H505" s="25">
        <v>0</v>
      </c>
      <c r="I505" s="25">
        <v>0</v>
      </c>
      <c r="J505" s="25">
        <v>0</v>
      </c>
      <c r="K505" s="25">
        <v>1</v>
      </c>
      <c r="L505" s="25"/>
    </row>
    <row r="506" spans="2:12" ht="13.8" x14ac:dyDescent="0.25">
      <c r="B506" s="25">
        <v>1505</v>
      </c>
      <c r="C506" s="27">
        <v>44578</v>
      </c>
      <c r="D506" s="25">
        <v>2630000</v>
      </c>
      <c r="E506" s="25">
        <v>266</v>
      </c>
      <c r="F506" s="25">
        <v>4</v>
      </c>
      <c r="G506" s="25">
        <v>1</v>
      </c>
      <c r="H506" s="25">
        <v>0</v>
      </c>
      <c r="I506" s="25">
        <v>0</v>
      </c>
      <c r="J506" s="25">
        <v>1</v>
      </c>
      <c r="K506" s="25">
        <v>0</v>
      </c>
      <c r="L506" s="25"/>
    </row>
    <row r="507" spans="2:12" ht="13.8" x14ac:dyDescent="0.25">
      <c r="B507" s="25">
        <v>1506</v>
      </c>
      <c r="C507" s="27">
        <v>44579</v>
      </c>
      <c r="D507" s="25">
        <v>1900000</v>
      </c>
      <c r="E507" s="25">
        <v>223</v>
      </c>
      <c r="F507" s="25">
        <v>3</v>
      </c>
      <c r="G507" s="25">
        <v>1</v>
      </c>
      <c r="H507" s="25">
        <v>0</v>
      </c>
      <c r="I507" s="25">
        <v>0</v>
      </c>
      <c r="J507" s="25">
        <v>0</v>
      </c>
      <c r="K507" s="25">
        <v>1</v>
      </c>
      <c r="L507" s="25"/>
    </row>
    <row r="508" spans="2:12" ht="13.8" x14ac:dyDescent="0.25">
      <c r="B508" s="25">
        <v>1507</v>
      </c>
      <c r="C508" s="27">
        <v>44579</v>
      </c>
      <c r="D508" s="25">
        <v>1810000</v>
      </c>
      <c r="E508" s="25">
        <v>215</v>
      </c>
      <c r="F508" s="25">
        <v>4</v>
      </c>
      <c r="G508" s="25">
        <v>1</v>
      </c>
      <c r="H508" s="25">
        <v>0</v>
      </c>
      <c r="I508" s="25">
        <v>0</v>
      </c>
      <c r="J508" s="25">
        <v>0</v>
      </c>
      <c r="K508" s="25">
        <v>1</v>
      </c>
      <c r="L508" s="25"/>
    </row>
    <row r="509" spans="2:12" ht="13.8" x14ac:dyDescent="0.25">
      <c r="B509" s="25">
        <v>1508</v>
      </c>
      <c r="C509" s="27">
        <v>44579</v>
      </c>
      <c r="D509" s="25">
        <v>1780000</v>
      </c>
      <c r="E509" s="25">
        <v>178</v>
      </c>
      <c r="F509" s="25">
        <v>4</v>
      </c>
      <c r="G509" s="25">
        <v>0</v>
      </c>
      <c r="H509" s="25">
        <v>0</v>
      </c>
      <c r="I509" s="25">
        <v>0</v>
      </c>
      <c r="J509" s="25">
        <v>1</v>
      </c>
      <c r="K509" s="25">
        <v>0</v>
      </c>
      <c r="L509" s="25"/>
    </row>
    <row r="510" spans="2:12" ht="13.8" x14ac:dyDescent="0.25">
      <c r="B510" s="25">
        <v>1509</v>
      </c>
      <c r="C510" s="27">
        <v>44579</v>
      </c>
      <c r="D510" s="25">
        <v>1530000</v>
      </c>
      <c r="E510" s="25">
        <v>189</v>
      </c>
      <c r="F510" s="25">
        <v>3</v>
      </c>
      <c r="G510" s="25">
        <v>0</v>
      </c>
      <c r="H510" s="25">
        <v>1</v>
      </c>
      <c r="I510" s="25">
        <v>0</v>
      </c>
      <c r="J510" s="25">
        <v>0</v>
      </c>
      <c r="K510" s="25">
        <v>1</v>
      </c>
      <c r="L510" s="25"/>
    </row>
    <row r="511" spans="2:12" ht="13.8" x14ac:dyDescent="0.25">
      <c r="B511" s="25">
        <v>1510</v>
      </c>
      <c r="C511" s="27">
        <v>44580</v>
      </c>
      <c r="D511" s="25">
        <v>1420000</v>
      </c>
      <c r="E511" s="25">
        <v>236</v>
      </c>
      <c r="F511" s="25">
        <v>3</v>
      </c>
      <c r="G511" s="25">
        <v>0</v>
      </c>
      <c r="H511" s="25">
        <v>1</v>
      </c>
      <c r="I511" s="25">
        <v>0</v>
      </c>
      <c r="J511" s="25">
        <v>0</v>
      </c>
      <c r="K511" s="25">
        <v>0</v>
      </c>
      <c r="L511" s="25"/>
    </row>
    <row r="512" spans="2:12" ht="13.8" x14ac:dyDescent="0.25">
      <c r="B512" s="25">
        <v>1511</v>
      </c>
      <c r="C512" s="27">
        <v>44580</v>
      </c>
      <c r="D512" s="25">
        <v>1670000</v>
      </c>
      <c r="E512" s="25">
        <v>155</v>
      </c>
      <c r="F512" s="25">
        <v>4</v>
      </c>
      <c r="G512" s="25">
        <v>0</v>
      </c>
      <c r="H512" s="25">
        <v>0</v>
      </c>
      <c r="I512" s="25">
        <v>0</v>
      </c>
      <c r="J512" s="25">
        <v>1</v>
      </c>
      <c r="K512" s="25">
        <v>0</v>
      </c>
      <c r="L512" s="25"/>
    </row>
    <row r="513" spans="2:12" ht="13.8" x14ac:dyDescent="0.25">
      <c r="B513" s="25">
        <v>1512</v>
      </c>
      <c r="C513" s="27">
        <v>44581</v>
      </c>
      <c r="D513" s="25">
        <v>2370000</v>
      </c>
      <c r="E513" s="25">
        <v>229</v>
      </c>
      <c r="F513" s="25">
        <v>4</v>
      </c>
      <c r="G513" s="25">
        <v>0</v>
      </c>
      <c r="H513" s="25">
        <v>1</v>
      </c>
      <c r="I513" s="25">
        <v>0</v>
      </c>
      <c r="J513" s="25">
        <v>1</v>
      </c>
      <c r="K513" s="25">
        <v>0</v>
      </c>
      <c r="L513" s="25"/>
    </row>
    <row r="514" spans="2:12" ht="13.8" x14ac:dyDescent="0.25">
      <c r="B514" s="25">
        <v>1513</v>
      </c>
      <c r="C514" s="27">
        <v>44581</v>
      </c>
      <c r="D514" s="25">
        <v>2250000</v>
      </c>
      <c r="E514" s="25">
        <v>208</v>
      </c>
      <c r="F514" s="25">
        <v>3</v>
      </c>
      <c r="G514" s="25">
        <v>1</v>
      </c>
      <c r="H514" s="25">
        <v>0</v>
      </c>
      <c r="I514" s="25">
        <v>0</v>
      </c>
      <c r="J514" s="25">
        <v>1</v>
      </c>
      <c r="K514" s="25">
        <v>0</v>
      </c>
      <c r="L514" s="25"/>
    </row>
    <row r="515" spans="2:12" ht="13.8" x14ac:dyDescent="0.25">
      <c r="B515" s="25">
        <v>1514</v>
      </c>
      <c r="C515" s="27">
        <v>44581</v>
      </c>
      <c r="D515" s="25">
        <v>1790000</v>
      </c>
      <c r="E515" s="25">
        <v>152</v>
      </c>
      <c r="F515" s="25">
        <v>3</v>
      </c>
      <c r="G515" s="25">
        <v>1</v>
      </c>
      <c r="H515" s="25">
        <v>0</v>
      </c>
      <c r="I515" s="25">
        <v>1</v>
      </c>
      <c r="J515" s="25">
        <v>1</v>
      </c>
      <c r="K515" s="25">
        <v>0</v>
      </c>
      <c r="L515" s="25"/>
    </row>
    <row r="516" spans="2:12" ht="13.8" x14ac:dyDescent="0.25">
      <c r="B516" s="25">
        <v>1515</v>
      </c>
      <c r="C516" s="27">
        <v>44583</v>
      </c>
      <c r="D516" s="25">
        <v>1150000</v>
      </c>
      <c r="E516" s="25">
        <v>184</v>
      </c>
      <c r="F516" s="25">
        <v>4</v>
      </c>
      <c r="G516" s="25">
        <v>0</v>
      </c>
      <c r="H516" s="25">
        <v>0</v>
      </c>
      <c r="I516" s="25">
        <v>1</v>
      </c>
      <c r="J516" s="25">
        <v>0</v>
      </c>
      <c r="K516" s="25">
        <v>0</v>
      </c>
      <c r="L516" s="25"/>
    </row>
    <row r="517" spans="2:12" ht="13.8" x14ac:dyDescent="0.25">
      <c r="B517" s="25">
        <v>1516</v>
      </c>
      <c r="C517" s="27">
        <v>44584</v>
      </c>
      <c r="D517" s="25">
        <v>1350000</v>
      </c>
      <c r="E517" s="25">
        <v>142</v>
      </c>
      <c r="F517" s="25">
        <v>3</v>
      </c>
      <c r="G517" s="25">
        <v>0</v>
      </c>
      <c r="H517" s="25">
        <v>0</v>
      </c>
      <c r="I517" s="25">
        <v>1</v>
      </c>
      <c r="J517" s="25">
        <v>0</v>
      </c>
      <c r="K517" s="25">
        <v>1</v>
      </c>
      <c r="L517" s="25"/>
    </row>
    <row r="518" spans="2:12" ht="13.8" x14ac:dyDescent="0.25">
      <c r="B518" s="25">
        <v>1517</v>
      </c>
      <c r="C518" s="27">
        <v>44584</v>
      </c>
      <c r="D518" s="25">
        <v>1580000</v>
      </c>
      <c r="E518" s="25">
        <v>270</v>
      </c>
      <c r="F518" s="25">
        <v>3</v>
      </c>
      <c r="G518" s="25">
        <v>0</v>
      </c>
      <c r="H518" s="25">
        <v>1</v>
      </c>
      <c r="I518" s="25">
        <v>0</v>
      </c>
      <c r="J518" s="25">
        <v>0</v>
      </c>
      <c r="K518" s="25">
        <v>0</v>
      </c>
      <c r="L518" s="25"/>
    </row>
    <row r="519" spans="2:12" ht="13.8" x14ac:dyDescent="0.25">
      <c r="B519" s="25">
        <v>1518</v>
      </c>
      <c r="C519" s="27">
        <v>44585</v>
      </c>
      <c r="D519" s="25">
        <v>2230000</v>
      </c>
      <c r="E519" s="25">
        <v>271</v>
      </c>
      <c r="F519" s="25">
        <v>3</v>
      </c>
      <c r="G519" s="25">
        <v>0</v>
      </c>
      <c r="H519" s="25">
        <v>0</v>
      </c>
      <c r="I519" s="25">
        <v>0</v>
      </c>
      <c r="J519" s="25">
        <v>0</v>
      </c>
      <c r="K519" s="25">
        <v>1</v>
      </c>
      <c r="L519" s="25"/>
    </row>
    <row r="520" spans="2:12" ht="13.8" x14ac:dyDescent="0.25">
      <c r="B520" s="25">
        <v>1519</v>
      </c>
      <c r="C520" s="27">
        <v>44585</v>
      </c>
      <c r="D520" s="25">
        <v>2710000</v>
      </c>
      <c r="E520" s="25">
        <v>239</v>
      </c>
      <c r="F520" s="25">
        <v>3</v>
      </c>
      <c r="G520" s="25">
        <v>0</v>
      </c>
      <c r="H520" s="25">
        <v>0</v>
      </c>
      <c r="I520" s="25">
        <v>1</v>
      </c>
      <c r="J520" s="25">
        <v>1</v>
      </c>
      <c r="K520" s="25">
        <v>0</v>
      </c>
      <c r="L520" s="25"/>
    </row>
    <row r="521" spans="2:12" ht="13.8" x14ac:dyDescent="0.25">
      <c r="B521" s="25">
        <v>1520</v>
      </c>
      <c r="C521" s="27">
        <v>44587</v>
      </c>
      <c r="D521" s="25">
        <v>1190000</v>
      </c>
      <c r="E521" s="25">
        <v>222</v>
      </c>
      <c r="F521" s="25">
        <v>4</v>
      </c>
      <c r="G521" s="25">
        <v>0</v>
      </c>
      <c r="H521" s="25">
        <v>0</v>
      </c>
      <c r="I521" s="25">
        <v>0</v>
      </c>
      <c r="J521" s="25">
        <v>0</v>
      </c>
      <c r="K521" s="25">
        <v>0</v>
      </c>
      <c r="L521" s="25"/>
    </row>
    <row r="522" spans="2:12" ht="13.8" x14ac:dyDescent="0.25">
      <c r="B522" s="25">
        <v>1521</v>
      </c>
      <c r="C522" s="27">
        <v>44589</v>
      </c>
      <c r="D522" s="25">
        <v>1100000</v>
      </c>
      <c r="E522" s="25">
        <v>192</v>
      </c>
      <c r="F522" s="25">
        <v>4</v>
      </c>
      <c r="G522" s="25">
        <v>1</v>
      </c>
      <c r="H522" s="25">
        <v>1</v>
      </c>
      <c r="I522" s="25">
        <v>0</v>
      </c>
      <c r="J522" s="25">
        <v>0</v>
      </c>
      <c r="K522" s="25">
        <v>0</v>
      </c>
      <c r="L522" s="25"/>
    </row>
    <row r="523" spans="2:12" ht="13.8" x14ac:dyDescent="0.25">
      <c r="B523" s="25">
        <v>1522</v>
      </c>
      <c r="C523" s="27">
        <v>44590</v>
      </c>
      <c r="D523" s="25">
        <v>870000</v>
      </c>
      <c r="E523" s="25">
        <v>146</v>
      </c>
      <c r="F523" s="25">
        <v>3</v>
      </c>
      <c r="G523" s="25">
        <v>1</v>
      </c>
      <c r="H523" s="25">
        <v>0</v>
      </c>
      <c r="I523" s="25">
        <v>0</v>
      </c>
      <c r="J523" s="25">
        <v>0</v>
      </c>
      <c r="K523" s="25">
        <v>0</v>
      </c>
      <c r="L523" s="25"/>
    </row>
    <row r="524" spans="2:12" ht="13.8" x14ac:dyDescent="0.25">
      <c r="B524" s="25">
        <v>1523</v>
      </c>
      <c r="C524" s="27">
        <v>44590</v>
      </c>
      <c r="D524" s="25">
        <v>1000000</v>
      </c>
      <c r="E524" s="25">
        <v>196</v>
      </c>
      <c r="F524" s="25">
        <v>3</v>
      </c>
      <c r="G524" s="25">
        <v>1</v>
      </c>
      <c r="H524" s="25">
        <v>0</v>
      </c>
      <c r="I524" s="25">
        <v>0</v>
      </c>
      <c r="J524" s="25">
        <v>0</v>
      </c>
      <c r="K524" s="25">
        <v>0</v>
      </c>
      <c r="L524" s="25"/>
    </row>
    <row r="525" spans="2:12" ht="13.8" x14ac:dyDescent="0.25">
      <c r="B525" s="25">
        <v>1524</v>
      </c>
      <c r="C525" s="27">
        <v>44591</v>
      </c>
      <c r="D525" s="25">
        <v>1670000</v>
      </c>
      <c r="E525" s="25">
        <v>160</v>
      </c>
      <c r="F525" s="25">
        <v>2</v>
      </c>
      <c r="G525" s="25">
        <v>0</v>
      </c>
      <c r="H525" s="25">
        <v>0</v>
      </c>
      <c r="I525" s="25">
        <v>0</v>
      </c>
      <c r="J525" s="25">
        <v>1</v>
      </c>
      <c r="K525" s="25">
        <v>0</v>
      </c>
      <c r="L525" s="25"/>
    </row>
    <row r="526" spans="2:12" ht="13.8" x14ac:dyDescent="0.25">
      <c r="B526" s="25">
        <v>1525</v>
      </c>
      <c r="C526" s="27">
        <v>44591</v>
      </c>
      <c r="D526" s="25">
        <v>950000</v>
      </c>
      <c r="E526" s="25">
        <v>150</v>
      </c>
      <c r="F526" s="25">
        <v>3</v>
      </c>
      <c r="G526" s="25">
        <v>1</v>
      </c>
      <c r="H526" s="25">
        <v>0</v>
      </c>
      <c r="I526" s="25">
        <v>1</v>
      </c>
      <c r="J526" s="25">
        <v>0</v>
      </c>
      <c r="K526" s="25">
        <v>0</v>
      </c>
      <c r="L526" s="25"/>
    </row>
    <row r="527" spans="2:12" ht="13.8" x14ac:dyDescent="0.25">
      <c r="B527" s="25">
        <v>1526</v>
      </c>
      <c r="C527" s="27">
        <v>44592</v>
      </c>
      <c r="D527" s="25">
        <v>1530000</v>
      </c>
      <c r="E527" s="25">
        <v>246</v>
      </c>
      <c r="F527" s="25">
        <v>4</v>
      </c>
      <c r="G527" s="25">
        <v>0</v>
      </c>
      <c r="H527" s="25">
        <v>0</v>
      </c>
      <c r="I527" s="25">
        <v>1</v>
      </c>
      <c r="J527" s="25">
        <v>0</v>
      </c>
      <c r="K527" s="25">
        <v>0</v>
      </c>
      <c r="L527" s="25"/>
    </row>
    <row r="528" spans="2:12" ht="13.8" x14ac:dyDescent="0.25">
      <c r="B528" s="25">
        <v>1527</v>
      </c>
      <c r="C528" s="27">
        <v>44592</v>
      </c>
      <c r="D528" s="25">
        <v>870000</v>
      </c>
      <c r="E528" s="25">
        <v>146</v>
      </c>
      <c r="F528" s="25">
        <v>2</v>
      </c>
      <c r="G528" s="25">
        <v>0</v>
      </c>
      <c r="H528" s="25">
        <v>1</v>
      </c>
      <c r="I528" s="25">
        <v>0</v>
      </c>
      <c r="J528" s="25">
        <v>0</v>
      </c>
      <c r="K528" s="25">
        <v>0</v>
      </c>
      <c r="L528" s="25"/>
    </row>
    <row r="529" spans="2:12" ht="13.8" x14ac:dyDescent="0.25">
      <c r="B529" s="25">
        <v>1528</v>
      </c>
      <c r="C529" s="27">
        <v>44593</v>
      </c>
      <c r="D529" s="25">
        <v>950000</v>
      </c>
      <c r="E529" s="25">
        <v>180</v>
      </c>
      <c r="F529" s="25">
        <v>2</v>
      </c>
      <c r="G529" s="25">
        <v>1</v>
      </c>
      <c r="H529" s="25">
        <v>0</v>
      </c>
      <c r="I529" s="25">
        <v>0</v>
      </c>
      <c r="J529" s="25">
        <v>0</v>
      </c>
      <c r="K529" s="25">
        <v>0</v>
      </c>
      <c r="L529" s="25"/>
    </row>
    <row r="530" spans="2:12" ht="13.8" x14ac:dyDescent="0.25">
      <c r="B530" s="25">
        <v>1529</v>
      </c>
      <c r="C530" s="27">
        <v>44594</v>
      </c>
      <c r="D530" s="25">
        <v>2150000</v>
      </c>
      <c r="E530" s="25">
        <v>210</v>
      </c>
      <c r="F530" s="25">
        <v>3</v>
      </c>
      <c r="G530" s="25">
        <v>0</v>
      </c>
      <c r="H530" s="25">
        <v>1</v>
      </c>
      <c r="I530" s="25">
        <v>0</v>
      </c>
      <c r="J530" s="25">
        <v>1</v>
      </c>
      <c r="K530" s="25">
        <v>0</v>
      </c>
      <c r="L530" s="25"/>
    </row>
    <row r="531" spans="2:12" ht="13.8" x14ac:dyDescent="0.25">
      <c r="B531" s="25">
        <v>1530</v>
      </c>
      <c r="C531" s="27">
        <v>44594</v>
      </c>
      <c r="D531" s="25">
        <v>2310000</v>
      </c>
      <c r="E531" s="25">
        <v>262</v>
      </c>
      <c r="F531" s="25">
        <v>4</v>
      </c>
      <c r="G531" s="25">
        <v>1</v>
      </c>
      <c r="H531" s="25">
        <v>1</v>
      </c>
      <c r="I531" s="25">
        <v>0</v>
      </c>
      <c r="J531" s="25">
        <v>0</v>
      </c>
      <c r="K531" s="25">
        <v>1</v>
      </c>
      <c r="L531" s="25"/>
    </row>
    <row r="532" spans="2:12" ht="13.8" x14ac:dyDescent="0.25">
      <c r="B532" s="25">
        <v>1531</v>
      </c>
      <c r="C532" s="27">
        <v>44594</v>
      </c>
      <c r="D532" s="25">
        <v>2350000</v>
      </c>
      <c r="E532" s="25">
        <v>272</v>
      </c>
      <c r="F532" s="25">
        <v>3</v>
      </c>
      <c r="G532" s="25">
        <v>0</v>
      </c>
      <c r="H532" s="25">
        <v>0</v>
      </c>
      <c r="I532" s="25">
        <v>1</v>
      </c>
      <c r="J532" s="25">
        <v>0</v>
      </c>
      <c r="K532" s="25">
        <v>1</v>
      </c>
      <c r="L532" s="25"/>
    </row>
    <row r="533" spans="2:12" ht="13.8" x14ac:dyDescent="0.25">
      <c r="B533" s="25">
        <v>1532</v>
      </c>
      <c r="C533" s="27">
        <v>44595</v>
      </c>
      <c r="D533" s="25">
        <v>1960000</v>
      </c>
      <c r="E533" s="25">
        <v>183</v>
      </c>
      <c r="F533" s="25">
        <v>2</v>
      </c>
      <c r="G533" s="25">
        <v>0</v>
      </c>
      <c r="H533" s="25">
        <v>1</v>
      </c>
      <c r="I533" s="25">
        <v>0</v>
      </c>
      <c r="J533" s="25">
        <v>1</v>
      </c>
      <c r="K533" s="25">
        <v>0</v>
      </c>
      <c r="L533" s="25"/>
    </row>
    <row r="534" spans="2:12" ht="13.8" x14ac:dyDescent="0.25">
      <c r="B534" s="25">
        <v>1533</v>
      </c>
      <c r="C534" s="27">
        <v>44595</v>
      </c>
      <c r="D534" s="25">
        <v>1600000</v>
      </c>
      <c r="E534" s="25">
        <v>266</v>
      </c>
      <c r="F534" s="25">
        <v>3</v>
      </c>
      <c r="G534" s="25">
        <v>0</v>
      </c>
      <c r="H534" s="25">
        <v>1</v>
      </c>
      <c r="I534" s="25">
        <v>0</v>
      </c>
      <c r="J534" s="25">
        <v>0</v>
      </c>
      <c r="K534" s="25">
        <v>0</v>
      </c>
      <c r="L534" s="25"/>
    </row>
    <row r="535" spans="2:12" ht="13.8" x14ac:dyDescent="0.25">
      <c r="B535" s="25">
        <v>1534</v>
      </c>
      <c r="C535" s="27">
        <v>44595</v>
      </c>
      <c r="D535" s="25">
        <v>1340000</v>
      </c>
      <c r="E535" s="25">
        <v>144</v>
      </c>
      <c r="F535" s="25">
        <v>3</v>
      </c>
      <c r="G535" s="25">
        <v>1</v>
      </c>
      <c r="H535" s="25">
        <v>1</v>
      </c>
      <c r="I535" s="25">
        <v>0</v>
      </c>
      <c r="J535" s="25">
        <v>0</v>
      </c>
      <c r="K535" s="25">
        <v>1</v>
      </c>
      <c r="L535" s="25"/>
    </row>
    <row r="536" spans="2:12" ht="13.8" x14ac:dyDescent="0.25">
      <c r="B536" s="25">
        <v>1535</v>
      </c>
      <c r="C536" s="27">
        <v>44596</v>
      </c>
      <c r="D536" s="25">
        <v>1440000</v>
      </c>
      <c r="E536" s="25">
        <v>174</v>
      </c>
      <c r="F536" s="25">
        <v>2</v>
      </c>
      <c r="G536" s="25">
        <v>1</v>
      </c>
      <c r="H536" s="25">
        <v>0</v>
      </c>
      <c r="I536" s="25">
        <v>0</v>
      </c>
      <c r="J536" s="25">
        <v>0</v>
      </c>
      <c r="K536" s="25">
        <v>1</v>
      </c>
      <c r="L536" s="25"/>
    </row>
    <row r="537" spans="2:12" ht="13.8" x14ac:dyDescent="0.25">
      <c r="B537" s="25">
        <v>1536</v>
      </c>
      <c r="C537" s="27">
        <v>44596</v>
      </c>
      <c r="D537" s="25">
        <v>2220000</v>
      </c>
      <c r="E537" s="25">
        <v>263</v>
      </c>
      <c r="F537" s="25">
        <v>3</v>
      </c>
      <c r="G537" s="25">
        <v>1</v>
      </c>
      <c r="H537" s="25">
        <v>0</v>
      </c>
      <c r="I537" s="25">
        <v>1</v>
      </c>
      <c r="J537" s="25">
        <v>0</v>
      </c>
      <c r="K537" s="25">
        <v>1</v>
      </c>
      <c r="L537" s="25"/>
    </row>
    <row r="538" spans="2:12" ht="13.8" x14ac:dyDescent="0.25">
      <c r="B538" s="25">
        <v>1537</v>
      </c>
      <c r="C538" s="27">
        <v>44597</v>
      </c>
      <c r="D538" s="25">
        <v>850000</v>
      </c>
      <c r="E538" s="25">
        <v>144</v>
      </c>
      <c r="F538" s="25">
        <v>3</v>
      </c>
      <c r="G538" s="25">
        <v>1</v>
      </c>
      <c r="H538" s="25">
        <v>0</v>
      </c>
      <c r="I538" s="25">
        <v>0</v>
      </c>
      <c r="J538" s="25">
        <v>0</v>
      </c>
      <c r="K538" s="25">
        <v>0</v>
      </c>
      <c r="L538" s="25"/>
    </row>
    <row r="539" spans="2:12" ht="13.8" x14ac:dyDescent="0.25">
      <c r="B539" s="25">
        <v>1538</v>
      </c>
      <c r="C539" s="27">
        <v>44597</v>
      </c>
      <c r="D539" s="25">
        <v>840000</v>
      </c>
      <c r="E539" s="25">
        <v>151</v>
      </c>
      <c r="F539" s="25">
        <v>4</v>
      </c>
      <c r="G539" s="25">
        <v>0</v>
      </c>
      <c r="H539" s="25">
        <v>1</v>
      </c>
      <c r="I539" s="25">
        <v>0</v>
      </c>
      <c r="J539" s="25">
        <v>0</v>
      </c>
      <c r="K539" s="25">
        <v>0</v>
      </c>
      <c r="L539" s="25"/>
    </row>
    <row r="540" spans="2:12" ht="13.8" x14ac:dyDescent="0.25">
      <c r="B540" s="25">
        <v>1539</v>
      </c>
      <c r="C540" s="27">
        <v>44597</v>
      </c>
      <c r="D540" s="25">
        <v>1180000</v>
      </c>
      <c r="E540" s="25">
        <v>143</v>
      </c>
      <c r="F540" s="25">
        <v>2</v>
      </c>
      <c r="G540" s="25">
        <v>0</v>
      </c>
      <c r="H540" s="25">
        <v>0</v>
      </c>
      <c r="I540" s="25">
        <v>0</v>
      </c>
      <c r="J540" s="25">
        <v>0</v>
      </c>
      <c r="K540" s="25">
        <v>1</v>
      </c>
      <c r="L540" s="25"/>
    </row>
    <row r="541" spans="2:12" ht="13.8" x14ac:dyDescent="0.25">
      <c r="B541" s="25">
        <v>1540</v>
      </c>
      <c r="C541" s="27">
        <v>44598</v>
      </c>
      <c r="D541" s="25">
        <v>2640000</v>
      </c>
      <c r="E541" s="25">
        <v>238</v>
      </c>
      <c r="F541" s="25">
        <v>4</v>
      </c>
      <c r="G541" s="25">
        <v>0</v>
      </c>
      <c r="H541" s="25">
        <v>1</v>
      </c>
      <c r="I541" s="25">
        <v>0</v>
      </c>
      <c r="J541" s="25">
        <v>1</v>
      </c>
      <c r="K541" s="25">
        <v>0</v>
      </c>
      <c r="L541" s="25"/>
    </row>
    <row r="542" spans="2:12" ht="13.8" x14ac:dyDescent="0.25">
      <c r="B542" s="25">
        <v>1541</v>
      </c>
      <c r="C542" s="27">
        <v>44598</v>
      </c>
      <c r="D542" s="25">
        <v>2090000</v>
      </c>
      <c r="E542" s="25">
        <v>244</v>
      </c>
      <c r="F542" s="25">
        <v>3</v>
      </c>
      <c r="G542" s="25">
        <v>1</v>
      </c>
      <c r="H542" s="25">
        <v>1</v>
      </c>
      <c r="I542" s="25">
        <v>0</v>
      </c>
      <c r="J542" s="25">
        <v>0</v>
      </c>
      <c r="K542" s="25">
        <v>1</v>
      </c>
      <c r="L542" s="25"/>
    </row>
    <row r="543" spans="2:12" ht="13.8" x14ac:dyDescent="0.25">
      <c r="B543" s="25">
        <v>1542</v>
      </c>
      <c r="C543" s="27">
        <v>44598</v>
      </c>
      <c r="D543" s="25">
        <v>2270000</v>
      </c>
      <c r="E543" s="25">
        <v>213</v>
      </c>
      <c r="F543" s="25">
        <v>4</v>
      </c>
      <c r="G543" s="25">
        <v>1</v>
      </c>
      <c r="H543" s="25">
        <v>1</v>
      </c>
      <c r="I543" s="25">
        <v>0</v>
      </c>
      <c r="J543" s="25">
        <v>1</v>
      </c>
      <c r="K543" s="25">
        <v>0</v>
      </c>
      <c r="L543" s="25"/>
    </row>
    <row r="544" spans="2:12" ht="13.8" x14ac:dyDescent="0.25">
      <c r="B544" s="25">
        <v>1543</v>
      </c>
      <c r="C544" s="27">
        <v>44599</v>
      </c>
      <c r="D544" s="25">
        <v>1660000</v>
      </c>
      <c r="E544" s="25">
        <v>149</v>
      </c>
      <c r="F544" s="25">
        <v>2</v>
      </c>
      <c r="G544" s="25">
        <v>1</v>
      </c>
      <c r="H544" s="25">
        <v>1</v>
      </c>
      <c r="I544" s="25">
        <v>0</v>
      </c>
      <c r="J544" s="25">
        <v>1</v>
      </c>
      <c r="K544" s="25">
        <v>0</v>
      </c>
      <c r="L544" s="25"/>
    </row>
    <row r="545" spans="2:12" ht="13.8" x14ac:dyDescent="0.25">
      <c r="B545" s="25">
        <v>1544</v>
      </c>
      <c r="C545" s="27">
        <v>44600</v>
      </c>
      <c r="D545" s="25">
        <v>1990000</v>
      </c>
      <c r="E545" s="25">
        <v>246</v>
      </c>
      <c r="F545" s="25">
        <v>3</v>
      </c>
      <c r="G545" s="25">
        <v>1</v>
      </c>
      <c r="H545" s="25">
        <v>1</v>
      </c>
      <c r="I545" s="25">
        <v>0</v>
      </c>
      <c r="J545" s="25">
        <v>0</v>
      </c>
      <c r="K545" s="25">
        <v>1</v>
      </c>
      <c r="L545" s="25"/>
    </row>
    <row r="546" spans="2:12" ht="13.8" x14ac:dyDescent="0.25">
      <c r="B546" s="25">
        <v>1545</v>
      </c>
      <c r="C546" s="27">
        <v>44601</v>
      </c>
      <c r="D546" s="25">
        <v>2020000</v>
      </c>
      <c r="E546" s="25">
        <v>194</v>
      </c>
      <c r="F546" s="25">
        <v>4</v>
      </c>
      <c r="G546" s="25">
        <v>1</v>
      </c>
      <c r="H546" s="25">
        <v>0</v>
      </c>
      <c r="I546" s="25">
        <v>0</v>
      </c>
      <c r="J546" s="25">
        <v>1</v>
      </c>
      <c r="K546" s="25">
        <v>0</v>
      </c>
      <c r="L546" s="25"/>
    </row>
    <row r="547" spans="2:12" ht="13.8" x14ac:dyDescent="0.25">
      <c r="B547" s="25">
        <v>1546</v>
      </c>
      <c r="C547" s="27">
        <v>44601</v>
      </c>
      <c r="D547" s="25">
        <v>2810000</v>
      </c>
      <c r="E547" s="25">
        <v>259</v>
      </c>
      <c r="F547" s="25">
        <v>4</v>
      </c>
      <c r="G547" s="25">
        <v>1</v>
      </c>
      <c r="H547" s="25">
        <v>0</v>
      </c>
      <c r="I547" s="25">
        <v>0</v>
      </c>
      <c r="J547" s="25">
        <v>1</v>
      </c>
      <c r="K547" s="25">
        <v>0</v>
      </c>
      <c r="L547" s="25"/>
    </row>
    <row r="548" spans="2:12" ht="13.8" x14ac:dyDescent="0.25">
      <c r="B548" s="25">
        <v>1547</v>
      </c>
      <c r="C548" s="27">
        <v>44602</v>
      </c>
      <c r="D548" s="25">
        <v>2780000</v>
      </c>
      <c r="E548" s="25">
        <v>247</v>
      </c>
      <c r="F548" s="25">
        <v>3</v>
      </c>
      <c r="G548" s="25">
        <v>1</v>
      </c>
      <c r="H548" s="25">
        <v>0</v>
      </c>
      <c r="I548" s="25">
        <v>1</v>
      </c>
      <c r="J548" s="25">
        <v>1</v>
      </c>
      <c r="K548" s="25">
        <v>0</v>
      </c>
      <c r="L548" s="25"/>
    </row>
    <row r="549" spans="2:12" ht="13.8" x14ac:dyDescent="0.25">
      <c r="B549" s="25">
        <v>1548</v>
      </c>
      <c r="C549" s="27">
        <v>44602</v>
      </c>
      <c r="D549" s="25">
        <v>1320000</v>
      </c>
      <c r="E549" s="25">
        <v>141</v>
      </c>
      <c r="F549" s="25">
        <v>2</v>
      </c>
      <c r="G549" s="25">
        <v>1</v>
      </c>
      <c r="H549" s="25">
        <v>0</v>
      </c>
      <c r="I549" s="25">
        <v>1</v>
      </c>
      <c r="J549" s="25">
        <v>0</v>
      </c>
      <c r="K549" s="25">
        <v>1</v>
      </c>
      <c r="L549" s="25"/>
    </row>
    <row r="550" spans="2:12" ht="13.8" x14ac:dyDescent="0.25">
      <c r="B550" s="25">
        <v>1549</v>
      </c>
      <c r="C550" s="27">
        <v>44602</v>
      </c>
      <c r="D550" s="25">
        <v>1590000</v>
      </c>
      <c r="E550" s="25">
        <v>145</v>
      </c>
      <c r="F550" s="25">
        <v>3</v>
      </c>
      <c r="G550" s="25">
        <v>1</v>
      </c>
      <c r="H550" s="25">
        <v>0</v>
      </c>
      <c r="I550" s="25">
        <v>0</v>
      </c>
      <c r="J550" s="25">
        <v>1</v>
      </c>
      <c r="K550" s="25">
        <v>0</v>
      </c>
      <c r="L550" s="25"/>
    </row>
    <row r="551" spans="2:12" ht="13.8" x14ac:dyDescent="0.25">
      <c r="B551" s="25">
        <v>1550</v>
      </c>
      <c r="C551" s="27">
        <v>44603</v>
      </c>
      <c r="D551" s="25">
        <v>1600000</v>
      </c>
      <c r="E551" s="25">
        <v>152</v>
      </c>
      <c r="F551" s="25">
        <v>4</v>
      </c>
      <c r="G551" s="25">
        <v>0</v>
      </c>
      <c r="H551" s="25">
        <v>0</v>
      </c>
      <c r="I551" s="25">
        <v>0</v>
      </c>
      <c r="J551" s="25">
        <v>1</v>
      </c>
      <c r="K551" s="25">
        <v>0</v>
      </c>
      <c r="L551" s="25"/>
    </row>
    <row r="552" spans="2:12" ht="13.8" x14ac:dyDescent="0.25">
      <c r="B552" s="25">
        <v>1551</v>
      </c>
      <c r="C552" s="27">
        <v>44604</v>
      </c>
      <c r="D552" s="25">
        <v>1540000</v>
      </c>
      <c r="E552" s="25">
        <v>180</v>
      </c>
      <c r="F552" s="25">
        <v>4</v>
      </c>
      <c r="G552" s="25">
        <v>0</v>
      </c>
      <c r="H552" s="25">
        <v>0</v>
      </c>
      <c r="I552" s="25">
        <v>0</v>
      </c>
      <c r="J552" s="25">
        <v>0</v>
      </c>
      <c r="K552" s="25">
        <v>1</v>
      </c>
      <c r="L552" s="25"/>
    </row>
    <row r="553" spans="2:12" ht="13.8" x14ac:dyDescent="0.25">
      <c r="B553" s="25">
        <v>1552</v>
      </c>
      <c r="C553" s="27">
        <v>44604</v>
      </c>
      <c r="D553" s="25">
        <v>2000000</v>
      </c>
      <c r="E553" s="25">
        <v>215</v>
      </c>
      <c r="F553" s="25">
        <v>3</v>
      </c>
      <c r="G553" s="25">
        <v>0</v>
      </c>
      <c r="H553" s="25">
        <v>0</v>
      </c>
      <c r="I553" s="25">
        <v>1</v>
      </c>
      <c r="J553" s="25">
        <v>0</v>
      </c>
      <c r="K553" s="25">
        <v>1</v>
      </c>
      <c r="L553" s="25"/>
    </row>
    <row r="554" spans="2:12" ht="13.8" x14ac:dyDescent="0.25">
      <c r="B554" s="25">
        <v>1553</v>
      </c>
      <c r="C554" s="27">
        <v>44608</v>
      </c>
      <c r="D554" s="25">
        <v>1750000</v>
      </c>
      <c r="E554" s="25">
        <v>160</v>
      </c>
      <c r="F554" s="25">
        <v>3</v>
      </c>
      <c r="G554" s="25">
        <v>1</v>
      </c>
      <c r="H554" s="25">
        <v>0</v>
      </c>
      <c r="I554" s="25">
        <v>0</v>
      </c>
      <c r="J554" s="25">
        <v>1</v>
      </c>
      <c r="K554" s="25">
        <v>0</v>
      </c>
      <c r="L554" s="25"/>
    </row>
    <row r="555" spans="2:12" ht="13.8" x14ac:dyDescent="0.25">
      <c r="B555" s="25">
        <v>1554</v>
      </c>
      <c r="C555" s="27">
        <v>44608</v>
      </c>
      <c r="D555" s="25">
        <v>2500000</v>
      </c>
      <c r="E555" s="25">
        <v>274</v>
      </c>
      <c r="F555" s="25">
        <v>4</v>
      </c>
      <c r="G555" s="25">
        <v>0</v>
      </c>
      <c r="H555" s="25">
        <v>0</v>
      </c>
      <c r="I555" s="25">
        <v>1</v>
      </c>
      <c r="J555" s="25">
        <v>0</v>
      </c>
      <c r="K555" s="25">
        <v>1</v>
      </c>
      <c r="L555" s="25"/>
    </row>
    <row r="556" spans="2:12" ht="13.8" x14ac:dyDescent="0.25">
      <c r="B556" s="25">
        <v>1555</v>
      </c>
      <c r="C556" s="27">
        <v>44609</v>
      </c>
      <c r="D556" s="25">
        <v>1570000</v>
      </c>
      <c r="E556" s="25">
        <v>269</v>
      </c>
      <c r="F556" s="25">
        <v>4</v>
      </c>
      <c r="G556" s="25">
        <v>0</v>
      </c>
      <c r="H556" s="25">
        <v>0</v>
      </c>
      <c r="I556" s="25">
        <v>1</v>
      </c>
      <c r="J556" s="25">
        <v>0</v>
      </c>
      <c r="K556" s="25">
        <v>0</v>
      </c>
      <c r="L556" s="25"/>
    </row>
    <row r="557" spans="2:12" ht="13.8" x14ac:dyDescent="0.25">
      <c r="B557" s="25">
        <v>1556</v>
      </c>
      <c r="C557" s="27">
        <v>44612</v>
      </c>
      <c r="D557" s="25">
        <v>1190000</v>
      </c>
      <c r="E557" s="25">
        <v>135</v>
      </c>
      <c r="F557" s="25">
        <v>2</v>
      </c>
      <c r="G557" s="25">
        <v>0</v>
      </c>
      <c r="H557" s="25">
        <v>0</v>
      </c>
      <c r="I557" s="25">
        <v>1</v>
      </c>
      <c r="J557" s="25">
        <v>0</v>
      </c>
      <c r="K557" s="25">
        <v>1</v>
      </c>
      <c r="L557" s="25"/>
    </row>
    <row r="558" spans="2:12" ht="13.8" x14ac:dyDescent="0.25">
      <c r="B558" s="25">
        <v>1557</v>
      </c>
      <c r="C558" s="27">
        <v>44612</v>
      </c>
      <c r="D558" s="25">
        <v>1500000</v>
      </c>
      <c r="E558" s="25">
        <v>162</v>
      </c>
      <c r="F558" s="25">
        <v>4</v>
      </c>
      <c r="G558" s="25">
        <v>0</v>
      </c>
      <c r="H558" s="25">
        <v>0</v>
      </c>
      <c r="I558" s="25">
        <v>1</v>
      </c>
      <c r="J558" s="25">
        <v>0</v>
      </c>
      <c r="K558" s="25">
        <v>1</v>
      </c>
      <c r="L558" s="25"/>
    </row>
    <row r="559" spans="2:12" ht="13.8" x14ac:dyDescent="0.25">
      <c r="B559" s="25">
        <v>1558</v>
      </c>
      <c r="C559" s="27">
        <v>44612</v>
      </c>
      <c r="D559" s="25">
        <v>2210000</v>
      </c>
      <c r="E559" s="25">
        <v>266</v>
      </c>
      <c r="F559" s="25">
        <v>4</v>
      </c>
      <c r="G559" s="25">
        <v>1</v>
      </c>
      <c r="H559" s="25">
        <v>0</v>
      </c>
      <c r="I559" s="25">
        <v>0</v>
      </c>
      <c r="J559" s="25">
        <v>0</v>
      </c>
      <c r="K559" s="25">
        <v>1</v>
      </c>
      <c r="L559" s="25"/>
    </row>
    <row r="560" spans="2:12" ht="13.8" x14ac:dyDescent="0.25">
      <c r="B560" s="25">
        <v>1559</v>
      </c>
      <c r="C560" s="27">
        <v>44613</v>
      </c>
      <c r="D560" s="25">
        <v>1940000</v>
      </c>
      <c r="E560" s="25">
        <v>176</v>
      </c>
      <c r="F560" s="25">
        <v>3</v>
      </c>
      <c r="G560" s="25">
        <v>1</v>
      </c>
      <c r="H560" s="25">
        <v>1</v>
      </c>
      <c r="I560" s="25">
        <v>0</v>
      </c>
      <c r="J560" s="25">
        <v>1</v>
      </c>
      <c r="K560" s="25">
        <v>0</v>
      </c>
      <c r="L560" s="25"/>
    </row>
    <row r="561" spans="2:12" ht="13.8" x14ac:dyDescent="0.25">
      <c r="B561" s="25">
        <v>1560</v>
      </c>
      <c r="C561" s="27">
        <v>44613</v>
      </c>
      <c r="D561" s="25">
        <v>1670000</v>
      </c>
      <c r="E561" s="25">
        <v>191</v>
      </c>
      <c r="F561" s="25">
        <v>3</v>
      </c>
      <c r="G561" s="25">
        <v>1</v>
      </c>
      <c r="H561" s="25">
        <v>1</v>
      </c>
      <c r="I561" s="25">
        <v>0</v>
      </c>
      <c r="J561" s="25">
        <v>0</v>
      </c>
      <c r="K561" s="25">
        <v>1</v>
      </c>
      <c r="L561" s="25"/>
    </row>
    <row r="562" spans="2:12" ht="13.8" x14ac:dyDescent="0.25">
      <c r="B562" s="25">
        <v>1561</v>
      </c>
      <c r="C562" s="27">
        <v>44616</v>
      </c>
      <c r="D562" s="25">
        <v>2800000</v>
      </c>
      <c r="E562" s="25">
        <v>267</v>
      </c>
      <c r="F562" s="25">
        <v>3</v>
      </c>
      <c r="G562" s="25">
        <v>1</v>
      </c>
      <c r="H562" s="25">
        <v>0</v>
      </c>
      <c r="I562" s="25">
        <v>0</v>
      </c>
      <c r="J562" s="25">
        <v>1</v>
      </c>
      <c r="K562" s="25">
        <v>0</v>
      </c>
      <c r="L562" s="25"/>
    </row>
    <row r="563" spans="2:12" ht="13.8" x14ac:dyDescent="0.25">
      <c r="B563" s="25">
        <v>1562</v>
      </c>
      <c r="C563" s="27">
        <v>44617</v>
      </c>
      <c r="D563" s="25">
        <v>1290000</v>
      </c>
      <c r="E563" s="25">
        <v>203</v>
      </c>
      <c r="F563" s="25">
        <v>4</v>
      </c>
      <c r="G563" s="25">
        <v>1</v>
      </c>
      <c r="H563" s="25">
        <v>1</v>
      </c>
      <c r="I563" s="25">
        <v>0</v>
      </c>
      <c r="J563" s="25">
        <v>0</v>
      </c>
      <c r="K563" s="25">
        <v>0</v>
      </c>
      <c r="L563" s="25"/>
    </row>
    <row r="564" spans="2:12" ht="13.8" x14ac:dyDescent="0.25">
      <c r="B564" s="25">
        <v>1563</v>
      </c>
      <c r="C564" s="27">
        <v>44618</v>
      </c>
      <c r="D564" s="25">
        <v>1440000</v>
      </c>
      <c r="E564" s="25">
        <v>165</v>
      </c>
      <c r="F564" s="25">
        <v>4</v>
      </c>
      <c r="G564" s="25">
        <v>1</v>
      </c>
      <c r="H564" s="25">
        <v>0</v>
      </c>
      <c r="I564" s="25">
        <v>0</v>
      </c>
      <c r="J564" s="25">
        <v>0</v>
      </c>
      <c r="K564" s="25">
        <v>1</v>
      </c>
      <c r="L564" s="25"/>
    </row>
    <row r="565" spans="2:12" ht="13.8" x14ac:dyDescent="0.25">
      <c r="B565" s="25">
        <v>1564</v>
      </c>
      <c r="C565" s="27">
        <v>44619</v>
      </c>
      <c r="D565" s="25">
        <v>1830000</v>
      </c>
      <c r="E565" s="25">
        <v>168</v>
      </c>
      <c r="F565" s="25">
        <v>2</v>
      </c>
      <c r="G565" s="25">
        <v>0</v>
      </c>
      <c r="H565" s="25">
        <v>0</v>
      </c>
      <c r="I565" s="25">
        <v>0</v>
      </c>
      <c r="J565" s="25">
        <v>1</v>
      </c>
      <c r="K565" s="25">
        <v>0</v>
      </c>
      <c r="L565" s="25"/>
    </row>
    <row r="566" spans="2:12" ht="13.8" x14ac:dyDescent="0.25">
      <c r="B566" s="25">
        <v>1565</v>
      </c>
      <c r="C566" s="27">
        <v>44619</v>
      </c>
      <c r="D566" s="25">
        <v>2320000</v>
      </c>
      <c r="E566" s="25">
        <v>263</v>
      </c>
      <c r="F566" s="25">
        <v>4</v>
      </c>
      <c r="G566" s="25">
        <v>0</v>
      </c>
      <c r="H566" s="25">
        <v>0</v>
      </c>
      <c r="I566" s="25">
        <v>0</v>
      </c>
      <c r="J566" s="25">
        <v>0</v>
      </c>
      <c r="K566" s="25">
        <v>1</v>
      </c>
      <c r="L566" s="25"/>
    </row>
    <row r="567" spans="2:12" ht="13.8" x14ac:dyDescent="0.25">
      <c r="B567" s="25">
        <v>1566</v>
      </c>
      <c r="C567" s="27">
        <v>44619</v>
      </c>
      <c r="D567" s="25">
        <v>1520000</v>
      </c>
      <c r="E567" s="25">
        <v>143</v>
      </c>
      <c r="F567" s="25">
        <v>2</v>
      </c>
      <c r="G567" s="25">
        <v>0</v>
      </c>
      <c r="H567" s="25">
        <v>0</v>
      </c>
      <c r="I567" s="25">
        <v>0</v>
      </c>
      <c r="J567" s="25">
        <v>1</v>
      </c>
      <c r="K567" s="25">
        <v>0</v>
      </c>
      <c r="L567" s="25"/>
    </row>
    <row r="568" spans="2:12" ht="13.8" x14ac:dyDescent="0.25">
      <c r="B568" s="25">
        <v>1567</v>
      </c>
      <c r="C568" s="27">
        <v>44620</v>
      </c>
      <c r="D568" s="25">
        <v>1340000</v>
      </c>
      <c r="E568" s="25">
        <v>222</v>
      </c>
      <c r="F568" s="25">
        <v>4</v>
      </c>
      <c r="G568" s="25">
        <v>0</v>
      </c>
      <c r="H568" s="25">
        <v>1</v>
      </c>
      <c r="I568" s="25">
        <v>0</v>
      </c>
      <c r="J568" s="25">
        <v>0</v>
      </c>
      <c r="K568" s="25">
        <v>0</v>
      </c>
      <c r="L568" s="25"/>
    </row>
    <row r="569" spans="2:12" ht="13.8" x14ac:dyDescent="0.25">
      <c r="B569" s="25">
        <v>1568</v>
      </c>
      <c r="C569" s="27">
        <v>44621</v>
      </c>
      <c r="D569" s="25">
        <v>1520000</v>
      </c>
      <c r="E569" s="25">
        <v>252</v>
      </c>
      <c r="F569" s="25">
        <v>3</v>
      </c>
      <c r="G569" s="25">
        <v>0</v>
      </c>
      <c r="H569" s="25">
        <v>0</v>
      </c>
      <c r="I569" s="25">
        <v>1</v>
      </c>
      <c r="J569" s="25">
        <v>0</v>
      </c>
      <c r="K569" s="25">
        <v>0</v>
      </c>
      <c r="L569" s="25"/>
    </row>
    <row r="570" spans="2:12" ht="13.8" x14ac:dyDescent="0.25">
      <c r="B570" s="25">
        <v>1569</v>
      </c>
      <c r="C570" s="27">
        <v>44622</v>
      </c>
      <c r="D570" s="25">
        <v>1100000</v>
      </c>
      <c r="E570" s="25">
        <v>167</v>
      </c>
      <c r="F570" s="25">
        <v>3</v>
      </c>
      <c r="G570" s="25">
        <v>1</v>
      </c>
      <c r="H570" s="25">
        <v>0</v>
      </c>
      <c r="I570" s="25">
        <v>1</v>
      </c>
      <c r="J570" s="25">
        <v>0</v>
      </c>
      <c r="K570" s="25">
        <v>0</v>
      </c>
      <c r="L570" s="25"/>
    </row>
    <row r="571" spans="2:12" ht="13.8" x14ac:dyDescent="0.25">
      <c r="B571" s="25">
        <v>1570</v>
      </c>
      <c r="C571" s="27">
        <v>44622</v>
      </c>
      <c r="D571" s="25">
        <v>1170000</v>
      </c>
      <c r="E571" s="25">
        <v>208</v>
      </c>
      <c r="F571" s="25">
        <v>3</v>
      </c>
      <c r="G571" s="25">
        <v>1</v>
      </c>
      <c r="H571" s="25">
        <v>1</v>
      </c>
      <c r="I571" s="25">
        <v>0</v>
      </c>
      <c r="J571" s="25">
        <v>0</v>
      </c>
      <c r="K571" s="25">
        <v>0</v>
      </c>
      <c r="L571" s="25"/>
    </row>
    <row r="572" spans="2:12" ht="13.8" x14ac:dyDescent="0.25">
      <c r="B572" s="25">
        <v>1571</v>
      </c>
      <c r="C572" s="27">
        <v>44622</v>
      </c>
      <c r="D572" s="25">
        <v>2290000</v>
      </c>
      <c r="E572" s="25">
        <v>254</v>
      </c>
      <c r="F572" s="25">
        <v>4</v>
      </c>
      <c r="G572" s="25">
        <v>1</v>
      </c>
      <c r="H572" s="25">
        <v>1</v>
      </c>
      <c r="I572" s="25">
        <v>0</v>
      </c>
      <c r="J572" s="25">
        <v>0</v>
      </c>
      <c r="K572" s="25">
        <v>1</v>
      </c>
      <c r="L572" s="25"/>
    </row>
    <row r="573" spans="2:12" ht="13.8" x14ac:dyDescent="0.25">
      <c r="B573" s="25">
        <v>1572</v>
      </c>
      <c r="C573" s="27">
        <v>44623</v>
      </c>
      <c r="D573" s="25">
        <v>980000</v>
      </c>
      <c r="E573" s="25">
        <v>162</v>
      </c>
      <c r="F573" s="25">
        <v>4</v>
      </c>
      <c r="G573" s="25">
        <v>1</v>
      </c>
      <c r="H573" s="25">
        <v>1</v>
      </c>
      <c r="I573" s="25">
        <v>0</v>
      </c>
      <c r="J573" s="25">
        <v>0</v>
      </c>
      <c r="K573" s="25">
        <v>0</v>
      </c>
      <c r="L573" s="25"/>
    </row>
    <row r="574" spans="2:12" ht="13.8" x14ac:dyDescent="0.25">
      <c r="B574" s="25">
        <v>1573</v>
      </c>
      <c r="C574" s="27">
        <v>44623</v>
      </c>
      <c r="D574" s="25">
        <v>2150000</v>
      </c>
      <c r="E574" s="25">
        <v>263</v>
      </c>
      <c r="F574" s="25">
        <v>4</v>
      </c>
      <c r="G574" s="25">
        <v>1</v>
      </c>
      <c r="H574" s="25">
        <v>0</v>
      </c>
      <c r="I574" s="25">
        <v>0</v>
      </c>
      <c r="J574" s="25">
        <v>0</v>
      </c>
      <c r="K574" s="25">
        <v>1</v>
      </c>
      <c r="L574" s="25"/>
    </row>
    <row r="575" spans="2:12" ht="13.8" x14ac:dyDescent="0.25">
      <c r="B575" s="25">
        <v>1574</v>
      </c>
      <c r="C575" s="27">
        <v>44623</v>
      </c>
      <c r="D575" s="25">
        <v>2200000</v>
      </c>
      <c r="E575" s="25">
        <v>260</v>
      </c>
      <c r="F575" s="25">
        <v>3</v>
      </c>
      <c r="G575" s="25">
        <v>0</v>
      </c>
      <c r="H575" s="25">
        <v>0</v>
      </c>
      <c r="I575" s="25">
        <v>1</v>
      </c>
      <c r="J575" s="25">
        <v>0</v>
      </c>
      <c r="K575" s="25">
        <v>1</v>
      </c>
      <c r="L575" s="25"/>
    </row>
    <row r="576" spans="2:12" ht="13.8" x14ac:dyDescent="0.25">
      <c r="B576" s="25">
        <v>1575</v>
      </c>
      <c r="C576" s="27">
        <v>44625</v>
      </c>
      <c r="D576" s="25">
        <v>1760000</v>
      </c>
      <c r="E576" s="25">
        <v>208</v>
      </c>
      <c r="F576" s="25">
        <v>3</v>
      </c>
      <c r="G576" s="25">
        <v>0</v>
      </c>
      <c r="H576" s="25">
        <v>1</v>
      </c>
      <c r="I576" s="25">
        <v>0</v>
      </c>
      <c r="J576" s="25">
        <v>0</v>
      </c>
      <c r="K576" s="25">
        <v>1</v>
      </c>
      <c r="L576" s="25"/>
    </row>
    <row r="577" spans="2:12" ht="13.8" x14ac:dyDescent="0.25">
      <c r="B577" s="25">
        <v>1576</v>
      </c>
      <c r="C577" s="27">
        <v>44625</v>
      </c>
      <c r="D577" s="25">
        <v>1960000</v>
      </c>
      <c r="E577" s="25">
        <v>219</v>
      </c>
      <c r="F577" s="25">
        <v>3</v>
      </c>
      <c r="G577" s="25">
        <v>0</v>
      </c>
      <c r="H577" s="25">
        <v>0</v>
      </c>
      <c r="I577" s="25">
        <v>0</v>
      </c>
      <c r="J577" s="25">
        <v>0</v>
      </c>
      <c r="K577" s="25">
        <v>1</v>
      </c>
      <c r="L577" s="25"/>
    </row>
    <row r="578" spans="2:12" ht="13.8" x14ac:dyDescent="0.25">
      <c r="B578" s="25">
        <v>1577</v>
      </c>
      <c r="C578" s="27">
        <v>44627</v>
      </c>
      <c r="D578" s="25">
        <v>1950000</v>
      </c>
      <c r="E578" s="25">
        <v>236</v>
      </c>
      <c r="F578" s="25">
        <v>4</v>
      </c>
      <c r="G578" s="25">
        <v>0</v>
      </c>
      <c r="H578" s="25">
        <v>0</v>
      </c>
      <c r="I578" s="25">
        <v>0</v>
      </c>
      <c r="J578" s="25">
        <v>0</v>
      </c>
      <c r="K578" s="25">
        <v>1</v>
      </c>
      <c r="L578" s="25"/>
    </row>
    <row r="579" spans="2:12" ht="13.8" x14ac:dyDescent="0.25">
      <c r="B579" s="25">
        <v>1578</v>
      </c>
      <c r="C579" s="27">
        <v>44627</v>
      </c>
      <c r="D579" s="25">
        <v>1520000</v>
      </c>
      <c r="E579" s="25">
        <v>151</v>
      </c>
      <c r="F579" s="25">
        <v>4</v>
      </c>
      <c r="G579" s="25">
        <v>1</v>
      </c>
      <c r="H579" s="25">
        <v>0</v>
      </c>
      <c r="I579" s="25">
        <v>1</v>
      </c>
      <c r="J579" s="25">
        <v>0</v>
      </c>
      <c r="K579" s="25">
        <v>1</v>
      </c>
      <c r="L579" s="25"/>
    </row>
    <row r="580" spans="2:12" ht="13.8" x14ac:dyDescent="0.25">
      <c r="B580" s="25">
        <v>1579</v>
      </c>
      <c r="C580" s="27">
        <v>44627</v>
      </c>
      <c r="D580" s="25">
        <v>1600000</v>
      </c>
      <c r="E580" s="25">
        <v>256</v>
      </c>
      <c r="F580" s="25">
        <v>3</v>
      </c>
      <c r="G580" s="25">
        <v>1</v>
      </c>
      <c r="H580" s="25">
        <v>0</v>
      </c>
      <c r="I580" s="25">
        <v>1</v>
      </c>
      <c r="J580" s="25">
        <v>0</v>
      </c>
      <c r="K580" s="25">
        <v>0</v>
      </c>
      <c r="L580" s="25"/>
    </row>
    <row r="581" spans="2:12" ht="13.8" x14ac:dyDescent="0.25">
      <c r="B581" s="25">
        <v>1580</v>
      </c>
      <c r="C581" s="27">
        <v>44628</v>
      </c>
      <c r="D581" s="25">
        <v>2890000</v>
      </c>
      <c r="E581" s="25">
        <v>267</v>
      </c>
      <c r="F581" s="25">
        <v>3</v>
      </c>
      <c r="G581" s="25">
        <v>0</v>
      </c>
      <c r="H581" s="25">
        <v>0</v>
      </c>
      <c r="I581" s="25">
        <v>1</v>
      </c>
      <c r="J581" s="25">
        <v>1</v>
      </c>
      <c r="K581" s="25">
        <v>0</v>
      </c>
      <c r="L581" s="25"/>
    </row>
    <row r="582" spans="2:12" ht="13.8" x14ac:dyDescent="0.25">
      <c r="B582" s="25">
        <v>1581</v>
      </c>
      <c r="C582" s="27">
        <v>44629</v>
      </c>
      <c r="D582" s="25">
        <v>2130000</v>
      </c>
      <c r="E582" s="25">
        <v>241</v>
      </c>
      <c r="F582" s="25">
        <v>3</v>
      </c>
      <c r="G582" s="25">
        <v>0</v>
      </c>
      <c r="H582" s="25">
        <v>1</v>
      </c>
      <c r="I582" s="25">
        <v>0</v>
      </c>
      <c r="J582" s="25">
        <v>0</v>
      </c>
      <c r="K582" s="25">
        <v>1</v>
      </c>
      <c r="L582" s="25"/>
    </row>
    <row r="583" spans="2:12" ht="13.8" x14ac:dyDescent="0.25">
      <c r="B583" s="25">
        <v>1582</v>
      </c>
      <c r="C583" s="27">
        <v>44630</v>
      </c>
      <c r="D583" s="25">
        <v>1490000</v>
      </c>
      <c r="E583" s="25">
        <v>168</v>
      </c>
      <c r="F583" s="25">
        <v>3</v>
      </c>
      <c r="G583" s="25">
        <v>0</v>
      </c>
      <c r="H583" s="25">
        <v>1</v>
      </c>
      <c r="I583" s="25">
        <v>0</v>
      </c>
      <c r="J583" s="25">
        <v>0</v>
      </c>
      <c r="K583" s="25">
        <v>1</v>
      </c>
      <c r="L583" s="25"/>
    </row>
    <row r="584" spans="2:12" ht="13.8" x14ac:dyDescent="0.25">
      <c r="B584" s="25">
        <v>1583</v>
      </c>
      <c r="C584" s="27">
        <v>44631</v>
      </c>
      <c r="D584" s="25">
        <v>1470000</v>
      </c>
      <c r="E584" s="25">
        <v>237</v>
      </c>
      <c r="F584" s="25">
        <v>4</v>
      </c>
      <c r="G584" s="25">
        <v>0</v>
      </c>
      <c r="H584" s="25">
        <v>1</v>
      </c>
      <c r="I584" s="25">
        <v>0</v>
      </c>
      <c r="J584" s="25">
        <v>0</v>
      </c>
      <c r="K584" s="25">
        <v>0</v>
      </c>
      <c r="L584" s="25"/>
    </row>
    <row r="585" spans="2:12" ht="13.8" x14ac:dyDescent="0.25">
      <c r="B585" s="25">
        <v>1584</v>
      </c>
      <c r="C585" s="27">
        <v>44632</v>
      </c>
      <c r="D585" s="25">
        <v>1970000</v>
      </c>
      <c r="E585" s="25">
        <v>204</v>
      </c>
      <c r="F585" s="25">
        <v>3</v>
      </c>
      <c r="G585" s="25">
        <v>0</v>
      </c>
      <c r="H585" s="25">
        <v>0</v>
      </c>
      <c r="I585" s="25">
        <v>1</v>
      </c>
      <c r="J585" s="25">
        <v>0</v>
      </c>
      <c r="K585" s="25">
        <v>1</v>
      </c>
      <c r="L585" s="25"/>
    </row>
    <row r="586" spans="2:12" ht="13.8" x14ac:dyDescent="0.25">
      <c r="B586" s="25">
        <v>1585</v>
      </c>
      <c r="C586" s="27">
        <v>44632</v>
      </c>
      <c r="D586" s="25">
        <v>2510000</v>
      </c>
      <c r="E586" s="25">
        <v>270</v>
      </c>
      <c r="F586" s="25">
        <v>4</v>
      </c>
      <c r="G586" s="25">
        <v>1</v>
      </c>
      <c r="H586" s="25">
        <v>0</v>
      </c>
      <c r="I586" s="25">
        <v>1</v>
      </c>
      <c r="J586" s="25">
        <v>0</v>
      </c>
      <c r="K586" s="25">
        <v>1</v>
      </c>
      <c r="L586" s="25"/>
    </row>
    <row r="587" spans="2:12" ht="13.8" x14ac:dyDescent="0.25">
      <c r="B587" s="25">
        <v>1586</v>
      </c>
      <c r="C587" s="27">
        <v>44634</v>
      </c>
      <c r="D587" s="25">
        <v>2940000</v>
      </c>
      <c r="E587" s="25">
        <v>270</v>
      </c>
      <c r="F587" s="25">
        <v>3</v>
      </c>
      <c r="G587" s="25">
        <v>0</v>
      </c>
      <c r="H587" s="25">
        <v>0</v>
      </c>
      <c r="I587" s="25">
        <v>1</v>
      </c>
      <c r="J587" s="25">
        <v>1</v>
      </c>
      <c r="K587" s="25">
        <v>0</v>
      </c>
      <c r="L587" s="25"/>
    </row>
    <row r="588" spans="2:12" ht="13.8" x14ac:dyDescent="0.25">
      <c r="B588" s="25">
        <v>1587</v>
      </c>
      <c r="C588" s="27">
        <v>44635</v>
      </c>
      <c r="D588" s="25">
        <v>1780000</v>
      </c>
      <c r="E588" s="25">
        <v>173</v>
      </c>
      <c r="F588" s="25">
        <v>2</v>
      </c>
      <c r="G588" s="25">
        <v>0</v>
      </c>
      <c r="H588" s="25">
        <v>0</v>
      </c>
      <c r="I588" s="25">
        <v>0</v>
      </c>
      <c r="J588" s="25">
        <v>1</v>
      </c>
      <c r="K588" s="25">
        <v>0</v>
      </c>
      <c r="L588" s="25"/>
    </row>
    <row r="589" spans="2:12" ht="13.8" x14ac:dyDescent="0.25">
      <c r="B589" s="25">
        <v>1588</v>
      </c>
      <c r="C589" s="27">
        <v>44635</v>
      </c>
      <c r="D589" s="25">
        <v>2090000</v>
      </c>
      <c r="E589" s="25">
        <v>203</v>
      </c>
      <c r="F589" s="25">
        <v>4</v>
      </c>
      <c r="G589" s="25">
        <v>1</v>
      </c>
      <c r="H589" s="25">
        <v>0</v>
      </c>
      <c r="I589" s="25">
        <v>0</v>
      </c>
      <c r="J589" s="25">
        <v>1</v>
      </c>
      <c r="K589" s="25">
        <v>0</v>
      </c>
      <c r="L589" s="25"/>
    </row>
    <row r="590" spans="2:12" ht="13.8" x14ac:dyDescent="0.25">
      <c r="B590" s="25">
        <v>1589</v>
      </c>
      <c r="C590" s="27">
        <v>44636</v>
      </c>
      <c r="D590" s="25">
        <v>940000</v>
      </c>
      <c r="E590" s="25">
        <v>145</v>
      </c>
      <c r="F590" s="25">
        <v>2</v>
      </c>
      <c r="G590" s="25">
        <v>1</v>
      </c>
      <c r="H590" s="25">
        <v>1</v>
      </c>
      <c r="I590" s="25">
        <v>0</v>
      </c>
      <c r="J590" s="25">
        <v>0</v>
      </c>
      <c r="K590" s="25">
        <v>0</v>
      </c>
      <c r="L590" s="25"/>
    </row>
    <row r="591" spans="2:12" ht="13.8" x14ac:dyDescent="0.25">
      <c r="B591" s="25">
        <v>1590</v>
      </c>
      <c r="C591" s="27">
        <v>44636</v>
      </c>
      <c r="D591" s="25">
        <v>1720000</v>
      </c>
      <c r="E591" s="25">
        <v>189</v>
      </c>
      <c r="F591" s="25">
        <v>4</v>
      </c>
      <c r="G591" s="25">
        <v>0</v>
      </c>
      <c r="H591" s="25">
        <v>1</v>
      </c>
      <c r="I591" s="25">
        <v>0</v>
      </c>
      <c r="J591" s="25">
        <v>0</v>
      </c>
      <c r="K591" s="25">
        <v>1</v>
      </c>
      <c r="L591" s="25"/>
    </row>
    <row r="592" spans="2:12" ht="13.8" x14ac:dyDescent="0.25">
      <c r="B592" s="25">
        <v>1591</v>
      </c>
      <c r="C592" s="27">
        <v>44637</v>
      </c>
      <c r="D592" s="25">
        <v>1520000</v>
      </c>
      <c r="E592" s="25">
        <v>135</v>
      </c>
      <c r="F592" s="25">
        <v>3</v>
      </c>
      <c r="G592" s="25">
        <v>1</v>
      </c>
      <c r="H592" s="25">
        <v>0</v>
      </c>
      <c r="I592" s="25">
        <v>1</v>
      </c>
      <c r="J592" s="25">
        <v>1</v>
      </c>
      <c r="K592" s="25">
        <v>0</v>
      </c>
      <c r="L592" s="25"/>
    </row>
    <row r="593" spans="2:12" ht="13.8" x14ac:dyDescent="0.25">
      <c r="B593" s="25">
        <v>1592</v>
      </c>
      <c r="C593" s="27">
        <v>44637</v>
      </c>
      <c r="D593" s="25">
        <v>1490000</v>
      </c>
      <c r="E593" s="25">
        <v>239</v>
      </c>
      <c r="F593" s="25">
        <v>3</v>
      </c>
      <c r="G593" s="25">
        <v>0</v>
      </c>
      <c r="H593" s="25">
        <v>0</v>
      </c>
      <c r="I593" s="25">
        <v>1</v>
      </c>
      <c r="J593" s="25">
        <v>0</v>
      </c>
      <c r="K593" s="25">
        <v>0</v>
      </c>
      <c r="L593" s="25"/>
    </row>
    <row r="594" spans="2:12" ht="13.8" x14ac:dyDescent="0.25">
      <c r="B594" s="25">
        <v>1593</v>
      </c>
      <c r="C594" s="27">
        <v>44638</v>
      </c>
      <c r="D594" s="25">
        <v>1790000</v>
      </c>
      <c r="E594" s="25">
        <v>220</v>
      </c>
      <c r="F594" s="25">
        <v>3</v>
      </c>
      <c r="G594" s="25">
        <v>1</v>
      </c>
      <c r="H594" s="25">
        <v>0</v>
      </c>
      <c r="I594" s="25">
        <v>0</v>
      </c>
      <c r="J594" s="25">
        <v>0</v>
      </c>
      <c r="K594" s="25">
        <v>1</v>
      </c>
      <c r="L594" s="25"/>
    </row>
    <row r="595" spans="2:12" ht="13.8" x14ac:dyDescent="0.25">
      <c r="B595" s="25">
        <v>1594</v>
      </c>
      <c r="C595" s="27">
        <v>44639</v>
      </c>
      <c r="D595" s="25">
        <v>2360000</v>
      </c>
      <c r="E595" s="25">
        <v>218</v>
      </c>
      <c r="F595" s="25">
        <v>3</v>
      </c>
      <c r="G595" s="25">
        <v>1</v>
      </c>
      <c r="H595" s="25">
        <v>0</v>
      </c>
      <c r="I595" s="25">
        <v>0</v>
      </c>
      <c r="J595" s="25">
        <v>1</v>
      </c>
      <c r="K595" s="25">
        <v>0</v>
      </c>
      <c r="L595" s="25"/>
    </row>
    <row r="596" spans="2:12" ht="13.8" x14ac:dyDescent="0.25">
      <c r="B596" s="25">
        <v>1595</v>
      </c>
      <c r="C596" s="27">
        <v>44641</v>
      </c>
      <c r="D596" s="25">
        <v>1510000</v>
      </c>
      <c r="E596" s="25">
        <v>172</v>
      </c>
      <c r="F596" s="25">
        <v>4</v>
      </c>
      <c r="G596" s="25">
        <v>1</v>
      </c>
      <c r="H596" s="25">
        <v>1</v>
      </c>
      <c r="I596" s="25">
        <v>0</v>
      </c>
      <c r="J596" s="25">
        <v>0</v>
      </c>
      <c r="K596" s="25">
        <v>1</v>
      </c>
      <c r="L596" s="25"/>
    </row>
    <row r="597" spans="2:12" ht="13.8" x14ac:dyDescent="0.25">
      <c r="B597" s="25">
        <v>1596</v>
      </c>
      <c r="C597" s="27">
        <v>44641</v>
      </c>
      <c r="D597" s="25">
        <v>1230000</v>
      </c>
      <c r="E597" s="25">
        <v>240</v>
      </c>
      <c r="F597" s="25">
        <v>3</v>
      </c>
      <c r="G597" s="25">
        <v>0</v>
      </c>
      <c r="H597" s="25">
        <v>0</v>
      </c>
      <c r="I597" s="25">
        <v>0</v>
      </c>
      <c r="J597" s="25">
        <v>0</v>
      </c>
      <c r="K597" s="25">
        <v>0</v>
      </c>
      <c r="L597" s="25"/>
    </row>
    <row r="598" spans="2:12" ht="13.8" x14ac:dyDescent="0.25">
      <c r="B598" s="25">
        <v>1597</v>
      </c>
      <c r="C598" s="27">
        <v>44643</v>
      </c>
      <c r="D598" s="25">
        <v>1300000</v>
      </c>
      <c r="E598" s="25">
        <v>209</v>
      </c>
      <c r="F598" s="25">
        <v>4</v>
      </c>
      <c r="G598" s="25">
        <v>0</v>
      </c>
      <c r="H598" s="25">
        <v>0</v>
      </c>
      <c r="I598" s="25">
        <v>1</v>
      </c>
      <c r="J598" s="25">
        <v>0</v>
      </c>
      <c r="K598" s="25">
        <v>0</v>
      </c>
      <c r="L598" s="25"/>
    </row>
    <row r="599" spans="2:12" ht="13.8" x14ac:dyDescent="0.25">
      <c r="B599" s="25">
        <v>1598</v>
      </c>
      <c r="C599" s="27">
        <v>44643</v>
      </c>
      <c r="D599" s="25">
        <v>1690000</v>
      </c>
      <c r="E599" s="25">
        <v>145</v>
      </c>
      <c r="F599" s="25">
        <v>2</v>
      </c>
      <c r="G599" s="25">
        <v>0</v>
      </c>
      <c r="H599" s="25">
        <v>0</v>
      </c>
      <c r="I599" s="25">
        <v>1</v>
      </c>
      <c r="J599" s="25">
        <v>1</v>
      </c>
      <c r="K599" s="25">
        <v>0</v>
      </c>
      <c r="L599" s="25"/>
    </row>
    <row r="600" spans="2:12" ht="13.8" x14ac:dyDescent="0.25">
      <c r="B600" s="25">
        <v>1599</v>
      </c>
      <c r="C600" s="27">
        <v>44643</v>
      </c>
      <c r="D600" s="25">
        <v>1360000</v>
      </c>
      <c r="E600" s="25">
        <v>151</v>
      </c>
      <c r="F600" s="25">
        <v>2</v>
      </c>
      <c r="G600" s="25">
        <v>0</v>
      </c>
      <c r="H600" s="25">
        <v>1</v>
      </c>
      <c r="I600" s="25">
        <v>0</v>
      </c>
      <c r="J600" s="25">
        <v>0</v>
      </c>
      <c r="K600" s="25">
        <v>1</v>
      </c>
      <c r="L600" s="25"/>
    </row>
    <row r="601" spans="2:12" ht="13.8" x14ac:dyDescent="0.25">
      <c r="B601" s="25">
        <v>1600</v>
      </c>
      <c r="C601" s="27">
        <v>44644</v>
      </c>
      <c r="D601" s="25">
        <v>1430000</v>
      </c>
      <c r="E601" s="25">
        <v>225</v>
      </c>
      <c r="F601" s="25">
        <v>3</v>
      </c>
      <c r="G601" s="25">
        <v>1</v>
      </c>
      <c r="H601" s="25">
        <v>1</v>
      </c>
      <c r="I601" s="25">
        <v>0</v>
      </c>
      <c r="J601" s="25">
        <v>0</v>
      </c>
      <c r="K601" s="25">
        <v>0</v>
      </c>
      <c r="L601" s="25"/>
    </row>
    <row r="602" spans="2:12" ht="13.8" x14ac:dyDescent="0.25">
      <c r="B602" s="25">
        <v>1601</v>
      </c>
      <c r="C602" s="27">
        <v>44644</v>
      </c>
      <c r="D602" s="25">
        <v>1000000</v>
      </c>
      <c r="E602" s="25">
        <v>172</v>
      </c>
      <c r="F602" s="25">
        <v>2</v>
      </c>
      <c r="G602" s="25">
        <v>0</v>
      </c>
      <c r="H602" s="25">
        <v>1</v>
      </c>
      <c r="I602" s="25">
        <v>0</v>
      </c>
      <c r="J602" s="25">
        <v>0</v>
      </c>
      <c r="K602" s="25">
        <v>0</v>
      </c>
      <c r="L602" s="25"/>
    </row>
    <row r="603" spans="2:12" ht="13.8" x14ac:dyDescent="0.25">
      <c r="B603" s="25">
        <v>1602</v>
      </c>
      <c r="C603" s="27">
        <v>44644</v>
      </c>
      <c r="D603" s="25">
        <v>1590000</v>
      </c>
      <c r="E603" s="25">
        <v>250</v>
      </c>
      <c r="F603" s="25">
        <v>3</v>
      </c>
      <c r="G603" s="25">
        <v>1</v>
      </c>
      <c r="H603" s="25">
        <v>0</v>
      </c>
      <c r="I603" s="25">
        <v>1</v>
      </c>
      <c r="J603" s="25">
        <v>0</v>
      </c>
      <c r="K603" s="25">
        <v>0</v>
      </c>
      <c r="L603" s="25"/>
    </row>
    <row r="604" spans="2:12" ht="13.8" x14ac:dyDescent="0.25">
      <c r="B604" s="25">
        <v>1603</v>
      </c>
      <c r="C604" s="27">
        <v>44645</v>
      </c>
      <c r="D604" s="25">
        <v>2390000</v>
      </c>
      <c r="E604" s="25">
        <v>269</v>
      </c>
      <c r="F604" s="25">
        <v>4</v>
      </c>
      <c r="G604" s="25">
        <v>1</v>
      </c>
      <c r="H604" s="25">
        <v>0</v>
      </c>
      <c r="I604" s="25">
        <v>0</v>
      </c>
      <c r="J604" s="25">
        <v>0</v>
      </c>
      <c r="K604" s="25">
        <v>1</v>
      </c>
      <c r="L604" s="25"/>
    </row>
    <row r="605" spans="2:12" ht="13.8" x14ac:dyDescent="0.25">
      <c r="B605" s="25">
        <v>1604</v>
      </c>
      <c r="C605" s="27">
        <v>44647</v>
      </c>
      <c r="D605" s="25">
        <v>1380000</v>
      </c>
      <c r="E605" s="25">
        <v>231</v>
      </c>
      <c r="F605" s="25">
        <v>3</v>
      </c>
      <c r="G605" s="25">
        <v>0</v>
      </c>
      <c r="H605" s="25">
        <v>1</v>
      </c>
      <c r="I605" s="25">
        <v>0</v>
      </c>
      <c r="J605" s="25">
        <v>0</v>
      </c>
      <c r="K605" s="25">
        <v>0</v>
      </c>
      <c r="L605" s="25"/>
    </row>
    <row r="606" spans="2:12" ht="13.8" x14ac:dyDescent="0.25">
      <c r="B606" s="25">
        <v>1605</v>
      </c>
      <c r="C606" s="27">
        <v>44647</v>
      </c>
      <c r="D606" s="25">
        <v>1750000</v>
      </c>
      <c r="E606" s="25">
        <v>163</v>
      </c>
      <c r="F606" s="25">
        <v>3</v>
      </c>
      <c r="G606" s="25">
        <v>1</v>
      </c>
      <c r="H606" s="25">
        <v>1</v>
      </c>
      <c r="I606" s="25">
        <v>0</v>
      </c>
      <c r="J606" s="25">
        <v>1</v>
      </c>
      <c r="K606" s="25">
        <v>0</v>
      </c>
      <c r="L606" s="25"/>
    </row>
    <row r="607" spans="2:12" ht="13.8" x14ac:dyDescent="0.25">
      <c r="B607" s="25">
        <v>1606</v>
      </c>
      <c r="C607" s="27">
        <v>44649</v>
      </c>
      <c r="D607" s="25">
        <v>890000</v>
      </c>
      <c r="E607" s="25">
        <v>155</v>
      </c>
      <c r="F607" s="25">
        <v>3</v>
      </c>
      <c r="G607" s="25">
        <v>0</v>
      </c>
      <c r="H607" s="25">
        <v>1</v>
      </c>
      <c r="I607" s="25">
        <v>0</v>
      </c>
      <c r="J607" s="25">
        <v>0</v>
      </c>
      <c r="K607" s="25">
        <v>0</v>
      </c>
      <c r="L607" s="25"/>
    </row>
    <row r="608" spans="2:12" ht="13.8" x14ac:dyDescent="0.25">
      <c r="B608" s="25">
        <v>1607</v>
      </c>
      <c r="C608" s="27">
        <v>44650</v>
      </c>
      <c r="D608" s="25">
        <v>1470000</v>
      </c>
      <c r="E608" s="25">
        <v>156</v>
      </c>
      <c r="F608" s="25">
        <v>4</v>
      </c>
      <c r="G608" s="25">
        <v>0</v>
      </c>
      <c r="H608" s="25">
        <v>1</v>
      </c>
      <c r="I608" s="25">
        <v>0</v>
      </c>
      <c r="J608" s="25">
        <v>0</v>
      </c>
      <c r="K608" s="25">
        <v>1</v>
      </c>
      <c r="L608" s="25"/>
    </row>
    <row r="609" spans="2:12" ht="13.8" x14ac:dyDescent="0.25">
      <c r="B609" s="25">
        <v>1608</v>
      </c>
      <c r="C609" s="27">
        <v>44650</v>
      </c>
      <c r="D609" s="25">
        <v>2000000</v>
      </c>
      <c r="E609" s="25">
        <v>229</v>
      </c>
      <c r="F609" s="25">
        <v>4</v>
      </c>
      <c r="G609" s="25">
        <v>0</v>
      </c>
      <c r="H609" s="25">
        <v>1</v>
      </c>
      <c r="I609" s="25">
        <v>0</v>
      </c>
      <c r="J609" s="25">
        <v>0</v>
      </c>
      <c r="K609" s="25">
        <v>1</v>
      </c>
      <c r="L609" s="25"/>
    </row>
    <row r="610" spans="2:12" ht="13.8" x14ac:dyDescent="0.25">
      <c r="B610" s="25">
        <v>1609</v>
      </c>
      <c r="C610" s="27">
        <v>44651</v>
      </c>
      <c r="D610" s="25">
        <v>840000</v>
      </c>
      <c r="E610" s="25">
        <v>143</v>
      </c>
      <c r="F610" s="25">
        <v>3</v>
      </c>
      <c r="G610" s="25">
        <v>1</v>
      </c>
      <c r="H610" s="25">
        <v>0</v>
      </c>
      <c r="I610" s="25">
        <v>0</v>
      </c>
      <c r="J610" s="25">
        <v>0</v>
      </c>
      <c r="K610" s="25">
        <v>0</v>
      </c>
      <c r="L610" s="25"/>
    </row>
    <row r="611" spans="2:12" ht="13.8" x14ac:dyDescent="0.25">
      <c r="B611" s="25">
        <v>1610</v>
      </c>
      <c r="C611" s="27">
        <v>44652</v>
      </c>
      <c r="D611" s="25">
        <v>1570000</v>
      </c>
      <c r="E611" s="25">
        <v>180</v>
      </c>
      <c r="F611" s="25">
        <v>3</v>
      </c>
      <c r="G611" s="25">
        <v>0</v>
      </c>
      <c r="H611" s="25">
        <v>0</v>
      </c>
      <c r="I611" s="25">
        <v>0</v>
      </c>
      <c r="J611" s="25">
        <v>0</v>
      </c>
      <c r="K611" s="25">
        <v>1</v>
      </c>
      <c r="L611" s="25"/>
    </row>
    <row r="612" spans="2:12" ht="13.8" x14ac:dyDescent="0.25">
      <c r="B612" s="25">
        <v>1611</v>
      </c>
      <c r="C612" s="27">
        <v>44653</v>
      </c>
      <c r="D612" s="25">
        <v>2010000</v>
      </c>
      <c r="E612" s="25">
        <v>216</v>
      </c>
      <c r="F612" s="25">
        <v>4</v>
      </c>
      <c r="G612" s="25">
        <v>0</v>
      </c>
      <c r="H612" s="25">
        <v>0</v>
      </c>
      <c r="I612" s="25">
        <v>1</v>
      </c>
      <c r="J612" s="25">
        <v>0</v>
      </c>
      <c r="K612" s="25">
        <v>1</v>
      </c>
      <c r="L612" s="25"/>
    </row>
    <row r="613" spans="2:12" ht="13.8" x14ac:dyDescent="0.25">
      <c r="B613" s="25">
        <v>1612</v>
      </c>
      <c r="C613" s="27">
        <v>44653</v>
      </c>
      <c r="D613" s="25">
        <v>1000000</v>
      </c>
      <c r="E613" s="25">
        <v>159</v>
      </c>
      <c r="F613" s="25">
        <v>4</v>
      </c>
      <c r="G613" s="25">
        <v>1</v>
      </c>
      <c r="H613" s="25">
        <v>1</v>
      </c>
      <c r="I613" s="25">
        <v>0</v>
      </c>
      <c r="J613" s="25">
        <v>0</v>
      </c>
      <c r="K613" s="25">
        <v>0</v>
      </c>
      <c r="L613" s="25"/>
    </row>
    <row r="614" spans="2:12" ht="13.8" x14ac:dyDescent="0.25">
      <c r="B614" s="25">
        <v>1613</v>
      </c>
      <c r="C614" s="27">
        <v>44655</v>
      </c>
      <c r="D614" s="25">
        <v>2170000</v>
      </c>
      <c r="E614" s="25">
        <v>186</v>
      </c>
      <c r="F614" s="25">
        <v>4</v>
      </c>
      <c r="G614" s="25">
        <v>0</v>
      </c>
      <c r="H614" s="25">
        <v>0</v>
      </c>
      <c r="I614" s="25">
        <v>1</v>
      </c>
      <c r="J614" s="25">
        <v>1</v>
      </c>
      <c r="K614" s="25">
        <v>0</v>
      </c>
      <c r="L614" s="25"/>
    </row>
    <row r="615" spans="2:12" ht="13.8" x14ac:dyDescent="0.25">
      <c r="B615" s="25">
        <v>1614</v>
      </c>
      <c r="C615" s="27">
        <v>44656</v>
      </c>
      <c r="D615" s="25">
        <v>2520000</v>
      </c>
      <c r="E615" s="25">
        <v>275</v>
      </c>
      <c r="F615" s="25">
        <v>3</v>
      </c>
      <c r="G615" s="25">
        <v>0</v>
      </c>
      <c r="H615" s="25">
        <v>0</v>
      </c>
      <c r="I615" s="25">
        <v>1</v>
      </c>
      <c r="J615" s="25">
        <v>0</v>
      </c>
      <c r="K615" s="25">
        <v>1</v>
      </c>
      <c r="L615" s="25"/>
    </row>
    <row r="616" spans="2:12" ht="13.8" x14ac:dyDescent="0.25">
      <c r="B616" s="25">
        <v>1615</v>
      </c>
      <c r="C616" s="27">
        <v>44658</v>
      </c>
      <c r="D616" s="25">
        <v>1880000</v>
      </c>
      <c r="E616" s="25">
        <v>190</v>
      </c>
      <c r="F616" s="25">
        <v>2</v>
      </c>
      <c r="G616" s="25">
        <v>1</v>
      </c>
      <c r="H616" s="25">
        <v>0</v>
      </c>
      <c r="I616" s="25">
        <v>1</v>
      </c>
      <c r="J616" s="25">
        <v>0</v>
      </c>
      <c r="K616" s="25">
        <v>1</v>
      </c>
      <c r="L616" s="25"/>
    </row>
    <row r="617" spans="2:12" ht="13.8" x14ac:dyDescent="0.25">
      <c r="B617" s="25">
        <v>1616</v>
      </c>
      <c r="C617" s="27">
        <v>44660</v>
      </c>
      <c r="D617" s="25">
        <v>2390000</v>
      </c>
      <c r="E617" s="25">
        <v>264</v>
      </c>
      <c r="F617" s="25">
        <v>4</v>
      </c>
      <c r="G617" s="25">
        <v>0</v>
      </c>
      <c r="H617" s="25">
        <v>0</v>
      </c>
      <c r="I617" s="25">
        <v>1</v>
      </c>
      <c r="J617" s="25">
        <v>0</v>
      </c>
      <c r="K617" s="25">
        <v>1</v>
      </c>
      <c r="L617" s="25"/>
    </row>
    <row r="618" spans="2:12" ht="13.8" x14ac:dyDescent="0.25">
      <c r="B618" s="25">
        <v>1617</v>
      </c>
      <c r="C618" s="27">
        <v>44660</v>
      </c>
      <c r="D618" s="25">
        <v>1320000</v>
      </c>
      <c r="E618" s="25">
        <v>147</v>
      </c>
      <c r="F618" s="25">
        <v>3</v>
      </c>
      <c r="G618" s="25">
        <v>1</v>
      </c>
      <c r="H618" s="25">
        <v>0</v>
      </c>
      <c r="I618" s="25">
        <v>0</v>
      </c>
      <c r="J618" s="25">
        <v>0</v>
      </c>
      <c r="K618" s="25">
        <v>1</v>
      </c>
      <c r="L618" s="25"/>
    </row>
    <row r="619" spans="2:12" ht="13.8" x14ac:dyDescent="0.25">
      <c r="B619" s="25">
        <v>1618</v>
      </c>
      <c r="C619" s="27">
        <v>44662</v>
      </c>
      <c r="D619" s="25">
        <v>1720000</v>
      </c>
      <c r="E619" s="25">
        <v>179</v>
      </c>
      <c r="F619" s="25">
        <v>2</v>
      </c>
      <c r="G619" s="25">
        <v>1</v>
      </c>
      <c r="H619" s="25">
        <v>0</v>
      </c>
      <c r="I619" s="25">
        <v>1</v>
      </c>
      <c r="J619" s="25">
        <v>0</v>
      </c>
      <c r="K619" s="25">
        <v>1</v>
      </c>
      <c r="L619" s="25"/>
    </row>
    <row r="620" spans="2:12" ht="13.8" x14ac:dyDescent="0.25">
      <c r="B620" s="25">
        <v>1619</v>
      </c>
      <c r="C620" s="27">
        <v>44662</v>
      </c>
      <c r="D620" s="25">
        <v>1820000</v>
      </c>
      <c r="E620" s="25">
        <v>188</v>
      </c>
      <c r="F620" s="25">
        <v>4</v>
      </c>
      <c r="G620" s="25">
        <v>1</v>
      </c>
      <c r="H620" s="25">
        <v>0</v>
      </c>
      <c r="I620" s="25">
        <v>1</v>
      </c>
      <c r="J620" s="25">
        <v>0</v>
      </c>
      <c r="K620" s="25">
        <v>1</v>
      </c>
      <c r="L620" s="25"/>
    </row>
    <row r="621" spans="2:12" ht="13.8" x14ac:dyDescent="0.25">
      <c r="B621" s="25">
        <v>1620</v>
      </c>
      <c r="C621" s="27">
        <v>44663</v>
      </c>
      <c r="D621" s="25">
        <v>2100000</v>
      </c>
      <c r="E621" s="25">
        <v>178</v>
      </c>
      <c r="F621" s="25">
        <v>3</v>
      </c>
      <c r="G621" s="25">
        <v>1</v>
      </c>
      <c r="H621" s="25">
        <v>1</v>
      </c>
      <c r="I621" s="25">
        <v>0</v>
      </c>
      <c r="J621" s="25">
        <v>1</v>
      </c>
      <c r="K621" s="25">
        <v>0</v>
      </c>
      <c r="L621" s="25"/>
    </row>
    <row r="622" spans="2:12" ht="13.8" x14ac:dyDescent="0.25">
      <c r="B622" s="25">
        <v>1621</v>
      </c>
      <c r="C622" s="27">
        <v>44663</v>
      </c>
      <c r="D622" s="25">
        <v>1150000</v>
      </c>
      <c r="E622" s="25">
        <v>186</v>
      </c>
      <c r="F622" s="25">
        <v>2</v>
      </c>
      <c r="G622" s="25">
        <v>0</v>
      </c>
      <c r="H622" s="25">
        <v>0</v>
      </c>
      <c r="I622" s="25">
        <v>1</v>
      </c>
      <c r="J622" s="25">
        <v>0</v>
      </c>
      <c r="K622" s="25">
        <v>0</v>
      </c>
      <c r="L622" s="25"/>
    </row>
    <row r="623" spans="2:12" ht="13.8" x14ac:dyDescent="0.25">
      <c r="B623" s="25">
        <v>1622</v>
      </c>
      <c r="C623" s="27">
        <v>44663</v>
      </c>
      <c r="D623" s="25">
        <v>2250000</v>
      </c>
      <c r="E623" s="25">
        <v>190</v>
      </c>
      <c r="F623" s="25">
        <v>3</v>
      </c>
      <c r="G623" s="25">
        <v>1</v>
      </c>
      <c r="H623" s="25">
        <v>0</v>
      </c>
      <c r="I623" s="25">
        <v>1</v>
      </c>
      <c r="J623" s="25">
        <v>1</v>
      </c>
      <c r="K623" s="25">
        <v>0</v>
      </c>
      <c r="L623" s="25"/>
    </row>
    <row r="624" spans="2:12" ht="13.8" x14ac:dyDescent="0.25">
      <c r="B624" s="25">
        <v>1623</v>
      </c>
      <c r="C624" s="27">
        <v>44663</v>
      </c>
      <c r="D624" s="25">
        <v>1260000</v>
      </c>
      <c r="E624" s="25">
        <v>213</v>
      </c>
      <c r="F624" s="25">
        <v>3</v>
      </c>
      <c r="G624" s="25">
        <v>0</v>
      </c>
      <c r="H624" s="25">
        <v>1</v>
      </c>
      <c r="I624" s="25">
        <v>0</v>
      </c>
      <c r="J624" s="25">
        <v>0</v>
      </c>
      <c r="K624" s="25">
        <v>0</v>
      </c>
      <c r="L624" s="25"/>
    </row>
    <row r="625" spans="2:12" ht="13.8" x14ac:dyDescent="0.25">
      <c r="B625" s="25">
        <v>1624</v>
      </c>
      <c r="C625" s="27">
        <v>44664</v>
      </c>
      <c r="D625" s="25">
        <v>1260000</v>
      </c>
      <c r="E625" s="25">
        <v>209</v>
      </c>
      <c r="F625" s="25">
        <v>4</v>
      </c>
      <c r="G625" s="25">
        <v>0</v>
      </c>
      <c r="H625" s="25">
        <v>0</v>
      </c>
      <c r="I625" s="25">
        <v>0</v>
      </c>
      <c r="J625" s="25">
        <v>0</v>
      </c>
      <c r="K625" s="25">
        <v>0</v>
      </c>
      <c r="L625" s="25"/>
    </row>
    <row r="626" spans="2:12" ht="13.8" x14ac:dyDescent="0.25">
      <c r="B626" s="25">
        <v>1625</v>
      </c>
      <c r="C626" s="27">
        <v>44666</v>
      </c>
      <c r="D626" s="25">
        <v>1130000</v>
      </c>
      <c r="E626" s="25">
        <v>212</v>
      </c>
      <c r="F626" s="25">
        <v>4</v>
      </c>
      <c r="G626" s="25">
        <v>0</v>
      </c>
      <c r="H626" s="25">
        <v>0</v>
      </c>
      <c r="I626" s="25">
        <v>0</v>
      </c>
      <c r="J626" s="25">
        <v>0</v>
      </c>
      <c r="K626" s="25">
        <v>0</v>
      </c>
      <c r="L626" s="25"/>
    </row>
    <row r="627" spans="2:12" ht="13.8" x14ac:dyDescent="0.25">
      <c r="B627" s="25">
        <v>1626</v>
      </c>
      <c r="C627" s="27">
        <v>44667</v>
      </c>
      <c r="D627" s="25">
        <v>1200000</v>
      </c>
      <c r="E627" s="25">
        <v>137</v>
      </c>
      <c r="F627" s="25">
        <v>3</v>
      </c>
      <c r="G627" s="25">
        <v>1</v>
      </c>
      <c r="H627" s="25">
        <v>0</v>
      </c>
      <c r="I627" s="25">
        <v>0</v>
      </c>
      <c r="J627" s="25">
        <v>0</v>
      </c>
      <c r="K627" s="25">
        <v>1</v>
      </c>
      <c r="L627" s="25"/>
    </row>
    <row r="628" spans="2:12" ht="13.8" x14ac:dyDescent="0.25">
      <c r="B628" s="25">
        <v>1627</v>
      </c>
      <c r="C628" s="27">
        <v>44669</v>
      </c>
      <c r="D628" s="25">
        <v>1340000</v>
      </c>
      <c r="E628" s="25">
        <v>139</v>
      </c>
      <c r="F628" s="25">
        <v>3</v>
      </c>
      <c r="G628" s="25">
        <v>0</v>
      </c>
      <c r="H628" s="25">
        <v>0</v>
      </c>
      <c r="I628" s="25">
        <v>1</v>
      </c>
      <c r="J628" s="25">
        <v>0</v>
      </c>
      <c r="K628" s="25">
        <v>1</v>
      </c>
      <c r="L628" s="25"/>
    </row>
    <row r="629" spans="2:12" ht="13.8" x14ac:dyDescent="0.25">
      <c r="B629" s="25">
        <v>1628</v>
      </c>
      <c r="C629" s="27">
        <v>44669</v>
      </c>
      <c r="D629" s="25">
        <v>1110000</v>
      </c>
      <c r="E629" s="25">
        <v>175</v>
      </c>
      <c r="F629" s="25">
        <v>2</v>
      </c>
      <c r="G629" s="25">
        <v>1</v>
      </c>
      <c r="H629" s="25">
        <v>1</v>
      </c>
      <c r="I629" s="25">
        <v>0</v>
      </c>
      <c r="J629" s="25">
        <v>0</v>
      </c>
      <c r="K629" s="25">
        <v>0</v>
      </c>
      <c r="L629" s="25"/>
    </row>
    <row r="630" spans="2:12" ht="13.8" x14ac:dyDescent="0.25">
      <c r="B630" s="25">
        <v>1629</v>
      </c>
      <c r="C630" s="27">
        <v>44670</v>
      </c>
      <c r="D630" s="25">
        <v>880000</v>
      </c>
      <c r="E630" s="25">
        <v>137</v>
      </c>
      <c r="F630" s="25">
        <v>3</v>
      </c>
      <c r="G630" s="25">
        <v>1</v>
      </c>
      <c r="H630" s="25">
        <v>1</v>
      </c>
      <c r="I630" s="25">
        <v>0</v>
      </c>
      <c r="J630" s="25">
        <v>0</v>
      </c>
      <c r="K630" s="25">
        <v>0</v>
      </c>
      <c r="L630" s="25"/>
    </row>
    <row r="631" spans="2:12" ht="13.8" x14ac:dyDescent="0.25">
      <c r="B631" s="25">
        <v>1630</v>
      </c>
      <c r="C631" s="27">
        <v>44670</v>
      </c>
      <c r="D631" s="25">
        <v>2350000</v>
      </c>
      <c r="E631" s="25">
        <v>210</v>
      </c>
      <c r="F631" s="25">
        <v>4</v>
      </c>
      <c r="G631" s="25">
        <v>0</v>
      </c>
      <c r="H631" s="25">
        <v>0</v>
      </c>
      <c r="I631" s="25">
        <v>0</v>
      </c>
      <c r="J631" s="25">
        <v>1</v>
      </c>
      <c r="K631" s="25">
        <v>0</v>
      </c>
      <c r="L631" s="25"/>
    </row>
    <row r="632" spans="2:12" ht="13.8" x14ac:dyDescent="0.25">
      <c r="B632" s="25">
        <v>1631</v>
      </c>
      <c r="C632" s="27">
        <v>44673</v>
      </c>
      <c r="D632" s="25">
        <v>1290000</v>
      </c>
      <c r="E632" s="25">
        <v>189</v>
      </c>
      <c r="F632" s="25">
        <v>4</v>
      </c>
      <c r="G632" s="25">
        <v>1</v>
      </c>
      <c r="H632" s="25">
        <v>0</v>
      </c>
      <c r="I632" s="25">
        <v>1</v>
      </c>
      <c r="J632" s="25">
        <v>0</v>
      </c>
      <c r="K632" s="25">
        <v>0</v>
      </c>
      <c r="L632" s="25"/>
    </row>
    <row r="633" spans="2:12" ht="13.8" x14ac:dyDescent="0.25">
      <c r="B633" s="25">
        <v>1632</v>
      </c>
      <c r="C633" s="27">
        <v>44673</v>
      </c>
      <c r="D633" s="25">
        <v>1780000</v>
      </c>
      <c r="E633" s="25">
        <v>191</v>
      </c>
      <c r="F633" s="25">
        <v>4</v>
      </c>
      <c r="G633" s="25">
        <v>1</v>
      </c>
      <c r="H633" s="25">
        <v>1</v>
      </c>
      <c r="I633" s="25">
        <v>0</v>
      </c>
      <c r="J633" s="25">
        <v>0</v>
      </c>
      <c r="K633" s="25">
        <v>1</v>
      </c>
      <c r="L633" s="25"/>
    </row>
    <row r="634" spans="2:12" ht="13.8" x14ac:dyDescent="0.25">
      <c r="B634" s="25">
        <v>1633</v>
      </c>
      <c r="C634" s="27">
        <v>44675</v>
      </c>
      <c r="D634" s="25">
        <v>1170000</v>
      </c>
      <c r="E634" s="25">
        <v>136</v>
      </c>
      <c r="F634" s="25">
        <v>2</v>
      </c>
      <c r="G634" s="25">
        <v>1</v>
      </c>
      <c r="H634" s="25">
        <v>0</v>
      </c>
      <c r="I634" s="25">
        <v>0</v>
      </c>
      <c r="J634" s="25">
        <v>0</v>
      </c>
      <c r="K634" s="25">
        <v>1</v>
      </c>
      <c r="L634" s="25"/>
    </row>
    <row r="635" spans="2:12" ht="13.8" x14ac:dyDescent="0.25">
      <c r="B635" s="25">
        <v>1634</v>
      </c>
      <c r="C635" s="27">
        <v>44675</v>
      </c>
      <c r="D635" s="25">
        <v>850000</v>
      </c>
      <c r="E635" s="25">
        <v>148</v>
      </c>
      <c r="F635" s="25">
        <v>3</v>
      </c>
      <c r="G635" s="25">
        <v>1</v>
      </c>
      <c r="H635" s="25">
        <v>0</v>
      </c>
      <c r="I635" s="25">
        <v>0</v>
      </c>
      <c r="J635" s="25">
        <v>0</v>
      </c>
      <c r="K635" s="25">
        <v>0</v>
      </c>
      <c r="L635" s="25"/>
    </row>
    <row r="636" spans="2:12" ht="13.8" x14ac:dyDescent="0.25">
      <c r="B636" s="25">
        <v>1635</v>
      </c>
      <c r="C636" s="27">
        <v>44675</v>
      </c>
      <c r="D636" s="25">
        <v>1310000</v>
      </c>
      <c r="E636" s="25">
        <v>218</v>
      </c>
      <c r="F636" s="25">
        <v>4</v>
      </c>
      <c r="G636" s="25">
        <v>0</v>
      </c>
      <c r="H636" s="25">
        <v>1</v>
      </c>
      <c r="I636" s="25">
        <v>0</v>
      </c>
      <c r="J636" s="25">
        <v>0</v>
      </c>
      <c r="K636" s="25">
        <v>0</v>
      </c>
      <c r="L636" s="25"/>
    </row>
    <row r="637" spans="2:12" ht="13.8" x14ac:dyDescent="0.25">
      <c r="B637" s="25">
        <v>1636</v>
      </c>
      <c r="C637" s="27">
        <v>44676</v>
      </c>
      <c r="D637" s="25">
        <v>1330000</v>
      </c>
      <c r="E637" s="25">
        <v>218</v>
      </c>
      <c r="F637" s="25">
        <v>3</v>
      </c>
      <c r="G637" s="25">
        <v>1</v>
      </c>
      <c r="H637" s="25">
        <v>0</v>
      </c>
      <c r="I637" s="25">
        <v>0</v>
      </c>
      <c r="J637" s="25">
        <v>0</v>
      </c>
      <c r="K637" s="25">
        <v>0</v>
      </c>
      <c r="L637" s="25"/>
    </row>
    <row r="638" spans="2:12" ht="13.8" x14ac:dyDescent="0.25">
      <c r="B638" s="25">
        <v>1637</v>
      </c>
      <c r="C638" s="27">
        <v>44677</v>
      </c>
      <c r="D638" s="25">
        <v>1800000</v>
      </c>
      <c r="E638" s="25">
        <v>218</v>
      </c>
      <c r="F638" s="25">
        <v>4</v>
      </c>
      <c r="G638" s="25">
        <v>1</v>
      </c>
      <c r="H638" s="25">
        <v>0</v>
      </c>
      <c r="I638" s="25">
        <v>0</v>
      </c>
      <c r="J638" s="25">
        <v>0</v>
      </c>
      <c r="K638" s="25">
        <v>1</v>
      </c>
      <c r="L638" s="25"/>
    </row>
    <row r="639" spans="2:12" ht="13.8" x14ac:dyDescent="0.25">
      <c r="B639" s="25">
        <v>1638</v>
      </c>
      <c r="C639" s="27">
        <v>44677</v>
      </c>
      <c r="D639" s="25">
        <v>2570000</v>
      </c>
      <c r="E639" s="25">
        <v>236</v>
      </c>
      <c r="F639" s="25">
        <v>3</v>
      </c>
      <c r="G639" s="25">
        <v>0</v>
      </c>
      <c r="H639" s="25">
        <v>1</v>
      </c>
      <c r="I639" s="25">
        <v>0</v>
      </c>
      <c r="J639" s="25">
        <v>1</v>
      </c>
      <c r="K639" s="25">
        <v>0</v>
      </c>
      <c r="L639" s="25"/>
    </row>
    <row r="640" spans="2:12" ht="13.8" x14ac:dyDescent="0.25">
      <c r="B640" s="25">
        <v>1639</v>
      </c>
      <c r="C640" s="27">
        <v>44677</v>
      </c>
      <c r="D640" s="25">
        <v>2060000</v>
      </c>
      <c r="E640" s="25">
        <v>185</v>
      </c>
      <c r="F640" s="25">
        <v>4</v>
      </c>
      <c r="G640" s="25">
        <v>0</v>
      </c>
      <c r="H640" s="25">
        <v>0</v>
      </c>
      <c r="I640" s="25">
        <v>1</v>
      </c>
      <c r="J640" s="25">
        <v>1</v>
      </c>
      <c r="K640" s="25">
        <v>0</v>
      </c>
      <c r="L640" s="25"/>
    </row>
    <row r="641" spans="2:12" ht="13.8" x14ac:dyDescent="0.25">
      <c r="B641" s="25">
        <v>1640</v>
      </c>
      <c r="C641" s="27">
        <v>44678</v>
      </c>
      <c r="D641" s="25">
        <v>2680000</v>
      </c>
      <c r="E641" s="25">
        <v>226</v>
      </c>
      <c r="F641" s="25">
        <v>4</v>
      </c>
      <c r="G641" s="25">
        <v>1</v>
      </c>
      <c r="H641" s="25">
        <v>1</v>
      </c>
      <c r="I641" s="25">
        <v>0</v>
      </c>
      <c r="J641" s="25">
        <v>1</v>
      </c>
      <c r="K641" s="25">
        <v>0</v>
      </c>
      <c r="L641" s="25"/>
    </row>
    <row r="642" spans="2:12" ht="13.8" x14ac:dyDescent="0.25">
      <c r="B642" s="25">
        <v>1641</v>
      </c>
      <c r="C642" s="27">
        <v>44678</v>
      </c>
      <c r="D642" s="25">
        <v>2970000</v>
      </c>
      <c r="E642" s="25">
        <v>260</v>
      </c>
      <c r="F642" s="25">
        <v>3</v>
      </c>
      <c r="G642" s="25">
        <v>1</v>
      </c>
      <c r="H642" s="25">
        <v>0</v>
      </c>
      <c r="I642" s="25">
        <v>1</v>
      </c>
      <c r="J642" s="25">
        <v>1</v>
      </c>
      <c r="K642" s="25">
        <v>0</v>
      </c>
      <c r="L642" s="25"/>
    </row>
    <row r="643" spans="2:12" ht="13.8" x14ac:dyDescent="0.25">
      <c r="B643" s="25">
        <v>1642</v>
      </c>
      <c r="C643" s="27">
        <v>44678</v>
      </c>
      <c r="D643" s="25">
        <v>1640000</v>
      </c>
      <c r="E643" s="25">
        <v>266</v>
      </c>
      <c r="F643" s="25">
        <v>3</v>
      </c>
      <c r="G643" s="25">
        <v>1</v>
      </c>
      <c r="H643" s="25">
        <v>0</v>
      </c>
      <c r="I643" s="25">
        <v>1</v>
      </c>
      <c r="J643" s="25">
        <v>0</v>
      </c>
      <c r="K643" s="25">
        <v>0</v>
      </c>
      <c r="L643" s="25"/>
    </row>
    <row r="644" spans="2:12" ht="13.8" x14ac:dyDescent="0.25">
      <c r="B644" s="25">
        <v>1643</v>
      </c>
      <c r="C644" s="27">
        <v>44678</v>
      </c>
      <c r="D644" s="25">
        <v>2610000</v>
      </c>
      <c r="E644" s="25">
        <v>234</v>
      </c>
      <c r="F644" s="25">
        <v>3</v>
      </c>
      <c r="G644" s="25">
        <v>0</v>
      </c>
      <c r="H644" s="25">
        <v>0</v>
      </c>
      <c r="I644" s="25">
        <v>0</v>
      </c>
      <c r="J644" s="25">
        <v>1</v>
      </c>
      <c r="K644" s="25">
        <v>0</v>
      </c>
      <c r="L644" s="25"/>
    </row>
    <row r="645" spans="2:12" ht="13.8" x14ac:dyDescent="0.25">
      <c r="B645" s="25">
        <v>1644</v>
      </c>
      <c r="C645" s="27">
        <v>44679</v>
      </c>
      <c r="D645" s="25">
        <v>1740000</v>
      </c>
      <c r="E645" s="25">
        <v>191</v>
      </c>
      <c r="F645" s="25">
        <v>3</v>
      </c>
      <c r="G645" s="25">
        <v>1</v>
      </c>
      <c r="H645" s="25">
        <v>1</v>
      </c>
      <c r="I645" s="25">
        <v>0</v>
      </c>
      <c r="J645" s="25">
        <v>0</v>
      </c>
      <c r="K645" s="25">
        <v>1</v>
      </c>
      <c r="L645" s="25"/>
    </row>
    <row r="646" spans="2:12" ht="13.8" x14ac:dyDescent="0.25">
      <c r="B646" s="25">
        <v>1645</v>
      </c>
      <c r="C646" s="27">
        <v>44679</v>
      </c>
      <c r="D646" s="25">
        <v>970000</v>
      </c>
      <c r="E646" s="25">
        <v>164</v>
      </c>
      <c r="F646" s="25">
        <v>3</v>
      </c>
      <c r="G646" s="25">
        <v>0</v>
      </c>
      <c r="H646" s="25">
        <v>0</v>
      </c>
      <c r="I646" s="25">
        <v>0</v>
      </c>
      <c r="J646" s="25">
        <v>0</v>
      </c>
      <c r="K646" s="25">
        <v>0</v>
      </c>
      <c r="L646" s="25"/>
    </row>
    <row r="647" spans="2:12" ht="13.8" x14ac:dyDescent="0.25">
      <c r="B647" s="25">
        <v>1646</v>
      </c>
      <c r="C647" s="27">
        <v>44679</v>
      </c>
      <c r="D647" s="25">
        <v>1360000</v>
      </c>
      <c r="E647" s="25">
        <v>142</v>
      </c>
      <c r="F647" s="25">
        <v>3</v>
      </c>
      <c r="G647" s="25">
        <v>0</v>
      </c>
      <c r="H647" s="25">
        <v>0</v>
      </c>
      <c r="I647" s="25">
        <v>1</v>
      </c>
      <c r="J647" s="25">
        <v>0</v>
      </c>
      <c r="K647" s="25">
        <v>1</v>
      </c>
      <c r="L647" s="25"/>
    </row>
    <row r="648" spans="2:12" ht="13.8" x14ac:dyDescent="0.25">
      <c r="B648" s="25">
        <v>1647</v>
      </c>
      <c r="C648" s="27">
        <v>44681</v>
      </c>
      <c r="D648" s="25">
        <v>2020000</v>
      </c>
      <c r="E648" s="25">
        <v>167</v>
      </c>
      <c r="F648" s="25">
        <v>4</v>
      </c>
      <c r="G648" s="25">
        <v>1</v>
      </c>
      <c r="H648" s="25">
        <v>0</v>
      </c>
      <c r="I648" s="25">
        <v>1</v>
      </c>
      <c r="J648" s="25">
        <v>1</v>
      </c>
      <c r="K648" s="25">
        <v>0</v>
      </c>
      <c r="L648" s="25"/>
    </row>
    <row r="649" spans="2:12" ht="13.8" x14ac:dyDescent="0.25">
      <c r="B649" s="25">
        <v>1648</v>
      </c>
      <c r="C649" s="27">
        <v>44681</v>
      </c>
      <c r="D649" s="25">
        <v>2680000</v>
      </c>
      <c r="E649" s="25">
        <v>230</v>
      </c>
      <c r="F649" s="25">
        <v>4</v>
      </c>
      <c r="G649" s="25">
        <v>1</v>
      </c>
      <c r="H649" s="25">
        <v>0</v>
      </c>
      <c r="I649" s="25">
        <v>0</v>
      </c>
      <c r="J649" s="25">
        <v>1</v>
      </c>
      <c r="K649" s="25">
        <v>0</v>
      </c>
      <c r="L649" s="25"/>
    </row>
    <row r="650" spans="2:12" ht="13.8" x14ac:dyDescent="0.25">
      <c r="B650" s="25">
        <v>1649</v>
      </c>
      <c r="C650" s="27">
        <v>44681</v>
      </c>
      <c r="D650" s="25">
        <v>1460000</v>
      </c>
      <c r="E650" s="25">
        <v>229</v>
      </c>
      <c r="F650" s="25">
        <v>3</v>
      </c>
      <c r="G650" s="25">
        <v>0</v>
      </c>
      <c r="H650" s="25">
        <v>0</v>
      </c>
      <c r="I650" s="25">
        <v>1</v>
      </c>
      <c r="J650" s="25">
        <v>0</v>
      </c>
      <c r="K650" s="25">
        <v>0</v>
      </c>
      <c r="L650" s="25"/>
    </row>
    <row r="651" spans="2:12" ht="13.8" x14ac:dyDescent="0.25">
      <c r="B651" s="25">
        <v>1650</v>
      </c>
      <c r="C651" s="27">
        <v>44681</v>
      </c>
      <c r="D651" s="25">
        <v>1480000</v>
      </c>
      <c r="E651" s="25">
        <v>157</v>
      </c>
      <c r="F651" s="25">
        <v>2</v>
      </c>
      <c r="G651" s="25">
        <v>1</v>
      </c>
      <c r="H651" s="25">
        <v>0</v>
      </c>
      <c r="I651" s="25">
        <v>1</v>
      </c>
      <c r="J651" s="25">
        <v>0</v>
      </c>
      <c r="K651" s="25">
        <v>1</v>
      </c>
      <c r="L651" s="25"/>
    </row>
    <row r="652" spans="2:12" ht="13.8" x14ac:dyDescent="0.25">
      <c r="B652" s="25">
        <v>1651</v>
      </c>
      <c r="C652" s="27">
        <v>44681</v>
      </c>
      <c r="D652" s="25">
        <v>1370000</v>
      </c>
      <c r="E652" s="25">
        <v>226</v>
      </c>
      <c r="F652" s="25">
        <v>4</v>
      </c>
      <c r="G652" s="25">
        <v>1</v>
      </c>
      <c r="H652" s="25">
        <v>0</v>
      </c>
      <c r="I652" s="25">
        <v>0</v>
      </c>
      <c r="J652" s="25">
        <v>0</v>
      </c>
      <c r="K652" s="25">
        <v>0</v>
      </c>
      <c r="L652" s="25"/>
    </row>
    <row r="653" spans="2:12" ht="13.8" x14ac:dyDescent="0.25">
      <c r="B653" s="25">
        <v>1652</v>
      </c>
      <c r="C653" s="27">
        <v>44682</v>
      </c>
      <c r="D653" s="25">
        <v>1510000</v>
      </c>
      <c r="E653" s="25">
        <v>176</v>
      </c>
      <c r="F653" s="25">
        <v>2</v>
      </c>
      <c r="G653" s="25">
        <v>0</v>
      </c>
      <c r="H653" s="25">
        <v>0</v>
      </c>
      <c r="I653" s="25">
        <v>0</v>
      </c>
      <c r="J653" s="25">
        <v>0</v>
      </c>
      <c r="K653" s="25">
        <v>1</v>
      </c>
      <c r="L653" s="25"/>
    </row>
    <row r="654" spans="2:12" ht="13.8" x14ac:dyDescent="0.25">
      <c r="B654" s="25">
        <v>1653</v>
      </c>
      <c r="C654" s="27">
        <v>44683</v>
      </c>
      <c r="D654" s="25">
        <v>1870000</v>
      </c>
      <c r="E654" s="25">
        <v>202</v>
      </c>
      <c r="F654" s="25">
        <v>3</v>
      </c>
      <c r="G654" s="25">
        <v>1</v>
      </c>
      <c r="H654" s="25">
        <v>1</v>
      </c>
      <c r="I654" s="25">
        <v>0</v>
      </c>
      <c r="J654" s="25">
        <v>0</v>
      </c>
      <c r="K654" s="25">
        <v>1</v>
      </c>
      <c r="L654" s="25"/>
    </row>
    <row r="655" spans="2:12" ht="13.8" x14ac:dyDescent="0.25">
      <c r="B655" s="25">
        <v>1654</v>
      </c>
      <c r="C655" s="27">
        <v>44685</v>
      </c>
      <c r="D655" s="25">
        <v>2010000</v>
      </c>
      <c r="E655" s="25">
        <v>175</v>
      </c>
      <c r="F655" s="25">
        <v>4</v>
      </c>
      <c r="G655" s="25">
        <v>1</v>
      </c>
      <c r="H655" s="25">
        <v>1</v>
      </c>
      <c r="I655" s="25">
        <v>0</v>
      </c>
      <c r="J655" s="25">
        <v>1</v>
      </c>
      <c r="K655" s="25">
        <v>0</v>
      </c>
      <c r="L655" s="25"/>
    </row>
    <row r="656" spans="2:12" ht="13.8" x14ac:dyDescent="0.25">
      <c r="B656" s="25">
        <v>1655</v>
      </c>
      <c r="C656" s="27">
        <v>44685</v>
      </c>
      <c r="D656" s="25">
        <v>1700000</v>
      </c>
      <c r="E656" s="25">
        <v>170</v>
      </c>
      <c r="F656" s="25">
        <v>2</v>
      </c>
      <c r="G656" s="25">
        <v>1</v>
      </c>
      <c r="H656" s="25">
        <v>0</v>
      </c>
      <c r="I656" s="25">
        <v>1</v>
      </c>
      <c r="J656" s="25">
        <v>0</v>
      </c>
      <c r="K656" s="25">
        <v>1</v>
      </c>
      <c r="L656" s="25"/>
    </row>
    <row r="657" spans="2:12" ht="13.8" x14ac:dyDescent="0.25">
      <c r="B657" s="25">
        <v>1656</v>
      </c>
      <c r="C657" s="27">
        <v>44686</v>
      </c>
      <c r="D657" s="25">
        <v>1090000</v>
      </c>
      <c r="E657" s="25">
        <v>185</v>
      </c>
      <c r="F657" s="25">
        <v>2</v>
      </c>
      <c r="G657" s="25">
        <v>1</v>
      </c>
      <c r="H657" s="25">
        <v>0</v>
      </c>
      <c r="I657" s="25">
        <v>0</v>
      </c>
      <c r="J657" s="25">
        <v>0</v>
      </c>
      <c r="K657" s="25">
        <v>0</v>
      </c>
      <c r="L657" s="25"/>
    </row>
    <row r="658" spans="2:12" ht="13.8" x14ac:dyDescent="0.25">
      <c r="B658" s="25">
        <v>1657</v>
      </c>
      <c r="C658" s="27">
        <v>44688</v>
      </c>
      <c r="D658" s="25">
        <v>1470000</v>
      </c>
      <c r="E658" s="25">
        <v>162</v>
      </c>
      <c r="F658" s="25">
        <v>2</v>
      </c>
      <c r="G658" s="25">
        <v>0</v>
      </c>
      <c r="H658" s="25">
        <v>0</v>
      </c>
      <c r="I658" s="25">
        <v>0</v>
      </c>
      <c r="J658" s="25">
        <v>0</v>
      </c>
      <c r="K658" s="25">
        <v>1</v>
      </c>
      <c r="L658" s="25"/>
    </row>
    <row r="659" spans="2:12" ht="13.8" x14ac:dyDescent="0.25">
      <c r="B659" s="25">
        <v>1658</v>
      </c>
      <c r="C659" s="27">
        <v>44688</v>
      </c>
      <c r="D659" s="25">
        <v>2430000</v>
      </c>
      <c r="E659" s="25">
        <v>202</v>
      </c>
      <c r="F659" s="25">
        <v>3</v>
      </c>
      <c r="G659" s="25">
        <v>1</v>
      </c>
      <c r="H659" s="25">
        <v>0</v>
      </c>
      <c r="I659" s="25">
        <v>1</v>
      </c>
      <c r="J659" s="25">
        <v>1</v>
      </c>
      <c r="K659" s="25">
        <v>0</v>
      </c>
      <c r="L659" s="25"/>
    </row>
    <row r="660" spans="2:12" ht="13.8" x14ac:dyDescent="0.25">
      <c r="B660" s="25">
        <v>1659</v>
      </c>
      <c r="C660" s="27">
        <v>44689</v>
      </c>
      <c r="D660" s="25">
        <v>970000</v>
      </c>
      <c r="E660" s="25">
        <v>175</v>
      </c>
      <c r="F660" s="25">
        <v>2</v>
      </c>
      <c r="G660" s="25">
        <v>0</v>
      </c>
      <c r="H660" s="25">
        <v>0</v>
      </c>
      <c r="I660" s="25">
        <v>0</v>
      </c>
      <c r="J660" s="25">
        <v>0</v>
      </c>
      <c r="K660" s="25">
        <v>0</v>
      </c>
      <c r="L660" s="25"/>
    </row>
    <row r="661" spans="2:12" ht="13.8" x14ac:dyDescent="0.25">
      <c r="B661" s="25">
        <v>1660</v>
      </c>
      <c r="C661" s="27">
        <v>44689</v>
      </c>
      <c r="D661" s="25">
        <v>1450000</v>
      </c>
      <c r="E661" s="25">
        <v>151</v>
      </c>
      <c r="F661" s="25">
        <v>3</v>
      </c>
      <c r="G661" s="25">
        <v>1</v>
      </c>
      <c r="H661" s="25">
        <v>1</v>
      </c>
      <c r="I661" s="25">
        <v>0</v>
      </c>
      <c r="J661" s="25">
        <v>0</v>
      </c>
      <c r="K661" s="25">
        <v>1</v>
      </c>
      <c r="L661" s="25"/>
    </row>
    <row r="662" spans="2:12" ht="13.8" x14ac:dyDescent="0.25">
      <c r="B662" s="25">
        <v>1661</v>
      </c>
      <c r="C662" s="27">
        <v>44689</v>
      </c>
      <c r="D662" s="25">
        <v>2410000</v>
      </c>
      <c r="E662" s="25">
        <v>216</v>
      </c>
      <c r="F662" s="25">
        <v>4</v>
      </c>
      <c r="G662" s="25">
        <v>1</v>
      </c>
      <c r="H662" s="25">
        <v>0</v>
      </c>
      <c r="I662" s="25">
        <v>0</v>
      </c>
      <c r="J662" s="25">
        <v>1</v>
      </c>
      <c r="K662" s="25">
        <v>0</v>
      </c>
      <c r="L662" s="25"/>
    </row>
    <row r="663" spans="2:12" ht="13.8" x14ac:dyDescent="0.25">
      <c r="B663" s="25">
        <v>1662</v>
      </c>
      <c r="C663" s="27">
        <v>44690</v>
      </c>
      <c r="D663" s="25">
        <v>1830000</v>
      </c>
      <c r="E663" s="25">
        <v>194</v>
      </c>
      <c r="F663" s="25">
        <v>4</v>
      </c>
      <c r="G663" s="25">
        <v>1</v>
      </c>
      <c r="H663" s="25">
        <v>1</v>
      </c>
      <c r="I663" s="25">
        <v>0</v>
      </c>
      <c r="J663" s="25">
        <v>0</v>
      </c>
      <c r="K663" s="25">
        <v>1</v>
      </c>
      <c r="L663" s="25"/>
    </row>
    <row r="664" spans="2:12" ht="13.8" x14ac:dyDescent="0.25">
      <c r="B664" s="25">
        <v>1663</v>
      </c>
      <c r="C664" s="27">
        <v>44690</v>
      </c>
      <c r="D664" s="25">
        <v>870000</v>
      </c>
      <c r="E664" s="25">
        <v>145</v>
      </c>
      <c r="F664" s="25">
        <v>2</v>
      </c>
      <c r="G664" s="25">
        <v>0</v>
      </c>
      <c r="H664" s="25">
        <v>0</v>
      </c>
      <c r="I664" s="25">
        <v>0</v>
      </c>
      <c r="J664" s="25">
        <v>0</v>
      </c>
      <c r="K664" s="25">
        <v>0</v>
      </c>
      <c r="L664" s="25"/>
    </row>
    <row r="665" spans="2:12" ht="13.8" x14ac:dyDescent="0.25">
      <c r="B665" s="25">
        <v>1664</v>
      </c>
      <c r="C665" s="27">
        <v>44690</v>
      </c>
      <c r="D665" s="25">
        <v>1540000</v>
      </c>
      <c r="E665" s="25">
        <v>249</v>
      </c>
      <c r="F665" s="25">
        <v>4</v>
      </c>
      <c r="G665" s="25">
        <v>0</v>
      </c>
      <c r="H665" s="25">
        <v>0</v>
      </c>
      <c r="I665" s="25">
        <v>1</v>
      </c>
      <c r="J665" s="25">
        <v>0</v>
      </c>
      <c r="K665" s="25">
        <v>0</v>
      </c>
      <c r="L665" s="25"/>
    </row>
    <row r="666" spans="2:12" ht="13.8" x14ac:dyDescent="0.25">
      <c r="B666" s="25">
        <v>1665</v>
      </c>
      <c r="C666" s="27">
        <v>44691</v>
      </c>
      <c r="D666" s="25">
        <v>2190000</v>
      </c>
      <c r="E666" s="25">
        <v>237</v>
      </c>
      <c r="F666" s="25">
        <v>3</v>
      </c>
      <c r="G666" s="25">
        <v>0</v>
      </c>
      <c r="H666" s="25">
        <v>0</v>
      </c>
      <c r="I666" s="25">
        <v>1</v>
      </c>
      <c r="J666" s="25">
        <v>0</v>
      </c>
      <c r="K666" s="25">
        <v>1</v>
      </c>
      <c r="L666" s="25"/>
    </row>
    <row r="667" spans="2:12" ht="13.8" x14ac:dyDescent="0.25">
      <c r="B667" s="25">
        <v>1666</v>
      </c>
      <c r="C667" s="27">
        <v>44691</v>
      </c>
      <c r="D667" s="25">
        <v>1310000</v>
      </c>
      <c r="E667" s="25">
        <v>138</v>
      </c>
      <c r="F667" s="25">
        <v>3</v>
      </c>
      <c r="G667" s="25">
        <v>0</v>
      </c>
      <c r="H667" s="25">
        <v>0</v>
      </c>
      <c r="I667" s="25">
        <v>1</v>
      </c>
      <c r="J667" s="25">
        <v>0</v>
      </c>
      <c r="K667" s="25">
        <v>1</v>
      </c>
      <c r="L667" s="25"/>
    </row>
    <row r="668" spans="2:12" ht="13.8" x14ac:dyDescent="0.25">
      <c r="B668" s="25">
        <v>1667</v>
      </c>
      <c r="C668" s="27">
        <v>44691</v>
      </c>
      <c r="D668" s="25">
        <v>2150000</v>
      </c>
      <c r="E668" s="25">
        <v>233</v>
      </c>
      <c r="F668" s="25">
        <v>4</v>
      </c>
      <c r="G668" s="25">
        <v>0</v>
      </c>
      <c r="H668" s="25">
        <v>1</v>
      </c>
      <c r="I668" s="25">
        <v>0</v>
      </c>
      <c r="J668" s="25">
        <v>0</v>
      </c>
      <c r="K668" s="25">
        <v>1</v>
      </c>
      <c r="L668" s="25"/>
    </row>
    <row r="669" spans="2:12" ht="13.8" x14ac:dyDescent="0.25">
      <c r="B669" s="25">
        <v>1668</v>
      </c>
      <c r="C669" s="27">
        <v>44692</v>
      </c>
      <c r="D669" s="25">
        <v>1310000</v>
      </c>
      <c r="E669" s="25">
        <v>146</v>
      </c>
      <c r="F669" s="25">
        <v>3</v>
      </c>
      <c r="G669" s="25">
        <v>0</v>
      </c>
      <c r="H669" s="25">
        <v>0</v>
      </c>
      <c r="I669" s="25">
        <v>0</v>
      </c>
      <c r="J669" s="25">
        <v>0</v>
      </c>
      <c r="K669" s="25">
        <v>1</v>
      </c>
      <c r="L669" s="25"/>
    </row>
    <row r="670" spans="2:12" ht="13.8" x14ac:dyDescent="0.25">
      <c r="B670" s="25">
        <v>1669</v>
      </c>
      <c r="C670" s="27">
        <v>44692</v>
      </c>
      <c r="D670" s="25">
        <v>2530000</v>
      </c>
      <c r="E670" s="25">
        <v>216</v>
      </c>
      <c r="F670" s="25">
        <v>4</v>
      </c>
      <c r="G670" s="25">
        <v>0</v>
      </c>
      <c r="H670" s="25">
        <v>1</v>
      </c>
      <c r="I670" s="25">
        <v>0</v>
      </c>
      <c r="J670" s="25">
        <v>1</v>
      </c>
      <c r="K670" s="25">
        <v>0</v>
      </c>
      <c r="L670" s="25"/>
    </row>
    <row r="671" spans="2:12" ht="13.8" x14ac:dyDescent="0.25">
      <c r="B671" s="25">
        <v>1670</v>
      </c>
      <c r="C671" s="27">
        <v>44693</v>
      </c>
      <c r="D671" s="25">
        <v>2380000</v>
      </c>
      <c r="E671" s="25">
        <v>273</v>
      </c>
      <c r="F671" s="25">
        <v>3</v>
      </c>
      <c r="G671" s="25">
        <v>0</v>
      </c>
      <c r="H671" s="25">
        <v>1</v>
      </c>
      <c r="I671" s="25">
        <v>0</v>
      </c>
      <c r="J671" s="25">
        <v>0</v>
      </c>
      <c r="K671" s="25">
        <v>1</v>
      </c>
      <c r="L671" s="25"/>
    </row>
    <row r="672" spans="2:12" ht="13.8" x14ac:dyDescent="0.25">
      <c r="B672" s="25">
        <v>1671</v>
      </c>
      <c r="C672" s="27">
        <v>44693</v>
      </c>
      <c r="D672" s="25">
        <v>2910000</v>
      </c>
      <c r="E672" s="25">
        <v>272</v>
      </c>
      <c r="F672" s="25">
        <v>4</v>
      </c>
      <c r="G672" s="25">
        <v>0</v>
      </c>
      <c r="H672" s="25">
        <v>0</v>
      </c>
      <c r="I672" s="25">
        <v>0</v>
      </c>
      <c r="J672" s="25">
        <v>1</v>
      </c>
      <c r="K672" s="25">
        <v>0</v>
      </c>
      <c r="L672" s="25"/>
    </row>
    <row r="673" spans="2:12" ht="13.8" x14ac:dyDescent="0.25">
      <c r="B673" s="25">
        <v>1672</v>
      </c>
      <c r="C673" s="27">
        <v>44693</v>
      </c>
      <c r="D673" s="25">
        <v>2910000</v>
      </c>
      <c r="E673" s="25">
        <v>238</v>
      </c>
      <c r="F673" s="25">
        <v>4</v>
      </c>
      <c r="G673" s="25">
        <v>1</v>
      </c>
      <c r="H673" s="25">
        <v>1</v>
      </c>
      <c r="I673" s="25">
        <v>0</v>
      </c>
      <c r="J673" s="25">
        <v>1</v>
      </c>
      <c r="K673" s="25">
        <v>0</v>
      </c>
      <c r="L673" s="25"/>
    </row>
    <row r="674" spans="2:12" ht="13.8" x14ac:dyDescent="0.25">
      <c r="B674" s="25">
        <v>1673</v>
      </c>
      <c r="C674" s="27">
        <v>44694</v>
      </c>
      <c r="D674" s="25">
        <v>1220000</v>
      </c>
      <c r="E674" s="25">
        <v>191</v>
      </c>
      <c r="F674" s="25">
        <v>4</v>
      </c>
      <c r="G674" s="25">
        <v>1</v>
      </c>
      <c r="H674" s="25">
        <v>1</v>
      </c>
      <c r="I674" s="25">
        <v>0</v>
      </c>
      <c r="J674" s="25">
        <v>0</v>
      </c>
      <c r="K674" s="25">
        <v>0</v>
      </c>
      <c r="L674" s="25"/>
    </row>
    <row r="675" spans="2:12" ht="13.8" x14ac:dyDescent="0.25">
      <c r="B675" s="25">
        <v>1674</v>
      </c>
      <c r="C675" s="27">
        <v>44694</v>
      </c>
      <c r="D675" s="25">
        <v>2230000</v>
      </c>
      <c r="E675" s="25">
        <v>189</v>
      </c>
      <c r="F675" s="25">
        <v>3</v>
      </c>
      <c r="G675" s="25">
        <v>0</v>
      </c>
      <c r="H675" s="25">
        <v>1</v>
      </c>
      <c r="I675" s="25">
        <v>0</v>
      </c>
      <c r="J675" s="25">
        <v>1</v>
      </c>
      <c r="K675" s="25">
        <v>0</v>
      </c>
      <c r="L675" s="25"/>
    </row>
    <row r="676" spans="2:12" ht="13.8" x14ac:dyDescent="0.25">
      <c r="B676" s="25">
        <v>1675</v>
      </c>
      <c r="C676" s="27">
        <v>44695</v>
      </c>
      <c r="D676" s="25">
        <v>1380000</v>
      </c>
      <c r="E676" s="25">
        <v>144</v>
      </c>
      <c r="F676" s="25">
        <v>2</v>
      </c>
      <c r="G676" s="25">
        <v>1</v>
      </c>
      <c r="H676" s="25">
        <v>0</v>
      </c>
      <c r="I676" s="25">
        <v>1</v>
      </c>
      <c r="J676" s="25">
        <v>0</v>
      </c>
      <c r="K676" s="25">
        <v>1</v>
      </c>
      <c r="L676" s="25"/>
    </row>
    <row r="677" spans="2:12" ht="13.8" x14ac:dyDescent="0.25">
      <c r="B677" s="25">
        <v>1676</v>
      </c>
      <c r="C677" s="27">
        <v>44695</v>
      </c>
      <c r="D677" s="25">
        <v>1300000</v>
      </c>
      <c r="E677" s="25">
        <v>146</v>
      </c>
      <c r="F677" s="25">
        <v>3</v>
      </c>
      <c r="G677" s="25">
        <v>1</v>
      </c>
      <c r="H677" s="25">
        <v>1</v>
      </c>
      <c r="I677" s="25">
        <v>0</v>
      </c>
      <c r="J677" s="25">
        <v>0</v>
      </c>
      <c r="K677" s="25">
        <v>1</v>
      </c>
      <c r="L677" s="25"/>
    </row>
    <row r="678" spans="2:12" ht="13.8" x14ac:dyDescent="0.25">
      <c r="B678" s="25">
        <v>1677</v>
      </c>
      <c r="C678" s="27">
        <v>44697</v>
      </c>
      <c r="D678" s="25">
        <v>1110000</v>
      </c>
      <c r="E678" s="25">
        <v>193</v>
      </c>
      <c r="F678" s="25">
        <v>4</v>
      </c>
      <c r="G678" s="25">
        <v>1</v>
      </c>
      <c r="H678" s="25">
        <v>0</v>
      </c>
      <c r="I678" s="25">
        <v>0</v>
      </c>
      <c r="J678" s="25">
        <v>0</v>
      </c>
      <c r="K678" s="25">
        <v>0</v>
      </c>
      <c r="L678" s="25"/>
    </row>
    <row r="679" spans="2:12" ht="13.8" x14ac:dyDescent="0.25">
      <c r="B679" s="25">
        <v>1678</v>
      </c>
      <c r="C679" s="27">
        <v>44701</v>
      </c>
      <c r="D679" s="25">
        <v>1670000</v>
      </c>
      <c r="E679" s="25">
        <v>197</v>
      </c>
      <c r="F679" s="25">
        <v>2</v>
      </c>
      <c r="G679" s="25">
        <v>1</v>
      </c>
      <c r="H679" s="25">
        <v>0</v>
      </c>
      <c r="I679" s="25">
        <v>0</v>
      </c>
      <c r="J679" s="25">
        <v>0</v>
      </c>
      <c r="K679" s="25">
        <v>1</v>
      </c>
      <c r="L679" s="25"/>
    </row>
    <row r="680" spans="2:12" ht="13.8" x14ac:dyDescent="0.25">
      <c r="B680" s="25">
        <v>1679</v>
      </c>
      <c r="C680" s="27">
        <v>44701</v>
      </c>
      <c r="D680" s="25">
        <v>840000</v>
      </c>
      <c r="E680" s="25">
        <v>136</v>
      </c>
      <c r="F680" s="25">
        <v>3</v>
      </c>
      <c r="G680" s="25">
        <v>0</v>
      </c>
      <c r="H680" s="25">
        <v>0</v>
      </c>
      <c r="I680" s="25">
        <v>0</v>
      </c>
      <c r="J680" s="25">
        <v>0</v>
      </c>
      <c r="K680" s="25">
        <v>0</v>
      </c>
      <c r="L680" s="25"/>
    </row>
    <row r="681" spans="2:12" ht="13.8" x14ac:dyDescent="0.25">
      <c r="B681" s="25">
        <v>1680</v>
      </c>
      <c r="C681" s="27">
        <v>44701</v>
      </c>
      <c r="D681" s="25">
        <v>2190000</v>
      </c>
      <c r="E681" s="25">
        <v>236</v>
      </c>
      <c r="F681" s="25">
        <v>4</v>
      </c>
      <c r="G681" s="25">
        <v>1</v>
      </c>
      <c r="H681" s="25">
        <v>1</v>
      </c>
      <c r="I681" s="25">
        <v>0</v>
      </c>
      <c r="J681" s="25">
        <v>0</v>
      </c>
      <c r="K681" s="25">
        <v>1</v>
      </c>
      <c r="L681" s="25"/>
    </row>
    <row r="682" spans="2:12" ht="13.8" x14ac:dyDescent="0.25">
      <c r="B682" s="25">
        <v>1681</v>
      </c>
      <c r="C682" s="27">
        <v>44701</v>
      </c>
      <c r="D682" s="25">
        <v>2090000</v>
      </c>
      <c r="E682" s="25">
        <v>232</v>
      </c>
      <c r="F682" s="25">
        <v>4</v>
      </c>
      <c r="G682" s="25">
        <v>0</v>
      </c>
      <c r="H682" s="25">
        <v>0</v>
      </c>
      <c r="I682" s="25">
        <v>0</v>
      </c>
      <c r="J682" s="25">
        <v>0</v>
      </c>
      <c r="K682" s="25">
        <v>1</v>
      </c>
      <c r="L682" s="25"/>
    </row>
    <row r="683" spans="2:12" ht="13.8" x14ac:dyDescent="0.25">
      <c r="B683" s="25">
        <v>1682</v>
      </c>
      <c r="C683" s="27">
        <v>44702</v>
      </c>
      <c r="D683" s="25">
        <v>1700000</v>
      </c>
      <c r="E683" s="25">
        <v>259</v>
      </c>
      <c r="F683" s="25">
        <v>3</v>
      </c>
      <c r="G683" s="25">
        <v>0</v>
      </c>
      <c r="H683" s="25">
        <v>0</v>
      </c>
      <c r="I683" s="25">
        <v>1</v>
      </c>
      <c r="J683" s="25">
        <v>0</v>
      </c>
      <c r="K683" s="25">
        <v>0</v>
      </c>
      <c r="L683" s="25"/>
    </row>
    <row r="684" spans="2:12" ht="13.8" x14ac:dyDescent="0.25">
      <c r="B684" s="25">
        <v>1683</v>
      </c>
      <c r="C684" s="27">
        <v>44704</v>
      </c>
      <c r="D684" s="25">
        <v>2020000</v>
      </c>
      <c r="E684" s="25">
        <v>172</v>
      </c>
      <c r="F684" s="25">
        <v>2</v>
      </c>
      <c r="G684" s="25">
        <v>1</v>
      </c>
      <c r="H684" s="25">
        <v>1</v>
      </c>
      <c r="I684" s="25">
        <v>0</v>
      </c>
      <c r="J684" s="25">
        <v>1</v>
      </c>
      <c r="K684" s="25">
        <v>0</v>
      </c>
      <c r="L684" s="25"/>
    </row>
    <row r="685" spans="2:12" ht="13.8" x14ac:dyDescent="0.25">
      <c r="B685" s="25">
        <v>1684</v>
      </c>
      <c r="C685" s="27">
        <v>44705</v>
      </c>
      <c r="D685" s="25">
        <v>3140000</v>
      </c>
      <c r="E685" s="25">
        <v>275</v>
      </c>
      <c r="F685" s="25">
        <v>3</v>
      </c>
      <c r="G685" s="25">
        <v>0</v>
      </c>
      <c r="H685" s="25">
        <v>1</v>
      </c>
      <c r="I685" s="25">
        <v>0</v>
      </c>
      <c r="J685" s="25">
        <v>1</v>
      </c>
      <c r="K685" s="25">
        <v>0</v>
      </c>
      <c r="L685" s="25"/>
    </row>
    <row r="686" spans="2:12" ht="13.8" x14ac:dyDescent="0.25">
      <c r="B686" s="25">
        <v>1685</v>
      </c>
      <c r="C686" s="27">
        <v>44706</v>
      </c>
      <c r="D686" s="25">
        <v>1750000</v>
      </c>
      <c r="E686" s="25">
        <v>198</v>
      </c>
      <c r="F686" s="25">
        <v>3</v>
      </c>
      <c r="G686" s="25">
        <v>1</v>
      </c>
      <c r="H686" s="25">
        <v>1</v>
      </c>
      <c r="I686" s="25">
        <v>0</v>
      </c>
      <c r="J686" s="25">
        <v>0</v>
      </c>
      <c r="K686" s="25">
        <v>1</v>
      </c>
      <c r="L686" s="25"/>
    </row>
    <row r="687" spans="2:12" ht="13.8" x14ac:dyDescent="0.25">
      <c r="B687" s="25">
        <v>1686</v>
      </c>
      <c r="C687" s="27">
        <v>44706</v>
      </c>
      <c r="D687" s="25">
        <v>2370000</v>
      </c>
      <c r="E687" s="25">
        <v>241</v>
      </c>
      <c r="F687" s="25">
        <v>4</v>
      </c>
      <c r="G687" s="25">
        <v>0</v>
      </c>
      <c r="H687" s="25">
        <v>0</v>
      </c>
      <c r="I687" s="25">
        <v>1</v>
      </c>
      <c r="J687" s="25">
        <v>0</v>
      </c>
      <c r="K687" s="25">
        <v>1</v>
      </c>
      <c r="L687" s="25"/>
    </row>
    <row r="688" spans="2:12" ht="13.8" x14ac:dyDescent="0.25">
      <c r="B688" s="25">
        <v>1687</v>
      </c>
      <c r="C688" s="27">
        <v>44708</v>
      </c>
      <c r="D688" s="25">
        <v>2810000</v>
      </c>
      <c r="E688" s="25">
        <v>229</v>
      </c>
      <c r="F688" s="25">
        <v>4</v>
      </c>
      <c r="G688" s="25">
        <v>1</v>
      </c>
      <c r="H688" s="25">
        <v>0</v>
      </c>
      <c r="I688" s="25">
        <v>1</v>
      </c>
      <c r="J688" s="25">
        <v>1</v>
      </c>
      <c r="K688" s="25">
        <v>0</v>
      </c>
      <c r="L688" s="25"/>
    </row>
    <row r="689" spans="2:12" ht="13.8" x14ac:dyDescent="0.25">
      <c r="B689" s="25">
        <v>1688</v>
      </c>
      <c r="C689" s="27">
        <v>44709</v>
      </c>
      <c r="D689" s="25">
        <v>1870000</v>
      </c>
      <c r="E689" s="25">
        <v>179</v>
      </c>
      <c r="F689" s="25">
        <v>3</v>
      </c>
      <c r="G689" s="25">
        <v>0</v>
      </c>
      <c r="H689" s="25">
        <v>0</v>
      </c>
      <c r="I689" s="25">
        <v>0</v>
      </c>
      <c r="J689" s="25">
        <v>1</v>
      </c>
      <c r="K689" s="25">
        <v>0</v>
      </c>
      <c r="L689" s="25"/>
    </row>
    <row r="690" spans="2:12" ht="13.8" x14ac:dyDescent="0.25">
      <c r="B690" s="25">
        <v>1689</v>
      </c>
      <c r="C690" s="27">
        <v>44710</v>
      </c>
      <c r="D690" s="25">
        <v>2590000</v>
      </c>
      <c r="E690" s="25">
        <v>236</v>
      </c>
      <c r="F690" s="25">
        <v>3</v>
      </c>
      <c r="G690" s="25">
        <v>1</v>
      </c>
      <c r="H690" s="25">
        <v>0</v>
      </c>
      <c r="I690" s="25">
        <v>0</v>
      </c>
      <c r="J690" s="25">
        <v>1</v>
      </c>
      <c r="K690" s="25">
        <v>0</v>
      </c>
      <c r="L690" s="25"/>
    </row>
    <row r="691" spans="2:12" ht="13.8" x14ac:dyDescent="0.25">
      <c r="B691" s="25">
        <v>1690</v>
      </c>
      <c r="C691" s="27">
        <v>44712</v>
      </c>
      <c r="D691" s="25">
        <v>2240000</v>
      </c>
      <c r="E691" s="25">
        <v>243</v>
      </c>
      <c r="F691" s="25">
        <v>4</v>
      </c>
      <c r="G691" s="25">
        <v>1</v>
      </c>
      <c r="H691" s="25">
        <v>0</v>
      </c>
      <c r="I691" s="25">
        <v>0</v>
      </c>
      <c r="J691" s="25">
        <v>0</v>
      </c>
      <c r="K691" s="25">
        <v>1</v>
      </c>
      <c r="L691" s="25"/>
    </row>
    <row r="692" spans="2:12" ht="13.8" x14ac:dyDescent="0.25">
      <c r="B692" s="25">
        <v>1691</v>
      </c>
      <c r="C692" s="27">
        <v>44712</v>
      </c>
      <c r="D692" s="25">
        <v>1800000</v>
      </c>
      <c r="E692" s="25">
        <v>275</v>
      </c>
      <c r="F692" s="25">
        <v>3</v>
      </c>
      <c r="G692" s="25">
        <v>1</v>
      </c>
      <c r="H692" s="25">
        <v>1</v>
      </c>
      <c r="I692" s="25">
        <v>0</v>
      </c>
      <c r="J692" s="25">
        <v>0</v>
      </c>
      <c r="K692" s="25">
        <v>0</v>
      </c>
      <c r="L692" s="25"/>
    </row>
    <row r="693" spans="2:12" ht="13.8" x14ac:dyDescent="0.25">
      <c r="B693" s="25">
        <v>1692</v>
      </c>
      <c r="C693" s="27">
        <v>44713</v>
      </c>
      <c r="D693" s="25">
        <v>1390000</v>
      </c>
      <c r="E693" s="25">
        <v>199</v>
      </c>
      <c r="F693" s="25">
        <v>3</v>
      </c>
      <c r="G693" s="25">
        <v>1</v>
      </c>
      <c r="H693" s="25">
        <v>0</v>
      </c>
      <c r="I693" s="25">
        <v>1</v>
      </c>
      <c r="J693" s="25">
        <v>0</v>
      </c>
      <c r="K693" s="25">
        <v>0</v>
      </c>
      <c r="L693" s="25"/>
    </row>
    <row r="694" spans="2:12" ht="13.8" x14ac:dyDescent="0.25">
      <c r="B694" s="25">
        <v>1693</v>
      </c>
      <c r="C694" s="27">
        <v>44714</v>
      </c>
      <c r="D694" s="25">
        <v>1530000</v>
      </c>
      <c r="E694" s="25">
        <v>172</v>
      </c>
      <c r="F694" s="25">
        <v>3</v>
      </c>
      <c r="G694" s="25">
        <v>0</v>
      </c>
      <c r="H694" s="25">
        <v>0</v>
      </c>
      <c r="I694" s="25">
        <v>0</v>
      </c>
      <c r="J694" s="25">
        <v>0</v>
      </c>
      <c r="K694" s="25">
        <v>1</v>
      </c>
      <c r="L694" s="25"/>
    </row>
    <row r="695" spans="2:12" ht="13.8" x14ac:dyDescent="0.25">
      <c r="B695" s="25">
        <v>1694</v>
      </c>
      <c r="C695" s="27">
        <v>44715</v>
      </c>
      <c r="D695" s="25">
        <v>1460000</v>
      </c>
      <c r="E695" s="25">
        <v>149</v>
      </c>
      <c r="F695" s="25">
        <v>2</v>
      </c>
      <c r="G695" s="25">
        <v>0</v>
      </c>
      <c r="H695" s="25">
        <v>0</v>
      </c>
      <c r="I695" s="25">
        <v>1</v>
      </c>
      <c r="J695" s="25">
        <v>0</v>
      </c>
      <c r="K695" s="25">
        <v>1</v>
      </c>
      <c r="L695" s="25"/>
    </row>
    <row r="696" spans="2:12" ht="13.8" x14ac:dyDescent="0.25">
      <c r="B696" s="25">
        <v>1695</v>
      </c>
      <c r="C696" s="27">
        <v>44719</v>
      </c>
      <c r="D696" s="25">
        <v>1610000</v>
      </c>
      <c r="E696" s="25">
        <v>253</v>
      </c>
      <c r="F696" s="25">
        <v>4</v>
      </c>
      <c r="G696" s="25">
        <v>0</v>
      </c>
      <c r="H696" s="25">
        <v>1</v>
      </c>
      <c r="I696" s="25">
        <v>0</v>
      </c>
      <c r="J696" s="25">
        <v>0</v>
      </c>
      <c r="K696" s="25">
        <v>0</v>
      </c>
      <c r="L696" s="25"/>
    </row>
    <row r="697" spans="2:12" ht="13.8" x14ac:dyDescent="0.25">
      <c r="B697" s="25">
        <v>1696</v>
      </c>
      <c r="C697" s="27">
        <v>44720</v>
      </c>
      <c r="D697" s="25">
        <v>970000</v>
      </c>
      <c r="E697" s="25">
        <v>149</v>
      </c>
      <c r="F697" s="25">
        <v>3</v>
      </c>
      <c r="G697" s="25">
        <v>1</v>
      </c>
      <c r="H697" s="25">
        <v>0</v>
      </c>
      <c r="I697" s="25">
        <v>1</v>
      </c>
      <c r="J697" s="25">
        <v>0</v>
      </c>
      <c r="K697" s="25">
        <v>0</v>
      </c>
      <c r="L697" s="25"/>
    </row>
    <row r="698" spans="2:12" ht="13.8" x14ac:dyDescent="0.25">
      <c r="B698" s="25">
        <v>1697</v>
      </c>
      <c r="C698" s="27">
        <v>44721</v>
      </c>
      <c r="D698" s="25">
        <v>1320000</v>
      </c>
      <c r="E698" s="25">
        <v>222</v>
      </c>
      <c r="F698" s="25">
        <v>3</v>
      </c>
      <c r="G698" s="25">
        <v>0</v>
      </c>
      <c r="H698" s="25">
        <v>0</v>
      </c>
      <c r="I698" s="25">
        <v>0</v>
      </c>
      <c r="J698" s="25">
        <v>0</v>
      </c>
      <c r="K698" s="25">
        <v>0</v>
      </c>
      <c r="L698" s="25"/>
    </row>
    <row r="699" spans="2:12" ht="13.8" x14ac:dyDescent="0.25">
      <c r="B699" s="25">
        <v>1698</v>
      </c>
      <c r="C699" s="27">
        <v>44722</v>
      </c>
      <c r="D699" s="25">
        <v>2150000</v>
      </c>
      <c r="E699" s="25">
        <v>171</v>
      </c>
      <c r="F699" s="25">
        <v>3</v>
      </c>
      <c r="G699" s="25">
        <v>0</v>
      </c>
      <c r="H699" s="25">
        <v>0</v>
      </c>
      <c r="I699" s="25">
        <v>1</v>
      </c>
      <c r="J699" s="25">
        <v>1</v>
      </c>
      <c r="K699" s="25">
        <v>0</v>
      </c>
      <c r="L699" s="25"/>
    </row>
    <row r="700" spans="2:12" ht="13.8" x14ac:dyDescent="0.25">
      <c r="B700" s="25">
        <v>1699</v>
      </c>
      <c r="C700" s="27">
        <v>44722</v>
      </c>
      <c r="D700" s="25">
        <v>3040000</v>
      </c>
      <c r="E700" s="25">
        <v>255</v>
      </c>
      <c r="F700" s="25">
        <v>4</v>
      </c>
      <c r="G700" s="25">
        <v>0</v>
      </c>
      <c r="H700" s="25">
        <v>1</v>
      </c>
      <c r="I700" s="25">
        <v>0</v>
      </c>
      <c r="J700" s="25">
        <v>1</v>
      </c>
      <c r="K700" s="25">
        <v>0</v>
      </c>
      <c r="L700" s="25"/>
    </row>
    <row r="701" spans="2:12" ht="13.8" x14ac:dyDescent="0.25">
      <c r="B701" s="25">
        <v>1700</v>
      </c>
      <c r="C701" s="27">
        <v>44723</v>
      </c>
      <c r="D701" s="25">
        <v>1940000</v>
      </c>
      <c r="E701" s="25">
        <v>162</v>
      </c>
      <c r="F701" s="25">
        <v>4</v>
      </c>
      <c r="G701" s="25">
        <v>1</v>
      </c>
      <c r="H701" s="25">
        <v>1</v>
      </c>
      <c r="I701" s="25">
        <v>0</v>
      </c>
      <c r="J701" s="25">
        <v>1</v>
      </c>
      <c r="K701" s="25">
        <v>0</v>
      </c>
      <c r="L701" s="25"/>
    </row>
    <row r="702" spans="2:12" ht="13.8" x14ac:dyDescent="0.25">
      <c r="B702" s="25">
        <v>1701</v>
      </c>
      <c r="C702" s="27">
        <v>44723</v>
      </c>
      <c r="D702" s="25">
        <v>1630000</v>
      </c>
      <c r="E702" s="25">
        <v>135</v>
      </c>
      <c r="F702" s="25">
        <v>3</v>
      </c>
      <c r="G702" s="25">
        <v>1</v>
      </c>
      <c r="H702" s="25">
        <v>1</v>
      </c>
      <c r="I702" s="25">
        <v>0</v>
      </c>
      <c r="J702" s="25">
        <v>1</v>
      </c>
      <c r="K702" s="25">
        <v>0</v>
      </c>
      <c r="L702" s="25"/>
    </row>
    <row r="703" spans="2:12" ht="13.8" x14ac:dyDescent="0.25">
      <c r="B703" s="25">
        <v>1702</v>
      </c>
      <c r="C703" s="27">
        <v>44724</v>
      </c>
      <c r="D703" s="25">
        <v>1910000</v>
      </c>
      <c r="E703" s="25">
        <v>189</v>
      </c>
      <c r="F703" s="25">
        <v>2</v>
      </c>
      <c r="G703" s="25">
        <v>1</v>
      </c>
      <c r="H703" s="25">
        <v>1</v>
      </c>
      <c r="I703" s="25">
        <v>0</v>
      </c>
      <c r="J703" s="25">
        <v>0</v>
      </c>
      <c r="K703" s="25">
        <v>1</v>
      </c>
      <c r="L703" s="25"/>
    </row>
    <row r="704" spans="2:12" ht="13.8" x14ac:dyDescent="0.25">
      <c r="B704" s="25">
        <v>1703</v>
      </c>
      <c r="C704" s="27">
        <v>44725</v>
      </c>
      <c r="D704" s="25">
        <v>930000</v>
      </c>
      <c r="E704" s="25">
        <v>140</v>
      </c>
      <c r="F704" s="25">
        <v>2</v>
      </c>
      <c r="G704" s="25">
        <v>0</v>
      </c>
      <c r="H704" s="25">
        <v>0</v>
      </c>
      <c r="I704" s="25">
        <v>1</v>
      </c>
      <c r="J704" s="25">
        <v>0</v>
      </c>
      <c r="K704" s="25">
        <v>0</v>
      </c>
      <c r="L704" s="25"/>
    </row>
    <row r="705" spans="2:12" ht="13.8" x14ac:dyDescent="0.25">
      <c r="B705" s="25">
        <v>1704</v>
      </c>
      <c r="C705" s="27">
        <v>44725</v>
      </c>
      <c r="D705" s="25">
        <v>2640000</v>
      </c>
      <c r="E705" s="25">
        <v>225</v>
      </c>
      <c r="F705" s="25">
        <v>3</v>
      </c>
      <c r="G705" s="25">
        <v>1</v>
      </c>
      <c r="H705" s="25">
        <v>1</v>
      </c>
      <c r="I705" s="25">
        <v>0</v>
      </c>
      <c r="J705" s="25">
        <v>1</v>
      </c>
      <c r="K705" s="25">
        <v>0</v>
      </c>
      <c r="L705" s="25"/>
    </row>
    <row r="706" spans="2:12" ht="13.8" x14ac:dyDescent="0.25">
      <c r="B706" s="25">
        <v>1705</v>
      </c>
      <c r="C706" s="27">
        <v>44727</v>
      </c>
      <c r="D706" s="25">
        <v>2000000</v>
      </c>
      <c r="E706" s="25">
        <v>216</v>
      </c>
      <c r="F706" s="25">
        <v>4</v>
      </c>
      <c r="G706" s="25">
        <v>0</v>
      </c>
      <c r="H706" s="25">
        <v>1</v>
      </c>
      <c r="I706" s="25">
        <v>0</v>
      </c>
      <c r="J706" s="25">
        <v>0</v>
      </c>
      <c r="K706" s="25">
        <v>1</v>
      </c>
      <c r="L706" s="25"/>
    </row>
    <row r="707" spans="2:12" ht="13.8" x14ac:dyDescent="0.25">
      <c r="B707" s="25">
        <v>1706</v>
      </c>
      <c r="C707" s="27">
        <v>44727</v>
      </c>
      <c r="D707" s="25">
        <v>1840000</v>
      </c>
      <c r="E707" s="25">
        <v>154</v>
      </c>
      <c r="F707" s="25">
        <v>4</v>
      </c>
      <c r="G707" s="25">
        <v>0</v>
      </c>
      <c r="H707" s="25">
        <v>1</v>
      </c>
      <c r="I707" s="25">
        <v>0</v>
      </c>
      <c r="J707" s="25">
        <v>1</v>
      </c>
      <c r="K707" s="25">
        <v>0</v>
      </c>
      <c r="L707" s="25"/>
    </row>
    <row r="708" spans="2:12" ht="13.8" x14ac:dyDescent="0.25">
      <c r="B708" s="25">
        <v>1707</v>
      </c>
      <c r="C708" s="27">
        <v>44728</v>
      </c>
      <c r="D708" s="25">
        <v>1960000</v>
      </c>
      <c r="E708" s="25">
        <v>192</v>
      </c>
      <c r="F708" s="25">
        <v>3</v>
      </c>
      <c r="G708" s="25">
        <v>1</v>
      </c>
      <c r="H708" s="25">
        <v>0</v>
      </c>
      <c r="I708" s="25">
        <v>1</v>
      </c>
      <c r="J708" s="25">
        <v>0</v>
      </c>
      <c r="K708" s="25">
        <v>1</v>
      </c>
      <c r="L708" s="25"/>
    </row>
    <row r="709" spans="2:12" ht="13.8" x14ac:dyDescent="0.25">
      <c r="B709" s="25">
        <v>1708</v>
      </c>
      <c r="C709" s="27">
        <v>44729</v>
      </c>
      <c r="D709" s="25">
        <v>1000000</v>
      </c>
      <c r="E709" s="25">
        <v>147</v>
      </c>
      <c r="F709" s="25">
        <v>3</v>
      </c>
      <c r="G709" s="25">
        <v>1</v>
      </c>
      <c r="H709" s="25">
        <v>0</v>
      </c>
      <c r="I709" s="25">
        <v>1</v>
      </c>
      <c r="J709" s="25">
        <v>0</v>
      </c>
      <c r="K709" s="25">
        <v>0</v>
      </c>
      <c r="L709" s="25"/>
    </row>
    <row r="710" spans="2:12" ht="13.8" x14ac:dyDescent="0.25">
      <c r="B710" s="25">
        <v>1709</v>
      </c>
      <c r="C710" s="27">
        <v>44729</v>
      </c>
      <c r="D710" s="25">
        <v>1590000</v>
      </c>
      <c r="E710" s="25">
        <v>160</v>
      </c>
      <c r="F710" s="25">
        <v>4</v>
      </c>
      <c r="G710" s="25">
        <v>0</v>
      </c>
      <c r="H710" s="25">
        <v>1</v>
      </c>
      <c r="I710" s="25">
        <v>0</v>
      </c>
      <c r="J710" s="25">
        <v>0</v>
      </c>
      <c r="K710" s="25">
        <v>1</v>
      </c>
      <c r="L710" s="25"/>
    </row>
    <row r="711" spans="2:12" ht="13.8" x14ac:dyDescent="0.25">
      <c r="B711" s="25">
        <v>1710</v>
      </c>
      <c r="C711" s="27">
        <v>44732</v>
      </c>
      <c r="D711" s="25">
        <v>1600000</v>
      </c>
      <c r="E711" s="25">
        <v>269</v>
      </c>
      <c r="F711" s="25">
        <v>4</v>
      </c>
      <c r="G711" s="25">
        <v>0</v>
      </c>
      <c r="H711" s="25">
        <v>1</v>
      </c>
      <c r="I711" s="25">
        <v>0</v>
      </c>
      <c r="J711" s="25">
        <v>0</v>
      </c>
      <c r="K711" s="25">
        <v>0</v>
      </c>
      <c r="L711" s="25"/>
    </row>
    <row r="712" spans="2:12" ht="13.8" x14ac:dyDescent="0.25">
      <c r="B712" s="25">
        <v>1711</v>
      </c>
      <c r="C712" s="27">
        <v>44732</v>
      </c>
      <c r="D712" s="25">
        <v>1220000</v>
      </c>
      <c r="E712" s="25">
        <v>200</v>
      </c>
      <c r="F712" s="25">
        <v>2</v>
      </c>
      <c r="G712" s="25">
        <v>1</v>
      </c>
      <c r="H712" s="25">
        <v>0</v>
      </c>
      <c r="I712" s="25">
        <v>0</v>
      </c>
      <c r="J712" s="25">
        <v>0</v>
      </c>
      <c r="K712" s="25">
        <v>0</v>
      </c>
      <c r="L712" s="25"/>
    </row>
    <row r="713" spans="2:12" ht="13.8" x14ac:dyDescent="0.25">
      <c r="B713" s="25">
        <v>1712</v>
      </c>
      <c r="C713" s="27">
        <v>44732</v>
      </c>
      <c r="D713" s="25">
        <v>1240000</v>
      </c>
      <c r="E713" s="25">
        <v>193</v>
      </c>
      <c r="F713" s="25">
        <v>2</v>
      </c>
      <c r="G713" s="25">
        <v>1</v>
      </c>
      <c r="H713" s="25">
        <v>1</v>
      </c>
      <c r="I713" s="25">
        <v>0</v>
      </c>
      <c r="J713" s="25">
        <v>0</v>
      </c>
      <c r="K713" s="25">
        <v>0</v>
      </c>
      <c r="L713" s="25"/>
    </row>
    <row r="714" spans="2:12" ht="13.8" x14ac:dyDescent="0.25">
      <c r="B714" s="25">
        <v>1713</v>
      </c>
      <c r="C714" s="27">
        <v>44733</v>
      </c>
      <c r="D714" s="25">
        <v>2520000</v>
      </c>
      <c r="E714" s="25">
        <v>270</v>
      </c>
      <c r="F714" s="25">
        <v>4</v>
      </c>
      <c r="G714" s="25">
        <v>1</v>
      </c>
      <c r="H714" s="25">
        <v>0</v>
      </c>
      <c r="I714" s="25">
        <v>0</v>
      </c>
      <c r="J714" s="25">
        <v>0</v>
      </c>
      <c r="K714" s="25">
        <v>1</v>
      </c>
      <c r="L714" s="25"/>
    </row>
    <row r="715" spans="2:12" ht="13.8" x14ac:dyDescent="0.25">
      <c r="B715" s="25">
        <v>1714</v>
      </c>
      <c r="C715" s="27">
        <v>44734</v>
      </c>
      <c r="D715" s="25">
        <v>1610000</v>
      </c>
      <c r="E715" s="25">
        <v>183</v>
      </c>
      <c r="F715" s="25">
        <v>4</v>
      </c>
      <c r="G715" s="25">
        <v>0</v>
      </c>
      <c r="H715" s="25">
        <v>0</v>
      </c>
      <c r="I715" s="25">
        <v>0</v>
      </c>
      <c r="J715" s="25">
        <v>0</v>
      </c>
      <c r="K715" s="25">
        <v>1</v>
      </c>
      <c r="L715" s="25"/>
    </row>
    <row r="716" spans="2:12" ht="13.8" x14ac:dyDescent="0.25">
      <c r="B716" s="25">
        <v>1715</v>
      </c>
      <c r="C716" s="27">
        <v>44735</v>
      </c>
      <c r="D716" s="25">
        <v>1990000</v>
      </c>
      <c r="E716" s="25">
        <v>208</v>
      </c>
      <c r="F716" s="25">
        <v>3</v>
      </c>
      <c r="G716" s="25">
        <v>1</v>
      </c>
      <c r="H716" s="25">
        <v>0</v>
      </c>
      <c r="I716" s="25">
        <v>0</v>
      </c>
      <c r="J716" s="25">
        <v>0</v>
      </c>
      <c r="K716" s="25">
        <v>1</v>
      </c>
      <c r="L716" s="25"/>
    </row>
    <row r="717" spans="2:12" ht="13.8" x14ac:dyDescent="0.25">
      <c r="B717" s="25">
        <v>1716</v>
      </c>
      <c r="C717" s="27">
        <v>44735</v>
      </c>
      <c r="D717" s="25">
        <v>1030000</v>
      </c>
      <c r="E717" s="25">
        <v>154</v>
      </c>
      <c r="F717" s="25">
        <v>3</v>
      </c>
      <c r="G717" s="25">
        <v>1</v>
      </c>
      <c r="H717" s="25">
        <v>0</v>
      </c>
      <c r="I717" s="25">
        <v>0</v>
      </c>
      <c r="J717" s="25">
        <v>0</v>
      </c>
      <c r="K717" s="25">
        <v>0</v>
      </c>
      <c r="L717" s="25"/>
    </row>
    <row r="718" spans="2:12" ht="13.8" x14ac:dyDescent="0.25">
      <c r="B718" s="25">
        <v>1717</v>
      </c>
      <c r="C718" s="27">
        <v>44735</v>
      </c>
      <c r="D718" s="25">
        <v>1510000</v>
      </c>
      <c r="E718" s="25">
        <v>237</v>
      </c>
      <c r="F718" s="25">
        <v>3</v>
      </c>
      <c r="G718" s="25">
        <v>0</v>
      </c>
      <c r="H718" s="25">
        <v>1</v>
      </c>
      <c r="I718" s="25">
        <v>0</v>
      </c>
      <c r="J718" s="25">
        <v>0</v>
      </c>
      <c r="K718" s="25">
        <v>0</v>
      </c>
      <c r="L718" s="25"/>
    </row>
    <row r="719" spans="2:12" ht="13.8" x14ac:dyDescent="0.25">
      <c r="B719" s="25">
        <v>1718</v>
      </c>
      <c r="C719" s="27">
        <v>44737</v>
      </c>
      <c r="D719" s="25">
        <v>1920000</v>
      </c>
      <c r="E719" s="25">
        <v>168</v>
      </c>
      <c r="F719" s="25">
        <v>2</v>
      </c>
      <c r="G719" s="25">
        <v>0</v>
      </c>
      <c r="H719" s="25">
        <v>1</v>
      </c>
      <c r="I719" s="25">
        <v>0</v>
      </c>
      <c r="J719" s="25">
        <v>1</v>
      </c>
      <c r="K719" s="25">
        <v>0</v>
      </c>
      <c r="L719" s="25"/>
    </row>
    <row r="720" spans="2:12" ht="13.8" x14ac:dyDescent="0.25">
      <c r="B720" s="25">
        <v>1719</v>
      </c>
      <c r="C720" s="27">
        <v>44737</v>
      </c>
      <c r="D720" s="25">
        <v>2460000</v>
      </c>
      <c r="E720" s="25">
        <v>208</v>
      </c>
      <c r="F720" s="25">
        <v>3</v>
      </c>
      <c r="G720" s="25">
        <v>1</v>
      </c>
      <c r="H720" s="25">
        <v>0</v>
      </c>
      <c r="I720" s="25">
        <v>0</v>
      </c>
      <c r="J720" s="25">
        <v>1</v>
      </c>
      <c r="K720" s="25">
        <v>0</v>
      </c>
      <c r="L720" s="25"/>
    </row>
    <row r="721" spans="2:12" ht="13.8" x14ac:dyDescent="0.25">
      <c r="B721" s="25">
        <v>1720</v>
      </c>
      <c r="C721" s="27">
        <v>44738</v>
      </c>
      <c r="D721" s="25">
        <v>1540000</v>
      </c>
      <c r="E721" s="25">
        <v>159</v>
      </c>
      <c r="F721" s="25">
        <v>2</v>
      </c>
      <c r="G721" s="25">
        <v>0</v>
      </c>
      <c r="H721" s="25">
        <v>0</v>
      </c>
      <c r="I721" s="25">
        <v>1</v>
      </c>
      <c r="J721" s="25">
        <v>0</v>
      </c>
      <c r="K721" s="25">
        <v>1</v>
      </c>
      <c r="L721" s="25"/>
    </row>
    <row r="722" spans="2:12" ht="13.8" x14ac:dyDescent="0.25">
      <c r="B722" s="25">
        <v>1721</v>
      </c>
      <c r="C722" s="27">
        <v>44738</v>
      </c>
      <c r="D722" s="25">
        <v>1960000</v>
      </c>
      <c r="E722" s="25">
        <v>160</v>
      </c>
      <c r="F722" s="25">
        <v>3</v>
      </c>
      <c r="G722" s="25">
        <v>0</v>
      </c>
      <c r="H722" s="25">
        <v>0</v>
      </c>
      <c r="I722" s="25">
        <v>1</v>
      </c>
      <c r="J722" s="25">
        <v>1</v>
      </c>
      <c r="K722" s="25">
        <v>0</v>
      </c>
      <c r="L722" s="25"/>
    </row>
    <row r="723" spans="2:12" ht="13.8" x14ac:dyDescent="0.25">
      <c r="B723" s="25">
        <v>1722</v>
      </c>
      <c r="C723" s="27">
        <v>44738</v>
      </c>
      <c r="D723" s="25">
        <v>1590000</v>
      </c>
      <c r="E723" s="25">
        <v>155</v>
      </c>
      <c r="F723" s="25">
        <v>4</v>
      </c>
      <c r="G723" s="25">
        <v>0</v>
      </c>
      <c r="H723" s="25">
        <v>0</v>
      </c>
      <c r="I723" s="25">
        <v>1</v>
      </c>
      <c r="J723" s="25">
        <v>0</v>
      </c>
      <c r="K723" s="25">
        <v>1</v>
      </c>
      <c r="L723" s="25"/>
    </row>
    <row r="724" spans="2:12" ht="13.8" x14ac:dyDescent="0.25">
      <c r="B724" s="25">
        <v>1723</v>
      </c>
      <c r="C724" s="27">
        <v>44739</v>
      </c>
      <c r="D724" s="25">
        <v>2020000</v>
      </c>
      <c r="E724" s="25">
        <v>211</v>
      </c>
      <c r="F724" s="25">
        <v>4</v>
      </c>
      <c r="G724" s="25">
        <v>0</v>
      </c>
      <c r="H724" s="25">
        <v>0</v>
      </c>
      <c r="I724" s="25">
        <v>1</v>
      </c>
      <c r="J724" s="25">
        <v>0</v>
      </c>
      <c r="K724" s="25">
        <v>1</v>
      </c>
      <c r="L724" s="25"/>
    </row>
    <row r="725" spans="2:12" ht="13.8" x14ac:dyDescent="0.25">
      <c r="B725" s="25">
        <v>1724</v>
      </c>
      <c r="C725" s="27">
        <v>44739</v>
      </c>
      <c r="D725" s="25">
        <v>1780000</v>
      </c>
      <c r="E725" s="25">
        <v>180</v>
      </c>
      <c r="F725" s="25">
        <v>2</v>
      </c>
      <c r="G725" s="25">
        <v>0</v>
      </c>
      <c r="H725" s="25">
        <v>0</v>
      </c>
      <c r="I725" s="25">
        <v>1</v>
      </c>
      <c r="J725" s="25">
        <v>0</v>
      </c>
      <c r="K725" s="25">
        <v>1</v>
      </c>
      <c r="L725" s="25"/>
    </row>
    <row r="726" spans="2:12" ht="13.8" x14ac:dyDescent="0.25">
      <c r="B726" s="25">
        <v>1725</v>
      </c>
      <c r="C726" s="27">
        <v>44740</v>
      </c>
      <c r="D726" s="25">
        <v>1820000</v>
      </c>
      <c r="E726" s="25">
        <v>204</v>
      </c>
      <c r="F726" s="25">
        <v>4</v>
      </c>
      <c r="G726" s="25">
        <v>1</v>
      </c>
      <c r="H726" s="25">
        <v>1</v>
      </c>
      <c r="I726" s="25">
        <v>0</v>
      </c>
      <c r="J726" s="25">
        <v>0</v>
      </c>
      <c r="K726" s="25">
        <v>1</v>
      </c>
      <c r="L726" s="25"/>
    </row>
    <row r="727" spans="2:12" ht="13.8" x14ac:dyDescent="0.25">
      <c r="B727" s="25">
        <v>1726</v>
      </c>
      <c r="C727" s="27">
        <v>44740</v>
      </c>
      <c r="D727" s="25">
        <v>2560000</v>
      </c>
      <c r="E727" s="25">
        <v>208</v>
      </c>
      <c r="F727" s="25">
        <v>4</v>
      </c>
      <c r="G727" s="25">
        <v>1</v>
      </c>
      <c r="H727" s="25">
        <v>1</v>
      </c>
      <c r="I727" s="25">
        <v>0</v>
      </c>
      <c r="J727" s="25">
        <v>1</v>
      </c>
      <c r="K727" s="25">
        <v>0</v>
      </c>
      <c r="L727" s="25"/>
    </row>
    <row r="728" spans="2:12" ht="13.8" x14ac:dyDescent="0.25">
      <c r="B728" s="25">
        <v>1727</v>
      </c>
      <c r="C728" s="27">
        <v>44741</v>
      </c>
      <c r="D728" s="25">
        <v>2190000</v>
      </c>
      <c r="E728" s="25">
        <v>182</v>
      </c>
      <c r="F728" s="25">
        <v>4</v>
      </c>
      <c r="G728" s="25">
        <v>0</v>
      </c>
      <c r="H728" s="25">
        <v>1</v>
      </c>
      <c r="I728" s="25">
        <v>0</v>
      </c>
      <c r="J728" s="25">
        <v>1</v>
      </c>
      <c r="K728" s="25">
        <v>0</v>
      </c>
      <c r="L728" s="25"/>
    </row>
    <row r="729" spans="2:12" ht="13.8" x14ac:dyDescent="0.25">
      <c r="B729" s="25">
        <v>1728</v>
      </c>
      <c r="C729" s="27">
        <v>44743</v>
      </c>
      <c r="D729" s="25">
        <v>1300000</v>
      </c>
      <c r="E729" s="25">
        <v>147</v>
      </c>
      <c r="F729" s="25">
        <v>2</v>
      </c>
      <c r="G729" s="25">
        <v>0</v>
      </c>
      <c r="H729" s="25">
        <v>1</v>
      </c>
      <c r="I729" s="25">
        <v>0</v>
      </c>
      <c r="J729" s="25">
        <v>0</v>
      </c>
      <c r="K729" s="25">
        <v>1</v>
      </c>
      <c r="L729" s="25"/>
    </row>
    <row r="730" spans="2:12" ht="13.8" x14ac:dyDescent="0.25">
      <c r="B730" s="25">
        <v>1729</v>
      </c>
      <c r="C730" s="27">
        <v>44743</v>
      </c>
      <c r="D730" s="25">
        <v>970000</v>
      </c>
      <c r="E730" s="25">
        <v>150</v>
      </c>
      <c r="F730" s="25">
        <v>2</v>
      </c>
      <c r="G730" s="25">
        <v>0</v>
      </c>
      <c r="H730" s="25">
        <v>0</v>
      </c>
      <c r="I730" s="25">
        <v>1</v>
      </c>
      <c r="J730" s="25">
        <v>0</v>
      </c>
      <c r="K730" s="25">
        <v>0</v>
      </c>
      <c r="L730" s="25"/>
    </row>
    <row r="731" spans="2:12" ht="13.8" x14ac:dyDescent="0.25">
      <c r="B731" s="25">
        <v>1730</v>
      </c>
      <c r="C731" s="27">
        <v>44743</v>
      </c>
      <c r="D731" s="25">
        <v>1300000</v>
      </c>
      <c r="E731" s="25">
        <v>179</v>
      </c>
      <c r="F731" s="25">
        <v>4</v>
      </c>
      <c r="G731" s="25">
        <v>0</v>
      </c>
      <c r="H731" s="25">
        <v>0</v>
      </c>
      <c r="I731" s="25">
        <v>1</v>
      </c>
      <c r="J731" s="25">
        <v>0</v>
      </c>
      <c r="K731" s="25">
        <v>0</v>
      </c>
      <c r="L731" s="25"/>
    </row>
    <row r="732" spans="2:12" ht="13.8" x14ac:dyDescent="0.25">
      <c r="B732" s="25">
        <v>1731</v>
      </c>
      <c r="C732" s="27">
        <v>44743</v>
      </c>
      <c r="D732" s="25">
        <v>1860000</v>
      </c>
      <c r="E732" s="25">
        <v>162</v>
      </c>
      <c r="F732" s="25">
        <v>2</v>
      </c>
      <c r="G732" s="25">
        <v>1</v>
      </c>
      <c r="H732" s="25">
        <v>0</v>
      </c>
      <c r="I732" s="25">
        <v>0</v>
      </c>
      <c r="J732" s="25">
        <v>1</v>
      </c>
      <c r="K732" s="25">
        <v>0</v>
      </c>
      <c r="L732" s="25"/>
    </row>
    <row r="733" spans="2:12" ht="13.8" x14ac:dyDescent="0.25">
      <c r="B733" s="25">
        <v>1732</v>
      </c>
      <c r="C733" s="27">
        <v>44744</v>
      </c>
      <c r="D733" s="25">
        <v>2310000</v>
      </c>
      <c r="E733" s="25">
        <v>250</v>
      </c>
      <c r="F733" s="25">
        <v>3</v>
      </c>
      <c r="G733" s="25">
        <v>1</v>
      </c>
      <c r="H733" s="25">
        <v>1</v>
      </c>
      <c r="I733" s="25">
        <v>0</v>
      </c>
      <c r="J733" s="25">
        <v>0</v>
      </c>
      <c r="K733" s="25">
        <v>1</v>
      </c>
      <c r="L733" s="25"/>
    </row>
    <row r="734" spans="2:12" ht="13.8" x14ac:dyDescent="0.25">
      <c r="B734" s="25">
        <v>1733</v>
      </c>
      <c r="C734" s="27">
        <v>44744</v>
      </c>
      <c r="D734" s="25">
        <v>1540000</v>
      </c>
      <c r="E734" s="25">
        <v>258</v>
      </c>
      <c r="F734" s="25">
        <v>4</v>
      </c>
      <c r="G734" s="25">
        <v>0</v>
      </c>
      <c r="H734" s="25">
        <v>0</v>
      </c>
      <c r="I734" s="25">
        <v>0</v>
      </c>
      <c r="J734" s="25">
        <v>0</v>
      </c>
      <c r="K734" s="25">
        <v>0</v>
      </c>
      <c r="L734" s="25"/>
    </row>
    <row r="735" spans="2:12" ht="13.8" x14ac:dyDescent="0.25">
      <c r="B735" s="25">
        <v>1734</v>
      </c>
      <c r="C735" s="27">
        <v>44744</v>
      </c>
      <c r="D735" s="25">
        <v>2030000</v>
      </c>
      <c r="E735" s="25">
        <v>213</v>
      </c>
      <c r="F735" s="25">
        <v>3</v>
      </c>
      <c r="G735" s="25">
        <v>1</v>
      </c>
      <c r="H735" s="25">
        <v>0</v>
      </c>
      <c r="I735" s="25">
        <v>0</v>
      </c>
      <c r="J735" s="25">
        <v>0</v>
      </c>
      <c r="K735" s="25">
        <v>1</v>
      </c>
      <c r="L735" s="25"/>
    </row>
    <row r="736" spans="2:12" ht="13.8" x14ac:dyDescent="0.25">
      <c r="B736" s="25">
        <v>1735</v>
      </c>
      <c r="C736" s="27">
        <v>44744</v>
      </c>
      <c r="D736" s="25">
        <v>2220000</v>
      </c>
      <c r="E736" s="25">
        <v>191</v>
      </c>
      <c r="F736" s="25">
        <v>4</v>
      </c>
      <c r="G736" s="25">
        <v>0</v>
      </c>
      <c r="H736" s="25">
        <v>1</v>
      </c>
      <c r="I736" s="25">
        <v>0</v>
      </c>
      <c r="J736" s="25">
        <v>1</v>
      </c>
      <c r="K736" s="25">
        <v>0</v>
      </c>
      <c r="L736" s="25"/>
    </row>
    <row r="737" spans="2:12" ht="13.8" x14ac:dyDescent="0.25">
      <c r="B737" s="25">
        <v>1736</v>
      </c>
      <c r="C737" s="27">
        <v>44745</v>
      </c>
      <c r="D737" s="25">
        <v>2430000</v>
      </c>
      <c r="E737" s="25">
        <v>207</v>
      </c>
      <c r="F737" s="25">
        <v>3</v>
      </c>
      <c r="G737" s="25">
        <v>0</v>
      </c>
      <c r="H737" s="25">
        <v>1</v>
      </c>
      <c r="I737" s="25">
        <v>0</v>
      </c>
      <c r="J737" s="25">
        <v>1</v>
      </c>
      <c r="K737" s="25">
        <v>0</v>
      </c>
      <c r="L737" s="25"/>
    </row>
    <row r="738" spans="2:12" ht="13.8" x14ac:dyDescent="0.25">
      <c r="B738" s="25">
        <v>1737</v>
      </c>
      <c r="C738" s="27">
        <v>44746</v>
      </c>
      <c r="D738" s="25">
        <v>1930000</v>
      </c>
      <c r="E738" s="25">
        <v>196</v>
      </c>
      <c r="F738" s="25">
        <v>3</v>
      </c>
      <c r="G738" s="25">
        <v>1</v>
      </c>
      <c r="H738" s="25">
        <v>1</v>
      </c>
      <c r="I738" s="25">
        <v>0</v>
      </c>
      <c r="J738" s="25">
        <v>0</v>
      </c>
      <c r="K738" s="25">
        <v>1</v>
      </c>
      <c r="L738" s="25"/>
    </row>
    <row r="739" spans="2:12" ht="13.8" x14ac:dyDescent="0.25">
      <c r="B739" s="25">
        <v>1738</v>
      </c>
      <c r="C739" s="27">
        <v>44746</v>
      </c>
      <c r="D739" s="25">
        <v>2050000</v>
      </c>
      <c r="E739" s="25">
        <v>211</v>
      </c>
      <c r="F739" s="25">
        <v>4</v>
      </c>
      <c r="G739" s="25">
        <v>1</v>
      </c>
      <c r="H739" s="25">
        <v>0</v>
      </c>
      <c r="I739" s="25">
        <v>1</v>
      </c>
      <c r="J739" s="25">
        <v>0</v>
      </c>
      <c r="K739" s="25">
        <v>1</v>
      </c>
      <c r="L739" s="25"/>
    </row>
    <row r="740" spans="2:12" ht="13.8" x14ac:dyDescent="0.25">
      <c r="B740" s="25">
        <v>1739</v>
      </c>
      <c r="C740" s="27">
        <v>44747</v>
      </c>
      <c r="D740" s="25">
        <v>1000000</v>
      </c>
      <c r="E740" s="25">
        <v>171</v>
      </c>
      <c r="F740" s="25">
        <v>3</v>
      </c>
      <c r="G740" s="25">
        <v>0</v>
      </c>
      <c r="H740" s="25">
        <v>0</v>
      </c>
      <c r="I740" s="25">
        <v>0</v>
      </c>
      <c r="J740" s="25">
        <v>0</v>
      </c>
      <c r="K740" s="25">
        <v>0</v>
      </c>
      <c r="L740" s="25"/>
    </row>
    <row r="741" spans="2:12" ht="13.8" x14ac:dyDescent="0.25">
      <c r="B741" s="25">
        <v>1740</v>
      </c>
      <c r="C741" s="27">
        <v>44747</v>
      </c>
      <c r="D741" s="25">
        <v>1570000</v>
      </c>
      <c r="E741" s="25">
        <v>170</v>
      </c>
      <c r="F741" s="25">
        <v>2</v>
      </c>
      <c r="G741" s="25">
        <v>0</v>
      </c>
      <c r="H741" s="25">
        <v>1</v>
      </c>
      <c r="I741" s="25">
        <v>0</v>
      </c>
      <c r="J741" s="25">
        <v>0</v>
      </c>
      <c r="K741" s="25">
        <v>1</v>
      </c>
      <c r="L741" s="25"/>
    </row>
    <row r="742" spans="2:12" ht="13.8" x14ac:dyDescent="0.25">
      <c r="B742" s="25">
        <v>1741</v>
      </c>
      <c r="C742" s="27">
        <v>44748</v>
      </c>
      <c r="D742" s="25">
        <v>1550000</v>
      </c>
      <c r="E742" s="25">
        <v>157</v>
      </c>
      <c r="F742" s="25">
        <v>4</v>
      </c>
      <c r="G742" s="25">
        <v>0</v>
      </c>
      <c r="H742" s="25">
        <v>0</v>
      </c>
      <c r="I742" s="25">
        <v>1</v>
      </c>
      <c r="J742" s="25">
        <v>0</v>
      </c>
      <c r="K742" s="25">
        <v>1</v>
      </c>
      <c r="L742" s="25"/>
    </row>
    <row r="743" spans="2:12" ht="13.8" x14ac:dyDescent="0.25">
      <c r="B743" s="25">
        <v>1742</v>
      </c>
      <c r="C743" s="27">
        <v>44748</v>
      </c>
      <c r="D743" s="25">
        <v>1220000</v>
      </c>
      <c r="E743" s="25">
        <v>189</v>
      </c>
      <c r="F743" s="25">
        <v>3</v>
      </c>
      <c r="G743" s="25">
        <v>0</v>
      </c>
      <c r="H743" s="25">
        <v>1</v>
      </c>
      <c r="I743" s="25">
        <v>0</v>
      </c>
      <c r="J743" s="25">
        <v>0</v>
      </c>
      <c r="K743" s="25">
        <v>0</v>
      </c>
      <c r="L743" s="25"/>
    </row>
    <row r="744" spans="2:12" ht="13.8" x14ac:dyDescent="0.25">
      <c r="B744" s="25">
        <v>1743</v>
      </c>
      <c r="C744" s="27">
        <v>44749</v>
      </c>
      <c r="D744" s="25">
        <v>1820000</v>
      </c>
      <c r="E744" s="25">
        <v>189</v>
      </c>
      <c r="F744" s="25">
        <v>4</v>
      </c>
      <c r="G744" s="25">
        <v>0</v>
      </c>
      <c r="H744" s="25">
        <v>1</v>
      </c>
      <c r="I744" s="25">
        <v>0</v>
      </c>
      <c r="J744" s="25">
        <v>0</v>
      </c>
      <c r="K744" s="25">
        <v>1</v>
      </c>
      <c r="L744" s="25"/>
    </row>
    <row r="745" spans="2:12" ht="13.8" x14ac:dyDescent="0.25">
      <c r="B745" s="25">
        <v>1744</v>
      </c>
      <c r="C745" s="27">
        <v>44749</v>
      </c>
      <c r="D745" s="25">
        <v>1580000</v>
      </c>
      <c r="E745" s="25">
        <v>246</v>
      </c>
      <c r="F745" s="25">
        <v>4</v>
      </c>
      <c r="G745" s="25">
        <v>0</v>
      </c>
      <c r="H745" s="25">
        <v>1</v>
      </c>
      <c r="I745" s="25">
        <v>0</v>
      </c>
      <c r="J745" s="25">
        <v>0</v>
      </c>
      <c r="K745" s="25">
        <v>0</v>
      </c>
      <c r="L745" s="25"/>
    </row>
    <row r="746" spans="2:12" ht="13.8" x14ac:dyDescent="0.25">
      <c r="B746" s="25">
        <v>1745</v>
      </c>
      <c r="C746" s="27">
        <v>44749</v>
      </c>
      <c r="D746" s="25">
        <v>1820000</v>
      </c>
      <c r="E746" s="25">
        <v>175</v>
      </c>
      <c r="F746" s="25">
        <v>2</v>
      </c>
      <c r="G746" s="25">
        <v>1</v>
      </c>
      <c r="H746" s="25">
        <v>0</v>
      </c>
      <c r="I746" s="25">
        <v>1</v>
      </c>
      <c r="J746" s="25">
        <v>0</v>
      </c>
      <c r="K746" s="25">
        <v>1</v>
      </c>
      <c r="L746" s="25"/>
    </row>
    <row r="747" spans="2:12" ht="13.8" x14ac:dyDescent="0.25">
      <c r="B747" s="25">
        <v>1746</v>
      </c>
      <c r="C747" s="27">
        <v>44750</v>
      </c>
      <c r="D747" s="25">
        <v>1060000</v>
      </c>
      <c r="E747" s="25">
        <v>148</v>
      </c>
      <c r="F747" s="25">
        <v>3</v>
      </c>
      <c r="G747" s="25">
        <v>1</v>
      </c>
      <c r="H747" s="25">
        <v>0</v>
      </c>
      <c r="I747" s="25">
        <v>1</v>
      </c>
      <c r="J747" s="25">
        <v>0</v>
      </c>
      <c r="K747" s="25">
        <v>0</v>
      </c>
      <c r="L747" s="25"/>
    </row>
    <row r="748" spans="2:12" ht="13.8" x14ac:dyDescent="0.25">
      <c r="B748" s="25">
        <v>1747</v>
      </c>
      <c r="C748" s="27">
        <v>44750</v>
      </c>
      <c r="D748" s="25">
        <v>1280000</v>
      </c>
      <c r="E748" s="25">
        <v>196</v>
      </c>
      <c r="F748" s="25">
        <v>3</v>
      </c>
      <c r="G748" s="25">
        <v>1</v>
      </c>
      <c r="H748" s="25">
        <v>1</v>
      </c>
      <c r="I748" s="25">
        <v>0</v>
      </c>
      <c r="J748" s="25">
        <v>0</v>
      </c>
      <c r="K748" s="25">
        <v>0</v>
      </c>
      <c r="L748" s="25"/>
    </row>
    <row r="749" spans="2:12" ht="13.8" x14ac:dyDescent="0.25">
      <c r="B749" s="25">
        <v>1748</v>
      </c>
      <c r="C749" s="27">
        <v>44750</v>
      </c>
      <c r="D749" s="25">
        <v>3190000</v>
      </c>
      <c r="E749" s="25">
        <v>273</v>
      </c>
      <c r="F749" s="25">
        <v>4</v>
      </c>
      <c r="G749" s="25">
        <v>0</v>
      </c>
      <c r="H749" s="25">
        <v>0</v>
      </c>
      <c r="I749" s="25">
        <v>0</v>
      </c>
      <c r="J749" s="25">
        <v>1</v>
      </c>
      <c r="K749" s="25">
        <v>0</v>
      </c>
      <c r="L749" s="25"/>
    </row>
    <row r="750" spans="2:12" ht="13.8" x14ac:dyDescent="0.25">
      <c r="B750" s="25">
        <v>1749</v>
      </c>
      <c r="C750" s="27">
        <v>44751</v>
      </c>
      <c r="D750" s="25">
        <v>1900000</v>
      </c>
      <c r="E750" s="25">
        <v>180</v>
      </c>
      <c r="F750" s="25">
        <v>4</v>
      </c>
      <c r="G750" s="25">
        <v>1</v>
      </c>
      <c r="H750" s="25">
        <v>0</v>
      </c>
      <c r="I750" s="25">
        <v>1</v>
      </c>
      <c r="J750" s="25">
        <v>0</v>
      </c>
      <c r="K750" s="25">
        <v>1</v>
      </c>
      <c r="L750" s="25"/>
    </row>
    <row r="751" spans="2:12" ht="13.8" x14ac:dyDescent="0.25">
      <c r="B751" s="25">
        <v>1750</v>
      </c>
      <c r="C751" s="27">
        <v>44751</v>
      </c>
      <c r="D751" s="25">
        <v>2320000</v>
      </c>
      <c r="E751" s="25">
        <v>256</v>
      </c>
      <c r="F751" s="25">
        <v>3</v>
      </c>
      <c r="G751" s="25">
        <v>0</v>
      </c>
      <c r="H751" s="25">
        <v>1</v>
      </c>
      <c r="I751" s="25">
        <v>0</v>
      </c>
      <c r="J751" s="25">
        <v>0</v>
      </c>
      <c r="K751" s="25">
        <v>1</v>
      </c>
      <c r="L751" s="25"/>
    </row>
    <row r="752" spans="2:12" ht="13.8" x14ac:dyDescent="0.25">
      <c r="B752" s="25">
        <v>1751</v>
      </c>
      <c r="C752" s="27">
        <v>44751</v>
      </c>
      <c r="D752" s="25">
        <v>2620000</v>
      </c>
      <c r="E752" s="25">
        <v>247</v>
      </c>
      <c r="F752" s="25">
        <v>4</v>
      </c>
      <c r="G752" s="25">
        <v>1</v>
      </c>
      <c r="H752" s="25">
        <v>0</v>
      </c>
      <c r="I752" s="25">
        <v>1</v>
      </c>
      <c r="J752" s="25">
        <v>0</v>
      </c>
      <c r="K752" s="25">
        <v>1</v>
      </c>
      <c r="L752" s="25"/>
    </row>
    <row r="753" spans="2:12" ht="13.8" x14ac:dyDescent="0.25">
      <c r="B753" s="25">
        <v>1752</v>
      </c>
      <c r="C753" s="27">
        <v>44752</v>
      </c>
      <c r="D753" s="25">
        <v>1470000</v>
      </c>
      <c r="E753" s="25">
        <v>233</v>
      </c>
      <c r="F753" s="25">
        <v>3</v>
      </c>
      <c r="G753" s="25">
        <v>0</v>
      </c>
      <c r="H753" s="25">
        <v>1</v>
      </c>
      <c r="I753" s="25">
        <v>0</v>
      </c>
      <c r="J753" s="25">
        <v>0</v>
      </c>
      <c r="K753" s="25">
        <v>0</v>
      </c>
      <c r="L753" s="25"/>
    </row>
    <row r="754" spans="2:12" ht="13.8" x14ac:dyDescent="0.25">
      <c r="B754" s="25">
        <v>1753</v>
      </c>
      <c r="C754" s="27">
        <v>44753</v>
      </c>
      <c r="D754" s="25">
        <v>1390000</v>
      </c>
      <c r="E754" s="25">
        <v>236</v>
      </c>
      <c r="F754" s="25">
        <v>4</v>
      </c>
      <c r="G754" s="25">
        <v>0</v>
      </c>
      <c r="H754" s="25">
        <v>0</v>
      </c>
      <c r="I754" s="25">
        <v>0</v>
      </c>
      <c r="J754" s="25">
        <v>0</v>
      </c>
      <c r="K754" s="25">
        <v>0</v>
      </c>
      <c r="L754" s="25"/>
    </row>
    <row r="755" spans="2:12" ht="13.8" x14ac:dyDescent="0.25">
      <c r="B755" s="25">
        <v>1754</v>
      </c>
      <c r="C755" s="27">
        <v>44753</v>
      </c>
      <c r="D755" s="25">
        <v>1010000</v>
      </c>
      <c r="E755" s="25">
        <v>175</v>
      </c>
      <c r="F755" s="25">
        <v>2</v>
      </c>
      <c r="G755" s="25">
        <v>0</v>
      </c>
      <c r="H755" s="25">
        <v>0</v>
      </c>
      <c r="I755" s="25">
        <v>0</v>
      </c>
      <c r="J755" s="25">
        <v>0</v>
      </c>
      <c r="K755" s="25">
        <v>0</v>
      </c>
      <c r="L755" s="25"/>
    </row>
    <row r="756" spans="2:12" ht="13.8" x14ac:dyDescent="0.25">
      <c r="B756" s="25">
        <v>1755</v>
      </c>
      <c r="C756" s="27">
        <v>44754</v>
      </c>
      <c r="D756" s="25">
        <v>1590000</v>
      </c>
      <c r="E756" s="25">
        <v>161</v>
      </c>
      <c r="F756" s="25">
        <v>4</v>
      </c>
      <c r="G756" s="25">
        <v>0</v>
      </c>
      <c r="H756" s="25">
        <v>0</v>
      </c>
      <c r="I756" s="25">
        <v>1</v>
      </c>
      <c r="J756" s="25">
        <v>0</v>
      </c>
      <c r="K756" s="25">
        <v>1</v>
      </c>
      <c r="L756" s="25"/>
    </row>
    <row r="757" spans="2:12" ht="13.8" x14ac:dyDescent="0.25">
      <c r="B757" s="25">
        <v>1756</v>
      </c>
      <c r="C757" s="27">
        <v>44754</v>
      </c>
      <c r="D757" s="25">
        <v>1790000</v>
      </c>
      <c r="E757" s="25">
        <v>143</v>
      </c>
      <c r="F757" s="25">
        <v>2</v>
      </c>
      <c r="G757" s="25">
        <v>0</v>
      </c>
      <c r="H757" s="25">
        <v>0</v>
      </c>
      <c r="I757" s="25">
        <v>1</v>
      </c>
      <c r="J757" s="25">
        <v>1</v>
      </c>
      <c r="K757" s="25">
        <v>0</v>
      </c>
      <c r="L757" s="25"/>
    </row>
    <row r="758" spans="2:12" ht="13.8" x14ac:dyDescent="0.25">
      <c r="B758" s="25">
        <v>1757</v>
      </c>
      <c r="C758" s="27">
        <v>44756</v>
      </c>
      <c r="D758" s="25">
        <v>910000</v>
      </c>
      <c r="E758" s="25">
        <v>142</v>
      </c>
      <c r="F758" s="25">
        <v>3</v>
      </c>
      <c r="G758" s="25">
        <v>0</v>
      </c>
      <c r="H758" s="25">
        <v>1</v>
      </c>
      <c r="I758" s="25">
        <v>0</v>
      </c>
      <c r="J758" s="25">
        <v>0</v>
      </c>
      <c r="K758" s="25">
        <v>0</v>
      </c>
      <c r="L758" s="25"/>
    </row>
    <row r="759" spans="2:12" ht="13.8" x14ac:dyDescent="0.25">
      <c r="B759" s="25">
        <v>1758</v>
      </c>
      <c r="C759" s="27">
        <v>44756</v>
      </c>
      <c r="D759" s="25">
        <v>1230000</v>
      </c>
      <c r="E759" s="25">
        <v>199</v>
      </c>
      <c r="F759" s="25">
        <v>2</v>
      </c>
      <c r="G759" s="25">
        <v>0</v>
      </c>
      <c r="H759" s="25">
        <v>0</v>
      </c>
      <c r="I759" s="25">
        <v>0</v>
      </c>
      <c r="J759" s="25">
        <v>0</v>
      </c>
      <c r="K759" s="25">
        <v>0</v>
      </c>
      <c r="L759" s="25"/>
    </row>
    <row r="760" spans="2:12" ht="13.8" x14ac:dyDescent="0.25">
      <c r="B760" s="25">
        <v>1759</v>
      </c>
      <c r="C760" s="27">
        <v>44757</v>
      </c>
      <c r="D760" s="25">
        <v>2740000</v>
      </c>
      <c r="E760" s="25">
        <v>232</v>
      </c>
      <c r="F760" s="25">
        <v>3</v>
      </c>
      <c r="G760" s="25">
        <v>1</v>
      </c>
      <c r="H760" s="25">
        <v>1</v>
      </c>
      <c r="I760" s="25">
        <v>0</v>
      </c>
      <c r="J760" s="25">
        <v>1</v>
      </c>
      <c r="K760" s="25">
        <v>0</v>
      </c>
      <c r="L760" s="25"/>
    </row>
    <row r="761" spans="2:12" ht="13.8" x14ac:dyDescent="0.25">
      <c r="B761" s="25">
        <v>1760</v>
      </c>
      <c r="C761" s="27">
        <v>44758</v>
      </c>
      <c r="D761" s="25">
        <v>1280000</v>
      </c>
      <c r="E761" s="25">
        <v>217</v>
      </c>
      <c r="F761" s="25">
        <v>4</v>
      </c>
      <c r="G761" s="25">
        <v>0</v>
      </c>
      <c r="H761" s="25">
        <v>0</v>
      </c>
      <c r="I761" s="25">
        <v>0</v>
      </c>
      <c r="J761" s="25">
        <v>0</v>
      </c>
      <c r="K761" s="25">
        <v>0</v>
      </c>
      <c r="L761" s="25"/>
    </row>
    <row r="762" spans="2:12" ht="13.8" x14ac:dyDescent="0.25">
      <c r="B762" s="25">
        <v>1761</v>
      </c>
      <c r="C762" s="27">
        <v>44759</v>
      </c>
      <c r="D762" s="25">
        <v>1940000</v>
      </c>
      <c r="E762" s="25">
        <v>165</v>
      </c>
      <c r="F762" s="25">
        <v>3</v>
      </c>
      <c r="G762" s="25">
        <v>0</v>
      </c>
      <c r="H762" s="25">
        <v>0</v>
      </c>
      <c r="I762" s="25">
        <v>1</v>
      </c>
      <c r="J762" s="25">
        <v>1</v>
      </c>
      <c r="K762" s="25">
        <v>0</v>
      </c>
      <c r="L762" s="25"/>
    </row>
    <row r="763" spans="2:12" ht="13.8" x14ac:dyDescent="0.25">
      <c r="B763" s="25">
        <v>1762</v>
      </c>
      <c r="C763" s="27">
        <v>44760</v>
      </c>
      <c r="D763" s="25">
        <v>2550000</v>
      </c>
      <c r="E763" s="25">
        <v>270</v>
      </c>
      <c r="F763" s="25">
        <v>4</v>
      </c>
      <c r="G763" s="25">
        <v>1</v>
      </c>
      <c r="H763" s="25">
        <v>0</v>
      </c>
      <c r="I763" s="25">
        <v>0</v>
      </c>
      <c r="J763" s="25">
        <v>0</v>
      </c>
      <c r="K763" s="25">
        <v>1</v>
      </c>
      <c r="L763" s="25"/>
    </row>
    <row r="764" spans="2:12" ht="13.8" x14ac:dyDescent="0.25">
      <c r="B764" s="25">
        <v>1763</v>
      </c>
      <c r="C764" s="27">
        <v>44760</v>
      </c>
      <c r="D764" s="25">
        <v>1140000</v>
      </c>
      <c r="E764" s="25">
        <v>177</v>
      </c>
      <c r="F764" s="25">
        <v>4</v>
      </c>
      <c r="G764" s="25">
        <v>0</v>
      </c>
      <c r="H764" s="25">
        <v>0</v>
      </c>
      <c r="I764" s="25">
        <v>0</v>
      </c>
      <c r="J764" s="25">
        <v>0</v>
      </c>
      <c r="K764" s="25">
        <v>0</v>
      </c>
      <c r="L764" s="25"/>
    </row>
    <row r="765" spans="2:12" ht="13.8" x14ac:dyDescent="0.25">
      <c r="B765" s="25">
        <v>1764</v>
      </c>
      <c r="C765" s="27">
        <v>44761</v>
      </c>
      <c r="D765" s="25">
        <v>2250000</v>
      </c>
      <c r="E765" s="25">
        <v>232</v>
      </c>
      <c r="F765" s="25">
        <v>4</v>
      </c>
      <c r="G765" s="25">
        <v>0</v>
      </c>
      <c r="H765" s="25">
        <v>1</v>
      </c>
      <c r="I765" s="25">
        <v>0</v>
      </c>
      <c r="J765" s="25">
        <v>0</v>
      </c>
      <c r="K765" s="25">
        <v>1</v>
      </c>
      <c r="L765" s="25"/>
    </row>
    <row r="766" spans="2:12" ht="13.8" x14ac:dyDescent="0.25">
      <c r="B766" s="25">
        <v>1765</v>
      </c>
      <c r="C766" s="27">
        <v>44762</v>
      </c>
      <c r="D766" s="25">
        <v>2010000</v>
      </c>
      <c r="E766" s="25">
        <v>173</v>
      </c>
      <c r="F766" s="25">
        <v>2</v>
      </c>
      <c r="G766" s="25">
        <v>1</v>
      </c>
      <c r="H766" s="25">
        <v>0</v>
      </c>
      <c r="I766" s="25">
        <v>0</v>
      </c>
      <c r="J766" s="25">
        <v>1</v>
      </c>
      <c r="K766" s="25">
        <v>0</v>
      </c>
      <c r="L766" s="25"/>
    </row>
    <row r="767" spans="2:12" ht="13.8" x14ac:dyDescent="0.25">
      <c r="B767" s="25">
        <v>1766</v>
      </c>
      <c r="C767" s="27">
        <v>44763</v>
      </c>
      <c r="D767" s="25">
        <v>2840000</v>
      </c>
      <c r="E767" s="25">
        <v>240</v>
      </c>
      <c r="F767" s="25">
        <v>3</v>
      </c>
      <c r="G767" s="25">
        <v>1</v>
      </c>
      <c r="H767" s="25">
        <v>0</v>
      </c>
      <c r="I767" s="25">
        <v>0</v>
      </c>
      <c r="J767" s="25">
        <v>1</v>
      </c>
      <c r="K767" s="25">
        <v>0</v>
      </c>
      <c r="L767" s="25"/>
    </row>
    <row r="768" spans="2:12" ht="13.8" x14ac:dyDescent="0.25">
      <c r="B768" s="25">
        <v>1767</v>
      </c>
      <c r="C768" s="27">
        <v>44764</v>
      </c>
      <c r="D768" s="25">
        <v>1500000</v>
      </c>
      <c r="E768" s="25">
        <v>151</v>
      </c>
      <c r="F768" s="25">
        <v>2</v>
      </c>
      <c r="G768" s="25">
        <v>0</v>
      </c>
      <c r="H768" s="25">
        <v>1</v>
      </c>
      <c r="I768" s="25">
        <v>0</v>
      </c>
      <c r="J768" s="25">
        <v>0</v>
      </c>
      <c r="K768" s="25">
        <v>1</v>
      </c>
      <c r="L768" s="25"/>
    </row>
    <row r="769" spans="2:12" ht="13.8" x14ac:dyDescent="0.25">
      <c r="B769" s="25">
        <v>1768</v>
      </c>
      <c r="C769" s="27">
        <v>44765</v>
      </c>
      <c r="D769" s="25">
        <v>1210000</v>
      </c>
      <c r="E769" s="25">
        <v>177</v>
      </c>
      <c r="F769" s="25">
        <v>4</v>
      </c>
      <c r="G769" s="25">
        <v>1</v>
      </c>
      <c r="H769" s="25">
        <v>1</v>
      </c>
      <c r="I769" s="25">
        <v>0</v>
      </c>
      <c r="J769" s="25">
        <v>0</v>
      </c>
      <c r="K769" s="25">
        <v>0</v>
      </c>
      <c r="L769" s="25"/>
    </row>
    <row r="770" spans="2:12" ht="13.8" x14ac:dyDescent="0.25">
      <c r="B770" s="25">
        <v>1769</v>
      </c>
      <c r="C770" s="27">
        <v>44767</v>
      </c>
      <c r="D770" s="25">
        <v>1890000</v>
      </c>
      <c r="E770" s="25">
        <v>164</v>
      </c>
      <c r="F770" s="25">
        <v>2</v>
      </c>
      <c r="G770" s="25">
        <v>1</v>
      </c>
      <c r="H770" s="25">
        <v>0</v>
      </c>
      <c r="I770" s="25">
        <v>0</v>
      </c>
      <c r="J770" s="25">
        <v>1</v>
      </c>
      <c r="K770" s="25">
        <v>0</v>
      </c>
      <c r="L770" s="25"/>
    </row>
    <row r="771" spans="2:12" ht="13.8" x14ac:dyDescent="0.25">
      <c r="B771" s="25">
        <v>1770</v>
      </c>
      <c r="C771" s="27">
        <v>44768</v>
      </c>
      <c r="D771" s="25">
        <v>2880000</v>
      </c>
      <c r="E771" s="25">
        <v>223</v>
      </c>
      <c r="F771" s="25">
        <v>4</v>
      </c>
      <c r="G771" s="25">
        <v>1</v>
      </c>
      <c r="H771" s="25">
        <v>0</v>
      </c>
      <c r="I771" s="25">
        <v>1</v>
      </c>
      <c r="J771" s="25">
        <v>1</v>
      </c>
      <c r="K771" s="25">
        <v>0</v>
      </c>
      <c r="L771" s="25"/>
    </row>
    <row r="772" spans="2:12" ht="13.8" x14ac:dyDescent="0.25">
      <c r="B772" s="25">
        <v>1771</v>
      </c>
      <c r="C772" s="27">
        <v>44768</v>
      </c>
      <c r="D772" s="25">
        <v>1550000</v>
      </c>
      <c r="E772" s="25">
        <v>236</v>
      </c>
      <c r="F772" s="25">
        <v>4</v>
      </c>
      <c r="G772" s="25">
        <v>1</v>
      </c>
      <c r="H772" s="25">
        <v>0</v>
      </c>
      <c r="I772" s="25">
        <v>0</v>
      </c>
      <c r="J772" s="25">
        <v>0</v>
      </c>
      <c r="K772" s="25">
        <v>0</v>
      </c>
      <c r="L772" s="25"/>
    </row>
    <row r="773" spans="2:12" ht="13.8" x14ac:dyDescent="0.25">
      <c r="B773" s="25">
        <v>1772</v>
      </c>
      <c r="C773" s="27">
        <v>44768</v>
      </c>
      <c r="D773" s="25">
        <v>1080000</v>
      </c>
      <c r="E773" s="25">
        <v>172</v>
      </c>
      <c r="F773" s="25">
        <v>4</v>
      </c>
      <c r="G773" s="25">
        <v>0</v>
      </c>
      <c r="H773" s="25">
        <v>0</v>
      </c>
      <c r="I773" s="25">
        <v>0</v>
      </c>
      <c r="J773" s="25">
        <v>0</v>
      </c>
      <c r="K773" s="25">
        <v>0</v>
      </c>
      <c r="L773" s="25"/>
    </row>
    <row r="774" spans="2:12" ht="13.8" x14ac:dyDescent="0.25">
      <c r="B774" s="25">
        <v>1773</v>
      </c>
      <c r="C774" s="27">
        <v>44770</v>
      </c>
      <c r="D774" s="25">
        <v>2100000</v>
      </c>
      <c r="E774" s="25">
        <v>220</v>
      </c>
      <c r="F774" s="25">
        <v>3</v>
      </c>
      <c r="G774" s="25">
        <v>0</v>
      </c>
      <c r="H774" s="25">
        <v>0</v>
      </c>
      <c r="I774" s="25">
        <v>1</v>
      </c>
      <c r="J774" s="25">
        <v>0</v>
      </c>
      <c r="K774" s="25">
        <v>1</v>
      </c>
      <c r="L774" s="25"/>
    </row>
    <row r="775" spans="2:12" ht="13.8" x14ac:dyDescent="0.25">
      <c r="B775" s="25">
        <v>1774</v>
      </c>
      <c r="C775" s="27">
        <v>44770</v>
      </c>
      <c r="D775" s="25">
        <v>1700000</v>
      </c>
      <c r="E775" s="25">
        <v>146</v>
      </c>
      <c r="F775" s="25">
        <v>3</v>
      </c>
      <c r="G775" s="25">
        <v>0</v>
      </c>
      <c r="H775" s="25">
        <v>1</v>
      </c>
      <c r="I775" s="25">
        <v>0</v>
      </c>
      <c r="J775" s="25">
        <v>1</v>
      </c>
      <c r="K775" s="25">
        <v>0</v>
      </c>
      <c r="L775" s="25"/>
    </row>
    <row r="776" spans="2:12" ht="13.8" x14ac:dyDescent="0.25">
      <c r="B776" s="25">
        <v>1775</v>
      </c>
      <c r="C776" s="27">
        <v>44770</v>
      </c>
      <c r="D776" s="25">
        <v>1330000</v>
      </c>
      <c r="E776" s="25">
        <v>208</v>
      </c>
      <c r="F776" s="25">
        <v>4</v>
      </c>
      <c r="G776" s="25">
        <v>0</v>
      </c>
      <c r="H776" s="25">
        <v>0</v>
      </c>
      <c r="I776" s="25">
        <v>0</v>
      </c>
      <c r="J776" s="25">
        <v>0</v>
      </c>
      <c r="K776" s="25">
        <v>0</v>
      </c>
      <c r="L776" s="25"/>
    </row>
    <row r="777" spans="2:12" ht="13.8" x14ac:dyDescent="0.25">
      <c r="B777" s="25">
        <v>1776</v>
      </c>
      <c r="C777" s="27">
        <v>44773</v>
      </c>
      <c r="D777" s="25">
        <v>1070000</v>
      </c>
      <c r="E777" s="25">
        <v>170</v>
      </c>
      <c r="F777" s="25">
        <v>3</v>
      </c>
      <c r="G777" s="25">
        <v>1</v>
      </c>
      <c r="H777" s="25">
        <v>0</v>
      </c>
      <c r="I777" s="25">
        <v>0</v>
      </c>
      <c r="J777" s="25">
        <v>0</v>
      </c>
      <c r="K777" s="25">
        <v>0</v>
      </c>
      <c r="L777" s="25"/>
    </row>
    <row r="778" spans="2:12" ht="13.8" x14ac:dyDescent="0.25">
      <c r="B778" s="25">
        <v>1777</v>
      </c>
      <c r="C778" s="27">
        <v>44773</v>
      </c>
      <c r="D778" s="25">
        <v>910000</v>
      </c>
      <c r="E778" s="25">
        <v>149</v>
      </c>
      <c r="F778" s="25">
        <v>3</v>
      </c>
      <c r="G778" s="25">
        <v>0</v>
      </c>
      <c r="H778" s="25">
        <v>0</v>
      </c>
      <c r="I778" s="25">
        <v>0</v>
      </c>
      <c r="J778" s="25">
        <v>0</v>
      </c>
      <c r="K778" s="25">
        <v>0</v>
      </c>
      <c r="L778" s="25"/>
    </row>
    <row r="779" spans="2:12" ht="13.8" x14ac:dyDescent="0.25">
      <c r="B779" s="25">
        <v>1778</v>
      </c>
      <c r="C779" s="27">
        <v>44775</v>
      </c>
      <c r="D779" s="25">
        <v>2080000</v>
      </c>
      <c r="E779" s="25">
        <v>224</v>
      </c>
      <c r="F779" s="25">
        <v>4</v>
      </c>
      <c r="G779" s="25">
        <v>0</v>
      </c>
      <c r="H779" s="25">
        <v>0</v>
      </c>
      <c r="I779" s="25">
        <v>0</v>
      </c>
      <c r="J779" s="25">
        <v>0</v>
      </c>
      <c r="K779" s="25">
        <v>1</v>
      </c>
      <c r="L779" s="25"/>
    </row>
    <row r="780" spans="2:12" ht="13.8" x14ac:dyDescent="0.25">
      <c r="B780" s="25">
        <v>1779</v>
      </c>
      <c r="C780" s="27">
        <v>44776</v>
      </c>
      <c r="D780" s="25">
        <v>2340000</v>
      </c>
      <c r="E780" s="25">
        <v>255</v>
      </c>
      <c r="F780" s="25">
        <v>4</v>
      </c>
      <c r="G780" s="25">
        <v>1</v>
      </c>
      <c r="H780" s="25">
        <v>0</v>
      </c>
      <c r="I780" s="25">
        <v>0</v>
      </c>
      <c r="J780" s="25">
        <v>0</v>
      </c>
      <c r="K780" s="25">
        <v>1</v>
      </c>
      <c r="L780" s="25"/>
    </row>
    <row r="781" spans="2:12" ht="13.8" x14ac:dyDescent="0.25">
      <c r="B781" s="25">
        <v>1780</v>
      </c>
      <c r="C781" s="27">
        <v>44777</v>
      </c>
      <c r="D781" s="25">
        <v>1020000</v>
      </c>
      <c r="E781" s="25">
        <v>143</v>
      </c>
      <c r="F781" s="25">
        <v>3</v>
      </c>
      <c r="G781" s="25">
        <v>1</v>
      </c>
      <c r="H781" s="25">
        <v>0</v>
      </c>
      <c r="I781" s="25">
        <v>1</v>
      </c>
      <c r="J781" s="25">
        <v>0</v>
      </c>
      <c r="K781" s="25">
        <v>0</v>
      </c>
      <c r="L781" s="25"/>
    </row>
    <row r="782" spans="2:12" ht="13.8" x14ac:dyDescent="0.25">
      <c r="B782" s="25">
        <v>1781</v>
      </c>
      <c r="C782" s="27">
        <v>44777</v>
      </c>
      <c r="D782" s="25">
        <v>1520000</v>
      </c>
      <c r="E782" s="25">
        <v>225</v>
      </c>
      <c r="F782" s="25">
        <v>3</v>
      </c>
      <c r="G782" s="25">
        <v>0</v>
      </c>
      <c r="H782" s="25">
        <v>1</v>
      </c>
      <c r="I782" s="25">
        <v>0</v>
      </c>
      <c r="J782" s="25">
        <v>0</v>
      </c>
      <c r="K782" s="25">
        <v>0</v>
      </c>
      <c r="L782" s="25"/>
    </row>
    <row r="783" spans="2:12" ht="13.8" x14ac:dyDescent="0.25">
      <c r="B783" s="25">
        <v>1782</v>
      </c>
      <c r="C783" s="27">
        <v>44778</v>
      </c>
      <c r="D783" s="25">
        <v>2870000</v>
      </c>
      <c r="E783" s="25">
        <v>243</v>
      </c>
      <c r="F783" s="25">
        <v>4</v>
      </c>
      <c r="G783" s="25">
        <v>0</v>
      </c>
      <c r="H783" s="25">
        <v>1</v>
      </c>
      <c r="I783" s="25">
        <v>0</v>
      </c>
      <c r="J783" s="25">
        <v>1</v>
      </c>
      <c r="K783" s="25">
        <v>0</v>
      </c>
      <c r="L783" s="25"/>
    </row>
    <row r="784" spans="2:12" ht="13.8" x14ac:dyDescent="0.25">
      <c r="B784" s="25">
        <v>1783</v>
      </c>
      <c r="C784" s="27">
        <v>44780</v>
      </c>
      <c r="D784" s="25">
        <v>2760000</v>
      </c>
      <c r="E784" s="25">
        <v>233</v>
      </c>
      <c r="F784" s="25">
        <v>3</v>
      </c>
      <c r="G784" s="25">
        <v>0</v>
      </c>
      <c r="H784" s="25">
        <v>1</v>
      </c>
      <c r="I784" s="25">
        <v>0</v>
      </c>
      <c r="J784" s="25">
        <v>1</v>
      </c>
      <c r="K784" s="25">
        <v>0</v>
      </c>
      <c r="L784" s="25"/>
    </row>
    <row r="785" spans="2:12" ht="13.8" x14ac:dyDescent="0.25">
      <c r="B785" s="25">
        <v>1784</v>
      </c>
      <c r="C785" s="27">
        <v>44780</v>
      </c>
      <c r="D785" s="25">
        <v>1170000</v>
      </c>
      <c r="E785" s="25">
        <v>173</v>
      </c>
      <c r="F785" s="25">
        <v>4</v>
      </c>
      <c r="G785" s="25">
        <v>0</v>
      </c>
      <c r="H785" s="25">
        <v>1</v>
      </c>
      <c r="I785" s="25">
        <v>0</v>
      </c>
      <c r="J785" s="25">
        <v>0</v>
      </c>
      <c r="K785" s="25">
        <v>0</v>
      </c>
      <c r="L785" s="25"/>
    </row>
    <row r="786" spans="2:12" ht="13.8" x14ac:dyDescent="0.25">
      <c r="B786" s="25">
        <v>1785</v>
      </c>
      <c r="C786" s="27">
        <v>44781</v>
      </c>
      <c r="D786" s="25">
        <v>2270000</v>
      </c>
      <c r="E786" s="25">
        <v>247</v>
      </c>
      <c r="F786" s="25">
        <v>3</v>
      </c>
      <c r="G786" s="25">
        <v>0</v>
      </c>
      <c r="H786" s="25">
        <v>1</v>
      </c>
      <c r="I786" s="25">
        <v>0</v>
      </c>
      <c r="J786" s="25">
        <v>0</v>
      </c>
      <c r="K786" s="25">
        <v>1</v>
      </c>
      <c r="L786" s="25"/>
    </row>
    <row r="787" spans="2:12" ht="13.8" x14ac:dyDescent="0.25">
      <c r="B787" s="25">
        <v>1786</v>
      </c>
      <c r="C787" s="27">
        <v>44781</v>
      </c>
      <c r="D787" s="25">
        <v>1750000</v>
      </c>
      <c r="E787" s="25">
        <v>181</v>
      </c>
      <c r="F787" s="25">
        <v>3</v>
      </c>
      <c r="G787" s="25">
        <v>1</v>
      </c>
      <c r="H787" s="25">
        <v>0</v>
      </c>
      <c r="I787" s="25">
        <v>0</v>
      </c>
      <c r="J787" s="25">
        <v>0</v>
      </c>
      <c r="K787" s="25">
        <v>1</v>
      </c>
      <c r="L787" s="25"/>
    </row>
    <row r="788" spans="2:12" ht="13.8" x14ac:dyDescent="0.25">
      <c r="B788" s="25">
        <v>1787</v>
      </c>
      <c r="C788" s="27">
        <v>44782</v>
      </c>
      <c r="D788" s="25">
        <v>2330000</v>
      </c>
      <c r="E788" s="25">
        <v>198</v>
      </c>
      <c r="F788" s="25">
        <v>4</v>
      </c>
      <c r="G788" s="25">
        <v>0</v>
      </c>
      <c r="H788" s="25">
        <v>1</v>
      </c>
      <c r="I788" s="25">
        <v>0</v>
      </c>
      <c r="J788" s="25">
        <v>1</v>
      </c>
      <c r="K788" s="25">
        <v>0</v>
      </c>
      <c r="L788" s="25"/>
    </row>
    <row r="789" spans="2:12" ht="13.8" x14ac:dyDescent="0.25">
      <c r="B789" s="25">
        <v>1788</v>
      </c>
      <c r="C789" s="27">
        <v>44782</v>
      </c>
      <c r="D789" s="25">
        <v>1830000</v>
      </c>
      <c r="E789" s="25">
        <v>149</v>
      </c>
      <c r="F789" s="25">
        <v>3</v>
      </c>
      <c r="G789" s="25">
        <v>0</v>
      </c>
      <c r="H789" s="25">
        <v>1</v>
      </c>
      <c r="I789" s="25">
        <v>0</v>
      </c>
      <c r="J789" s="25">
        <v>1</v>
      </c>
      <c r="K789" s="25">
        <v>0</v>
      </c>
      <c r="L789" s="25"/>
    </row>
    <row r="790" spans="2:12" ht="13.8" x14ac:dyDescent="0.25">
      <c r="B790" s="25">
        <v>1789</v>
      </c>
      <c r="C790" s="27">
        <v>44782</v>
      </c>
      <c r="D790" s="25">
        <v>1620000</v>
      </c>
      <c r="E790" s="25">
        <v>162</v>
      </c>
      <c r="F790" s="25">
        <v>4</v>
      </c>
      <c r="G790" s="25">
        <v>1</v>
      </c>
      <c r="H790" s="25">
        <v>0</v>
      </c>
      <c r="I790" s="25">
        <v>0</v>
      </c>
      <c r="J790" s="25">
        <v>0</v>
      </c>
      <c r="K790" s="25">
        <v>1</v>
      </c>
      <c r="L790" s="25"/>
    </row>
    <row r="791" spans="2:12" ht="13.8" x14ac:dyDescent="0.25">
      <c r="B791" s="25">
        <v>1790</v>
      </c>
      <c r="C791" s="27">
        <v>44783</v>
      </c>
      <c r="D791" s="25">
        <v>1180000</v>
      </c>
      <c r="E791" s="25">
        <v>190</v>
      </c>
      <c r="F791" s="25">
        <v>2</v>
      </c>
      <c r="G791" s="25">
        <v>1</v>
      </c>
      <c r="H791" s="25">
        <v>1</v>
      </c>
      <c r="I791" s="25">
        <v>0</v>
      </c>
      <c r="J791" s="25">
        <v>0</v>
      </c>
      <c r="K791" s="25">
        <v>0</v>
      </c>
      <c r="L791" s="25"/>
    </row>
    <row r="792" spans="2:12" ht="13.8" x14ac:dyDescent="0.25">
      <c r="B792" s="25">
        <v>1791</v>
      </c>
      <c r="C792" s="27">
        <v>44784</v>
      </c>
      <c r="D792" s="25">
        <v>2220000</v>
      </c>
      <c r="E792" s="25">
        <v>165</v>
      </c>
      <c r="F792" s="25">
        <v>4</v>
      </c>
      <c r="G792" s="25">
        <v>1</v>
      </c>
      <c r="H792" s="25">
        <v>0</v>
      </c>
      <c r="I792" s="25">
        <v>1</v>
      </c>
      <c r="J792" s="25">
        <v>1</v>
      </c>
      <c r="K792" s="25">
        <v>0</v>
      </c>
      <c r="L792" s="25"/>
    </row>
    <row r="793" spans="2:12" ht="13.8" x14ac:dyDescent="0.25">
      <c r="B793" s="25">
        <v>1792</v>
      </c>
      <c r="C793" s="27">
        <v>44784</v>
      </c>
      <c r="D793" s="25">
        <v>3170000</v>
      </c>
      <c r="E793" s="25">
        <v>262</v>
      </c>
      <c r="F793" s="25">
        <v>3</v>
      </c>
      <c r="G793" s="25">
        <v>1</v>
      </c>
      <c r="H793" s="25">
        <v>0</v>
      </c>
      <c r="I793" s="25">
        <v>0</v>
      </c>
      <c r="J793" s="25">
        <v>1</v>
      </c>
      <c r="K793" s="25">
        <v>0</v>
      </c>
      <c r="L793" s="25"/>
    </row>
    <row r="794" spans="2:12" ht="13.8" x14ac:dyDescent="0.25">
      <c r="B794" s="25">
        <v>1793</v>
      </c>
      <c r="C794" s="27">
        <v>44785</v>
      </c>
      <c r="D794" s="25">
        <v>2020000</v>
      </c>
      <c r="E794" s="25">
        <v>193</v>
      </c>
      <c r="F794" s="25">
        <v>4</v>
      </c>
      <c r="G794" s="25">
        <v>1</v>
      </c>
      <c r="H794" s="25">
        <v>0</v>
      </c>
      <c r="I794" s="25">
        <v>1</v>
      </c>
      <c r="J794" s="25">
        <v>0</v>
      </c>
      <c r="K794" s="25">
        <v>1</v>
      </c>
      <c r="L794" s="25"/>
    </row>
    <row r="795" spans="2:12" ht="13.8" x14ac:dyDescent="0.25">
      <c r="B795" s="25">
        <v>1794</v>
      </c>
      <c r="C795" s="27">
        <v>44785</v>
      </c>
      <c r="D795" s="25">
        <v>1770000</v>
      </c>
      <c r="E795" s="25">
        <v>151</v>
      </c>
      <c r="F795" s="25">
        <v>3</v>
      </c>
      <c r="G795" s="25">
        <v>0</v>
      </c>
      <c r="H795" s="25">
        <v>0</v>
      </c>
      <c r="I795" s="25">
        <v>1</v>
      </c>
      <c r="J795" s="25">
        <v>1</v>
      </c>
      <c r="K795" s="25">
        <v>0</v>
      </c>
      <c r="L795" s="25"/>
    </row>
    <row r="796" spans="2:12" ht="13.8" x14ac:dyDescent="0.25">
      <c r="B796" s="25">
        <v>1795</v>
      </c>
      <c r="C796" s="27">
        <v>44785</v>
      </c>
      <c r="D796" s="25">
        <v>2090000</v>
      </c>
      <c r="E796" s="25">
        <v>227</v>
      </c>
      <c r="F796" s="25">
        <v>4</v>
      </c>
      <c r="G796" s="25">
        <v>0</v>
      </c>
      <c r="H796" s="25">
        <v>0</v>
      </c>
      <c r="I796" s="25">
        <v>0</v>
      </c>
      <c r="J796" s="25">
        <v>0</v>
      </c>
      <c r="K796" s="25">
        <v>1</v>
      </c>
      <c r="L796" s="25"/>
    </row>
    <row r="797" spans="2:12" ht="13.8" x14ac:dyDescent="0.25">
      <c r="B797" s="25">
        <v>1796</v>
      </c>
      <c r="C797" s="27">
        <v>44787</v>
      </c>
      <c r="D797" s="25">
        <v>3180000</v>
      </c>
      <c r="E797" s="25">
        <v>244</v>
      </c>
      <c r="F797" s="25">
        <v>4</v>
      </c>
      <c r="G797" s="25">
        <v>0</v>
      </c>
      <c r="H797" s="25">
        <v>0</v>
      </c>
      <c r="I797" s="25">
        <v>1</v>
      </c>
      <c r="J797" s="25">
        <v>1</v>
      </c>
      <c r="K797" s="25">
        <v>0</v>
      </c>
      <c r="L797" s="25"/>
    </row>
    <row r="798" spans="2:12" ht="13.8" x14ac:dyDescent="0.25">
      <c r="B798" s="25">
        <v>1797</v>
      </c>
      <c r="C798" s="27">
        <v>44787</v>
      </c>
      <c r="D798" s="25">
        <v>2800000</v>
      </c>
      <c r="E798" s="25">
        <v>223</v>
      </c>
      <c r="F798" s="25">
        <v>4</v>
      </c>
      <c r="G798" s="25">
        <v>1</v>
      </c>
      <c r="H798" s="25">
        <v>1</v>
      </c>
      <c r="I798" s="25">
        <v>0</v>
      </c>
      <c r="J798" s="25">
        <v>1</v>
      </c>
      <c r="K798" s="25">
        <v>0</v>
      </c>
      <c r="L798" s="25"/>
    </row>
    <row r="799" spans="2:12" ht="13.8" x14ac:dyDescent="0.25">
      <c r="B799" s="25">
        <v>1798</v>
      </c>
      <c r="C799" s="27">
        <v>44787</v>
      </c>
      <c r="D799" s="25">
        <v>1210000</v>
      </c>
      <c r="E799" s="25">
        <v>169</v>
      </c>
      <c r="F799" s="25">
        <v>4</v>
      </c>
      <c r="G799" s="25">
        <v>1</v>
      </c>
      <c r="H799" s="25">
        <v>1</v>
      </c>
      <c r="I799" s="25">
        <v>0</v>
      </c>
      <c r="J799" s="25">
        <v>0</v>
      </c>
      <c r="K799" s="25">
        <v>0</v>
      </c>
      <c r="L799" s="25"/>
    </row>
    <row r="800" spans="2:12" ht="13.8" x14ac:dyDescent="0.25">
      <c r="B800" s="25">
        <v>1799</v>
      </c>
      <c r="C800" s="27">
        <v>44787</v>
      </c>
      <c r="D800" s="25">
        <v>2520000</v>
      </c>
      <c r="E800" s="25">
        <v>211</v>
      </c>
      <c r="F800" s="25">
        <v>3</v>
      </c>
      <c r="G800" s="25">
        <v>0</v>
      </c>
      <c r="H800" s="25">
        <v>1</v>
      </c>
      <c r="I800" s="25">
        <v>0</v>
      </c>
      <c r="J800" s="25">
        <v>1</v>
      </c>
      <c r="K800" s="25">
        <v>0</v>
      </c>
      <c r="L800" s="25"/>
    </row>
    <row r="801" spans="2:12" ht="13.8" x14ac:dyDescent="0.25">
      <c r="B801" s="25">
        <v>1800</v>
      </c>
      <c r="C801" s="27">
        <v>44788</v>
      </c>
      <c r="D801" s="25">
        <v>1560000</v>
      </c>
      <c r="E801" s="25">
        <v>230</v>
      </c>
      <c r="F801" s="25">
        <v>4</v>
      </c>
      <c r="G801" s="25">
        <v>0</v>
      </c>
      <c r="H801" s="25">
        <v>0</v>
      </c>
      <c r="I801" s="25">
        <v>1</v>
      </c>
      <c r="J801" s="25">
        <v>0</v>
      </c>
      <c r="K801" s="25">
        <v>0</v>
      </c>
      <c r="L801" s="25"/>
    </row>
    <row r="802" spans="2:12" ht="13.8" x14ac:dyDescent="0.25">
      <c r="B802" s="25">
        <v>1801</v>
      </c>
      <c r="C802" s="27">
        <v>44789</v>
      </c>
      <c r="D802" s="25">
        <v>1810000</v>
      </c>
      <c r="E802" s="25">
        <v>138</v>
      </c>
      <c r="F802" s="25">
        <v>3</v>
      </c>
      <c r="G802" s="25">
        <v>1</v>
      </c>
      <c r="H802" s="25">
        <v>1</v>
      </c>
      <c r="I802" s="25">
        <v>0</v>
      </c>
      <c r="J802" s="25">
        <v>1</v>
      </c>
      <c r="K802" s="25">
        <v>0</v>
      </c>
      <c r="L802" s="25"/>
    </row>
    <row r="803" spans="2:12" ht="13.8" x14ac:dyDescent="0.25">
      <c r="B803" s="25">
        <v>1802</v>
      </c>
      <c r="C803" s="27">
        <v>44789</v>
      </c>
      <c r="D803" s="25">
        <v>1280000</v>
      </c>
      <c r="E803" s="25">
        <v>202</v>
      </c>
      <c r="F803" s="25">
        <v>4</v>
      </c>
      <c r="G803" s="25">
        <v>0</v>
      </c>
      <c r="H803" s="25">
        <v>1</v>
      </c>
      <c r="I803" s="25">
        <v>0</v>
      </c>
      <c r="J803" s="25">
        <v>0</v>
      </c>
      <c r="K803" s="25">
        <v>0</v>
      </c>
      <c r="L803" s="25"/>
    </row>
    <row r="804" spans="2:12" ht="13.8" x14ac:dyDescent="0.25">
      <c r="B804" s="25">
        <v>1803</v>
      </c>
      <c r="C804" s="27">
        <v>44789</v>
      </c>
      <c r="D804" s="25">
        <v>1920000</v>
      </c>
      <c r="E804" s="25">
        <v>205</v>
      </c>
      <c r="F804" s="25">
        <v>3</v>
      </c>
      <c r="G804" s="25">
        <v>0</v>
      </c>
      <c r="H804" s="25">
        <v>1</v>
      </c>
      <c r="I804" s="25">
        <v>0</v>
      </c>
      <c r="J804" s="25">
        <v>0</v>
      </c>
      <c r="K804" s="25">
        <v>1</v>
      </c>
      <c r="L804" s="25"/>
    </row>
    <row r="805" spans="2:12" ht="13.8" x14ac:dyDescent="0.25">
      <c r="B805" s="25">
        <v>1804</v>
      </c>
      <c r="C805" s="27">
        <v>44790</v>
      </c>
      <c r="D805" s="25">
        <v>1930000</v>
      </c>
      <c r="E805" s="25">
        <v>196</v>
      </c>
      <c r="F805" s="25">
        <v>3</v>
      </c>
      <c r="G805" s="25">
        <v>0</v>
      </c>
      <c r="H805" s="25">
        <v>0</v>
      </c>
      <c r="I805" s="25">
        <v>0</v>
      </c>
      <c r="J805" s="25">
        <v>0</v>
      </c>
      <c r="K805" s="25">
        <v>1</v>
      </c>
      <c r="L805" s="25"/>
    </row>
    <row r="806" spans="2:12" ht="13.8" x14ac:dyDescent="0.25">
      <c r="B806" s="25">
        <v>1805</v>
      </c>
      <c r="C806" s="27">
        <v>44790</v>
      </c>
      <c r="D806" s="25">
        <v>1500000</v>
      </c>
      <c r="E806" s="25">
        <v>162</v>
      </c>
      <c r="F806" s="25">
        <v>3</v>
      </c>
      <c r="G806" s="25">
        <v>1</v>
      </c>
      <c r="H806" s="25">
        <v>0</v>
      </c>
      <c r="I806" s="25">
        <v>0</v>
      </c>
      <c r="J806" s="25">
        <v>0</v>
      </c>
      <c r="K806" s="25">
        <v>1</v>
      </c>
      <c r="L806" s="25"/>
    </row>
    <row r="807" spans="2:12" ht="13.8" x14ac:dyDescent="0.25">
      <c r="B807" s="25">
        <v>1806</v>
      </c>
      <c r="C807" s="27">
        <v>44790</v>
      </c>
      <c r="D807" s="25">
        <v>2680000</v>
      </c>
      <c r="E807" s="25">
        <v>222</v>
      </c>
      <c r="F807" s="25">
        <v>4</v>
      </c>
      <c r="G807" s="25">
        <v>1</v>
      </c>
      <c r="H807" s="25">
        <v>0</v>
      </c>
      <c r="I807" s="25">
        <v>0</v>
      </c>
      <c r="J807" s="25">
        <v>1</v>
      </c>
      <c r="K807" s="25">
        <v>0</v>
      </c>
      <c r="L807" s="25"/>
    </row>
    <row r="808" spans="2:12" ht="13.8" x14ac:dyDescent="0.25">
      <c r="B808" s="25">
        <v>1807</v>
      </c>
      <c r="C808" s="27">
        <v>44791</v>
      </c>
      <c r="D808" s="25">
        <v>2060000</v>
      </c>
      <c r="E808" s="25">
        <v>215</v>
      </c>
      <c r="F808" s="25">
        <v>4</v>
      </c>
      <c r="G808" s="25">
        <v>1</v>
      </c>
      <c r="H808" s="25">
        <v>1</v>
      </c>
      <c r="I808" s="25">
        <v>0</v>
      </c>
      <c r="J808" s="25">
        <v>0</v>
      </c>
      <c r="K808" s="25">
        <v>1</v>
      </c>
      <c r="L808" s="25"/>
    </row>
    <row r="809" spans="2:12" ht="13.8" x14ac:dyDescent="0.25">
      <c r="B809" s="25">
        <v>1808</v>
      </c>
      <c r="C809" s="27">
        <v>44791</v>
      </c>
      <c r="D809" s="25">
        <v>1540000</v>
      </c>
      <c r="E809" s="25">
        <v>220</v>
      </c>
      <c r="F809" s="25">
        <v>3</v>
      </c>
      <c r="G809" s="25">
        <v>1</v>
      </c>
      <c r="H809" s="25">
        <v>0</v>
      </c>
      <c r="I809" s="25">
        <v>1</v>
      </c>
      <c r="J809" s="25">
        <v>0</v>
      </c>
      <c r="K809" s="25">
        <v>0</v>
      </c>
      <c r="L809" s="25"/>
    </row>
    <row r="810" spans="2:12" ht="13.8" x14ac:dyDescent="0.25">
      <c r="B810" s="25">
        <v>1809</v>
      </c>
      <c r="C810" s="27">
        <v>44791</v>
      </c>
      <c r="D810" s="25">
        <v>1370000</v>
      </c>
      <c r="E810" s="25">
        <v>135</v>
      </c>
      <c r="F810" s="25">
        <v>2</v>
      </c>
      <c r="G810" s="25">
        <v>0</v>
      </c>
      <c r="H810" s="25">
        <v>0</v>
      </c>
      <c r="I810" s="25">
        <v>1</v>
      </c>
      <c r="J810" s="25">
        <v>0</v>
      </c>
      <c r="K810" s="25">
        <v>1</v>
      </c>
      <c r="L810" s="25"/>
    </row>
    <row r="811" spans="2:12" ht="13.8" x14ac:dyDescent="0.25">
      <c r="B811" s="25">
        <v>1810</v>
      </c>
      <c r="C811" s="27">
        <v>44792</v>
      </c>
      <c r="D811" s="25">
        <v>1740000</v>
      </c>
      <c r="E811" s="25">
        <v>168</v>
      </c>
      <c r="F811" s="25">
        <v>4</v>
      </c>
      <c r="G811" s="25">
        <v>0</v>
      </c>
      <c r="H811" s="25">
        <v>0</v>
      </c>
      <c r="I811" s="25">
        <v>1</v>
      </c>
      <c r="J811" s="25">
        <v>0</v>
      </c>
      <c r="K811" s="25">
        <v>1</v>
      </c>
      <c r="L811" s="25"/>
    </row>
    <row r="812" spans="2:12" ht="13.8" x14ac:dyDescent="0.25">
      <c r="B812" s="25">
        <v>1811</v>
      </c>
      <c r="C812" s="27">
        <v>44796</v>
      </c>
      <c r="D812" s="25">
        <v>1830000</v>
      </c>
      <c r="E812" s="25">
        <v>189</v>
      </c>
      <c r="F812" s="25">
        <v>3</v>
      </c>
      <c r="G812" s="25">
        <v>0</v>
      </c>
      <c r="H812" s="25">
        <v>0</v>
      </c>
      <c r="I812" s="25">
        <v>0</v>
      </c>
      <c r="J812" s="25">
        <v>0</v>
      </c>
      <c r="K812" s="25">
        <v>1</v>
      </c>
      <c r="L812" s="25"/>
    </row>
    <row r="813" spans="2:12" ht="13.8" x14ac:dyDescent="0.25">
      <c r="B813" s="25">
        <v>1812</v>
      </c>
      <c r="C813" s="27">
        <v>44796</v>
      </c>
      <c r="D813" s="25">
        <v>2050000</v>
      </c>
      <c r="E813" s="25">
        <v>204</v>
      </c>
      <c r="F813" s="25">
        <v>4</v>
      </c>
      <c r="G813" s="25">
        <v>1</v>
      </c>
      <c r="H813" s="25">
        <v>0</v>
      </c>
      <c r="I813" s="25">
        <v>0</v>
      </c>
      <c r="J813" s="25">
        <v>0</v>
      </c>
      <c r="K813" s="25">
        <v>1</v>
      </c>
      <c r="L813" s="25"/>
    </row>
    <row r="814" spans="2:12" ht="13.8" x14ac:dyDescent="0.25">
      <c r="B814" s="25">
        <v>1813</v>
      </c>
      <c r="C814" s="27">
        <v>44798</v>
      </c>
      <c r="D814" s="25">
        <v>1780000</v>
      </c>
      <c r="E814" s="25">
        <v>257</v>
      </c>
      <c r="F814" s="25">
        <v>4</v>
      </c>
      <c r="G814" s="25">
        <v>1</v>
      </c>
      <c r="H814" s="25">
        <v>0</v>
      </c>
      <c r="I814" s="25">
        <v>1</v>
      </c>
      <c r="J814" s="25">
        <v>0</v>
      </c>
      <c r="K814" s="25">
        <v>0</v>
      </c>
      <c r="L814" s="25"/>
    </row>
    <row r="815" spans="2:12" ht="13.8" x14ac:dyDescent="0.25">
      <c r="B815" s="25">
        <v>1814</v>
      </c>
      <c r="C815" s="27">
        <v>44798</v>
      </c>
      <c r="D815" s="25">
        <v>1180000</v>
      </c>
      <c r="E815" s="25">
        <v>183</v>
      </c>
      <c r="F815" s="25">
        <v>3</v>
      </c>
      <c r="G815" s="25">
        <v>0</v>
      </c>
      <c r="H815" s="25">
        <v>1</v>
      </c>
      <c r="I815" s="25">
        <v>0</v>
      </c>
      <c r="J815" s="25">
        <v>0</v>
      </c>
      <c r="K815" s="25">
        <v>0</v>
      </c>
      <c r="L815" s="25"/>
    </row>
    <row r="816" spans="2:12" ht="13.8" x14ac:dyDescent="0.25">
      <c r="B816" s="25">
        <v>1815</v>
      </c>
      <c r="C816" s="27">
        <v>44798</v>
      </c>
      <c r="D816" s="25">
        <v>1800000</v>
      </c>
      <c r="E816" s="25">
        <v>149</v>
      </c>
      <c r="F816" s="25">
        <v>2</v>
      </c>
      <c r="G816" s="25">
        <v>0</v>
      </c>
      <c r="H816" s="25">
        <v>1</v>
      </c>
      <c r="I816" s="25">
        <v>0</v>
      </c>
      <c r="J816" s="25">
        <v>1</v>
      </c>
      <c r="K816" s="25">
        <v>0</v>
      </c>
      <c r="L816" s="25"/>
    </row>
    <row r="817" spans="2:12" ht="13.8" x14ac:dyDescent="0.25">
      <c r="B817" s="25">
        <v>1816</v>
      </c>
      <c r="C817" s="27">
        <v>44798</v>
      </c>
      <c r="D817" s="25">
        <v>2390000</v>
      </c>
      <c r="E817" s="25">
        <v>256</v>
      </c>
      <c r="F817" s="25">
        <v>4</v>
      </c>
      <c r="G817" s="25">
        <v>0</v>
      </c>
      <c r="H817" s="25">
        <v>1</v>
      </c>
      <c r="I817" s="25">
        <v>0</v>
      </c>
      <c r="J817" s="25">
        <v>0</v>
      </c>
      <c r="K817" s="25">
        <v>1</v>
      </c>
      <c r="L817" s="25"/>
    </row>
    <row r="818" spans="2:12" ht="13.8" x14ac:dyDescent="0.25">
      <c r="B818" s="25">
        <v>1817</v>
      </c>
      <c r="C818" s="27">
        <v>44799</v>
      </c>
      <c r="D818" s="25">
        <v>2970000</v>
      </c>
      <c r="E818" s="25">
        <v>222</v>
      </c>
      <c r="F818" s="25">
        <v>3</v>
      </c>
      <c r="G818" s="25">
        <v>1</v>
      </c>
      <c r="H818" s="25">
        <v>0</v>
      </c>
      <c r="I818" s="25">
        <v>1</v>
      </c>
      <c r="J818" s="25">
        <v>1</v>
      </c>
      <c r="K818" s="25">
        <v>0</v>
      </c>
      <c r="L818" s="25"/>
    </row>
    <row r="819" spans="2:12" ht="13.8" x14ac:dyDescent="0.25">
      <c r="B819" s="25">
        <v>1818</v>
      </c>
      <c r="C819" s="27">
        <v>44800</v>
      </c>
      <c r="D819" s="25">
        <v>3160000</v>
      </c>
      <c r="E819" s="25">
        <v>264</v>
      </c>
      <c r="F819" s="25">
        <v>4</v>
      </c>
      <c r="G819" s="25">
        <v>1</v>
      </c>
      <c r="H819" s="25">
        <v>0</v>
      </c>
      <c r="I819" s="25">
        <v>1</v>
      </c>
      <c r="J819" s="25">
        <v>1</v>
      </c>
      <c r="K819" s="25">
        <v>0</v>
      </c>
      <c r="L819" s="25"/>
    </row>
    <row r="820" spans="2:12" ht="13.8" x14ac:dyDescent="0.25">
      <c r="B820" s="25">
        <v>1819</v>
      </c>
      <c r="C820" s="27">
        <v>44802</v>
      </c>
      <c r="D820" s="25">
        <v>1640000</v>
      </c>
      <c r="E820" s="25">
        <v>256</v>
      </c>
      <c r="F820" s="25">
        <v>4</v>
      </c>
      <c r="G820" s="25">
        <v>0</v>
      </c>
      <c r="H820" s="25">
        <v>0</v>
      </c>
      <c r="I820" s="25">
        <v>0</v>
      </c>
      <c r="J820" s="25">
        <v>0</v>
      </c>
      <c r="K820" s="25">
        <v>0</v>
      </c>
      <c r="L820" s="25"/>
    </row>
    <row r="821" spans="2:12" ht="13.8" x14ac:dyDescent="0.25">
      <c r="B821" s="25">
        <v>1820</v>
      </c>
      <c r="C821" s="27">
        <v>44803</v>
      </c>
      <c r="D821" s="25">
        <v>2240000</v>
      </c>
      <c r="E821" s="25">
        <v>187</v>
      </c>
      <c r="F821" s="25">
        <v>4</v>
      </c>
      <c r="G821" s="25">
        <v>0</v>
      </c>
      <c r="H821" s="25">
        <v>1</v>
      </c>
      <c r="I821" s="25">
        <v>0</v>
      </c>
      <c r="J821" s="25">
        <v>1</v>
      </c>
      <c r="K821" s="25">
        <v>0</v>
      </c>
      <c r="L821" s="25"/>
    </row>
    <row r="822" spans="2:12" ht="13.8" x14ac:dyDescent="0.25">
      <c r="B822" s="25">
        <v>1821</v>
      </c>
      <c r="C822" s="27">
        <v>44803</v>
      </c>
      <c r="D822" s="25">
        <v>1770000</v>
      </c>
      <c r="E822" s="25">
        <v>192</v>
      </c>
      <c r="F822" s="25">
        <v>2</v>
      </c>
      <c r="G822" s="25">
        <v>0</v>
      </c>
      <c r="H822" s="25">
        <v>1</v>
      </c>
      <c r="I822" s="25">
        <v>0</v>
      </c>
      <c r="J822" s="25">
        <v>0</v>
      </c>
      <c r="K822" s="25">
        <v>1</v>
      </c>
      <c r="L822" s="25"/>
    </row>
    <row r="823" spans="2:12" ht="13.8" x14ac:dyDescent="0.25">
      <c r="B823" s="25">
        <v>1822</v>
      </c>
      <c r="C823" s="27">
        <v>44804</v>
      </c>
      <c r="D823" s="25">
        <v>2500000</v>
      </c>
      <c r="E823" s="25">
        <v>206</v>
      </c>
      <c r="F823" s="25">
        <v>3</v>
      </c>
      <c r="G823" s="25">
        <v>0</v>
      </c>
      <c r="H823" s="25">
        <v>0</v>
      </c>
      <c r="I823" s="25">
        <v>0</v>
      </c>
      <c r="J823" s="25">
        <v>1</v>
      </c>
      <c r="K823" s="25">
        <v>0</v>
      </c>
      <c r="L823" s="25"/>
    </row>
    <row r="824" spans="2:12" ht="13.8" x14ac:dyDescent="0.25">
      <c r="B824" s="25">
        <v>1823</v>
      </c>
      <c r="C824" s="27">
        <v>44806</v>
      </c>
      <c r="D824" s="25">
        <v>1020000</v>
      </c>
      <c r="E824" s="25">
        <v>163</v>
      </c>
      <c r="F824" s="25">
        <v>2</v>
      </c>
      <c r="G824" s="25">
        <v>1</v>
      </c>
      <c r="H824" s="25">
        <v>0</v>
      </c>
      <c r="I824" s="25">
        <v>0</v>
      </c>
      <c r="J824" s="25">
        <v>0</v>
      </c>
      <c r="K824" s="25">
        <v>0</v>
      </c>
      <c r="L824" s="25"/>
    </row>
    <row r="825" spans="2:12" ht="13.8" x14ac:dyDescent="0.25">
      <c r="B825" s="25">
        <v>1824</v>
      </c>
      <c r="C825" s="27">
        <v>44808</v>
      </c>
      <c r="D825" s="25">
        <v>1830000</v>
      </c>
      <c r="E825" s="25">
        <v>251</v>
      </c>
      <c r="F825" s="25">
        <v>3</v>
      </c>
      <c r="G825" s="25">
        <v>0</v>
      </c>
      <c r="H825" s="25">
        <v>0</v>
      </c>
      <c r="I825" s="25">
        <v>1</v>
      </c>
      <c r="J825" s="25">
        <v>0</v>
      </c>
      <c r="K825" s="25">
        <v>0</v>
      </c>
      <c r="L825" s="25"/>
    </row>
    <row r="826" spans="2:12" ht="13.8" x14ac:dyDescent="0.25">
      <c r="B826" s="25">
        <v>1825</v>
      </c>
      <c r="C826" s="27">
        <v>44809</v>
      </c>
      <c r="D826" s="25">
        <v>1690000</v>
      </c>
      <c r="E826" s="25">
        <v>185</v>
      </c>
      <c r="F826" s="25">
        <v>2</v>
      </c>
      <c r="G826" s="25">
        <v>0</v>
      </c>
      <c r="H826" s="25">
        <v>1</v>
      </c>
      <c r="I826" s="25">
        <v>0</v>
      </c>
      <c r="J826" s="25">
        <v>0</v>
      </c>
      <c r="K826" s="25">
        <v>1</v>
      </c>
      <c r="L826" s="25"/>
    </row>
    <row r="827" spans="2:12" ht="13.8" x14ac:dyDescent="0.25">
      <c r="B827" s="25">
        <v>1826</v>
      </c>
      <c r="C827" s="27">
        <v>44809</v>
      </c>
      <c r="D827" s="25">
        <v>2350000</v>
      </c>
      <c r="E827" s="25">
        <v>192</v>
      </c>
      <c r="F827" s="25">
        <v>2</v>
      </c>
      <c r="G827" s="25">
        <v>0</v>
      </c>
      <c r="H827" s="25">
        <v>1</v>
      </c>
      <c r="I827" s="25">
        <v>0</v>
      </c>
      <c r="J827" s="25">
        <v>1</v>
      </c>
      <c r="K827" s="25">
        <v>0</v>
      </c>
      <c r="L827" s="25"/>
    </row>
    <row r="828" spans="2:12" ht="13.8" x14ac:dyDescent="0.25">
      <c r="B828" s="25">
        <v>1827</v>
      </c>
      <c r="C828" s="27">
        <v>44810</v>
      </c>
      <c r="D828" s="25">
        <v>1240000</v>
      </c>
      <c r="E828" s="25">
        <v>168</v>
      </c>
      <c r="F828" s="25">
        <v>2</v>
      </c>
      <c r="G828" s="25">
        <v>1</v>
      </c>
      <c r="H828" s="25">
        <v>0</v>
      </c>
      <c r="I828" s="25">
        <v>1</v>
      </c>
      <c r="J828" s="25">
        <v>0</v>
      </c>
      <c r="K828" s="25">
        <v>0</v>
      </c>
      <c r="L828" s="25"/>
    </row>
    <row r="829" spans="2:12" ht="13.8" x14ac:dyDescent="0.25">
      <c r="B829" s="25">
        <v>1828</v>
      </c>
      <c r="C829" s="27">
        <v>44811</v>
      </c>
      <c r="D829" s="25">
        <v>1540000</v>
      </c>
      <c r="E829" s="25">
        <v>147</v>
      </c>
      <c r="F829" s="25">
        <v>3</v>
      </c>
      <c r="G829" s="25">
        <v>0</v>
      </c>
      <c r="H829" s="25">
        <v>0</v>
      </c>
      <c r="I829" s="25">
        <v>1</v>
      </c>
      <c r="J829" s="25">
        <v>0</v>
      </c>
      <c r="K829" s="25">
        <v>1</v>
      </c>
      <c r="L829" s="25"/>
    </row>
    <row r="830" spans="2:12" ht="13.8" x14ac:dyDescent="0.25">
      <c r="B830" s="25">
        <v>1829</v>
      </c>
      <c r="C830" s="27">
        <v>44812</v>
      </c>
      <c r="D830" s="25">
        <v>2150000</v>
      </c>
      <c r="E830" s="25">
        <v>218</v>
      </c>
      <c r="F830" s="25">
        <v>4</v>
      </c>
      <c r="G830" s="25">
        <v>0</v>
      </c>
      <c r="H830" s="25">
        <v>0</v>
      </c>
      <c r="I830" s="25">
        <v>0</v>
      </c>
      <c r="J830" s="25">
        <v>0</v>
      </c>
      <c r="K830" s="25">
        <v>1</v>
      </c>
      <c r="L830" s="25"/>
    </row>
    <row r="831" spans="2:12" ht="13.8" x14ac:dyDescent="0.25">
      <c r="B831" s="25">
        <v>1830</v>
      </c>
      <c r="C831" s="27">
        <v>44814</v>
      </c>
      <c r="D831" s="25">
        <v>2630000</v>
      </c>
      <c r="E831" s="25">
        <v>212</v>
      </c>
      <c r="F831" s="25">
        <v>4</v>
      </c>
      <c r="G831" s="25">
        <v>1</v>
      </c>
      <c r="H831" s="25">
        <v>1</v>
      </c>
      <c r="I831" s="25">
        <v>0</v>
      </c>
      <c r="J831" s="25">
        <v>1</v>
      </c>
      <c r="K831" s="25">
        <v>0</v>
      </c>
      <c r="L831" s="25"/>
    </row>
    <row r="832" spans="2:12" ht="13.8" x14ac:dyDescent="0.25">
      <c r="B832" s="25">
        <v>1831</v>
      </c>
      <c r="C832" s="27">
        <v>44815</v>
      </c>
      <c r="D832" s="25">
        <v>1820000</v>
      </c>
      <c r="E832" s="25">
        <v>177</v>
      </c>
      <c r="F832" s="25">
        <v>2</v>
      </c>
      <c r="G832" s="25">
        <v>0</v>
      </c>
      <c r="H832" s="25">
        <v>0</v>
      </c>
      <c r="I832" s="25">
        <v>1</v>
      </c>
      <c r="J832" s="25">
        <v>0</v>
      </c>
      <c r="K832" s="25">
        <v>1</v>
      </c>
      <c r="L832" s="25"/>
    </row>
    <row r="833" spans="2:12" ht="13.8" x14ac:dyDescent="0.25">
      <c r="B833" s="25">
        <v>1832</v>
      </c>
      <c r="C833" s="27">
        <v>44815</v>
      </c>
      <c r="D833" s="25">
        <v>2290000</v>
      </c>
      <c r="E833" s="25">
        <v>187</v>
      </c>
      <c r="F833" s="25">
        <v>2</v>
      </c>
      <c r="G833" s="25">
        <v>1</v>
      </c>
      <c r="H833" s="25">
        <v>1</v>
      </c>
      <c r="I833" s="25">
        <v>0</v>
      </c>
      <c r="J833" s="25">
        <v>1</v>
      </c>
      <c r="K833" s="25">
        <v>0</v>
      </c>
      <c r="L833" s="25"/>
    </row>
    <row r="834" spans="2:12" ht="13.8" x14ac:dyDescent="0.25">
      <c r="B834" s="25">
        <v>1833</v>
      </c>
      <c r="C834" s="27">
        <v>44816</v>
      </c>
      <c r="D834" s="25">
        <v>1360000</v>
      </c>
      <c r="E834" s="25">
        <v>224</v>
      </c>
      <c r="F834" s="25">
        <v>4</v>
      </c>
      <c r="G834" s="25">
        <v>0</v>
      </c>
      <c r="H834" s="25">
        <v>0</v>
      </c>
      <c r="I834" s="25">
        <v>0</v>
      </c>
      <c r="J834" s="25">
        <v>0</v>
      </c>
      <c r="K834" s="25">
        <v>0</v>
      </c>
      <c r="L834" s="25"/>
    </row>
    <row r="835" spans="2:12" ht="13.8" x14ac:dyDescent="0.25">
      <c r="B835" s="25">
        <v>1834</v>
      </c>
      <c r="C835" s="27">
        <v>44816</v>
      </c>
      <c r="D835" s="25">
        <v>1600000</v>
      </c>
      <c r="E835" s="25">
        <v>269</v>
      </c>
      <c r="F835" s="25">
        <v>4</v>
      </c>
      <c r="G835" s="25">
        <v>1</v>
      </c>
      <c r="H835" s="25">
        <v>0</v>
      </c>
      <c r="I835" s="25">
        <v>0</v>
      </c>
      <c r="J835" s="25">
        <v>0</v>
      </c>
      <c r="K835" s="25">
        <v>0</v>
      </c>
      <c r="L835" s="25"/>
    </row>
    <row r="836" spans="2:12" ht="13.8" x14ac:dyDescent="0.25">
      <c r="B836" s="25">
        <v>1835</v>
      </c>
      <c r="C836" s="27">
        <v>44819</v>
      </c>
      <c r="D836" s="25">
        <v>2830000</v>
      </c>
      <c r="E836" s="25">
        <v>237</v>
      </c>
      <c r="F836" s="25">
        <v>3</v>
      </c>
      <c r="G836" s="25">
        <v>0</v>
      </c>
      <c r="H836" s="25">
        <v>0</v>
      </c>
      <c r="I836" s="25">
        <v>0</v>
      </c>
      <c r="J836" s="25">
        <v>1</v>
      </c>
      <c r="K836" s="25">
        <v>0</v>
      </c>
      <c r="L836" s="25"/>
    </row>
    <row r="837" spans="2:12" ht="13.8" x14ac:dyDescent="0.25">
      <c r="B837" s="25">
        <v>1836</v>
      </c>
      <c r="C837" s="27">
        <v>44819</v>
      </c>
      <c r="D837" s="25">
        <v>1640000</v>
      </c>
      <c r="E837" s="25">
        <v>258</v>
      </c>
      <c r="F837" s="25">
        <v>4</v>
      </c>
      <c r="G837" s="25">
        <v>0</v>
      </c>
      <c r="H837" s="25">
        <v>0</v>
      </c>
      <c r="I837" s="25">
        <v>0</v>
      </c>
      <c r="J837" s="25">
        <v>0</v>
      </c>
      <c r="K837" s="25">
        <v>0</v>
      </c>
      <c r="L837" s="25"/>
    </row>
    <row r="838" spans="2:12" ht="13.8" x14ac:dyDescent="0.25">
      <c r="B838" s="25">
        <v>1837</v>
      </c>
      <c r="C838" s="27">
        <v>44819</v>
      </c>
      <c r="D838" s="25">
        <v>1490000</v>
      </c>
      <c r="E838" s="25">
        <v>146</v>
      </c>
      <c r="F838" s="25">
        <v>2</v>
      </c>
      <c r="G838" s="25">
        <v>0</v>
      </c>
      <c r="H838" s="25">
        <v>0</v>
      </c>
      <c r="I838" s="25">
        <v>1</v>
      </c>
      <c r="J838" s="25">
        <v>0</v>
      </c>
      <c r="K838" s="25">
        <v>1</v>
      </c>
      <c r="L838" s="25"/>
    </row>
    <row r="839" spans="2:12" ht="13.8" x14ac:dyDescent="0.25">
      <c r="B839" s="25">
        <v>1838</v>
      </c>
      <c r="C839" s="27">
        <v>44820</v>
      </c>
      <c r="D839" s="25">
        <v>1780000</v>
      </c>
      <c r="E839" s="25">
        <v>177</v>
      </c>
      <c r="F839" s="25">
        <v>4</v>
      </c>
      <c r="G839" s="25">
        <v>0</v>
      </c>
      <c r="H839" s="25">
        <v>1</v>
      </c>
      <c r="I839" s="25">
        <v>0</v>
      </c>
      <c r="J839" s="25">
        <v>0</v>
      </c>
      <c r="K839" s="25">
        <v>1</v>
      </c>
      <c r="L839" s="25"/>
    </row>
    <row r="840" spans="2:12" ht="13.8" x14ac:dyDescent="0.25">
      <c r="B840" s="25">
        <v>1839</v>
      </c>
      <c r="C840" s="27">
        <v>44820</v>
      </c>
      <c r="D840" s="25">
        <v>2460000</v>
      </c>
      <c r="E840" s="25">
        <v>254</v>
      </c>
      <c r="F840" s="25">
        <v>3</v>
      </c>
      <c r="G840" s="25">
        <v>0</v>
      </c>
      <c r="H840" s="25">
        <v>0</v>
      </c>
      <c r="I840" s="25">
        <v>0</v>
      </c>
      <c r="J840" s="25">
        <v>0</v>
      </c>
      <c r="K840" s="25">
        <v>1</v>
      </c>
      <c r="L840" s="25"/>
    </row>
    <row r="841" spans="2:12" ht="13.8" x14ac:dyDescent="0.25">
      <c r="B841" s="25">
        <v>1840</v>
      </c>
      <c r="C841" s="27">
        <v>44821</v>
      </c>
      <c r="D841" s="25">
        <v>1820000</v>
      </c>
      <c r="E841" s="25">
        <v>267</v>
      </c>
      <c r="F841" s="25">
        <v>3</v>
      </c>
      <c r="G841" s="25">
        <v>1</v>
      </c>
      <c r="H841" s="25">
        <v>0</v>
      </c>
      <c r="I841" s="25">
        <v>0</v>
      </c>
      <c r="J841" s="25">
        <v>0</v>
      </c>
      <c r="K841" s="25">
        <v>0</v>
      </c>
      <c r="L841" s="25"/>
    </row>
    <row r="842" spans="2:12" ht="13.8" x14ac:dyDescent="0.25">
      <c r="B842" s="25">
        <v>1841</v>
      </c>
      <c r="C842" s="27">
        <v>44821</v>
      </c>
      <c r="D842" s="25">
        <v>3480000</v>
      </c>
      <c r="E842" s="25">
        <v>274</v>
      </c>
      <c r="F842" s="25">
        <v>4</v>
      </c>
      <c r="G842" s="25">
        <v>1</v>
      </c>
      <c r="H842" s="25">
        <v>1</v>
      </c>
      <c r="I842" s="25">
        <v>0</v>
      </c>
      <c r="J842" s="25">
        <v>1</v>
      </c>
      <c r="K842" s="25">
        <v>0</v>
      </c>
      <c r="L842" s="25"/>
    </row>
    <row r="843" spans="2:12" ht="13.8" x14ac:dyDescent="0.25">
      <c r="B843" s="25">
        <v>1842</v>
      </c>
      <c r="C843" s="27">
        <v>44822</v>
      </c>
      <c r="D843" s="25">
        <v>3390000</v>
      </c>
      <c r="E843" s="25">
        <v>257</v>
      </c>
      <c r="F843" s="25">
        <v>4</v>
      </c>
      <c r="G843" s="25">
        <v>1</v>
      </c>
      <c r="H843" s="25">
        <v>1</v>
      </c>
      <c r="I843" s="25">
        <v>0</v>
      </c>
      <c r="J843" s="25">
        <v>1</v>
      </c>
      <c r="K843" s="25">
        <v>0</v>
      </c>
      <c r="L843" s="25"/>
    </row>
    <row r="844" spans="2:12" ht="13.8" x14ac:dyDescent="0.25">
      <c r="B844" s="25">
        <v>1843</v>
      </c>
      <c r="C844" s="27">
        <v>44823</v>
      </c>
      <c r="D844" s="25">
        <v>1930000</v>
      </c>
      <c r="E844" s="25">
        <v>150</v>
      </c>
      <c r="F844" s="25">
        <v>2</v>
      </c>
      <c r="G844" s="25">
        <v>0</v>
      </c>
      <c r="H844" s="25">
        <v>1</v>
      </c>
      <c r="I844" s="25">
        <v>0</v>
      </c>
      <c r="J844" s="25">
        <v>1</v>
      </c>
      <c r="K844" s="25">
        <v>0</v>
      </c>
      <c r="L844" s="25"/>
    </row>
    <row r="845" spans="2:12" ht="13.8" x14ac:dyDescent="0.25">
      <c r="B845" s="25">
        <v>1844</v>
      </c>
      <c r="C845" s="27">
        <v>44826</v>
      </c>
      <c r="D845" s="25">
        <v>2350000</v>
      </c>
      <c r="E845" s="25">
        <v>232</v>
      </c>
      <c r="F845" s="25">
        <v>3</v>
      </c>
      <c r="G845" s="25">
        <v>1</v>
      </c>
      <c r="H845" s="25">
        <v>0</v>
      </c>
      <c r="I845" s="25">
        <v>0</v>
      </c>
      <c r="J845" s="25">
        <v>0</v>
      </c>
      <c r="K845" s="25">
        <v>1</v>
      </c>
      <c r="L845" s="25"/>
    </row>
    <row r="846" spans="2:12" ht="13.8" x14ac:dyDescent="0.25">
      <c r="B846" s="25">
        <v>1845</v>
      </c>
      <c r="C846" s="27">
        <v>44826</v>
      </c>
      <c r="D846" s="25">
        <v>2370000</v>
      </c>
      <c r="E846" s="25">
        <v>243</v>
      </c>
      <c r="F846" s="25">
        <v>3</v>
      </c>
      <c r="G846" s="25">
        <v>0</v>
      </c>
      <c r="H846" s="25">
        <v>0</v>
      </c>
      <c r="I846" s="25">
        <v>0</v>
      </c>
      <c r="J846" s="25">
        <v>0</v>
      </c>
      <c r="K846" s="25">
        <v>1</v>
      </c>
      <c r="L846" s="25"/>
    </row>
    <row r="847" spans="2:12" ht="13.8" x14ac:dyDescent="0.25">
      <c r="B847" s="25">
        <v>1846</v>
      </c>
      <c r="C847" s="27">
        <v>44828</v>
      </c>
      <c r="D847" s="25">
        <v>1810000</v>
      </c>
      <c r="E847" s="25">
        <v>147</v>
      </c>
      <c r="F847" s="25">
        <v>2</v>
      </c>
      <c r="G847" s="25">
        <v>0</v>
      </c>
      <c r="H847" s="25">
        <v>0</v>
      </c>
      <c r="I847" s="25">
        <v>1</v>
      </c>
      <c r="J847" s="25">
        <v>1</v>
      </c>
      <c r="K847" s="25">
        <v>0</v>
      </c>
      <c r="L847" s="25"/>
    </row>
    <row r="848" spans="2:12" ht="13.8" x14ac:dyDescent="0.25">
      <c r="B848" s="25">
        <v>1847</v>
      </c>
      <c r="C848" s="27">
        <v>44829</v>
      </c>
      <c r="D848" s="25">
        <v>2000000</v>
      </c>
      <c r="E848" s="25">
        <v>155</v>
      </c>
      <c r="F848" s="25">
        <v>3</v>
      </c>
      <c r="G848" s="25">
        <v>0</v>
      </c>
      <c r="H848" s="25">
        <v>1</v>
      </c>
      <c r="I848" s="25">
        <v>0</v>
      </c>
      <c r="J848" s="25">
        <v>1</v>
      </c>
      <c r="K848" s="25">
        <v>0</v>
      </c>
      <c r="L848" s="25"/>
    </row>
    <row r="849" spans="2:12" ht="13.8" x14ac:dyDescent="0.25">
      <c r="B849" s="25">
        <v>1848</v>
      </c>
      <c r="C849" s="27">
        <v>44830</v>
      </c>
      <c r="D849" s="25">
        <v>1030000</v>
      </c>
      <c r="E849" s="25">
        <v>160</v>
      </c>
      <c r="F849" s="25">
        <v>4</v>
      </c>
      <c r="G849" s="25">
        <v>0</v>
      </c>
      <c r="H849" s="25">
        <v>0</v>
      </c>
      <c r="I849" s="25">
        <v>0</v>
      </c>
      <c r="J849" s="25">
        <v>0</v>
      </c>
      <c r="K849" s="25">
        <v>0</v>
      </c>
      <c r="L849" s="25"/>
    </row>
    <row r="850" spans="2:12" ht="13.8" x14ac:dyDescent="0.25">
      <c r="B850" s="25">
        <v>1849</v>
      </c>
      <c r="C850" s="27">
        <v>44830</v>
      </c>
      <c r="D850" s="25">
        <v>1520000</v>
      </c>
      <c r="E850" s="25">
        <v>147</v>
      </c>
      <c r="F850" s="25">
        <v>2</v>
      </c>
      <c r="G850" s="25">
        <v>0</v>
      </c>
      <c r="H850" s="25">
        <v>0</v>
      </c>
      <c r="I850" s="25">
        <v>1</v>
      </c>
      <c r="J850" s="25">
        <v>0</v>
      </c>
      <c r="K850" s="25">
        <v>1</v>
      </c>
      <c r="L850" s="25"/>
    </row>
    <row r="851" spans="2:12" ht="13.8" x14ac:dyDescent="0.25">
      <c r="B851" s="25">
        <v>1850</v>
      </c>
      <c r="C851" s="27">
        <v>44830</v>
      </c>
      <c r="D851" s="25">
        <v>1930000</v>
      </c>
      <c r="E851" s="25">
        <v>152</v>
      </c>
      <c r="F851" s="25">
        <v>2</v>
      </c>
      <c r="G851" s="25">
        <v>1</v>
      </c>
      <c r="H851" s="25">
        <v>1</v>
      </c>
      <c r="I851" s="25">
        <v>0</v>
      </c>
      <c r="J851" s="25">
        <v>1</v>
      </c>
      <c r="K851" s="25">
        <v>0</v>
      </c>
      <c r="L851" s="25"/>
    </row>
    <row r="852" spans="2:12" ht="13.8" x14ac:dyDescent="0.25">
      <c r="B852" s="25">
        <v>1851</v>
      </c>
      <c r="C852" s="27">
        <v>44830</v>
      </c>
      <c r="D852" s="25">
        <v>890000</v>
      </c>
      <c r="E852" s="25">
        <v>135</v>
      </c>
      <c r="F852" s="25">
        <v>3</v>
      </c>
      <c r="G852" s="25">
        <v>1</v>
      </c>
      <c r="H852" s="25">
        <v>0</v>
      </c>
      <c r="I852" s="25">
        <v>0</v>
      </c>
      <c r="J852" s="25">
        <v>0</v>
      </c>
      <c r="K852" s="25">
        <v>0</v>
      </c>
      <c r="L852" s="25"/>
    </row>
    <row r="853" spans="2:12" ht="13.8" x14ac:dyDescent="0.25">
      <c r="B853" s="25">
        <v>1852</v>
      </c>
      <c r="C853" s="27">
        <v>44831</v>
      </c>
      <c r="D853" s="25">
        <v>1230000</v>
      </c>
      <c r="E853" s="25">
        <v>172</v>
      </c>
      <c r="F853" s="25">
        <v>3</v>
      </c>
      <c r="G853" s="25">
        <v>1</v>
      </c>
      <c r="H853" s="25">
        <v>0</v>
      </c>
      <c r="I853" s="25">
        <v>1</v>
      </c>
      <c r="J853" s="25">
        <v>0</v>
      </c>
      <c r="K853" s="25">
        <v>0</v>
      </c>
      <c r="L853" s="25"/>
    </row>
    <row r="854" spans="2:12" ht="13.8" x14ac:dyDescent="0.25">
      <c r="B854" s="25">
        <v>1853</v>
      </c>
      <c r="C854" s="27">
        <v>44831</v>
      </c>
      <c r="D854" s="25">
        <v>1300000</v>
      </c>
      <c r="E854" s="25">
        <v>140</v>
      </c>
      <c r="F854" s="25">
        <v>2</v>
      </c>
      <c r="G854" s="25">
        <v>0</v>
      </c>
      <c r="H854" s="25">
        <v>0</v>
      </c>
      <c r="I854" s="25">
        <v>0</v>
      </c>
      <c r="J854" s="25">
        <v>0</v>
      </c>
      <c r="K854" s="25">
        <v>1</v>
      </c>
      <c r="L854" s="25"/>
    </row>
    <row r="855" spans="2:12" ht="13.8" x14ac:dyDescent="0.25">
      <c r="B855" s="25">
        <v>1854</v>
      </c>
      <c r="C855" s="27">
        <v>44831</v>
      </c>
      <c r="D855" s="25">
        <v>3050000</v>
      </c>
      <c r="E855" s="25">
        <v>233</v>
      </c>
      <c r="F855" s="25">
        <v>4</v>
      </c>
      <c r="G855" s="25">
        <v>1</v>
      </c>
      <c r="H855" s="25">
        <v>1</v>
      </c>
      <c r="I855" s="25">
        <v>0</v>
      </c>
      <c r="J855" s="25">
        <v>1</v>
      </c>
      <c r="K855" s="25">
        <v>0</v>
      </c>
      <c r="L855" s="25"/>
    </row>
    <row r="856" spans="2:12" ht="13.8" x14ac:dyDescent="0.25">
      <c r="B856" s="25">
        <v>1855</v>
      </c>
      <c r="C856" s="27">
        <v>44831</v>
      </c>
      <c r="D856" s="25">
        <v>3050000</v>
      </c>
      <c r="E856" s="25">
        <v>234</v>
      </c>
      <c r="F856" s="25">
        <v>4</v>
      </c>
      <c r="G856" s="25">
        <v>0</v>
      </c>
      <c r="H856" s="25">
        <v>0</v>
      </c>
      <c r="I856" s="25">
        <v>1</v>
      </c>
      <c r="J856" s="25">
        <v>1</v>
      </c>
      <c r="K856" s="25">
        <v>0</v>
      </c>
      <c r="L856" s="25"/>
    </row>
    <row r="857" spans="2:12" ht="13.8" x14ac:dyDescent="0.25">
      <c r="B857" s="25">
        <v>1856</v>
      </c>
      <c r="C857" s="27">
        <v>44831</v>
      </c>
      <c r="D857" s="25">
        <v>2970000</v>
      </c>
      <c r="E857" s="25">
        <v>235</v>
      </c>
      <c r="F857" s="25">
        <v>3</v>
      </c>
      <c r="G857" s="25">
        <v>0</v>
      </c>
      <c r="H857" s="25">
        <v>1</v>
      </c>
      <c r="I857" s="25">
        <v>0</v>
      </c>
      <c r="J857" s="25">
        <v>1</v>
      </c>
      <c r="K857" s="25">
        <v>0</v>
      </c>
      <c r="L857" s="25"/>
    </row>
    <row r="858" spans="2:12" ht="13.8" x14ac:dyDescent="0.25">
      <c r="B858" s="25">
        <v>1857</v>
      </c>
      <c r="C858" s="27">
        <v>44832</v>
      </c>
      <c r="D858" s="25">
        <v>1540000</v>
      </c>
      <c r="E858" s="25">
        <v>232</v>
      </c>
      <c r="F858" s="25">
        <v>3</v>
      </c>
      <c r="G858" s="25">
        <v>0</v>
      </c>
      <c r="H858" s="25">
        <v>1</v>
      </c>
      <c r="I858" s="25">
        <v>0</v>
      </c>
      <c r="J858" s="25">
        <v>0</v>
      </c>
      <c r="K858" s="25">
        <v>0</v>
      </c>
      <c r="L858" s="25"/>
    </row>
    <row r="859" spans="2:12" ht="13.8" x14ac:dyDescent="0.25">
      <c r="B859" s="25">
        <v>1858</v>
      </c>
      <c r="C859" s="27">
        <v>44832</v>
      </c>
      <c r="D859" s="25">
        <v>1430000</v>
      </c>
      <c r="E859" s="25">
        <v>202</v>
      </c>
      <c r="F859" s="25">
        <v>3</v>
      </c>
      <c r="G859" s="25">
        <v>0</v>
      </c>
      <c r="H859" s="25">
        <v>0</v>
      </c>
      <c r="I859" s="25">
        <v>1</v>
      </c>
      <c r="J859" s="25">
        <v>0</v>
      </c>
      <c r="K859" s="25">
        <v>0</v>
      </c>
      <c r="L859" s="25"/>
    </row>
    <row r="860" spans="2:12" ht="13.8" x14ac:dyDescent="0.25">
      <c r="B860" s="25">
        <v>1859</v>
      </c>
      <c r="C860" s="27">
        <v>44833</v>
      </c>
      <c r="D860" s="25">
        <v>1710000</v>
      </c>
      <c r="E860" s="25">
        <v>169</v>
      </c>
      <c r="F860" s="25">
        <v>4</v>
      </c>
      <c r="G860" s="25">
        <v>1</v>
      </c>
      <c r="H860" s="25">
        <v>1</v>
      </c>
      <c r="I860" s="25">
        <v>0</v>
      </c>
      <c r="J860" s="25">
        <v>0</v>
      </c>
      <c r="K860" s="25">
        <v>1</v>
      </c>
      <c r="L860" s="25"/>
    </row>
    <row r="861" spans="2:12" ht="13.8" x14ac:dyDescent="0.25">
      <c r="B861" s="25">
        <v>1860</v>
      </c>
      <c r="C861" s="27">
        <v>44833</v>
      </c>
      <c r="D861" s="25">
        <v>1520000</v>
      </c>
      <c r="E861" s="25">
        <v>159</v>
      </c>
      <c r="F861" s="25">
        <v>2</v>
      </c>
      <c r="G861" s="25">
        <v>1</v>
      </c>
      <c r="H861" s="25">
        <v>0</v>
      </c>
      <c r="I861" s="25">
        <v>0</v>
      </c>
      <c r="J861" s="25">
        <v>0</v>
      </c>
      <c r="K861" s="25">
        <v>1</v>
      </c>
      <c r="L861" s="25"/>
    </row>
    <row r="862" spans="2:12" ht="13.8" x14ac:dyDescent="0.25">
      <c r="B862" s="25">
        <v>1861</v>
      </c>
      <c r="C862" s="27">
        <v>44834</v>
      </c>
      <c r="D862" s="25">
        <v>1990000</v>
      </c>
      <c r="E862" s="25">
        <v>209</v>
      </c>
      <c r="F862" s="25">
        <v>4</v>
      </c>
      <c r="G862" s="25">
        <v>1</v>
      </c>
      <c r="H862" s="25">
        <v>1</v>
      </c>
      <c r="I862" s="25">
        <v>0</v>
      </c>
      <c r="J862" s="25">
        <v>0</v>
      </c>
      <c r="K862" s="25">
        <v>1</v>
      </c>
      <c r="L862" s="25"/>
    </row>
    <row r="863" spans="2:12" ht="13.8" x14ac:dyDescent="0.25">
      <c r="B863" s="25">
        <v>1862</v>
      </c>
      <c r="C863" s="27">
        <v>44836</v>
      </c>
      <c r="D863" s="25">
        <v>2120000</v>
      </c>
      <c r="E863" s="25">
        <v>220</v>
      </c>
      <c r="F863" s="25">
        <v>3</v>
      </c>
      <c r="G863" s="25">
        <v>0</v>
      </c>
      <c r="H863" s="25">
        <v>1</v>
      </c>
      <c r="I863" s="25">
        <v>0</v>
      </c>
      <c r="J863" s="25">
        <v>0</v>
      </c>
      <c r="K863" s="25">
        <v>1</v>
      </c>
      <c r="L863" s="25"/>
    </row>
    <row r="864" spans="2:12" ht="13.8" x14ac:dyDescent="0.25">
      <c r="B864" s="25">
        <v>1863</v>
      </c>
      <c r="C864" s="27">
        <v>44836</v>
      </c>
      <c r="D864" s="25">
        <v>2060000</v>
      </c>
      <c r="E864" s="25">
        <v>176</v>
      </c>
      <c r="F864" s="25">
        <v>4</v>
      </c>
      <c r="G864" s="25">
        <v>0</v>
      </c>
      <c r="H864" s="25">
        <v>0</v>
      </c>
      <c r="I864" s="25">
        <v>0</v>
      </c>
      <c r="J864" s="25">
        <v>1</v>
      </c>
      <c r="K864" s="25">
        <v>0</v>
      </c>
      <c r="L864" s="25"/>
    </row>
    <row r="865" spans="2:12" ht="13.8" x14ac:dyDescent="0.25">
      <c r="B865" s="25">
        <v>1864</v>
      </c>
      <c r="C865" s="27">
        <v>44836</v>
      </c>
      <c r="D865" s="25">
        <v>1740000</v>
      </c>
      <c r="E865" s="25">
        <v>160</v>
      </c>
      <c r="F865" s="25">
        <v>4</v>
      </c>
      <c r="G865" s="25">
        <v>1</v>
      </c>
      <c r="H865" s="25">
        <v>0</v>
      </c>
      <c r="I865" s="25">
        <v>1</v>
      </c>
      <c r="J865" s="25">
        <v>0</v>
      </c>
      <c r="K865" s="25">
        <v>1</v>
      </c>
      <c r="L865" s="25"/>
    </row>
    <row r="866" spans="2:12" ht="13.8" x14ac:dyDescent="0.25">
      <c r="B866" s="25">
        <v>1865</v>
      </c>
      <c r="C866" s="27">
        <v>44838</v>
      </c>
      <c r="D866" s="25">
        <v>2090000</v>
      </c>
      <c r="E866" s="25">
        <v>160</v>
      </c>
      <c r="F866" s="25">
        <v>4</v>
      </c>
      <c r="G866" s="25">
        <v>1</v>
      </c>
      <c r="H866" s="25">
        <v>0</v>
      </c>
      <c r="I866" s="25">
        <v>1</v>
      </c>
      <c r="J866" s="25">
        <v>1</v>
      </c>
      <c r="K866" s="25">
        <v>0</v>
      </c>
      <c r="L866" s="25"/>
    </row>
    <row r="867" spans="2:12" ht="13.8" x14ac:dyDescent="0.25">
      <c r="B867" s="25">
        <v>1866</v>
      </c>
      <c r="C867" s="27">
        <v>44838</v>
      </c>
      <c r="D867" s="25">
        <v>1070000</v>
      </c>
      <c r="E867" s="25">
        <v>173</v>
      </c>
      <c r="F867" s="25">
        <v>4</v>
      </c>
      <c r="G867" s="25">
        <v>0</v>
      </c>
      <c r="H867" s="25">
        <v>0</v>
      </c>
      <c r="I867" s="25">
        <v>0</v>
      </c>
      <c r="J867" s="25">
        <v>0</v>
      </c>
      <c r="K867" s="25">
        <v>0</v>
      </c>
      <c r="L867" s="25"/>
    </row>
    <row r="868" spans="2:12" ht="13.8" x14ac:dyDescent="0.25">
      <c r="B868" s="25">
        <v>1867</v>
      </c>
      <c r="C868" s="27">
        <v>44838</v>
      </c>
      <c r="D868" s="25">
        <v>2640000</v>
      </c>
      <c r="E868" s="25">
        <v>206</v>
      </c>
      <c r="F868" s="25">
        <v>4</v>
      </c>
      <c r="G868" s="25">
        <v>0</v>
      </c>
      <c r="H868" s="25">
        <v>1</v>
      </c>
      <c r="I868" s="25">
        <v>0</v>
      </c>
      <c r="J868" s="25">
        <v>1</v>
      </c>
      <c r="K868" s="25">
        <v>0</v>
      </c>
      <c r="L868" s="25"/>
    </row>
    <row r="869" spans="2:12" ht="13.8" x14ac:dyDescent="0.25">
      <c r="B869" s="25">
        <v>1868</v>
      </c>
      <c r="C869" s="27">
        <v>44839</v>
      </c>
      <c r="D869" s="25">
        <v>1050000</v>
      </c>
      <c r="E869" s="25">
        <v>153</v>
      </c>
      <c r="F869" s="25">
        <v>2</v>
      </c>
      <c r="G869" s="25">
        <v>0</v>
      </c>
      <c r="H869" s="25">
        <v>0</v>
      </c>
      <c r="I869" s="25">
        <v>1</v>
      </c>
      <c r="J869" s="25">
        <v>0</v>
      </c>
      <c r="K869" s="25">
        <v>0</v>
      </c>
      <c r="L869" s="25"/>
    </row>
    <row r="870" spans="2:12" ht="13.8" x14ac:dyDescent="0.25">
      <c r="B870" s="25">
        <v>1869</v>
      </c>
      <c r="C870" s="27">
        <v>44840</v>
      </c>
      <c r="D870" s="25">
        <v>1540000</v>
      </c>
      <c r="E870" s="25">
        <v>232</v>
      </c>
      <c r="F870" s="25">
        <v>3</v>
      </c>
      <c r="G870" s="25">
        <v>1</v>
      </c>
      <c r="H870" s="25">
        <v>1</v>
      </c>
      <c r="I870" s="25">
        <v>0</v>
      </c>
      <c r="J870" s="25">
        <v>0</v>
      </c>
      <c r="K870" s="25">
        <v>0</v>
      </c>
      <c r="L870" s="25"/>
    </row>
    <row r="871" spans="2:12" ht="13.8" x14ac:dyDescent="0.25">
      <c r="B871" s="25">
        <v>1870</v>
      </c>
      <c r="C871" s="27">
        <v>44841</v>
      </c>
      <c r="D871" s="25">
        <v>3080000</v>
      </c>
      <c r="E871" s="25">
        <v>239</v>
      </c>
      <c r="F871" s="25">
        <v>4</v>
      </c>
      <c r="G871" s="25">
        <v>1</v>
      </c>
      <c r="H871" s="25">
        <v>0</v>
      </c>
      <c r="I871" s="25">
        <v>1</v>
      </c>
      <c r="J871" s="25">
        <v>1</v>
      </c>
      <c r="K871" s="25">
        <v>0</v>
      </c>
      <c r="L871" s="25"/>
    </row>
    <row r="872" spans="2:12" ht="13.8" x14ac:dyDescent="0.25">
      <c r="B872" s="25">
        <v>1871</v>
      </c>
      <c r="C872" s="27">
        <v>44841</v>
      </c>
      <c r="D872" s="25">
        <v>2140000</v>
      </c>
      <c r="E872" s="25">
        <v>177</v>
      </c>
      <c r="F872" s="25">
        <v>4</v>
      </c>
      <c r="G872" s="25">
        <v>1</v>
      </c>
      <c r="H872" s="25">
        <v>1</v>
      </c>
      <c r="I872" s="25">
        <v>0</v>
      </c>
      <c r="J872" s="25">
        <v>1</v>
      </c>
      <c r="K872" s="25">
        <v>0</v>
      </c>
      <c r="L872" s="25"/>
    </row>
    <row r="873" spans="2:12" ht="13.8" x14ac:dyDescent="0.25">
      <c r="B873" s="25">
        <v>1872</v>
      </c>
      <c r="C873" s="27">
        <v>44843</v>
      </c>
      <c r="D873" s="25">
        <v>1370000</v>
      </c>
      <c r="E873" s="25">
        <v>141</v>
      </c>
      <c r="F873" s="25">
        <v>3</v>
      </c>
      <c r="G873" s="25">
        <v>1</v>
      </c>
      <c r="H873" s="25">
        <v>0</v>
      </c>
      <c r="I873" s="25">
        <v>0</v>
      </c>
      <c r="J873" s="25">
        <v>0</v>
      </c>
      <c r="K873" s="25">
        <v>1</v>
      </c>
      <c r="L873" s="25"/>
    </row>
    <row r="874" spans="2:12" ht="13.8" x14ac:dyDescent="0.25">
      <c r="B874" s="25">
        <v>1873</v>
      </c>
      <c r="C874" s="27">
        <v>44843</v>
      </c>
      <c r="D874" s="25">
        <v>1750000</v>
      </c>
      <c r="E874" s="25">
        <v>270</v>
      </c>
      <c r="F874" s="25">
        <v>4</v>
      </c>
      <c r="G874" s="25">
        <v>0</v>
      </c>
      <c r="H874" s="25">
        <v>0</v>
      </c>
      <c r="I874" s="25">
        <v>0</v>
      </c>
      <c r="J874" s="25">
        <v>0</v>
      </c>
      <c r="K874" s="25">
        <v>0</v>
      </c>
      <c r="L874" s="25"/>
    </row>
    <row r="875" spans="2:12" ht="13.8" x14ac:dyDescent="0.25">
      <c r="B875" s="25">
        <v>1874</v>
      </c>
      <c r="C875" s="27">
        <v>44843</v>
      </c>
      <c r="D875" s="25">
        <v>1980000</v>
      </c>
      <c r="E875" s="25">
        <v>159</v>
      </c>
      <c r="F875" s="25">
        <v>2</v>
      </c>
      <c r="G875" s="25">
        <v>0</v>
      </c>
      <c r="H875" s="25">
        <v>0</v>
      </c>
      <c r="I875" s="25">
        <v>0</v>
      </c>
      <c r="J875" s="25">
        <v>1</v>
      </c>
      <c r="K875" s="25">
        <v>0</v>
      </c>
      <c r="L875" s="25"/>
    </row>
    <row r="876" spans="2:12" ht="13.8" x14ac:dyDescent="0.25">
      <c r="B876" s="25">
        <v>1875</v>
      </c>
      <c r="C876" s="27">
        <v>44844</v>
      </c>
      <c r="D876" s="25">
        <v>1510000</v>
      </c>
      <c r="E876" s="25">
        <v>150</v>
      </c>
      <c r="F876" s="25">
        <v>2</v>
      </c>
      <c r="G876" s="25">
        <v>0</v>
      </c>
      <c r="H876" s="25">
        <v>0</v>
      </c>
      <c r="I876" s="25">
        <v>0</v>
      </c>
      <c r="J876" s="25">
        <v>0</v>
      </c>
      <c r="K876" s="25">
        <v>1</v>
      </c>
      <c r="L876" s="25"/>
    </row>
    <row r="877" spans="2:12" ht="13.8" x14ac:dyDescent="0.25">
      <c r="B877" s="25">
        <v>1876</v>
      </c>
      <c r="C877" s="27">
        <v>44844</v>
      </c>
      <c r="D877" s="25">
        <v>1920000</v>
      </c>
      <c r="E877" s="25">
        <v>190</v>
      </c>
      <c r="F877" s="25">
        <v>2</v>
      </c>
      <c r="G877" s="25">
        <v>0</v>
      </c>
      <c r="H877" s="25">
        <v>0</v>
      </c>
      <c r="I877" s="25">
        <v>1</v>
      </c>
      <c r="J877" s="25">
        <v>0</v>
      </c>
      <c r="K877" s="25">
        <v>1</v>
      </c>
      <c r="L877" s="25"/>
    </row>
    <row r="878" spans="2:12" ht="13.8" x14ac:dyDescent="0.25">
      <c r="B878" s="25">
        <v>1877</v>
      </c>
      <c r="C878" s="27">
        <v>44847</v>
      </c>
      <c r="D878" s="25">
        <v>1680000</v>
      </c>
      <c r="E878" s="25">
        <v>171</v>
      </c>
      <c r="F878" s="25">
        <v>3</v>
      </c>
      <c r="G878" s="25">
        <v>0</v>
      </c>
      <c r="H878" s="25">
        <v>0</v>
      </c>
      <c r="I878" s="25">
        <v>1</v>
      </c>
      <c r="J878" s="25">
        <v>0</v>
      </c>
      <c r="K878" s="25">
        <v>1</v>
      </c>
      <c r="L878" s="25"/>
    </row>
    <row r="879" spans="2:12" ht="13.8" x14ac:dyDescent="0.25">
      <c r="B879" s="25">
        <v>1878</v>
      </c>
      <c r="C879" s="27">
        <v>44847</v>
      </c>
      <c r="D879" s="25">
        <v>2650000</v>
      </c>
      <c r="E879" s="25">
        <v>203</v>
      </c>
      <c r="F879" s="25">
        <v>4</v>
      </c>
      <c r="G879" s="25">
        <v>1</v>
      </c>
      <c r="H879" s="25">
        <v>1</v>
      </c>
      <c r="I879" s="25">
        <v>0</v>
      </c>
      <c r="J879" s="25">
        <v>1</v>
      </c>
      <c r="K879" s="25">
        <v>0</v>
      </c>
      <c r="L879" s="25"/>
    </row>
    <row r="880" spans="2:12" ht="13.8" x14ac:dyDescent="0.25">
      <c r="B880" s="25">
        <v>1879</v>
      </c>
      <c r="C880" s="27">
        <v>44848</v>
      </c>
      <c r="D880" s="25">
        <v>1280000</v>
      </c>
      <c r="E880" s="25">
        <v>188</v>
      </c>
      <c r="F880" s="25">
        <v>4</v>
      </c>
      <c r="G880" s="25">
        <v>0</v>
      </c>
      <c r="H880" s="25">
        <v>0</v>
      </c>
      <c r="I880" s="25">
        <v>1</v>
      </c>
      <c r="J880" s="25">
        <v>0</v>
      </c>
      <c r="K880" s="25">
        <v>0</v>
      </c>
      <c r="L880" s="25"/>
    </row>
    <row r="881" spans="2:12" ht="13.8" x14ac:dyDescent="0.25">
      <c r="B881" s="25">
        <v>1880</v>
      </c>
      <c r="C881" s="27">
        <v>44848</v>
      </c>
      <c r="D881" s="25">
        <v>1280000</v>
      </c>
      <c r="E881" s="25">
        <v>183</v>
      </c>
      <c r="F881" s="25">
        <v>2</v>
      </c>
      <c r="G881" s="25">
        <v>1</v>
      </c>
      <c r="H881" s="25">
        <v>0</v>
      </c>
      <c r="I881" s="25">
        <v>1</v>
      </c>
      <c r="J881" s="25">
        <v>0</v>
      </c>
      <c r="K881" s="25">
        <v>0</v>
      </c>
      <c r="L881" s="25"/>
    </row>
    <row r="882" spans="2:12" ht="13.8" x14ac:dyDescent="0.25">
      <c r="B882" s="25">
        <v>1881</v>
      </c>
      <c r="C882" s="27">
        <v>44849</v>
      </c>
      <c r="D882" s="25">
        <v>1740000</v>
      </c>
      <c r="E882" s="25">
        <v>170</v>
      </c>
      <c r="F882" s="25">
        <v>4</v>
      </c>
      <c r="G882" s="25">
        <v>1</v>
      </c>
      <c r="H882" s="25">
        <v>0</v>
      </c>
      <c r="I882" s="25">
        <v>1</v>
      </c>
      <c r="J882" s="25">
        <v>0</v>
      </c>
      <c r="K882" s="25">
        <v>1</v>
      </c>
      <c r="L882" s="25"/>
    </row>
    <row r="883" spans="2:12" ht="13.8" x14ac:dyDescent="0.25">
      <c r="B883" s="25">
        <v>1882</v>
      </c>
      <c r="C883" s="27">
        <v>44851</v>
      </c>
      <c r="D883" s="25">
        <v>1150000</v>
      </c>
      <c r="E883" s="25">
        <v>159</v>
      </c>
      <c r="F883" s="25">
        <v>3</v>
      </c>
      <c r="G883" s="25">
        <v>1</v>
      </c>
      <c r="H883" s="25">
        <v>0</v>
      </c>
      <c r="I883" s="25">
        <v>1</v>
      </c>
      <c r="J883" s="25">
        <v>0</v>
      </c>
      <c r="K883" s="25">
        <v>0</v>
      </c>
      <c r="L883" s="25"/>
    </row>
    <row r="884" spans="2:12" ht="13.8" x14ac:dyDescent="0.25">
      <c r="B884" s="25">
        <v>1883</v>
      </c>
      <c r="C884" s="27">
        <v>44852</v>
      </c>
      <c r="D884" s="25">
        <v>1870000</v>
      </c>
      <c r="E884" s="25">
        <v>148</v>
      </c>
      <c r="F884" s="25">
        <v>2</v>
      </c>
      <c r="G884" s="25">
        <v>1</v>
      </c>
      <c r="H884" s="25">
        <v>1</v>
      </c>
      <c r="I884" s="25">
        <v>0</v>
      </c>
      <c r="J884" s="25">
        <v>1</v>
      </c>
      <c r="K884" s="25">
        <v>0</v>
      </c>
      <c r="L884" s="25"/>
    </row>
    <row r="885" spans="2:12" ht="13.8" x14ac:dyDescent="0.25">
      <c r="B885" s="25">
        <v>1884</v>
      </c>
      <c r="C885" s="27">
        <v>44854</v>
      </c>
      <c r="D885" s="25">
        <v>2200000</v>
      </c>
      <c r="E885" s="25">
        <v>212</v>
      </c>
      <c r="F885" s="25">
        <v>3</v>
      </c>
      <c r="G885" s="25">
        <v>0</v>
      </c>
      <c r="H885" s="25">
        <v>0</v>
      </c>
      <c r="I885" s="25">
        <v>1</v>
      </c>
      <c r="J885" s="25">
        <v>0</v>
      </c>
      <c r="K885" s="25">
        <v>1</v>
      </c>
      <c r="L885" s="25"/>
    </row>
    <row r="886" spans="2:12" ht="13.8" x14ac:dyDescent="0.25">
      <c r="B886" s="25">
        <v>1885</v>
      </c>
      <c r="C886" s="27">
        <v>44858</v>
      </c>
      <c r="D886" s="25">
        <v>1820000</v>
      </c>
      <c r="E886" s="25">
        <v>248</v>
      </c>
      <c r="F886" s="25">
        <v>3</v>
      </c>
      <c r="G886" s="25">
        <v>0</v>
      </c>
      <c r="H886" s="25">
        <v>0</v>
      </c>
      <c r="I886" s="25">
        <v>1</v>
      </c>
      <c r="J886" s="25">
        <v>0</v>
      </c>
      <c r="K886" s="25">
        <v>0</v>
      </c>
      <c r="L886" s="25"/>
    </row>
    <row r="887" spans="2:12" ht="13.8" x14ac:dyDescent="0.25">
      <c r="B887" s="25">
        <v>1886</v>
      </c>
      <c r="C887" s="27">
        <v>44858</v>
      </c>
      <c r="D887" s="25">
        <v>2240000</v>
      </c>
      <c r="E887" s="25">
        <v>239</v>
      </c>
      <c r="F887" s="25">
        <v>4</v>
      </c>
      <c r="G887" s="25">
        <v>0</v>
      </c>
      <c r="H887" s="25">
        <v>0</v>
      </c>
      <c r="I887" s="25">
        <v>0</v>
      </c>
      <c r="J887" s="25">
        <v>0</v>
      </c>
      <c r="K887" s="25">
        <v>1</v>
      </c>
      <c r="L887" s="25"/>
    </row>
    <row r="888" spans="2:12" ht="13.8" x14ac:dyDescent="0.25">
      <c r="B888" s="25">
        <v>1887</v>
      </c>
      <c r="C888" s="27">
        <v>44859</v>
      </c>
      <c r="D888" s="25">
        <v>1960000</v>
      </c>
      <c r="E888" s="25">
        <v>274</v>
      </c>
      <c r="F888" s="25">
        <v>4</v>
      </c>
      <c r="G888" s="25">
        <v>1</v>
      </c>
      <c r="H888" s="25">
        <v>0</v>
      </c>
      <c r="I888" s="25">
        <v>1</v>
      </c>
      <c r="J888" s="25">
        <v>0</v>
      </c>
      <c r="K888" s="25">
        <v>0</v>
      </c>
      <c r="L888" s="25"/>
    </row>
    <row r="889" spans="2:12" ht="13.8" x14ac:dyDescent="0.25">
      <c r="B889" s="25">
        <v>1888</v>
      </c>
      <c r="C889" s="27">
        <v>44859</v>
      </c>
      <c r="D889" s="25">
        <v>2290000</v>
      </c>
      <c r="E889" s="25">
        <v>187</v>
      </c>
      <c r="F889" s="25">
        <v>4</v>
      </c>
      <c r="G889" s="25">
        <v>0</v>
      </c>
      <c r="H889" s="25">
        <v>0</v>
      </c>
      <c r="I889" s="25">
        <v>0</v>
      </c>
      <c r="J889" s="25">
        <v>1</v>
      </c>
      <c r="K889" s="25">
        <v>0</v>
      </c>
      <c r="L889" s="25"/>
    </row>
    <row r="890" spans="2:12" ht="13.8" x14ac:dyDescent="0.25">
      <c r="B890" s="25">
        <v>1889</v>
      </c>
      <c r="C890" s="27">
        <v>44860</v>
      </c>
      <c r="D890" s="25">
        <v>1880000</v>
      </c>
      <c r="E890" s="25">
        <v>152</v>
      </c>
      <c r="F890" s="25">
        <v>4</v>
      </c>
      <c r="G890" s="25">
        <v>1</v>
      </c>
      <c r="H890" s="25">
        <v>1</v>
      </c>
      <c r="I890" s="25">
        <v>0</v>
      </c>
      <c r="J890" s="25">
        <v>1</v>
      </c>
      <c r="K890" s="25">
        <v>0</v>
      </c>
      <c r="L890" s="25"/>
    </row>
    <row r="891" spans="2:12" ht="13.8" x14ac:dyDescent="0.25">
      <c r="B891" s="25">
        <v>1890</v>
      </c>
      <c r="C891" s="27">
        <v>44860</v>
      </c>
      <c r="D891" s="25">
        <v>3120000</v>
      </c>
      <c r="E891" s="25">
        <v>262</v>
      </c>
      <c r="F891" s="25">
        <v>4</v>
      </c>
      <c r="G891" s="25">
        <v>1</v>
      </c>
      <c r="H891" s="25">
        <v>0</v>
      </c>
      <c r="I891" s="25">
        <v>0</v>
      </c>
      <c r="J891" s="25">
        <v>1</v>
      </c>
      <c r="K891" s="25">
        <v>0</v>
      </c>
      <c r="L891" s="25"/>
    </row>
    <row r="892" spans="2:12" ht="13.8" x14ac:dyDescent="0.25">
      <c r="B892" s="25">
        <v>1891</v>
      </c>
      <c r="C892" s="27">
        <v>44861</v>
      </c>
      <c r="D892" s="25">
        <v>1800000</v>
      </c>
      <c r="E892" s="25">
        <v>275</v>
      </c>
      <c r="F892" s="25">
        <v>3</v>
      </c>
      <c r="G892" s="25">
        <v>0</v>
      </c>
      <c r="H892" s="25">
        <v>1</v>
      </c>
      <c r="I892" s="25">
        <v>0</v>
      </c>
      <c r="J892" s="25">
        <v>0</v>
      </c>
      <c r="K892" s="25">
        <v>0</v>
      </c>
      <c r="L892" s="25"/>
    </row>
    <row r="893" spans="2:12" ht="13.8" x14ac:dyDescent="0.25">
      <c r="B893" s="25">
        <v>1892</v>
      </c>
      <c r="C893" s="27">
        <v>44861</v>
      </c>
      <c r="D893" s="25">
        <v>1810000</v>
      </c>
      <c r="E893" s="25">
        <v>143</v>
      </c>
      <c r="F893" s="25">
        <v>3</v>
      </c>
      <c r="G893" s="25">
        <v>1</v>
      </c>
      <c r="H893" s="25">
        <v>1</v>
      </c>
      <c r="I893" s="25">
        <v>0</v>
      </c>
      <c r="J893" s="25">
        <v>1</v>
      </c>
      <c r="K893" s="25">
        <v>0</v>
      </c>
      <c r="L893" s="25"/>
    </row>
    <row r="894" spans="2:12" ht="13.8" x14ac:dyDescent="0.25">
      <c r="B894" s="25">
        <v>1893</v>
      </c>
      <c r="C894" s="27">
        <v>44861</v>
      </c>
      <c r="D894" s="25">
        <v>2560000</v>
      </c>
      <c r="E894" s="25">
        <v>230</v>
      </c>
      <c r="F894" s="25">
        <v>3</v>
      </c>
      <c r="G894" s="25">
        <v>1</v>
      </c>
      <c r="H894" s="25">
        <v>0</v>
      </c>
      <c r="I894" s="25">
        <v>1</v>
      </c>
      <c r="J894" s="25">
        <v>0</v>
      </c>
      <c r="K894" s="25">
        <v>1</v>
      </c>
      <c r="L894" s="25"/>
    </row>
    <row r="895" spans="2:12" ht="13.8" x14ac:dyDescent="0.25">
      <c r="B895" s="25">
        <v>1894</v>
      </c>
      <c r="C895" s="27">
        <v>44862</v>
      </c>
      <c r="D895" s="25">
        <v>1800000</v>
      </c>
      <c r="E895" s="25">
        <v>193</v>
      </c>
      <c r="F895" s="25">
        <v>4</v>
      </c>
      <c r="G895" s="25">
        <v>0</v>
      </c>
      <c r="H895" s="25">
        <v>0</v>
      </c>
      <c r="I895" s="25">
        <v>0</v>
      </c>
      <c r="J895" s="25">
        <v>0</v>
      </c>
      <c r="K895" s="25">
        <v>1</v>
      </c>
      <c r="L895" s="25"/>
    </row>
    <row r="896" spans="2:12" ht="13.8" x14ac:dyDescent="0.25">
      <c r="B896" s="25">
        <v>1895</v>
      </c>
      <c r="C896" s="27">
        <v>44862</v>
      </c>
      <c r="D896" s="25">
        <v>1660000</v>
      </c>
      <c r="E896" s="25">
        <v>227</v>
      </c>
      <c r="F896" s="25">
        <v>4</v>
      </c>
      <c r="G896" s="25">
        <v>1</v>
      </c>
      <c r="H896" s="25">
        <v>0</v>
      </c>
      <c r="I896" s="25">
        <v>1</v>
      </c>
      <c r="J896" s="25">
        <v>0</v>
      </c>
      <c r="K896" s="25">
        <v>0</v>
      </c>
      <c r="L896" s="25"/>
    </row>
    <row r="897" spans="2:12" ht="13.8" x14ac:dyDescent="0.25">
      <c r="B897" s="25">
        <v>1896</v>
      </c>
      <c r="C897" s="27">
        <v>44862</v>
      </c>
      <c r="D897" s="25">
        <v>1600000</v>
      </c>
      <c r="E897" s="25">
        <v>153</v>
      </c>
      <c r="F897" s="25">
        <v>3</v>
      </c>
      <c r="G897" s="25">
        <v>0</v>
      </c>
      <c r="H897" s="25">
        <v>1</v>
      </c>
      <c r="I897" s="25">
        <v>0</v>
      </c>
      <c r="J897" s="25">
        <v>0</v>
      </c>
      <c r="K897" s="25">
        <v>1</v>
      </c>
      <c r="L897" s="25"/>
    </row>
    <row r="898" spans="2:12" ht="13.8" x14ac:dyDescent="0.25">
      <c r="B898" s="25">
        <v>1897</v>
      </c>
      <c r="C898" s="27">
        <v>44863</v>
      </c>
      <c r="D898" s="25">
        <v>2200000</v>
      </c>
      <c r="E898" s="25">
        <v>167</v>
      </c>
      <c r="F898" s="25">
        <v>3</v>
      </c>
      <c r="G898" s="25">
        <v>0</v>
      </c>
      <c r="H898" s="25">
        <v>1</v>
      </c>
      <c r="I898" s="25">
        <v>0</v>
      </c>
      <c r="J898" s="25">
        <v>1</v>
      </c>
      <c r="K898" s="25">
        <v>0</v>
      </c>
      <c r="L898" s="25"/>
    </row>
    <row r="899" spans="2:12" ht="13.8" x14ac:dyDescent="0.25">
      <c r="B899" s="25">
        <v>1898</v>
      </c>
      <c r="C899" s="27">
        <v>44864</v>
      </c>
      <c r="D899" s="25">
        <v>1420000</v>
      </c>
      <c r="E899" s="25">
        <v>152</v>
      </c>
      <c r="F899" s="25">
        <v>2</v>
      </c>
      <c r="G899" s="25">
        <v>0</v>
      </c>
      <c r="H899" s="25">
        <v>0</v>
      </c>
      <c r="I899" s="25">
        <v>0</v>
      </c>
      <c r="J899" s="25">
        <v>0</v>
      </c>
      <c r="K899" s="25">
        <v>1</v>
      </c>
      <c r="L899" s="25"/>
    </row>
    <row r="900" spans="2:12" ht="13.8" x14ac:dyDescent="0.25">
      <c r="B900" s="25">
        <v>1899</v>
      </c>
      <c r="C900" s="27">
        <v>44864</v>
      </c>
      <c r="D900" s="25">
        <v>1300000</v>
      </c>
      <c r="E900" s="25">
        <v>204</v>
      </c>
      <c r="F900" s="25">
        <v>3</v>
      </c>
      <c r="G900" s="25">
        <v>1</v>
      </c>
      <c r="H900" s="25">
        <v>0</v>
      </c>
      <c r="I900" s="25">
        <v>0</v>
      </c>
      <c r="J900" s="25">
        <v>0</v>
      </c>
      <c r="K900" s="25">
        <v>0</v>
      </c>
      <c r="L900" s="25"/>
    </row>
    <row r="901" spans="2:12" ht="13.8" x14ac:dyDescent="0.25">
      <c r="B901" s="25">
        <v>1900</v>
      </c>
      <c r="C901" s="27">
        <v>44864</v>
      </c>
      <c r="D901" s="25">
        <v>2310000</v>
      </c>
      <c r="E901" s="25">
        <v>189</v>
      </c>
      <c r="F901" s="25">
        <v>2</v>
      </c>
      <c r="G901" s="25">
        <v>1</v>
      </c>
      <c r="H901" s="25">
        <v>0</v>
      </c>
      <c r="I901" s="25">
        <v>0</v>
      </c>
      <c r="J901" s="25">
        <v>1</v>
      </c>
      <c r="K901" s="25">
        <v>0</v>
      </c>
      <c r="L901" s="25"/>
    </row>
    <row r="902" spans="2:12" ht="13.8" x14ac:dyDescent="0.25">
      <c r="B902" s="25">
        <v>1901</v>
      </c>
      <c r="C902" s="27">
        <v>44866</v>
      </c>
      <c r="D902" s="25">
        <v>2100000</v>
      </c>
      <c r="E902" s="25">
        <v>217</v>
      </c>
      <c r="F902" s="25">
        <v>3</v>
      </c>
      <c r="G902" s="25">
        <v>0</v>
      </c>
      <c r="H902" s="25">
        <v>0</v>
      </c>
      <c r="I902" s="25">
        <v>0</v>
      </c>
      <c r="J902" s="25">
        <v>0</v>
      </c>
      <c r="K902" s="25">
        <v>1</v>
      </c>
      <c r="L902" s="25"/>
    </row>
    <row r="903" spans="2:12" ht="13.8" x14ac:dyDescent="0.25">
      <c r="B903" s="25">
        <v>1902</v>
      </c>
      <c r="C903" s="27">
        <v>44866</v>
      </c>
      <c r="D903" s="25">
        <v>2540000</v>
      </c>
      <c r="E903" s="25">
        <v>246</v>
      </c>
      <c r="F903" s="25">
        <v>4</v>
      </c>
      <c r="G903" s="25">
        <v>1</v>
      </c>
      <c r="H903" s="25">
        <v>0</v>
      </c>
      <c r="I903" s="25">
        <v>1</v>
      </c>
      <c r="J903" s="25">
        <v>0</v>
      </c>
      <c r="K903" s="25">
        <v>1</v>
      </c>
      <c r="L903" s="25"/>
    </row>
    <row r="904" spans="2:12" ht="13.8" x14ac:dyDescent="0.25">
      <c r="B904" s="25">
        <v>1903</v>
      </c>
      <c r="C904" s="27">
        <v>44866</v>
      </c>
      <c r="D904" s="25">
        <v>2020000</v>
      </c>
      <c r="E904" s="25">
        <v>159</v>
      </c>
      <c r="F904" s="25">
        <v>4</v>
      </c>
      <c r="G904" s="25">
        <v>0</v>
      </c>
      <c r="H904" s="25">
        <v>1</v>
      </c>
      <c r="I904" s="25">
        <v>0</v>
      </c>
      <c r="J904" s="25">
        <v>1</v>
      </c>
      <c r="K904" s="25">
        <v>0</v>
      </c>
      <c r="L904" s="25"/>
    </row>
    <row r="905" spans="2:12" ht="13.8" x14ac:dyDescent="0.25">
      <c r="B905" s="25">
        <v>1904</v>
      </c>
      <c r="C905" s="27">
        <v>44867</v>
      </c>
      <c r="D905" s="25">
        <v>1960000</v>
      </c>
      <c r="E905" s="25">
        <v>187</v>
      </c>
      <c r="F905" s="25">
        <v>2</v>
      </c>
      <c r="G905" s="25">
        <v>0</v>
      </c>
      <c r="H905" s="25">
        <v>0</v>
      </c>
      <c r="I905" s="25">
        <v>1</v>
      </c>
      <c r="J905" s="25">
        <v>0</v>
      </c>
      <c r="K905" s="25">
        <v>1</v>
      </c>
      <c r="L905" s="25"/>
    </row>
    <row r="906" spans="2:12" ht="13.8" x14ac:dyDescent="0.25">
      <c r="B906" s="25">
        <v>1905</v>
      </c>
      <c r="C906" s="27">
        <v>44868</v>
      </c>
      <c r="D906" s="25">
        <v>2360000</v>
      </c>
      <c r="E906" s="25">
        <v>239</v>
      </c>
      <c r="F906" s="25">
        <v>3</v>
      </c>
      <c r="G906" s="25">
        <v>0</v>
      </c>
      <c r="H906" s="25">
        <v>0</v>
      </c>
      <c r="I906" s="25">
        <v>0</v>
      </c>
      <c r="J906" s="25">
        <v>0</v>
      </c>
      <c r="K906" s="25">
        <v>1</v>
      </c>
      <c r="L906" s="25"/>
    </row>
    <row r="907" spans="2:12" ht="13.8" x14ac:dyDescent="0.25">
      <c r="B907" s="25">
        <v>1906</v>
      </c>
      <c r="C907" s="27">
        <v>44868</v>
      </c>
      <c r="D907" s="25">
        <v>1150000</v>
      </c>
      <c r="E907" s="25">
        <v>160</v>
      </c>
      <c r="F907" s="25">
        <v>2</v>
      </c>
      <c r="G907" s="25">
        <v>0</v>
      </c>
      <c r="H907" s="25">
        <v>1</v>
      </c>
      <c r="I907" s="25">
        <v>0</v>
      </c>
      <c r="J907" s="25">
        <v>0</v>
      </c>
      <c r="K907" s="25">
        <v>0</v>
      </c>
      <c r="L907" s="25"/>
    </row>
    <row r="908" spans="2:12" ht="13.8" x14ac:dyDescent="0.25">
      <c r="B908" s="25">
        <v>1907</v>
      </c>
      <c r="C908" s="27">
        <v>44869</v>
      </c>
      <c r="D908" s="25">
        <v>2190000</v>
      </c>
      <c r="E908" s="25">
        <v>202</v>
      </c>
      <c r="F908" s="25">
        <v>3</v>
      </c>
      <c r="G908" s="25">
        <v>0</v>
      </c>
      <c r="H908" s="25">
        <v>0</v>
      </c>
      <c r="I908" s="25">
        <v>1</v>
      </c>
      <c r="J908" s="25">
        <v>0</v>
      </c>
      <c r="K908" s="25">
        <v>1</v>
      </c>
      <c r="L908" s="25"/>
    </row>
    <row r="909" spans="2:12" ht="13.8" x14ac:dyDescent="0.25">
      <c r="B909" s="25">
        <v>1908</v>
      </c>
      <c r="C909" s="27">
        <v>44870</v>
      </c>
      <c r="D909" s="25">
        <v>970000</v>
      </c>
      <c r="E909" s="25">
        <v>145</v>
      </c>
      <c r="F909" s="25">
        <v>2</v>
      </c>
      <c r="G909" s="25">
        <v>0</v>
      </c>
      <c r="H909" s="25">
        <v>1</v>
      </c>
      <c r="I909" s="25">
        <v>0</v>
      </c>
      <c r="J909" s="25">
        <v>0</v>
      </c>
      <c r="K909" s="25">
        <v>0</v>
      </c>
      <c r="L909" s="25"/>
    </row>
    <row r="910" spans="2:12" ht="13.8" x14ac:dyDescent="0.25">
      <c r="B910" s="25">
        <v>1909</v>
      </c>
      <c r="C910" s="27">
        <v>44872</v>
      </c>
      <c r="D910" s="25">
        <v>2450000</v>
      </c>
      <c r="E910" s="25">
        <v>251</v>
      </c>
      <c r="F910" s="25">
        <v>4</v>
      </c>
      <c r="G910" s="25">
        <v>1</v>
      </c>
      <c r="H910" s="25">
        <v>0</v>
      </c>
      <c r="I910" s="25">
        <v>0</v>
      </c>
      <c r="J910" s="25">
        <v>0</v>
      </c>
      <c r="K910" s="25">
        <v>1</v>
      </c>
      <c r="L910" s="25"/>
    </row>
    <row r="911" spans="2:12" ht="13.8" x14ac:dyDescent="0.25">
      <c r="B911" s="25">
        <v>1910</v>
      </c>
      <c r="C911" s="27">
        <v>44873</v>
      </c>
      <c r="D911" s="25">
        <v>1780000</v>
      </c>
      <c r="E911" s="25">
        <v>241</v>
      </c>
      <c r="F911" s="25">
        <v>4</v>
      </c>
      <c r="G911" s="25">
        <v>1</v>
      </c>
      <c r="H911" s="25">
        <v>0</v>
      </c>
      <c r="I911" s="25">
        <v>1</v>
      </c>
      <c r="J911" s="25">
        <v>0</v>
      </c>
      <c r="K911" s="25">
        <v>0</v>
      </c>
      <c r="L911" s="25"/>
    </row>
    <row r="912" spans="2:12" ht="13.8" x14ac:dyDescent="0.25">
      <c r="B912" s="25">
        <v>1911</v>
      </c>
      <c r="C912" s="27">
        <v>44874</v>
      </c>
      <c r="D912" s="25">
        <v>1800000</v>
      </c>
      <c r="E912" s="25">
        <v>185</v>
      </c>
      <c r="F912" s="25">
        <v>3</v>
      </c>
      <c r="G912" s="25">
        <v>0</v>
      </c>
      <c r="H912" s="25">
        <v>0</v>
      </c>
      <c r="I912" s="25">
        <v>0</v>
      </c>
      <c r="J912" s="25">
        <v>0</v>
      </c>
      <c r="K912" s="25">
        <v>1</v>
      </c>
      <c r="L912" s="25"/>
    </row>
    <row r="913" spans="2:12" ht="13.8" x14ac:dyDescent="0.25">
      <c r="B913" s="25">
        <v>1912</v>
      </c>
      <c r="C913" s="27">
        <v>44875</v>
      </c>
      <c r="D913" s="25">
        <v>1560000</v>
      </c>
      <c r="E913" s="25">
        <v>258</v>
      </c>
      <c r="F913" s="25">
        <v>4</v>
      </c>
      <c r="G913" s="25">
        <v>0</v>
      </c>
      <c r="H913" s="25">
        <v>0</v>
      </c>
      <c r="I913" s="25">
        <v>0</v>
      </c>
      <c r="J913" s="25">
        <v>0</v>
      </c>
      <c r="K913" s="25">
        <v>0</v>
      </c>
      <c r="L913" s="25"/>
    </row>
    <row r="914" spans="2:12" ht="13.8" x14ac:dyDescent="0.25">
      <c r="B914" s="25">
        <v>1913</v>
      </c>
      <c r="C914" s="27">
        <v>44877</v>
      </c>
      <c r="D914" s="25">
        <v>1610000</v>
      </c>
      <c r="E914" s="25">
        <v>155</v>
      </c>
      <c r="F914" s="25">
        <v>4</v>
      </c>
      <c r="G914" s="25">
        <v>1</v>
      </c>
      <c r="H914" s="25">
        <v>0</v>
      </c>
      <c r="I914" s="25">
        <v>1</v>
      </c>
      <c r="J914" s="25">
        <v>0</v>
      </c>
      <c r="K914" s="25">
        <v>1</v>
      </c>
      <c r="L914" s="25"/>
    </row>
    <row r="915" spans="2:12" ht="13.8" x14ac:dyDescent="0.25">
      <c r="B915" s="25">
        <v>1914</v>
      </c>
      <c r="C915" s="27">
        <v>44878</v>
      </c>
      <c r="D915" s="25">
        <v>1830000</v>
      </c>
      <c r="E915" s="25">
        <v>251</v>
      </c>
      <c r="F915" s="25">
        <v>3</v>
      </c>
      <c r="G915" s="25">
        <v>1</v>
      </c>
      <c r="H915" s="25">
        <v>0</v>
      </c>
      <c r="I915" s="25">
        <v>1</v>
      </c>
      <c r="J915" s="25">
        <v>0</v>
      </c>
      <c r="K915" s="25">
        <v>0</v>
      </c>
      <c r="L915" s="25"/>
    </row>
    <row r="916" spans="2:12" ht="13.8" x14ac:dyDescent="0.25">
      <c r="B916" s="25">
        <v>1915</v>
      </c>
      <c r="C916" s="27">
        <v>44878</v>
      </c>
      <c r="D916" s="25">
        <v>2370000</v>
      </c>
      <c r="E916" s="25">
        <v>203</v>
      </c>
      <c r="F916" s="25">
        <v>3</v>
      </c>
      <c r="G916" s="25">
        <v>1</v>
      </c>
      <c r="H916" s="25">
        <v>0</v>
      </c>
      <c r="I916" s="25">
        <v>0</v>
      </c>
      <c r="J916" s="25">
        <v>1</v>
      </c>
      <c r="K916" s="25">
        <v>0</v>
      </c>
      <c r="L916" s="25"/>
    </row>
    <row r="917" spans="2:12" ht="13.8" x14ac:dyDescent="0.25">
      <c r="B917" s="25">
        <v>1916</v>
      </c>
      <c r="C917" s="27">
        <v>44878</v>
      </c>
      <c r="D917" s="25">
        <v>2150000</v>
      </c>
      <c r="E917" s="25">
        <v>208</v>
      </c>
      <c r="F917" s="25">
        <v>3</v>
      </c>
      <c r="G917" s="25">
        <v>0</v>
      </c>
      <c r="H917" s="25">
        <v>0</v>
      </c>
      <c r="I917" s="25">
        <v>1</v>
      </c>
      <c r="J917" s="25">
        <v>0</v>
      </c>
      <c r="K917" s="25">
        <v>1</v>
      </c>
      <c r="L917" s="25"/>
    </row>
    <row r="918" spans="2:12" ht="13.8" x14ac:dyDescent="0.25">
      <c r="B918" s="25">
        <v>1917</v>
      </c>
      <c r="C918" s="27">
        <v>44879</v>
      </c>
      <c r="D918" s="25">
        <v>3010000</v>
      </c>
      <c r="E918" s="25">
        <v>243</v>
      </c>
      <c r="F918" s="25">
        <v>3</v>
      </c>
      <c r="G918" s="25">
        <v>0</v>
      </c>
      <c r="H918" s="25">
        <v>0</v>
      </c>
      <c r="I918" s="25">
        <v>1</v>
      </c>
      <c r="J918" s="25">
        <v>1</v>
      </c>
      <c r="K918" s="25">
        <v>0</v>
      </c>
      <c r="L918" s="25"/>
    </row>
    <row r="919" spans="2:12" ht="13.8" x14ac:dyDescent="0.25">
      <c r="B919" s="25">
        <v>1918</v>
      </c>
      <c r="C919" s="27">
        <v>44879</v>
      </c>
      <c r="D919" s="25">
        <v>1660000</v>
      </c>
      <c r="E919" s="25">
        <v>235</v>
      </c>
      <c r="F919" s="25">
        <v>4</v>
      </c>
      <c r="G919" s="25">
        <v>1</v>
      </c>
      <c r="H919" s="25">
        <v>1</v>
      </c>
      <c r="I919" s="25">
        <v>0</v>
      </c>
      <c r="J919" s="25">
        <v>0</v>
      </c>
      <c r="K919" s="25">
        <v>0</v>
      </c>
      <c r="L919" s="25"/>
    </row>
    <row r="920" spans="2:12" ht="13.8" x14ac:dyDescent="0.25">
      <c r="B920" s="25">
        <v>1919</v>
      </c>
      <c r="C920" s="27">
        <v>44880</v>
      </c>
      <c r="D920" s="25">
        <v>1180000</v>
      </c>
      <c r="E920" s="25">
        <v>185</v>
      </c>
      <c r="F920" s="25">
        <v>3</v>
      </c>
      <c r="G920" s="25">
        <v>0</v>
      </c>
      <c r="H920" s="25">
        <v>0</v>
      </c>
      <c r="I920" s="25">
        <v>0</v>
      </c>
      <c r="J920" s="25">
        <v>0</v>
      </c>
      <c r="K920" s="25">
        <v>0</v>
      </c>
      <c r="L920" s="25"/>
    </row>
    <row r="921" spans="2:12" ht="13.8" x14ac:dyDescent="0.25">
      <c r="B921" s="25">
        <v>1920</v>
      </c>
      <c r="C921" s="27">
        <v>44881</v>
      </c>
      <c r="D921" s="25">
        <v>1420000</v>
      </c>
      <c r="E921" s="25">
        <v>211</v>
      </c>
      <c r="F921" s="25">
        <v>4</v>
      </c>
      <c r="G921" s="25">
        <v>1</v>
      </c>
      <c r="H921" s="25">
        <v>0</v>
      </c>
      <c r="I921" s="25">
        <v>0</v>
      </c>
      <c r="J921" s="25">
        <v>0</v>
      </c>
      <c r="K921" s="25">
        <v>0</v>
      </c>
      <c r="L921" s="25"/>
    </row>
    <row r="922" spans="2:12" ht="13.8" x14ac:dyDescent="0.25">
      <c r="B922" s="25">
        <v>1921</v>
      </c>
      <c r="C922" s="27">
        <v>44881</v>
      </c>
      <c r="D922" s="25">
        <v>2160000</v>
      </c>
      <c r="E922" s="25">
        <v>214</v>
      </c>
      <c r="F922" s="25">
        <v>4</v>
      </c>
      <c r="G922" s="25">
        <v>0</v>
      </c>
      <c r="H922" s="25">
        <v>0</v>
      </c>
      <c r="I922" s="25">
        <v>1</v>
      </c>
      <c r="J922" s="25">
        <v>0</v>
      </c>
      <c r="K922" s="25">
        <v>1</v>
      </c>
      <c r="L922" s="25"/>
    </row>
    <row r="923" spans="2:12" ht="13.8" x14ac:dyDescent="0.25">
      <c r="B923" s="25">
        <v>1922</v>
      </c>
      <c r="C923" s="27">
        <v>44881</v>
      </c>
      <c r="D923" s="25">
        <v>1700000</v>
      </c>
      <c r="E923" s="25">
        <v>224</v>
      </c>
      <c r="F923" s="25">
        <v>3</v>
      </c>
      <c r="G923" s="25">
        <v>1</v>
      </c>
      <c r="H923" s="25">
        <v>1</v>
      </c>
      <c r="I923" s="25">
        <v>0</v>
      </c>
      <c r="J923" s="25">
        <v>0</v>
      </c>
      <c r="K923" s="25">
        <v>0</v>
      </c>
      <c r="L923" s="25"/>
    </row>
    <row r="924" spans="2:12" ht="13.8" x14ac:dyDescent="0.25">
      <c r="B924" s="25">
        <v>1923</v>
      </c>
      <c r="C924" s="27">
        <v>44882</v>
      </c>
      <c r="D924" s="25">
        <v>1410000</v>
      </c>
      <c r="E924" s="25">
        <v>188</v>
      </c>
      <c r="F924" s="25">
        <v>3</v>
      </c>
      <c r="G924" s="25">
        <v>1</v>
      </c>
      <c r="H924" s="25">
        <v>0</v>
      </c>
      <c r="I924" s="25">
        <v>1</v>
      </c>
      <c r="J924" s="25">
        <v>0</v>
      </c>
      <c r="K924" s="25">
        <v>0</v>
      </c>
      <c r="L924" s="25"/>
    </row>
    <row r="925" spans="2:12" ht="13.8" x14ac:dyDescent="0.25">
      <c r="B925" s="25">
        <v>1924</v>
      </c>
      <c r="C925" s="27">
        <v>44882</v>
      </c>
      <c r="D925" s="25">
        <v>1500000</v>
      </c>
      <c r="E925" s="25">
        <v>149</v>
      </c>
      <c r="F925" s="25">
        <v>2</v>
      </c>
      <c r="G925" s="25">
        <v>1</v>
      </c>
      <c r="H925" s="25">
        <v>0</v>
      </c>
      <c r="I925" s="25">
        <v>0</v>
      </c>
      <c r="J925" s="25">
        <v>0</v>
      </c>
      <c r="K925" s="25">
        <v>1</v>
      </c>
      <c r="L925" s="25"/>
    </row>
    <row r="926" spans="2:12" ht="13.8" x14ac:dyDescent="0.25">
      <c r="B926" s="25">
        <v>1925</v>
      </c>
      <c r="C926" s="27">
        <v>44882</v>
      </c>
      <c r="D926" s="25">
        <v>2950000</v>
      </c>
      <c r="E926" s="25">
        <v>237</v>
      </c>
      <c r="F926" s="25">
        <v>4</v>
      </c>
      <c r="G926" s="25">
        <v>0</v>
      </c>
      <c r="H926" s="25">
        <v>0</v>
      </c>
      <c r="I926" s="25">
        <v>0</v>
      </c>
      <c r="J926" s="25">
        <v>1</v>
      </c>
      <c r="K926" s="25">
        <v>0</v>
      </c>
      <c r="L926" s="25"/>
    </row>
    <row r="927" spans="2:12" ht="13.8" x14ac:dyDescent="0.25">
      <c r="B927" s="25">
        <v>1926</v>
      </c>
      <c r="C927" s="27">
        <v>44882</v>
      </c>
      <c r="D927" s="25">
        <v>1260000</v>
      </c>
      <c r="E927" s="25">
        <v>182</v>
      </c>
      <c r="F927" s="25">
        <v>3</v>
      </c>
      <c r="G927" s="25">
        <v>0</v>
      </c>
      <c r="H927" s="25">
        <v>1</v>
      </c>
      <c r="I927" s="25">
        <v>0</v>
      </c>
      <c r="J927" s="25">
        <v>0</v>
      </c>
      <c r="K927" s="25">
        <v>0</v>
      </c>
      <c r="L927" s="25"/>
    </row>
    <row r="928" spans="2:12" ht="13.8" x14ac:dyDescent="0.25">
      <c r="B928" s="25">
        <v>1927</v>
      </c>
      <c r="C928" s="27">
        <v>44884</v>
      </c>
      <c r="D928" s="25">
        <v>1720000</v>
      </c>
      <c r="E928" s="25">
        <v>142</v>
      </c>
      <c r="F928" s="25">
        <v>2</v>
      </c>
      <c r="G928" s="25">
        <v>1</v>
      </c>
      <c r="H928" s="25">
        <v>0</v>
      </c>
      <c r="I928" s="25">
        <v>0</v>
      </c>
      <c r="J928" s="25">
        <v>1</v>
      </c>
      <c r="K928" s="25">
        <v>0</v>
      </c>
      <c r="L928" s="25"/>
    </row>
    <row r="929" spans="2:12" ht="13.8" x14ac:dyDescent="0.25">
      <c r="B929" s="25">
        <v>1928</v>
      </c>
      <c r="C929" s="27">
        <v>44886</v>
      </c>
      <c r="D929" s="25">
        <v>1610000</v>
      </c>
      <c r="E929" s="25">
        <v>231</v>
      </c>
      <c r="F929" s="25">
        <v>3</v>
      </c>
      <c r="G929" s="25">
        <v>0</v>
      </c>
      <c r="H929" s="25">
        <v>1</v>
      </c>
      <c r="I929" s="25">
        <v>0</v>
      </c>
      <c r="J929" s="25">
        <v>0</v>
      </c>
      <c r="K929" s="25">
        <v>0</v>
      </c>
      <c r="L929" s="25"/>
    </row>
    <row r="930" spans="2:12" ht="13.8" x14ac:dyDescent="0.25">
      <c r="B930" s="25">
        <v>1929</v>
      </c>
      <c r="C930" s="27">
        <v>44887</v>
      </c>
      <c r="D930" s="25">
        <v>1330000</v>
      </c>
      <c r="E930" s="25">
        <v>191</v>
      </c>
      <c r="F930" s="25">
        <v>2</v>
      </c>
      <c r="G930" s="25">
        <v>0</v>
      </c>
      <c r="H930" s="25">
        <v>1</v>
      </c>
      <c r="I930" s="25">
        <v>0</v>
      </c>
      <c r="J930" s="25">
        <v>0</v>
      </c>
      <c r="K930" s="25">
        <v>0</v>
      </c>
      <c r="L930" s="25"/>
    </row>
    <row r="931" spans="2:12" ht="13.8" x14ac:dyDescent="0.25">
      <c r="B931" s="25">
        <v>1930</v>
      </c>
      <c r="C931" s="27">
        <v>44889</v>
      </c>
      <c r="D931" s="25">
        <v>1700000</v>
      </c>
      <c r="E931" s="25">
        <v>232</v>
      </c>
      <c r="F931" s="25">
        <v>3</v>
      </c>
      <c r="G931" s="25">
        <v>0</v>
      </c>
      <c r="H931" s="25">
        <v>1</v>
      </c>
      <c r="I931" s="25">
        <v>0</v>
      </c>
      <c r="J931" s="25">
        <v>0</v>
      </c>
      <c r="K931" s="25">
        <v>0</v>
      </c>
      <c r="L931" s="25"/>
    </row>
    <row r="932" spans="2:12" ht="13.8" x14ac:dyDescent="0.25">
      <c r="B932" s="25">
        <v>1931</v>
      </c>
      <c r="C932" s="27">
        <v>44889</v>
      </c>
      <c r="D932" s="25">
        <v>1350000</v>
      </c>
      <c r="E932" s="25">
        <v>203</v>
      </c>
      <c r="F932" s="25">
        <v>4</v>
      </c>
      <c r="G932" s="25">
        <v>0</v>
      </c>
      <c r="H932" s="25">
        <v>0</v>
      </c>
      <c r="I932" s="25">
        <v>0</v>
      </c>
      <c r="J932" s="25">
        <v>0</v>
      </c>
      <c r="K932" s="25">
        <v>0</v>
      </c>
      <c r="L932" s="25"/>
    </row>
    <row r="933" spans="2:12" ht="13.8" x14ac:dyDescent="0.25">
      <c r="B933" s="25">
        <v>1932</v>
      </c>
      <c r="C933" s="27">
        <v>44889</v>
      </c>
      <c r="D933" s="25">
        <v>1830000</v>
      </c>
      <c r="E933" s="25">
        <v>147</v>
      </c>
      <c r="F933" s="25">
        <v>3</v>
      </c>
      <c r="G933" s="25">
        <v>1</v>
      </c>
      <c r="H933" s="25">
        <v>0</v>
      </c>
      <c r="I933" s="25">
        <v>0</v>
      </c>
      <c r="J933" s="25">
        <v>1</v>
      </c>
      <c r="K933" s="25">
        <v>0</v>
      </c>
      <c r="L933" s="25"/>
    </row>
    <row r="934" spans="2:12" ht="13.8" x14ac:dyDescent="0.25">
      <c r="B934" s="25">
        <v>1933</v>
      </c>
      <c r="C934" s="27">
        <v>44889</v>
      </c>
      <c r="D934" s="25">
        <v>1600000</v>
      </c>
      <c r="E934" s="25">
        <v>152</v>
      </c>
      <c r="F934" s="25">
        <v>2</v>
      </c>
      <c r="G934" s="25">
        <v>1</v>
      </c>
      <c r="H934" s="25">
        <v>1</v>
      </c>
      <c r="I934" s="25">
        <v>0</v>
      </c>
      <c r="J934" s="25">
        <v>0</v>
      </c>
      <c r="K934" s="25">
        <v>1</v>
      </c>
      <c r="L934" s="25"/>
    </row>
    <row r="935" spans="2:12" ht="13.8" x14ac:dyDescent="0.25">
      <c r="B935" s="25">
        <v>1934</v>
      </c>
      <c r="C935" s="27">
        <v>44889</v>
      </c>
      <c r="D935" s="25">
        <v>1990000</v>
      </c>
      <c r="E935" s="25">
        <v>199</v>
      </c>
      <c r="F935" s="25">
        <v>2</v>
      </c>
      <c r="G935" s="25">
        <v>1</v>
      </c>
      <c r="H935" s="25">
        <v>0</v>
      </c>
      <c r="I935" s="25">
        <v>0</v>
      </c>
      <c r="J935" s="25">
        <v>0</v>
      </c>
      <c r="K935" s="25">
        <v>1</v>
      </c>
      <c r="L935" s="25"/>
    </row>
    <row r="936" spans="2:12" ht="13.8" x14ac:dyDescent="0.25">
      <c r="B936" s="25">
        <v>1935</v>
      </c>
      <c r="C936" s="27">
        <v>44889</v>
      </c>
      <c r="D936" s="25">
        <v>2610000</v>
      </c>
      <c r="E936" s="25">
        <v>254</v>
      </c>
      <c r="F936" s="25">
        <v>4</v>
      </c>
      <c r="G936" s="25">
        <v>1</v>
      </c>
      <c r="H936" s="25">
        <v>0</v>
      </c>
      <c r="I936" s="25">
        <v>0</v>
      </c>
      <c r="J936" s="25">
        <v>0</v>
      </c>
      <c r="K936" s="25">
        <v>1</v>
      </c>
      <c r="L936" s="25"/>
    </row>
    <row r="937" spans="2:12" ht="13.8" x14ac:dyDescent="0.25">
      <c r="B937" s="25">
        <v>1936</v>
      </c>
      <c r="C937" s="27">
        <v>44890</v>
      </c>
      <c r="D937" s="25">
        <v>1550000</v>
      </c>
      <c r="E937" s="25">
        <v>138</v>
      </c>
      <c r="F937" s="25">
        <v>3</v>
      </c>
      <c r="G937" s="25">
        <v>1</v>
      </c>
      <c r="H937" s="25">
        <v>1</v>
      </c>
      <c r="I937" s="25">
        <v>0</v>
      </c>
      <c r="J937" s="25">
        <v>0</v>
      </c>
      <c r="K937" s="25">
        <v>1</v>
      </c>
      <c r="L937" s="25"/>
    </row>
    <row r="938" spans="2:12" ht="13.8" x14ac:dyDescent="0.25">
      <c r="B938" s="25">
        <v>1937</v>
      </c>
      <c r="C938" s="27">
        <v>44891</v>
      </c>
      <c r="D938" s="25">
        <v>2790000</v>
      </c>
      <c r="E938" s="25">
        <v>250</v>
      </c>
      <c r="F938" s="25">
        <v>3</v>
      </c>
      <c r="G938" s="25">
        <v>1</v>
      </c>
      <c r="H938" s="25">
        <v>0</v>
      </c>
      <c r="I938" s="25">
        <v>1</v>
      </c>
      <c r="J938" s="25">
        <v>0</v>
      </c>
      <c r="K938" s="25">
        <v>1</v>
      </c>
      <c r="L938" s="25"/>
    </row>
    <row r="939" spans="2:12" ht="13.8" x14ac:dyDescent="0.25">
      <c r="B939" s="25">
        <v>1938</v>
      </c>
      <c r="C939" s="27">
        <v>44891</v>
      </c>
      <c r="D939" s="25">
        <v>2770000</v>
      </c>
      <c r="E939" s="25">
        <v>202</v>
      </c>
      <c r="F939" s="25">
        <v>4</v>
      </c>
      <c r="G939" s="25">
        <v>0</v>
      </c>
      <c r="H939" s="25">
        <v>0</v>
      </c>
      <c r="I939" s="25">
        <v>1</v>
      </c>
      <c r="J939" s="25">
        <v>1</v>
      </c>
      <c r="K939" s="25">
        <v>0</v>
      </c>
      <c r="L939" s="25"/>
    </row>
    <row r="940" spans="2:12" ht="13.8" x14ac:dyDescent="0.25">
      <c r="B940" s="25">
        <v>1939</v>
      </c>
      <c r="C940" s="27">
        <v>44891</v>
      </c>
      <c r="D940" s="25">
        <v>3180000</v>
      </c>
      <c r="E940" s="25">
        <v>245</v>
      </c>
      <c r="F940" s="25">
        <v>3</v>
      </c>
      <c r="G940" s="25">
        <v>1</v>
      </c>
      <c r="H940" s="25">
        <v>0</v>
      </c>
      <c r="I940" s="25">
        <v>1</v>
      </c>
      <c r="J940" s="25">
        <v>1</v>
      </c>
      <c r="K940" s="25">
        <v>0</v>
      </c>
      <c r="L940" s="25"/>
    </row>
    <row r="941" spans="2:12" ht="13.8" x14ac:dyDescent="0.25">
      <c r="B941" s="25">
        <v>1940</v>
      </c>
      <c r="C941" s="27">
        <v>44892</v>
      </c>
      <c r="D941" s="25">
        <v>2760000</v>
      </c>
      <c r="E941" s="25">
        <v>195</v>
      </c>
      <c r="F941" s="25">
        <v>4</v>
      </c>
      <c r="G941" s="25">
        <v>1</v>
      </c>
      <c r="H941" s="25">
        <v>0</v>
      </c>
      <c r="I941" s="25">
        <v>1</v>
      </c>
      <c r="J941" s="25">
        <v>1</v>
      </c>
      <c r="K941" s="25">
        <v>0</v>
      </c>
      <c r="L941" s="25"/>
    </row>
    <row r="942" spans="2:12" ht="13.8" x14ac:dyDescent="0.25">
      <c r="B942" s="25">
        <v>1941</v>
      </c>
      <c r="C942" s="27">
        <v>44892</v>
      </c>
      <c r="D942" s="25">
        <v>2630000</v>
      </c>
      <c r="E942" s="25">
        <v>256</v>
      </c>
      <c r="F942" s="25">
        <v>4</v>
      </c>
      <c r="G942" s="25">
        <v>0</v>
      </c>
      <c r="H942" s="25">
        <v>0</v>
      </c>
      <c r="I942" s="25">
        <v>0</v>
      </c>
      <c r="J942" s="25">
        <v>0</v>
      </c>
      <c r="K942" s="25">
        <v>1</v>
      </c>
      <c r="L942" s="25"/>
    </row>
    <row r="943" spans="2:12" ht="13.8" x14ac:dyDescent="0.25">
      <c r="B943" s="25">
        <v>1942</v>
      </c>
      <c r="C943" s="27">
        <v>44892</v>
      </c>
      <c r="D943" s="25">
        <v>1500000</v>
      </c>
      <c r="E943" s="25">
        <v>155</v>
      </c>
      <c r="F943" s="25">
        <v>3</v>
      </c>
      <c r="G943" s="25">
        <v>0</v>
      </c>
      <c r="H943" s="25">
        <v>1</v>
      </c>
      <c r="I943" s="25">
        <v>0</v>
      </c>
      <c r="J943" s="25">
        <v>0</v>
      </c>
      <c r="K943" s="25">
        <v>1</v>
      </c>
      <c r="L943" s="25"/>
    </row>
    <row r="944" spans="2:12" ht="13.8" x14ac:dyDescent="0.25">
      <c r="B944" s="25">
        <v>1943</v>
      </c>
      <c r="C944" s="27">
        <v>44892</v>
      </c>
      <c r="D944" s="25">
        <v>2580000</v>
      </c>
      <c r="E944" s="25">
        <v>260</v>
      </c>
      <c r="F944" s="25">
        <v>3</v>
      </c>
      <c r="G944" s="25">
        <v>1</v>
      </c>
      <c r="H944" s="25">
        <v>1</v>
      </c>
      <c r="I944" s="25">
        <v>0</v>
      </c>
      <c r="J944" s="25">
        <v>0</v>
      </c>
      <c r="K944" s="25">
        <v>1</v>
      </c>
      <c r="L944" s="25"/>
    </row>
    <row r="945" spans="2:12" ht="13.8" x14ac:dyDescent="0.25">
      <c r="B945" s="25">
        <v>1944</v>
      </c>
      <c r="C945" s="27">
        <v>44893</v>
      </c>
      <c r="D945" s="25">
        <v>1550000</v>
      </c>
      <c r="E945" s="25">
        <v>146</v>
      </c>
      <c r="F945" s="25">
        <v>2</v>
      </c>
      <c r="G945" s="25">
        <v>1</v>
      </c>
      <c r="H945" s="25">
        <v>1</v>
      </c>
      <c r="I945" s="25">
        <v>0</v>
      </c>
      <c r="J945" s="25">
        <v>0</v>
      </c>
      <c r="K945" s="25">
        <v>1</v>
      </c>
      <c r="L945" s="25"/>
    </row>
    <row r="946" spans="2:12" ht="13.8" x14ac:dyDescent="0.25">
      <c r="B946" s="25">
        <v>1945</v>
      </c>
      <c r="C946" s="27">
        <v>44894</v>
      </c>
      <c r="D946" s="25">
        <v>2120000</v>
      </c>
      <c r="E946" s="25">
        <v>157</v>
      </c>
      <c r="F946" s="25">
        <v>2</v>
      </c>
      <c r="G946" s="25">
        <v>0</v>
      </c>
      <c r="H946" s="25">
        <v>1</v>
      </c>
      <c r="I946" s="25">
        <v>0</v>
      </c>
      <c r="J946" s="25">
        <v>1</v>
      </c>
      <c r="K946" s="25">
        <v>0</v>
      </c>
      <c r="L946" s="25"/>
    </row>
    <row r="947" spans="2:12" ht="13.8" x14ac:dyDescent="0.25">
      <c r="B947" s="25">
        <v>1946</v>
      </c>
      <c r="C947" s="27">
        <v>44894</v>
      </c>
      <c r="D947" s="25">
        <v>1830000</v>
      </c>
      <c r="E947" s="25">
        <v>166</v>
      </c>
      <c r="F947" s="25">
        <v>4</v>
      </c>
      <c r="G947" s="25">
        <v>0</v>
      </c>
      <c r="H947" s="25">
        <v>0</v>
      </c>
      <c r="I947" s="25">
        <v>1</v>
      </c>
      <c r="J947" s="25">
        <v>0</v>
      </c>
      <c r="K947" s="25">
        <v>1</v>
      </c>
      <c r="L947" s="25"/>
    </row>
    <row r="948" spans="2:12" ht="13.8" x14ac:dyDescent="0.25">
      <c r="B948" s="25">
        <v>1947</v>
      </c>
      <c r="C948" s="27">
        <v>44894</v>
      </c>
      <c r="D948" s="25">
        <v>1800000</v>
      </c>
      <c r="E948" s="25">
        <v>179</v>
      </c>
      <c r="F948" s="25">
        <v>3</v>
      </c>
      <c r="G948" s="25">
        <v>0</v>
      </c>
      <c r="H948" s="25">
        <v>1</v>
      </c>
      <c r="I948" s="25">
        <v>0</v>
      </c>
      <c r="J948" s="25">
        <v>0</v>
      </c>
      <c r="K948" s="25">
        <v>1</v>
      </c>
      <c r="L948" s="25"/>
    </row>
    <row r="949" spans="2:12" ht="13.8" x14ac:dyDescent="0.25">
      <c r="B949" s="25">
        <v>1948</v>
      </c>
      <c r="C949" s="27">
        <v>44894</v>
      </c>
      <c r="D949" s="25">
        <v>2200000</v>
      </c>
      <c r="E949" s="25">
        <v>171</v>
      </c>
      <c r="F949" s="25">
        <v>2</v>
      </c>
      <c r="G949" s="25">
        <v>1</v>
      </c>
      <c r="H949" s="25">
        <v>0</v>
      </c>
      <c r="I949" s="25">
        <v>0</v>
      </c>
      <c r="J949" s="25">
        <v>1</v>
      </c>
      <c r="K949" s="25">
        <v>0</v>
      </c>
      <c r="L949" s="25"/>
    </row>
    <row r="950" spans="2:12" ht="13.8" x14ac:dyDescent="0.25">
      <c r="B950" s="25">
        <v>1949</v>
      </c>
      <c r="C950" s="27">
        <v>44894</v>
      </c>
      <c r="D950" s="25">
        <v>1140000</v>
      </c>
      <c r="E950" s="25">
        <v>162</v>
      </c>
      <c r="F950" s="25">
        <v>3</v>
      </c>
      <c r="G950" s="25">
        <v>1</v>
      </c>
      <c r="H950" s="25">
        <v>0</v>
      </c>
      <c r="I950" s="25">
        <v>0</v>
      </c>
      <c r="J950" s="25">
        <v>0</v>
      </c>
      <c r="K950" s="25">
        <v>0</v>
      </c>
      <c r="L950" s="25"/>
    </row>
    <row r="951" spans="2:12" ht="13.8" x14ac:dyDescent="0.25">
      <c r="B951" s="25">
        <v>1950</v>
      </c>
      <c r="C951" s="27">
        <v>44895</v>
      </c>
      <c r="D951" s="25">
        <v>2180000</v>
      </c>
      <c r="E951" s="25">
        <v>211</v>
      </c>
      <c r="F951" s="25">
        <v>4</v>
      </c>
      <c r="G951" s="25">
        <v>0</v>
      </c>
      <c r="H951" s="25">
        <v>1</v>
      </c>
      <c r="I951" s="25">
        <v>0</v>
      </c>
      <c r="J951" s="25">
        <v>0</v>
      </c>
      <c r="K951" s="25">
        <v>1</v>
      </c>
      <c r="L951" s="25"/>
    </row>
    <row r="952" spans="2:12" ht="13.8" x14ac:dyDescent="0.25">
      <c r="B952" s="25">
        <v>1951</v>
      </c>
      <c r="C952" s="27">
        <v>44895</v>
      </c>
      <c r="D952" s="25">
        <v>2840000</v>
      </c>
      <c r="E952" s="25">
        <v>223</v>
      </c>
      <c r="F952" s="25">
        <v>4</v>
      </c>
      <c r="G952" s="25">
        <v>1</v>
      </c>
      <c r="H952" s="25">
        <v>1</v>
      </c>
      <c r="I952" s="25">
        <v>0</v>
      </c>
      <c r="J952" s="25">
        <v>1</v>
      </c>
      <c r="K952" s="25">
        <v>0</v>
      </c>
      <c r="L952" s="25"/>
    </row>
    <row r="953" spans="2:12" ht="13.8" x14ac:dyDescent="0.25">
      <c r="B953" s="25">
        <v>1952</v>
      </c>
      <c r="C953" s="27">
        <v>44898</v>
      </c>
      <c r="D953" s="25">
        <v>2480000</v>
      </c>
      <c r="E953" s="25">
        <v>234</v>
      </c>
      <c r="F953" s="25">
        <v>4</v>
      </c>
      <c r="G953" s="25">
        <v>0</v>
      </c>
      <c r="H953" s="25">
        <v>1</v>
      </c>
      <c r="I953" s="25">
        <v>0</v>
      </c>
      <c r="J953" s="25">
        <v>0</v>
      </c>
      <c r="K953" s="25">
        <v>1</v>
      </c>
      <c r="L953" s="25"/>
    </row>
    <row r="954" spans="2:12" ht="13.8" x14ac:dyDescent="0.25">
      <c r="B954" s="25">
        <v>1953</v>
      </c>
      <c r="C954" s="27">
        <v>44898</v>
      </c>
      <c r="D954" s="25">
        <v>1800000</v>
      </c>
      <c r="E954" s="25">
        <v>271</v>
      </c>
      <c r="F954" s="25">
        <v>4</v>
      </c>
      <c r="G954" s="25">
        <v>1</v>
      </c>
      <c r="H954" s="25">
        <v>1</v>
      </c>
      <c r="I954" s="25">
        <v>0</v>
      </c>
      <c r="J954" s="25">
        <v>0</v>
      </c>
      <c r="K954" s="25">
        <v>0</v>
      </c>
      <c r="L954" s="25"/>
    </row>
    <row r="955" spans="2:12" ht="13.8" x14ac:dyDescent="0.25">
      <c r="B955" s="25">
        <v>1954</v>
      </c>
      <c r="C955" s="27">
        <v>44898</v>
      </c>
      <c r="D955" s="25">
        <v>3220000</v>
      </c>
      <c r="E955" s="25">
        <v>242</v>
      </c>
      <c r="F955" s="25">
        <v>4</v>
      </c>
      <c r="G955" s="25">
        <v>1</v>
      </c>
      <c r="H955" s="25">
        <v>1</v>
      </c>
      <c r="I955" s="25">
        <v>0</v>
      </c>
      <c r="J955" s="25">
        <v>1</v>
      </c>
      <c r="K955" s="25">
        <v>0</v>
      </c>
      <c r="L955" s="25"/>
    </row>
    <row r="956" spans="2:12" ht="13.8" x14ac:dyDescent="0.25">
      <c r="B956" s="25">
        <v>1955</v>
      </c>
      <c r="C956" s="27">
        <v>44900</v>
      </c>
      <c r="D956" s="25">
        <v>1260000</v>
      </c>
      <c r="E956" s="25">
        <v>195</v>
      </c>
      <c r="F956" s="25">
        <v>3</v>
      </c>
      <c r="G956" s="25">
        <v>1</v>
      </c>
      <c r="H956" s="25">
        <v>0</v>
      </c>
      <c r="I956" s="25">
        <v>0</v>
      </c>
      <c r="J956" s="25">
        <v>0</v>
      </c>
      <c r="K956" s="25">
        <v>0</v>
      </c>
      <c r="L956" s="25"/>
    </row>
    <row r="957" spans="2:12" ht="13.8" x14ac:dyDescent="0.25">
      <c r="B957" s="25">
        <v>1956</v>
      </c>
      <c r="C957" s="27">
        <v>44901</v>
      </c>
      <c r="D957" s="25">
        <v>1590000</v>
      </c>
      <c r="E957" s="25">
        <v>141</v>
      </c>
      <c r="F957" s="25">
        <v>2</v>
      </c>
      <c r="G957" s="25">
        <v>0</v>
      </c>
      <c r="H957" s="25">
        <v>0</v>
      </c>
      <c r="I957" s="25">
        <v>1</v>
      </c>
      <c r="J957" s="25">
        <v>0</v>
      </c>
      <c r="K957" s="25">
        <v>1</v>
      </c>
      <c r="L957" s="25"/>
    </row>
    <row r="958" spans="2:12" ht="13.8" x14ac:dyDescent="0.25">
      <c r="B958" s="25">
        <v>1957</v>
      </c>
      <c r="C958" s="27">
        <v>44901</v>
      </c>
      <c r="D958" s="25">
        <v>3490000</v>
      </c>
      <c r="E958" s="25">
        <v>262</v>
      </c>
      <c r="F958" s="25">
        <v>3</v>
      </c>
      <c r="G958" s="25">
        <v>1</v>
      </c>
      <c r="H958" s="25">
        <v>0</v>
      </c>
      <c r="I958" s="25">
        <v>1</v>
      </c>
      <c r="J958" s="25">
        <v>1</v>
      </c>
      <c r="K958" s="25">
        <v>0</v>
      </c>
      <c r="L958" s="25"/>
    </row>
    <row r="959" spans="2:12" ht="13.8" x14ac:dyDescent="0.25">
      <c r="B959" s="25">
        <v>1958</v>
      </c>
      <c r="C959" s="27">
        <v>44902</v>
      </c>
      <c r="D959" s="25">
        <v>1020000</v>
      </c>
      <c r="E959" s="25">
        <v>138</v>
      </c>
      <c r="F959" s="25">
        <v>3</v>
      </c>
      <c r="G959" s="25">
        <v>1</v>
      </c>
      <c r="H959" s="25">
        <v>0</v>
      </c>
      <c r="I959" s="25">
        <v>1</v>
      </c>
      <c r="J959" s="25">
        <v>0</v>
      </c>
      <c r="K959" s="25">
        <v>0</v>
      </c>
      <c r="L959" s="25"/>
    </row>
    <row r="960" spans="2:12" ht="13.8" x14ac:dyDescent="0.25">
      <c r="B960" s="25">
        <v>1959</v>
      </c>
      <c r="C960" s="27">
        <v>44903</v>
      </c>
      <c r="D960" s="25">
        <v>2850000</v>
      </c>
      <c r="E960" s="25">
        <v>235</v>
      </c>
      <c r="F960" s="25">
        <v>4</v>
      </c>
      <c r="G960" s="25">
        <v>1</v>
      </c>
      <c r="H960" s="25">
        <v>0</v>
      </c>
      <c r="I960" s="25">
        <v>0</v>
      </c>
      <c r="J960" s="25">
        <v>1</v>
      </c>
      <c r="K960" s="25">
        <v>0</v>
      </c>
      <c r="L960" s="25"/>
    </row>
    <row r="961" spans="2:12" ht="13.8" x14ac:dyDescent="0.25">
      <c r="B961" s="25">
        <v>1960</v>
      </c>
      <c r="C961" s="27">
        <v>44904</v>
      </c>
      <c r="D961" s="25">
        <v>2060000</v>
      </c>
      <c r="E961" s="25">
        <v>274</v>
      </c>
      <c r="F961" s="25">
        <v>4</v>
      </c>
      <c r="G961" s="25">
        <v>0</v>
      </c>
      <c r="H961" s="25">
        <v>0</v>
      </c>
      <c r="I961" s="25">
        <v>1</v>
      </c>
      <c r="J961" s="25">
        <v>0</v>
      </c>
      <c r="K961" s="25">
        <v>0</v>
      </c>
      <c r="L961" s="25"/>
    </row>
    <row r="962" spans="2:12" ht="13.8" x14ac:dyDescent="0.25">
      <c r="B962" s="25">
        <v>1961</v>
      </c>
      <c r="C962" s="27">
        <v>44904</v>
      </c>
      <c r="D962" s="25">
        <v>1890000</v>
      </c>
      <c r="E962" s="25">
        <v>184</v>
      </c>
      <c r="F962" s="25">
        <v>2</v>
      </c>
      <c r="G962" s="25">
        <v>0</v>
      </c>
      <c r="H962" s="25">
        <v>0</v>
      </c>
      <c r="I962" s="25">
        <v>0</v>
      </c>
      <c r="J962" s="25">
        <v>0</v>
      </c>
      <c r="K962" s="25">
        <v>1</v>
      </c>
      <c r="L962" s="25"/>
    </row>
    <row r="963" spans="2:12" ht="13.8" x14ac:dyDescent="0.25">
      <c r="B963" s="25">
        <v>1962</v>
      </c>
      <c r="C963" s="27">
        <v>44904</v>
      </c>
      <c r="D963" s="25">
        <v>2940000</v>
      </c>
      <c r="E963" s="25">
        <v>220</v>
      </c>
      <c r="F963" s="25">
        <v>3</v>
      </c>
      <c r="G963" s="25">
        <v>1</v>
      </c>
      <c r="H963" s="25">
        <v>1</v>
      </c>
      <c r="I963" s="25">
        <v>0</v>
      </c>
      <c r="J963" s="25">
        <v>1</v>
      </c>
      <c r="K963" s="25">
        <v>0</v>
      </c>
      <c r="L963" s="25"/>
    </row>
    <row r="964" spans="2:12" ht="13.8" x14ac:dyDescent="0.25">
      <c r="B964" s="25">
        <v>1963</v>
      </c>
      <c r="C964" s="27">
        <v>44905</v>
      </c>
      <c r="D964" s="25">
        <v>2830000</v>
      </c>
      <c r="E964" s="25">
        <v>221</v>
      </c>
      <c r="F964" s="25">
        <v>4</v>
      </c>
      <c r="G964" s="25">
        <v>0</v>
      </c>
      <c r="H964" s="25">
        <v>0</v>
      </c>
      <c r="I964" s="25">
        <v>0</v>
      </c>
      <c r="J964" s="25">
        <v>1</v>
      </c>
      <c r="K964" s="25">
        <v>0</v>
      </c>
      <c r="L964" s="25"/>
    </row>
    <row r="965" spans="2:12" ht="13.8" x14ac:dyDescent="0.25">
      <c r="B965" s="25">
        <v>1964</v>
      </c>
      <c r="C965" s="27">
        <v>44905</v>
      </c>
      <c r="D965" s="25">
        <v>2600000</v>
      </c>
      <c r="E965" s="25">
        <v>238</v>
      </c>
      <c r="F965" s="25">
        <v>3</v>
      </c>
      <c r="G965" s="25">
        <v>1</v>
      </c>
      <c r="H965" s="25">
        <v>0</v>
      </c>
      <c r="I965" s="25">
        <v>1</v>
      </c>
      <c r="J965" s="25">
        <v>0</v>
      </c>
      <c r="K965" s="25">
        <v>1</v>
      </c>
      <c r="L965" s="25"/>
    </row>
    <row r="966" spans="2:12" ht="13.8" x14ac:dyDescent="0.25">
      <c r="B966" s="25">
        <v>1965</v>
      </c>
      <c r="C966" s="27">
        <v>44905</v>
      </c>
      <c r="D966" s="25">
        <v>1650000</v>
      </c>
      <c r="E966" s="25">
        <v>236</v>
      </c>
      <c r="F966" s="25">
        <v>3</v>
      </c>
      <c r="G966" s="25">
        <v>1</v>
      </c>
      <c r="H966" s="25">
        <v>0</v>
      </c>
      <c r="I966" s="25">
        <v>0</v>
      </c>
      <c r="J966" s="25">
        <v>0</v>
      </c>
      <c r="K966" s="25">
        <v>0</v>
      </c>
      <c r="L966" s="25"/>
    </row>
    <row r="967" spans="2:12" ht="13.8" x14ac:dyDescent="0.25">
      <c r="B967" s="25">
        <v>1966</v>
      </c>
      <c r="C967" s="27">
        <v>44906</v>
      </c>
      <c r="D967" s="25">
        <v>1170000</v>
      </c>
      <c r="E967" s="25">
        <v>143</v>
      </c>
      <c r="F967" s="25">
        <v>3</v>
      </c>
      <c r="G967" s="25">
        <v>1</v>
      </c>
      <c r="H967" s="25">
        <v>0</v>
      </c>
      <c r="I967" s="25">
        <v>1</v>
      </c>
      <c r="J967" s="25">
        <v>0</v>
      </c>
      <c r="K967" s="25">
        <v>0</v>
      </c>
      <c r="L967" s="25"/>
    </row>
    <row r="968" spans="2:12" ht="13.8" x14ac:dyDescent="0.25">
      <c r="B968" s="25">
        <v>1967</v>
      </c>
      <c r="C968" s="27">
        <v>44906</v>
      </c>
      <c r="D968" s="25">
        <v>1480000</v>
      </c>
      <c r="E968" s="25">
        <v>198</v>
      </c>
      <c r="F968" s="25">
        <v>4</v>
      </c>
      <c r="G968" s="25">
        <v>0</v>
      </c>
      <c r="H968" s="25">
        <v>0</v>
      </c>
      <c r="I968" s="25">
        <v>1</v>
      </c>
      <c r="J968" s="25">
        <v>0</v>
      </c>
      <c r="K968" s="25">
        <v>0</v>
      </c>
      <c r="L968" s="25"/>
    </row>
    <row r="969" spans="2:12" ht="13.8" x14ac:dyDescent="0.25">
      <c r="B969" s="25">
        <v>1968</v>
      </c>
      <c r="C969" s="27">
        <v>44907</v>
      </c>
      <c r="D969" s="25">
        <v>3450000</v>
      </c>
      <c r="E969" s="25">
        <v>267</v>
      </c>
      <c r="F969" s="25">
        <v>3</v>
      </c>
      <c r="G969" s="25">
        <v>0</v>
      </c>
      <c r="H969" s="25">
        <v>0</v>
      </c>
      <c r="I969" s="25">
        <v>0</v>
      </c>
      <c r="J969" s="25">
        <v>1</v>
      </c>
      <c r="K969" s="25">
        <v>0</v>
      </c>
      <c r="L969" s="25"/>
    </row>
    <row r="970" spans="2:12" ht="13.8" x14ac:dyDescent="0.25">
      <c r="B970" s="25">
        <v>1969</v>
      </c>
      <c r="C970" s="27">
        <v>44908</v>
      </c>
      <c r="D970" s="25">
        <v>3090000</v>
      </c>
      <c r="E970" s="25">
        <v>229</v>
      </c>
      <c r="F970" s="25">
        <v>3</v>
      </c>
      <c r="G970" s="25">
        <v>1</v>
      </c>
      <c r="H970" s="25">
        <v>1</v>
      </c>
      <c r="I970" s="25">
        <v>0</v>
      </c>
      <c r="J970" s="25">
        <v>1</v>
      </c>
      <c r="K970" s="25">
        <v>0</v>
      </c>
      <c r="L970" s="25"/>
    </row>
    <row r="971" spans="2:12" ht="13.8" x14ac:dyDescent="0.25">
      <c r="B971" s="25">
        <v>1970</v>
      </c>
      <c r="C971" s="27">
        <v>44909</v>
      </c>
      <c r="D971" s="25">
        <v>2290000</v>
      </c>
      <c r="E971" s="25">
        <v>169</v>
      </c>
      <c r="F971" s="25">
        <v>4</v>
      </c>
      <c r="G971" s="25">
        <v>0</v>
      </c>
      <c r="H971" s="25">
        <v>0</v>
      </c>
      <c r="I971" s="25">
        <v>1</v>
      </c>
      <c r="J971" s="25">
        <v>1</v>
      </c>
      <c r="K971" s="25">
        <v>0</v>
      </c>
      <c r="L971" s="25"/>
    </row>
    <row r="972" spans="2:12" ht="13.8" x14ac:dyDescent="0.25">
      <c r="B972" s="25">
        <v>1971</v>
      </c>
      <c r="C972" s="27">
        <v>44909</v>
      </c>
      <c r="D972" s="25">
        <v>1080000</v>
      </c>
      <c r="E972" s="25">
        <v>155</v>
      </c>
      <c r="F972" s="25">
        <v>3</v>
      </c>
      <c r="G972" s="25">
        <v>1</v>
      </c>
      <c r="H972" s="25">
        <v>0</v>
      </c>
      <c r="I972" s="25">
        <v>0</v>
      </c>
      <c r="J972" s="25">
        <v>0</v>
      </c>
      <c r="K972" s="25">
        <v>0</v>
      </c>
      <c r="L972" s="25"/>
    </row>
    <row r="973" spans="2:12" ht="13.8" x14ac:dyDescent="0.25">
      <c r="B973" s="25">
        <v>1972</v>
      </c>
      <c r="C973" s="27">
        <v>44909</v>
      </c>
      <c r="D973" s="25">
        <v>2270000</v>
      </c>
      <c r="E973" s="25">
        <v>211</v>
      </c>
      <c r="F973" s="25">
        <v>4</v>
      </c>
      <c r="G973" s="25">
        <v>1</v>
      </c>
      <c r="H973" s="25">
        <v>1</v>
      </c>
      <c r="I973" s="25">
        <v>0</v>
      </c>
      <c r="J973" s="25">
        <v>0</v>
      </c>
      <c r="K973" s="25">
        <v>1</v>
      </c>
      <c r="L973" s="25"/>
    </row>
    <row r="974" spans="2:12" ht="13.8" x14ac:dyDescent="0.25">
      <c r="B974" s="25">
        <v>1973</v>
      </c>
      <c r="C974" s="27">
        <v>44911</v>
      </c>
      <c r="D974" s="25">
        <v>2610000</v>
      </c>
      <c r="E974" s="25">
        <v>253</v>
      </c>
      <c r="F974" s="25">
        <v>4</v>
      </c>
      <c r="G974" s="25">
        <v>1</v>
      </c>
      <c r="H974" s="25">
        <v>1</v>
      </c>
      <c r="I974" s="25">
        <v>0</v>
      </c>
      <c r="J974" s="25">
        <v>0</v>
      </c>
      <c r="K974" s="25">
        <v>1</v>
      </c>
      <c r="L974" s="25"/>
    </row>
    <row r="975" spans="2:12" ht="13.8" x14ac:dyDescent="0.25">
      <c r="B975" s="25">
        <v>1974</v>
      </c>
      <c r="C975" s="27">
        <v>44913</v>
      </c>
      <c r="D975" s="25">
        <v>3410000</v>
      </c>
      <c r="E975" s="25">
        <v>273</v>
      </c>
      <c r="F975" s="25">
        <v>3</v>
      </c>
      <c r="G975" s="25">
        <v>1</v>
      </c>
      <c r="H975" s="25">
        <v>1</v>
      </c>
      <c r="I975" s="25">
        <v>0</v>
      </c>
      <c r="J975" s="25">
        <v>1</v>
      </c>
      <c r="K975" s="25">
        <v>0</v>
      </c>
      <c r="L975" s="25"/>
    </row>
    <row r="976" spans="2:12" ht="13.8" x14ac:dyDescent="0.25">
      <c r="B976" s="25">
        <v>1975</v>
      </c>
      <c r="C976" s="27">
        <v>44913</v>
      </c>
      <c r="D976" s="25">
        <v>1510000</v>
      </c>
      <c r="E976" s="25">
        <v>213</v>
      </c>
      <c r="F976" s="25">
        <v>3</v>
      </c>
      <c r="G976" s="25">
        <v>1</v>
      </c>
      <c r="H976" s="25">
        <v>0</v>
      </c>
      <c r="I976" s="25">
        <v>0</v>
      </c>
      <c r="J976" s="25">
        <v>0</v>
      </c>
      <c r="K976" s="25">
        <v>0</v>
      </c>
      <c r="L976" s="25"/>
    </row>
    <row r="977" spans="2:12" ht="13.8" x14ac:dyDescent="0.25">
      <c r="B977" s="25">
        <v>1976</v>
      </c>
      <c r="C977" s="27">
        <v>44913</v>
      </c>
      <c r="D977" s="25">
        <v>1620000</v>
      </c>
      <c r="E977" s="25">
        <v>150</v>
      </c>
      <c r="F977" s="25">
        <v>2</v>
      </c>
      <c r="G977" s="25">
        <v>1</v>
      </c>
      <c r="H977" s="25">
        <v>1</v>
      </c>
      <c r="I977" s="25">
        <v>0</v>
      </c>
      <c r="J977" s="25">
        <v>0</v>
      </c>
      <c r="K977" s="25">
        <v>1</v>
      </c>
      <c r="L977" s="25"/>
    </row>
    <row r="978" spans="2:12" ht="13.8" x14ac:dyDescent="0.25">
      <c r="B978" s="25">
        <v>1977</v>
      </c>
      <c r="C978" s="27">
        <v>44914</v>
      </c>
      <c r="D978" s="25">
        <v>1870000</v>
      </c>
      <c r="E978" s="25">
        <v>269</v>
      </c>
      <c r="F978" s="25">
        <v>3</v>
      </c>
      <c r="G978" s="25">
        <v>1</v>
      </c>
      <c r="H978" s="25">
        <v>1</v>
      </c>
      <c r="I978" s="25">
        <v>0</v>
      </c>
      <c r="J978" s="25">
        <v>0</v>
      </c>
      <c r="K978" s="25">
        <v>0</v>
      </c>
      <c r="L978" s="25"/>
    </row>
    <row r="979" spans="2:12" ht="13.8" x14ac:dyDescent="0.25">
      <c r="B979" s="25">
        <v>1978</v>
      </c>
      <c r="C979" s="27">
        <v>44914</v>
      </c>
      <c r="D979" s="25">
        <v>2500000</v>
      </c>
      <c r="E979" s="25">
        <v>201</v>
      </c>
      <c r="F979" s="25">
        <v>3</v>
      </c>
      <c r="G979" s="25">
        <v>0</v>
      </c>
      <c r="H979" s="25">
        <v>0</v>
      </c>
      <c r="I979" s="25">
        <v>0</v>
      </c>
      <c r="J979" s="25">
        <v>1</v>
      </c>
      <c r="K979" s="25">
        <v>0</v>
      </c>
      <c r="L979" s="25"/>
    </row>
    <row r="980" spans="2:12" ht="13.8" x14ac:dyDescent="0.25">
      <c r="B980" s="25">
        <v>1979</v>
      </c>
      <c r="C980" s="27">
        <v>44914</v>
      </c>
      <c r="D980" s="25">
        <v>2590000</v>
      </c>
      <c r="E980" s="25">
        <v>188</v>
      </c>
      <c r="F980" s="25">
        <v>3</v>
      </c>
      <c r="G980" s="25">
        <v>0</v>
      </c>
      <c r="H980" s="25">
        <v>0</v>
      </c>
      <c r="I980" s="25">
        <v>1</v>
      </c>
      <c r="J980" s="25">
        <v>1</v>
      </c>
      <c r="K980" s="25">
        <v>0</v>
      </c>
      <c r="L980" s="25"/>
    </row>
    <row r="981" spans="2:12" ht="13.8" x14ac:dyDescent="0.25">
      <c r="B981" s="25">
        <v>1980</v>
      </c>
      <c r="C981" s="27">
        <v>44915</v>
      </c>
      <c r="D981" s="25">
        <v>980000</v>
      </c>
      <c r="E981" s="25">
        <v>141</v>
      </c>
      <c r="F981" s="25">
        <v>3</v>
      </c>
      <c r="G981" s="25">
        <v>1</v>
      </c>
      <c r="H981" s="25">
        <v>0</v>
      </c>
      <c r="I981" s="25">
        <v>0</v>
      </c>
      <c r="J981" s="25">
        <v>0</v>
      </c>
      <c r="K981" s="25">
        <v>0</v>
      </c>
      <c r="L981" s="25"/>
    </row>
    <row r="982" spans="2:12" ht="13.8" x14ac:dyDescent="0.25">
      <c r="B982" s="25">
        <v>1981</v>
      </c>
      <c r="C982" s="27">
        <v>44915</v>
      </c>
      <c r="D982" s="25">
        <v>1410000</v>
      </c>
      <c r="E982" s="25">
        <v>191</v>
      </c>
      <c r="F982" s="25">
        <v>3</v>
      </c>
      <c r="G982" s="25">
        <v>0</v>
      </c>
      <c r="H982" s="25">
        <v>0</v>
      </c>
      <c r="I982" s="25">
        <v>1</v>
      </c>
      <c r="J982" s="25">
        <v>0</v>
      </c>
      <c r="K982" s="25">
        <v>0</v>
      </c>
      <c r="L982" s="25"/>
    </row>
    <row r="983" spans="2:12" ht="13.8" x14ac:dyDescent="0.25">
      <c r="B983" s="25">
        <v>1982</v>
      </c>
      <c r="C983" s="27">
        <v>44916</v>
      </c>
      <c r="D983" s="25">
        <v>2420000</v>
      </c>
      <c r="E983" s="25">
        <v>223</v>
      </c>
      <c r="F983" s="25">
        <v>4</v>
      </c>
      <c r="G983" s="25">
        <v>1</v>
      </c>
      <c r="H983" s="25">
        <v>1</v>
      </c>
      <c r="I983" s="25">
        <v>0</v>
      </c>
      <c r="J983" s="25">
        <v>0</v>
      </c>
      <c r="K983" s="25">
        <v>1</v>
      </c>
      <c r="L983" s="25"/>
    </row>
    <row r="984" spans="2:12" ht="13.8" x14ac:dyDescent="0.25">
      <c r="B984" s="25">
        <v>1983</v>
      </c>
      <c r="C984" s="27">
        <v>44916</v>
      </c>
      <c r="D984" s="25">
        <v>3560000</v>
      </c>
      <c r="E984" s="25">
        <v>274</v>
      </c>
      <c r="F984" s="25">
        <v>4</v>
      </c>
      <c r="G984" s="25">
        <v>0</v>
      </c>
      <c r="H984" s="25">
        <v>0</v>
      </c>
      <c r="I984" s="25">
        <v>1</v>
      </c>
      <c r="J984" s="25">
        <v>1</v>
      </c>
      <c r="K984" s="25">
        <v>0</v>
      </c>
      <c r="L984" s="25"/>
    </row>
    <row r="985" spans="2:12" ht="13.8" x14ac:dyDescent="0.25">
      <c r="B985" s="25">
        <v>1984</v>
      </c>
      <c r="C985" s="27">
        <v>44916</v>
      </c>
      <c r="D985" s="25">
        <v>1510000</v>
      </c>
      <c r="E985" s="25">
        <v>228</v>
      </c>
      <c r="F985" s="25">
        <v>4</v>
      </c>
      <c r="G985" s="25">
        <v>0</v>
      </c>
      <c r="H985" s="25">
        <v>0</v>
      </c>
      <c r="I985" s="25">
        <v>0</v>
      </c>
      <c r="J985" s="25">
        <v>0</v>
      </c>
      <c r="K985" s="25">
        <v>0</v>
      </c>
      <c r="L985" s="25"/>
    </row>
    <row r="986" spans="2:12" ht="13.8" x14ac:dyDescent="0.25">
      <c r="B986" s="25">
        <v>1985</v>
      </c>
      <c r="C986" s="27">
        <v>44917</v>
      </c>
      <c r="D986" s="25">
        <v>2340000</v>
      </c>
      <c r="E986" s="25">
        <v>231</v>
      </c>
      <c r="F986" s="25">
        <v>3</v>
      </c>
      <c r="G986" s="25">
        <v>1</v>
      </c>
      <c r="H986" s="25">
        <v>0</v>
      </c>
      <c r="I986" s="25">
        <v>0</v>
      </c>
      <c r="J986" s="25">
        <v>0</v>
      </c>
      <c r="K986" s="25">
        <v>1</v>
      </c>
      <c r="L986" s="25"/>
    </row>
    <row r="987" spans="2:12" ht="13.8" x14ac:dyDescent="0.25">
      <c r="B987" s="25">
        <v>1986</v>
      </c>
      <c r="C987" s="27">
        <v>44919</v>
      </c>
      <c r="D987" s="25">
        <v>1770000</v>
      </c>
      <c r="E987" s="25">
        <v>269</v>
      </c>
      <c r="F987" s="25">
        <v>4</v>
      </c>
      <c r="G987" s="25">
        <v>0</v>
      </c>
      <c r="H987" s="25">
        <v>1</v>
      </c>
      <c r="I987" s="25">
        <v>0</v>
      </c>
      <c r="J987" s="25">
        <v>0</v>
      </c>
      <c r="K987" s="25">
        <v>0</v>
      </c>
      <c r="L987" s="25"/>
    </row>
    <row r="988" spans="2:12" ht="13.8" x14ac:dyDescent="0.25">
      <c r="B988" s="25">
        <v>1987</v>
      </c>
      <c r="C988" s="27">
        <v>44921</v>
      </c>
      <c r="D988" s="25">
        <v>1950000</v>
      </c>
      <c r="E988" s="25">
        <v>179</v>
      </c>
      <c r="F988" s="25">
        <v>4</v>
      </c>
      <c r="G988" s="25">
        <v>1</v>
      </c>
      <c r="H988" s="25">
        <v>1</v>
      </c>
      <c r="I988" s="25">
        <v>0</v>
      </c>
      <c r="J988" s="25">
        <v>0</v>
      </c>
      <c r="K988" s="25">
        <v>1</v>
      </c>
      <c r="L988" s="25"/>
    </row>
    <row r="989" spans="2:12" ht="13.8" x14ac:dyDescent="0.25">
      <c r="B989" s="25">
        <v>1988</v>
      </c>
      <c r="C989" s="27">
        <v>44921</v>
      </c>
      <c r="D989" s="25">
        <v>1260000</v>
      </c>
      <c r="E989" s="25">
        <v>179</v>
      </c>
      <c r="F989" s="25">
        <v>2</v>
      </c>
      <c r="G989" s="25">
        <v>0</v>
      </c>
      <c r="H989" s="25">
        <v>0</v>
      </c>
      <c r="I989" s="25">
        <v>1</v>
      </c>
      <c r="J989" s="25">
        <v>0</v>
      </c>
      <c r="K989" s="25">
        <v>0</v>
      </c>
      <c r="L989" s="25"/>
    </row>
    <row r="990" spans="2:12" ht="13.8" x14ac:dyDescent="0.25">
      <c r="B990" s="25">
        <v>1989</v>
      </c>
      <c r="C990" s="27">
        <v>44921</v>
      </c>
      <c r="D990" s="25">
        <v>1010000</v>
      </c>
      <c r="E990" s="25">
        <v>137</v>
      </c>
      <c r="F990" s="25">
        <v>3</v>
      </c>
      <c r="G990" s="25">
        <v>1</v>
      </c>
      <c r="H990" s="25">
        <v>0</v>
      </c>
      <c r="I990" s="25">
        <v>1</v>
      </c>
      <c r="J990" s="25">
        <v>0</v>
      </c>
      <c r="K990" s="25">
        <v>0</v>
      </c>
      <c r="L990" s="25"/>
    </row>
    <row r="991" spans="2:12" ht="13.8" x14ac:dyDescent="0.25">
      <c r="B991" s="25">
        <v>1990</v>
      </c>
      <c r="C991" s="27">
        <v>44923</v>
      </c>
      <c r="D991" s="25">
        <v>2320000</v>
      </c>
      <c r="E991" s="25">
        <v>199</v>
      </c>
      <c r="F991" s="25">
        <v>4</v>
      </c>
      <c r="G991" s="25">
        <v>0</v>
      </c>
      <c r="H991" s="25">
        <v>0</v>
      </c>
      <c r="I991" s="25">
        <v>1</v>
      </c>
      <c r="J991" s="25">
        <v>0</v>
      </c>
      <c r="K991" s="25">
        <v>1</v>
      </c>
      <c r="L991" s="25"/>
    </row>
    <row r="992" spans="2:12" ht="13.8" x14ac:dyDescent="0.25">
      <c r="B992" s="25">
        <v>1991</v>
      </c>
      <c r="C992" s="27">
        <v>44923</v>
      </c>
      <c r="D992" s="25">
        <v>1500000</v>
      </c>
      <c r="E992" s="25">
        <v>192</v>
      </c>
      <c r="F992" s="25">
        <v>4</v>
      </c>
      <c r="G992" s="25">
        <v>0</v>
      </c>
      <c r="H992" s="25">
        <v>0</v>
      </c>
      <c r="I992" s="25">
        <v>1</v>
      </c>
      <c r="J992" s="25">
        <v>0</v>
      </c>
      <c r="K992" s="25">
        <v>0</v>
      </c>
      <c r="L992" s="25"/>
    </row>
    <row r="993" spans="2:12" ht="13.8" x14ac:dyDescent="0.25">
      <c r="B993" s="25">
        <v>1992</v>
      </c>
      <c r="C993" s="27">
        <v>44924</v>
      </c>
      <c r="D993" s="25">
        <v>1810000</v>
      </c>
      <c r="E993" s="25">
        <v>250</v>
      </c>
      <c r="F993" s="25">
        <v>4</v>
      </c>
      <c r="G993" s="25">
        <v>1</v>
      </c>
      <c r="H993" s="25">
        <v>0</v>
      </c>
      <c r="I993" s="25">
        <v>1</v>
      </c>
      <c r="J993" s="25">
        <v>0</v>
      </c>
      <c r="K993" s="25">
        <v>0</v>
      </c>
      <c r="L993" s="25"/>
    </row>
    <row r="994" spans="2:12" ht="13.8" x14ac:dyDescent="0.25">
      <c r="B994" s="25">
        <v>1993</v>
      </c>
      <c r="C994" s="27">
        <v>44924</v>
      </c>
      <c r="D994" s="25">
        <v>2080000</v>
      </c>
      <c r="E994" s="25">
        <v>156</v>
      </c>
      <c r="F994" s="25">
        <v>3</v>
      </c>
      <c r="G994" s="25">
        <v>0</v>
      </c>
      <c r="H994" s="25">
        <v>0</v>
      </c>
      <c r="I994" s="25">
        <v>1</v>
      </c>
      <c r="J994" s="25">
        <v>1</v>
      </c>
      <c r="K994" s="25">
        <v>0</v>
      </c>
      <c r="L994" s="25"/>
    </row>
    <row r="995" spans="2:12" ht="13.8" x14ac:dyDescent="0.25">
      <c r="B995" s="25">
        <v>1994</v>
      </c>
      <c r="C995" s="27">
        <v>44924</v>
      </c>
      <c r="D995" s="25">
        <v>1910000</v>
      </c>
      <c r="E995" s="25">
        <v>153</v>
      </c>
      <c r="F995" s="25">
        <v>3</v>
      </c>
      <c r="G995" s="25">
        <v>1</v>
      </c>
      <c r="H995" s="25">
        <v>1</v>
      </c>
      <c r="I995" s="25">
        <v>0</v>
      </c>
      <c r="J995" s="25">
        <v>1</v>
      </c>
      <c r="K995" s="25">
        <v>0</v>
      </c>
      <c r="L995" s="25"/>
    </row>
    <row r="996" spans="2:12" ht="13.8" x14ac:dyDescent="0.25">
      <c r="B996" s="25">
        <v>1995</v>
      </c>
      <c r="C996" s="27">
        <v>44925</v>
      </c>
      <c r="D996" s="25">
        <v>1710000</v>
      </c>
      <c r="E996" s="25">
        <v>252</v>
      </c>
      <c r="F996" s="25">
        <v>3</v>
      </c>
      <c r="G996" s="25">
        <v>1</v>
      </c>
      <c r="H996" s="25">
        <v>0</v>
      </c>
      <c r="I996" s="25">
        <v>0</v>
      </c>
      <c r="J996" s="25">
        <v>0</v>
      </c>
      <c r="K996" s="25">
        <v>0</v>
      </c>
      <c r="L996" s="25"/>
    </row>
    <row r="997" spans="2:12" ht="13.8" x14ac:dyDescent="0.25">
      <c r="B997" s="25">
        <v>1996</v>
      </c>
      <c r="C997" s="27">
        <v>44925</v>
      </c>
      <c r="D997" s="25">
        <v>1420000</v>
      </c>
      <c r="E997" s="25">
        <v>182</v>
      </c>
      <c r="F997" s="25">
        <v>3</v>
      </c>
      <c r="G997" s="25">
        <v>1</v>
      </c>
      <c r="H997" s="25">
        <v>0</v>
      </c>
      <c r="I997" s="25">
        <v>1</v>
      </c>
      <c r="J997" s="25">
        <v>0</v>
      </c>
      <c r="K997" s="25">
        <v>0</v>
      </c>
      <c r="L997" s="25"/>
    </row>
    <row r="998" spans="2:12" ht="13.8" x14ac:dyDescent="0.25">
      <c r="B998" s="25">
        <v>1997</v>
      </c>
      <c r="C998" s="27">
        <v>44925</v>
      </c>
      <c r="D998" s="25">
        <v>2280000</v>
      </c>
      <c r="E998" s="25">
        <v>222</v>
      </c>
      <c r="F998" s="25">
        <v>4</v>
      </c>
      <c r="G998" s="25">
        <v>0</v>
      </c>
      <c r="H998" s="25">
        <v>0</v>
      </c>
      <c r="I998" s="25">
        <v>1</v>
      </c>
      <c r="J998" s="25">
        <v>0</v>
      </c>
      <c r="K998" s="25">
        <v>1</v>
      </c>
      <c r="L998" s="25"/>
    </row>
    <row r="999" spans="2:12" ht="13.8" x14ac:dyDescent="0.25">
      <c r="B999" s="25">
        <v>1998</v>
      </c>
      <c r="C999" s="27">
        <v>44925</v>
      </c>
      <c r="D999" s="25">
        <v>2810000</v>
      </c>
      <c r="E999" s="25">
        <v>217</v>
      </c>
      <c r="F999" s="25">
        <v>4</v>
      </c>
      <c r="G999" s="25">
        <v>1</v>
      </c>
      <c r="H999" s="25">
        <v>0</v>
      </c>
      <c r="I999" s="25">
        <v>0</v>
      </c>
      <c r="J999" s="25">
        <v>1</v>
      </c>
      <c r="K999" s="25">
        <v>0</v>
      </c>
      <c r="L999" s="25"/>
    </row>
    <row r="1000" spans="2:12" ht="13.8" x14ac:dyDescent="0.25">
      <c r="B1000" s="25">
        <v>1999</v>
      </c>
      <c r="C1000" s="27">
        <v>44925</v>
      </c>
      <c r="D1000" s="25">
        <v>1880000</v>
      </c>
      <c r="E1000" s="25">
        <v>269</v>
      </c>
      <c r="F1000" s="25">
        <v>3</v>
      </c>
      <c r="G1000" s="25">
        <v>1</v>
      </c>
      <c r="H1000" s="25">
        <v>1</v>
      </c>
      <c r="I1000" s="25">
        <v>0</v>
      </c>
      <c r="J1000" s="25">
        <v>0</v>
      </c>
      <c r="K1000" s="25">
        <v>0</v>
      </c>
      <c r="L1000" s="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65F1-0791-4A1B-B99C-79EF3402DD02}">
  <dimension ref="B2:T35"/>
  <sheetViews>
    <sheetView zoomScale="85" zoomScaleNormal="85" workbookViewId="0"/>
  </sheetViews>
  <sheetFormatPr defaultRowHeight="13.8" x14ac:dyDescent="0.25"/>
  <cols>
    <col min="1" max="1" width="2.44140625" style="1" customWidth="1"/>
    <col min="2" max="2" width="20.33203125" style="1" bestFit="1" customWidth="1"/>
    <col min="3" max="3" width="14" style="1" bestFit="1" customWidth="1"/>
    <col min="4" max="4" width="14.88671875" style="1" bestFit="1" customWidth="1"/>
    <col min="5" max="6" width="13.6640625" style="1" bestFit="1" customWidth="1"/>
    <col min="7" max="7" width="14.6640625" style="1" bestFit="1" customWidth="1"/>
    <col min="8" max="8" width="14" style="1" bestFit="1" customWidth="1"/>
    <col min="9" max="9" width="8.88671875" style="1"/>
    <col min="10" max="10" width="20.33203125" style="1" bestFit="1" customWidth="1"/>
    <col min="11" max="11" width="14" style="1" customWidth="1"/>
    <col min="12" max="12" width="14.88671875" style="1" bestFit="1" customWidth="1"/>
    <col min="13" max="13" width="14" style="1" bestFit="1" customWidth="1"/>
    <col min="14" max="14" width="13.6640625" style="1" bestFit="1" customWidth="1"/>
    <col min="15" max="15" width="14.6640625" style="1" bestFit="1" customWidth="1"/>
    <col min="16" max="16" width="14" style="1" bestFit="1" customWidth="1"/>
    <col min="17" max="16384" width="8.88671875" style="1"/>
  </cols>
  <sheetData>
    <row r="2" spans="2:16" x14ac:dyDescent="0.25">
      <c r="B2" s="25" t="s">
        <v>43</v>
      </c>
      <c r="C2" s="25"/>
      <c r="D2" s="25"/>
      <c r="E2" s="25"/>
      <c r="F2" s="25"/>
      <c r="G2" s="25"/>
      <c r="H2" s="25"/>
      <c r="J2" s="25" t="s">
        <v>43</v>
      </c>
      <c r="K2" s="25"/>
      <c r="L2" s="25"/>
      <c r="M2" s="25"/>
      <c r="N2" s="25"/>
      <c r="O2" s="25"/>
      <c r="P2" s="25"/>
    </row>
    <row r="3" spans="2:16" ht="14.4" thickBot="1" x14ac:dyDescent="0.3">
      <c r="B3" s="25"/>
      <c r="C3" s="25"/>
      <c r="D3" s="25"/>
      <c r="E3" s="25"/>
      <c r="F3" s="25"/>
      <c r="G3" s="25"/>
      <c r="H3" s="25"/>
      <c r="J3" s="25"/>
      <c r="K3" s="25"/>
      <c r="L3" s="25"/>
      <c r="M3" s="25"/>
      <c r="N3" s="25"/>
      <c r="O3" s="25"/>
      <c r="P3" s="25"/>
    </row>
    <row r="4" spans="2:16" ht="14.4" x14ac:dyDescent="0.3">
      <c r="B4" s="28" t="s">
        <v>44</v>
      </c>
      <c r="C4" s="28"/>
      <c r="D4" s="25"/>
      <c r="E4" s="25"/>
      <c r="F4" s="25"/>
      <c r="G4" s="25"/>
      <c r="H4" s="25"/>
      <c r="J4" s="28" t="s">
        <v>44</v>
      </c>
      <c r="K4" s="28"/>
      <c r="L4" s="25"/>
      <c r="M4" s="25"/>
      <c r="N4" s="25"/>
      <c r="O4" s="25"/>
      <c r="P4" s="25"/>
    </row>
    <row r="5" spans="2:16" x14ac:dyDescent="0.25">
      <c r="B5" s="25" t="s">
        <v>45</v>
      </c>
      <c r="C5" s="25">
        <v>0.88078926748790343</v>
      </c>
      <c r="D5" s="25"/>
      <c r="E5" s="25"/>
      <c r="F5" s="25"/>
      <c r="G5" s="25"/>
      <c r="H5" s="25"/>
      <c r="J5" s="25" t="s">
        <v>45</v>
      </c>
      <c r="K5" s="25">
        <v>0.88068888143236146</v>
      </c>
      <c r="L5" s="25"/>
      <c r="M5" s="25"/>
      <c r="N5" s="25"/>
      <c r="O5" s="25"/>
      <c r="P5" s="25"/>
    </row>
    <row r="6" spans="2:16" x14ac:dyDescent="0.25">
      <c r="B6" s="25" t="s">
        <v>46</v>
      </c>
      <c r="C6" s="25">
        <v>0.77578973372187754</v>
      </c>
      <c r="D6" s="25"/>
      <c r="E6" s="25"/>
      <c r="F6" s="25"/>
      <c r="G6" s="25"/>
      <c r="H6" s="25"/>
      <c r="J6" s="25" t="s">
        <v>46</v>
      </c>
      <c r="K6" s="25">
        <v>0.775612905878584</v>
      </c>
      <c r="L6" s="25"/>
      <c r="M6" s="25"/>
      <c r="N6" s="25"/>
      <c r="O6" s="25"/>
      <c r="P6" s="25"/>
    </row>
    <row r="7" spans="2:16" x14ac:dyDescent="0.25">
      <c r="B7" s="25" t="s">
        <v>47</v>
      </c>
      <c r="C7" s="25">
        <v>0.7737493976283456</v>
      </c>
      <c r="D7" s="25"/>
      <c r="E7" s="25"/>
      <c r="F7" s="25"/>
      <c r="G7" s="25"/>
      <c r="H7" s="25"/>
      <c r="J7" s="25" t="s">
        <v>47</v>
      </c>
      <c r="K7" s="25">
        <v>0.77402793144987569</v>
      </c>
      <c r="L7" s="25"/>
      <c r="M7" s="25"/>
      <c r="N7" s="25"/>
      <c r="O7" s="25"/>
      <c r="P7" s="25"/>
    </row>
    <row r="8" spans="2:16" x14ac:dyDescent="0.25">
      <c r="B8" s="25" t="s">
        <v>48</v>
      </c>
      <c r="C8" s="25">
        <v>265928.70115950186</v>
      </c>
      <c r="D8" s="25"/>
      <c r="E8" s="25"/>
      <c r="F8" s="25"/>
      <c r="G8" s="25"/>
      <c r="H8" s="25"/>
      <c r="J8" s="25" t="s">
        <v>48</v>
      </c>
      <c r="K8" s="25">
        <v>265764.96027368371</v>
      </c>
      <c r="L8" s="25"/>
      <c r="M8" s="25"/>
      <c r="N8" s="25"/>
      <c r="O8" s="25"/>
      <c r="P8" s="25"/>
    </row>
    <row r="9" spans="2:16" ht="14.4" thickBot="1" x14ac:dyDescent="0.3">
      <c r="B9" s="32" t="s">
        <v>49</v>
      </c>
      <c r="C9" s="32">
        <v>999</v>
      </c>
      <c r="D9" s="25"/>
      <c r="E9" s="25"/>
      <c r="F9" s="25"/>
      <c r="G9" s="25"/>
      <c r="H9" s="25"/>
      <c r="J9" s="32" t="s">
        <v>49</v>
      </c>
      <c r="K9" s="32">
        <v>999</v>
      </c>
      <c r="L9" s="25"/>
      <c r="M9" s="25"/>
      <c r="N9" s="25"/>
      <c r="O9" s="25"/>
      <c r="P9" s="25"/>
    </row>
    <row r="10" spans="2:16" x14ac:dyDescent="0.25">
      <c r="B10" s="25"/>
      <c r="C10" s="25"/>
      <c r="D10" s="25"/>
      <c r="E10" s="25"/>
      <c r="F10" s="25"/>
      <c r="G10" s="25"/>
      <c r="H10" s="25"/>
      <c r="J10" s="25"/>
      <c r="K10" s="25"/>
      <c r="L10" s="25"/>
      <c r="M10" s="25"/>
      <c r="N10" s="25"/>
      <c r="O10" s="25"/>
      <c r="P10" s="25"/>
    </row>
    <row r="11" spans="2:16" ht="14.4" thickBot="1" x14ac:dyDescent="0.3">
      <c r="B11" s="25" t="s">
        <v>50</v>
      </c>
      <c r="C11" s="25"/>
      <c r="D11" s="25"/>
      <c r="E11" s="25"/>
      <c r="F11" s="25"/>
      <c r="G11" s="25"/>
      <c r="H11" s="25"/>
      <c r="J11" s="25" t="s">
        <v>50</v>
      </c>
      <c r="K11" s="25"/>
      <c r="L11" s="25"/>
      <c r="M11" s="25"/>
      <c r="N11" s="25"/>
      <c r="O11" s="25"/>
      <c r="P11" s="25"/>
    </row>
    <row r="12" spans="2:16" ht="14.4" x14ac:dyDescent="0.3">
      <c r="B12" s="29"/>
      <c r="C12" s="29" t="s">
        <v>55</v>
      </c>
      <c r="D12" s="29" t="s">
        <v>56</v>
      </c>
      <c r="E12" s="29" t="s">
        <v>57</v>
      </c>
      <c r="F12" s="29" t="s">
        <v>34</v>
      </c>
      <c r="G12" s="29" t="s">
        <v>58</v>
      </c>
      <c r="H12" s="25"/>
      <c r="J12" s="29"/>
      <c r="K12" s="29" t="s">
        <v>55</v>
      </c>
      <c r="L12" s="29" t="s">
        <v>56</v>
      </c>
      <c r="M12" s="29" t="s">
        <v>57</v>
      </c>
      <c r="N12" s="29" t="s">
        <v>34</v>
      </c>
      <c r="O12" s="29" t="s">
        <v>58</v>
      </c>
      <c r="P12" s="25"/>
    </row>
    <row r="13" spans="2:16" x14ac:dyDescent="0.25">
      <c r="B13" s="25" t="s">
        <v>51</v>
      </c>
      <c r="C13" s="25">
        <v>9</v>
      </c>
      <c r="D13" s="25">
        <v>241999935425435.41</v>
      </c>
      <c r="E13" s="25">
        <v>26888881713937.266</v>
      </c>
      <c r="F13" s="25">
        <v>380.22644219312696</v>
      </c>
      <c r="G13" s="25">
        <v>0</v>
      </c>
      <c r="H13" s="25"/>
      <c r="J13" s="25" t="s">
        <v>51</v>
      </c>
      <c r="K13" s="25">
        <v>7</v>
      </c>
      <c r="L13" s="25">
        <v>241944775728421.66</v>
      </c>
      <c r="M13" s="25">
        <v>34563539389774.523</v>
      </c>
      <c r="N13" s="25">
        <v>489.3535768338474</v>
      </c>
      <c r="O13" s="25">
        <v>0</v>
      </c>
      <c r="P13" s="25"/>
    </row>
    <row r="14" spans="2:16" x14ac:dyDescent="0.25">
      <c r="B14" s="25" t="s">
        <v>52</v>
      </c>
      <c r="C14" s="25">
        <v>989</v>
      </c>
      <c r="D14" s="25">
        <v>69940175285275.469</v>
      </c>
      <c r="E14" s="25">
        <v>70718074100.379639</v>
      </c>
      <c r="F14" s="25"/>
      <c r="G14" s="25"/>
      <c r="H14" s="25"/>
      <c r="J14" s="25" t="s">
        <v>52</v>
      </c>
      <c r="K14" s="25">
        <v>991</v>
      </c>
      <c r="L14" s="25">
        <v>69995334982289.227</v>
      </c>
      <c r="M14" s="25">
        <v>70631014109.272675</v>
      </c>
      <c r="N14" s="25"/>
      <c r="O14" s="25"/>
      <c r="P14" s="25"/>
    </row>
    <row r="15" spans="2:16" ht="14.4" thickBot="1" x14ac:dyDescent="0.3">
      <c r="B15" s="32" t="s">
        <v>53</v>
      </c>
      <c r="C15" s="32">
        <v>998</v>
      </c>
      <c r="D15" s="32">
        <v>311940110710710.88</v>
      </c>
      <c r="E15" s="32"/>
      <c r="F15" s="32"/>
      <c r="G15" s="32"/>
      <c r="H15" s="25"/>
      <c r="J15" s="32" t="s">
        <v>53</v>
      </c>
      <c r="K15" s="32">
        <v>998</v>
      </c>
      <c r="L15" s="32">
        <v>311940110710710.88</v>
      </c>
      <c r="M15" s="32"/>
      <c r="N15" s="32"/>
      <c r="O15" s="32"/>
      <c r="P15" s="25"/>
    </row>
    <row r="16" spans="2:16" ht="14.4" thickBot="1" x14ac:dyDescent="0.3">
      <c r="B16" s="25"/>
      <c r="C16" s="25"/>
      <c r="D16" s="25"/>
      <c r="E16" s="25"/>
      <c r="F16" s="25"/>
      <c r="G16" s="25"/>
      <c r="H16" s="25"/>
      <c r="J16" s="25"/>
      <c r="K16" s="25"/>
      <c r="L16" s="25"/>
      <c r="M16" s="25"/>
      <c r="N16" s="25"/>
      <c r="O16" s="25"/>
      <c r="P16" s="25"/>
    </row>
    <row r="17" spans="2:16" ht="14.4" x14ac:dyDescent="0.3">
      <c r="B17" s="29"/>
      <c r="C17" s="29" t="s">
        <v>59</v>
      </c>
      <c r="D17" s="29" t="s">
        <v>48</v>
      </c>
      <c r="E17" s="29" t="s">
        <v>60</v>
      </c>
      <c r="F17" s="29" t="s">
        <v>61</v>
      </c>
      <c r="G17" s="29" t="s">
        <v>62</v>
      </c>
      <c r="H17" s="29" t="s">
        <v>63</v>
      </c>
      <c r="J17" s="29"/>
      <c r="K17" s="29" t="s">
        <v>59</v>
      </c>
      <c r="L17" s="29" t="s">
        <v>48</v>
      </c>
      <c r="M17" s="29" t="s">
        <v>60</v>
      </c>
      <c r="N17" s="29" t="s">
        <v>61</v>
      </c>
      <c r="O17" s="29" t="s">
        <v>62</v>
      </c>
      <c r="P17" s="29" t="s">
        <v>63</v>
      </c>
    </row>
    <row r="18" spans="2:16" x14ac:dyDescent="0.25">
      <c r="B18" s="25" t="s">
        <v>54</v>
      </c>
      <c r="C18" s="25">
        <v>-507616.68164084386</v>
      </c>
      <c r="D18" s="25">
        <v>55517.445372249473</v>
      </c>
      <c r="E18" s="25">
        <v>-9.1433724703510446</v>
      </c>
      <c r="F18" s="25">
        <v>3.3583963568939603E-19</v>
      </c>
      <c r="G18" s="25">
        <v>-616562.20271238964</v>
      </c>
      <c r="H18" s="25">
        <v>-398671.16056929808</v>
      </c>
      <c r="J18" s="25" t="s">
        <v>54</v>
      </c>
      <c r="K18" s="25">
        <v>-502377.22336898535</v>
      </c>
      <c r="L18" s="25">
        <v>51859.322905175155</v>
      </c>
      <c r="M18" s="25">
        <v>-9.6873078016769103</v>
      </c>
      <c r="N18" s="25">
        <v>2.8892728675713886E-21</v>
      </c>
      <c r="O18" s="25">
        <v>-604143.9193602571</v>
      </c>
      <c r="P18" s="25">
        <v>-400610.52737771365</v>
      </c>
    </row>
    <row r="19" spans="2:16" x14ac:dyDescent="0.25">
      <c r="B19" s="25" t="s">
        <v>3</v>
      </c>
      <c r="C19" s="25">
        <v>7252.7347727634069</v>
      </c>
      <c r="D19" s="25">
        <v>318.80373979914617</v>
      </c>
      <c r="E19" s="25">
        <v>22.749842198629164</v>
      </c>
      <c r="F19" s="25">
        <v>1.7634180966305356E-92</v>
      </c>
      <c r="G19" s="25">
        <v>6627.1253031796987</v>
      </c>
      <c r="H19" s="25">
        <v>7878.3442423471151</v>
      </c>
      <c r="J19" s="25" t="s">
        <v>3</v>
      </c>
      <c r="K19" s="25">
        <v>7396.7821434478028</v>
      </c>
      <c r="L19" s="25">
        <v>231.17811564490697</v>
      </c>
      <c r="M19" s="25">
        <v>31.996030951343901</v>
      </c>
      <c r="N19" s="25">
        <v>7.306708552647653E-155</v>
      </c>
      <c r="O19" s="25">
        <v>6943.1272999843031</v>
      </c>
      <c r="P19" s="25">
        <v>7850.4369869113025</v>
      </c>
    </row>
    <row r="20" spans="2:16" x14ac:dyDescent="0.25">
      <c r="B20" s="33" t="s">
        <v>4</v>
      </c>
      <c r="C20" s="33">
        <v>2956.117592583259</v>
      </c>
      <c r="D20" s="33">
        <v>5005.0519032987841</v>
      </c>
      <c r="E20" s="33">
        <v>0.59062676066054554</v>
      </c>
      <c r="F20" s="33">
        <v>0.55490546806967256</v>
      </c>
      <c r="G20" s="33">
        <v>-6865.6237346496473</v>
      </c>
      <c r="H20" s="33">
        <v>12777.858919816166</v>
      </c>
      <c r="J20" s="25" t="s">
        <v>7</v>
      </c>
      <c r="K20" s="25">
        <v>27089.196693456386</v>
      </c>
      <c r="L20" s="25">
        <v>12876.647512140598</v>
      </c>
      <c r="M20" s="25">
        <v>2.103746077378887</v>
      </c>
      <c r="N20" s="25">
        <v>3.5652108860613187E-2</v>
      </c>
      <c r="O20" s="25">
        <v>1820.5699674408716</v>
      </c>
      <c r="P20" s="25">
        <v>52357.823419471897</v>
      </c>
    </row>
    <row r="21" spans="2:16" x14ac:dyDescent="0.25">
      <c r="B21" s="33" t="s">
        <v>6</v>
      </c>
      <c r="C21" s="33">
        <v>9704.4795076948849</v>
      </c>
      <c r="D21" s="33">
        <v>14560.183578120877</v>
      </c>
      <c r="E21" s="33">
        <v>0.66650804611265313</v>
      </c>
      <c r="F21" s="33">
        <v>0.50524186940285154</v>
      </c>
      <c r="G21" s="33">
        <v>-18867.922845829868</v>
      </c>
      <c r="H21" s="33">
        <v>38276.881861219641</v>
      </c>
      <c r="J21" s="25" t="s">
        <v>5</v>
      </c>
      <c r="K21" s="25">
        <v>53283.334062471353</v>
      </c>
      <c r="L21" s="25">
        <v>16855.561645877402</v>
      </c>
      <c r="M21" s="25">
        <v>3.1611722695401014</v>
      </c>
      <c r="N21" s="25">
        <v>1.6190562091533568E-3</v>
      </c>
      <c r="O21" s="25">
        <v>20206.642704301536</v>
      </c>
      <c r="P21" s="25">
        <v>86360.025420641177</v>
      </c>
    </row>
    <row r="22" spans="2:16" x14ac:dyDescent="0.25">
      <c r="B22" s="25" t="s">
        <v>7</v>
      </c>
      <c r="C22" s="25">
        <v>26021.043434779258</v>
      </c>
      <c r="D22" s="25">
        <v>12977.738704820871</v>
      </c>
      <c r="E22" s="25">
        <v>2.0050521918054307</v>
      </c>
      <c r="F22" s="25">
        <v>4.5229589757681155E-2</v>
      </c>
      <c r="G22" s="25">
        <v>553.97635258599257</v>
      </c>
      <c r="H22" s="25">
        <v>51488.11051697252</v>
      </c>
      <c r="J22" s="25" t="s">
        <v>15</v>
      </c>
      <c r="K22" s="25">
        <v>55450.722495677408</v>
      </c>
      <c r="L22" s="25">
        <v>20561.422170400645</v>
      </c>
      <c r="M22" s="25">
        <v>2.6968330320799465</v>
      </c>
      <c r="N22" s="25">
        <v>7.1189943846698316E-3</v>
      </c>
      <c r="O22" s="25">
        <v>15101.796170714828</v>
      </c>
      <c r="P22" s="25">
        <v>95799.648820639995</v>
      </c>
    </row>
    <row r="23" spans="2:16" x14ac:dyDescent="0.25">
      <c r="B23" s="25" t="s">
        <v>5</v>
      </c>
      <c r="C23" s="25">
        <v>53260.967965462332</v>
      </c>
      <c r="D23" s="25">
        <v>16875.017490748567</v>
      </c>
      <c r="E23" s="25">
        <v>3.156202237696152</v>
      </c>
      <c r="F23" s="25">
        <v>1.6467163903446191E-3</v>
      </c>
      <c r="G23" s="25">
        <v>20146.01533581542</v>
      </c>
      <c r="H23" s="25">
        <v>86375.920595109244</v>
      </c>
      <c r="J23" s="25" t="s">
        <v>22</v>
      </c>
      <c r="K23" s="25">
        <v>104794.05657987625</v>
      </c>
      <c r="L23" s="25">
        <v>20763.590643886375</v>
      </c>
      <c r="M23" s="25">
        <v>5.047010335408042</v>
      </c>
      <c r="N23" s="25">
        <v>5.3376485060151722E-7</v>
      </c>
      <c r="O23" s="25">
        <v>64048.402792469526</v>
      </c>
      <c r="P23" s="25">
        <v>145539.71036728297</v>
      </c>
    </row>
    <row r="24" spans="2:16" x14ac:dyDescent="0.25">
      <c r="B24" s="25" t="s">
        <v>15</v>
      </c>
      <c r="C24" s="25">
        <v>54892.604153664106</v>
      </c>
      <c r="D24" s="25">
        <v>20619.157207195061</v>
      </c>
      <c r="E24" s="25">
        <v>2.6622137656775475</v>
      </c>
      <c r="F24" s="25">
        <v>7.8888234119856206E-3</v>
      </c>
      <c r="G24" s="25">
        <v>14430.280807697702</v>
      </c>
      <c r="H24" s="25">
        <v>95354.927499630518</v>
      </c>
      <c r="J24" s="25" t="s">
        <v>16</v>
      </c>
      <c r="K24" s="25">
        <v>965019.28748336283</v>
      </c>
      <c r="L24" s="25">
        <v>20845.808573901766</v>
      </c>
      <c r="M24" s="25">
        <v>46.293204893550339</v>
      </c>
      <c r="N24" s="25">
        <v>5.24079615043376E-250</v>
      </c>
      <c r="O24" s="25">
        <v>924112.2924631713</v>
      </c>
      <c r="P24" s="25">
        <v>1005926.2825035544</v>
      </c>
    </row>
    <row r="25" spans="2:16" ht="14.4" thickBot="1" x14ac:dyDescent="0.3">
      <c r="B25" s="25" t="s">
        <v>22</v>
      </c>
      <c r="C25" s="25">
        <v>104882.22257922366</v>
      </c>
      <c r="D25" s="25">
        <v>20778.46171118955</v>
      </c>
      <c r="E25" s="25">
        <v>5.0476413527158668</v>
      </c>
      <c r="F25" s="25">
        <v>5.3223320500971507E-7</v>
      </c>
      <c r="G25" s="25">
        <v>64107.285565961261</v>
      </c>
      <c r="H25" s="25">
        <v>145657.15959248604</v>
      </c>
      <c r="J25" s="32" t="s">
        <v>20</v>
      </c>
      <c r="K25" s="32">
        <v>576512.48954002594</v>
      </c>
      <c r="L25" s="32">
        <v>20369.33963704592</v>
      </c>
      <c r="M25" s="32">
        <v>28.302954332968014</v>
      </c>
      <c r="N25" s="32">
        <v>1.2495135211792666E-129</v>
      </c>
      <c r="O25" s="32">
        <v>536540.49842520652</v>
      </c>
      <c r="P25" s="32">
        <v>616484.48065484536</v>
      </c>
    </row>
    <row r="26" spans="2:16" x14ac:dyDescent="0.25">
      <c r="B26" s="25" t="s">
        <v>16</v>
      </c>
      <c r="C26" s="25">
        <v>964307.90114953206</v>
      </c>
      <c r="D26" s="25">
        <v>20876.899440745117</v>
      </c>
      <c r="E26" s="25">
        <v>46.190187574861213</v>
      </c>
      <c r="F26" s="25">
        <v>3.7804201811488915E-249</v>
      </c>
      <c r="G26" s="25">
        <v>923339.79332901037</v>
      </c>
      <c r="H26" s="25">
        <v>1005276.0089700538</v>
      </c>
    </row>
    <row r="27" spans="2:16" ht="14.4" thickBot="1" x14ac:dyDescent="0.3">
      <c r="B27" s="32" t="s">
        <v>20</v>
      </c>
      <c r="C27" s="32">
        <v>577145.78756199975</v>
      </c>
      <c r="D27" s="32">
        <v>20405.300976440245</v>
      </c>
      <c r="E27" s="32">
        <v>28.284110497971408</v>
      </c>
      <c r="F27" s="32">
        <v>1.942217932878291E-129</v>
      </c>
      <c r="G27" s="32">
        <v>537103.12831148587</v>
      </c>
      <c r="H27" s="32">
        <v>617188.44681251363</v>
      </c>
    </row>
    <row r="28" spans="2:16" x14ac:dyDescent="0.25">
      <c r="B28" s="25"/>
      <c r="C28" s="25"/>
      <c r="D28" s="25"/>
      <c r="E28" s="25"/>
      <c r="F28" s="25"/>
      <c r="G28" s="25"/>
      <c r="H28" s="25"/>
    </row>
    <row r="29" spans="2:16" x14ac:dyDescent="0.25">
      <c r="B29" s="25"/>
      <c r="C29" s="25"/>
      <c r="D29" s="41" t="s">
        <v>139</v>
      </c>
      <c r="E29" s="41"/>
      <c r="F29" s="41"/>
      <c r="G29" s="41"/>
      <c r="H29" s="41"/>
      <c r="I29" s="41"/>
      <c r="J29" s="41"/>
    </row>
    <row r="30" spans="2:16" x14ac:dyDescent="0.25">
      <c r="D30" s="41"/>
      <c r="E30" s="41"/>
      <c r="F30" s="41"/>
      <c r="G30" s="41"/>
      <c r="H30" s="41"/>
      <c r="I30" s="41"/>
      <c r="J30" s="41"/>
    </row>
    <row r="31" spans="2:16" ht="14.4" customHeight="1" x14ac:dyDescent="0.25">
      <c r="D31" s="42" t="s">
        <v>146</v>
      </c>
      <c r="E31" s="42"/>
      <c r="F31" s="42"/>
      <c r="G31" s="42"/>
      <c r="H31" s="42"/>
      <c r="I31" s="42"/>
      <c r="J31" s="42"/>
      <c r="K31" s="42"/>
    </row>
    <row r="32" spans="2:16" ht="14.4" customHeight="1" x14ac:dyDescent="0.25">
      <c r="D32" s="42" t="s">
        <v>147</v>
      </c>
      <c r="E32" s="42"/>
      <c r="F32" s="42"/>
      <c r="G32" s="42"/>
      <c r="H32" s="42"/>
      <c r="I32" s="42"/>
      <c r="J32" s="42"/>
      <c r="K32" s="42"/>
    </row>
    <row r="33" spans="3:20" ht="14.4" customHeight="1" x14ac:dyDescent="0.25">
      <c r="D33" s="42" t="s">
        <v>148</v>
      </c>
      <c r="E33" s="42"/>
      <c r="F33" s="42"/>
      <c r="G33" s="42"/>
      <c r="H33" s="42"/>
      <c r="I33" s="42"/>
      <c r="J33" s="42"/>
      <c r="K33" s="42"/>
    </row>
    <row r="34" spans="3:20" ht="14.4" customHeight="1" x14ac:dyDescent="0.25">
      <c r="C34" s="42"/>
      <c r="D34" s="42" t="s">
        <v>149</v>
      </c>
      <c r="E34" s="42"/>
      <c r="F34" s="42"/>
      <c r="J34" s="42"/>
      <c r="K34" s="42"/>
      <c r="L34" s="42"/>
      <c r="M34" s="42"/>
      <c r="N34" s="42"/>
      <c r="O34" s="42"/>
      <c r="P34" s="42"/>
      <c r="Q34" s="42"/>
      <c r="R34" s="42"/>
      <c r="S34" s="42"/>
      <c r="T34" s="42"/>
    </row>
    <row r="35" spans="3:20" x14ac:dyDescent="0.25">
      <c r="D35" s="42" t="s">
        <v>150</v>
      </c>
      <c r="G35" s="42"/>
    </row>
  </sheetData>
  <mergeCells count="1">
    <mergeCell ref="D29:J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4D6F-E341-4EED-8BC5-6AB576F6F9BA}">
  <dimension ref="A1:O1000"/>
  <sheetViews>
    <sheetView tabSelected="1" workbookViewId="0"/>
  </sheetViews>
  <sheetFormatPr defaultRowHeight="13.8" x14ac:dyDescent="0.25"/>
  <cols>
    <col min="1" max="1" width="2.44140625" style="25" customWidth="1"/>
    <col min="2" max="2" width="14.77734375" style="25" bestFit="1" customWidth="1"/>
    <col min="3" max="3" width="11" style="25" bestFit="1" customWidth="1"/>
    <col min="4" max="4" width="8.5546875" style="25" bestFit="1" customWidth="1"/>
    <col min="5" max="6" width="14.88671875" style="25" bestFit="1" customWidth="1"/>
    <col min="7" max="7" width="12.21875" style="25" bestFit="1" customWidth="1"/>
    <col min="8" max="8" width="3.33203125" style="25" customWidth="1"/>
    <col min="9" max="9" width="20.33203125" style="25" bestFit="1" customWidth="1"/>
    <col min="10" max="10" width="14" style="25" bestFit="1" customWidth="1"/>
    <col min="11" max="11" width="14.88671875" style="25" bestFit="1" customWidth="1"/>
    <col min="12" max="12" width="14" style="25" bestFit="1" customWidth="1"/>
    <col min="13" max="13" width="13.6640625" style="25" bestFit="1" customWidth="1"/>
    <col min="14" max="14" width="14.6640625" style="25" bestFit="1" customWidth="1"/>
    <col min="15" max="15" width="14" style="25" bestFit="1" customWidth="1"/>
    <col min="16" max="17" width="12.6640625" style="25" bestFit="1" customWidth="1"/>
    <col min="18" max="16384" width="8.88671875" style="25"/>
  </cols>
  <sheetData>
    <row r="1" spans="1:14" x14ac:dyDescent="0.25">
      <c r="A1" s="30"/>
      <c r="B1" s="26" t="s">
        <v>0</v>
      </c>
      <c r="C1" s="26" t="s">
        <v>1</v>
      </c>
      <c r="D1" s="26" t="s">
        <v>104</v>
      </c>
      <c r="E1" s="26" t="s">
        <v>41</v>
      </c>
      <c r="F1" s="26" t="s">
        <v>42</v>
      </c>
      <c r="G1" s="26" t="s">
        <v>40</v>
      </c>
    </row>
    <row r="2" spans="1:14" x14ac:dyDescent="0.25">
      <c r="B2" s="25">
        <v>1001</v>
      </c>
      <c r="C2" s="27">
        <v>44197</v>
      </c>
      <c r="D2" s="31">
        <v>2.1999999999999999E-2</v>
      </c>
      <c r="E2" s="25">
        <v>0</v>
      </c>
      <c r="F2" s="25">
        <v>0</v>
      </c>
      <c r="G2" s="25">
        <v>0</v>
      </c>
      <c r="I2" s="25" t="s">
        <v>43</v>
      </c>
    </row>
    <row r="3" spans="1:14" ht="14.4" thickBot="1" x14ac:dyDescent="0.3">
      <c r="B3" s="25">
        <v>1002</v>
      </c>
      <c r="C3" s="27">
        <v>44197</v>
      </c>
      <c r="D3" s="31">
        <v>1.4999999999999999E-2</v>
      </c>
      <c r="E3" s="25">
        <v>0</v>
      </c>
      <c r="F3" s="25">
        <v>1</v>
      </c>
      <c r="G3" s="25">
        <v>0</v>
      </c>
    </row>
    <row r="4" spans="1:14" ht="14.4" x14ac:dyDescent="0.3">
      <c r="B4" s="25">
        <v>1003</v>
      </c>
      <c r="C4" s="27">
        <v>44198</v>
      </c>
      <c r="D4" s="31">
        <v>2.4E-2</v>
      </c>
      <c r="E4" s="25">
        <v>0</v>
      </c>
      <c r="F4" s="25">
        <v>0</v>
      </c>
      <c r="G4" s="25">
        <v>1</v>
      </c>
      <c r="I4" s="28" t="s">
        <v>44</v>
      </c>
      <c r="J4" s="28"/>
    </row>
    <row r="5" spans="1:14" x14ac:dyDescent="0.25">
      <c r="B5" s="25">
        <v>1004</v>
      </c>
      <c r="C5" s="27">
        <v>44199</v>
      </c>
      <c r="D5" s="31">
        <v>1.4999999999999999E-2</v>
      </c>
      <c r="E5" s="25">
        <v>0</v>
      </c>
      <c r="F5" s="25">
        <v>1</v>
      </c>
      <c r="G5" s="25">
        <v>1</v>
      </c>
      <c r="I5" s="25" t="s">
        <v>45</v>
      </c>
      <c r="J5" s="25">
        <v>0.82512488422007657</v>
      </c>
    </row>
    <row r="6" spans="1:14" x14ac:dyDescent="0.25">
      <c r="B6" s="25">
        <v>1005</v>
      </c>
      <c r="C6" s="27">
        <v>44200</v>
      </c>
      <c r="D6" s="31">
        <v>1.9E-2</v>
      </c>
      <c r="E6" s="25">
        <v>0</v>
      </c>
      <c r="F6" s="25">
        <v>0</v>
      </c>
      <c r="G6" s="25">
        <v>0</v>
      </c>
      <c r="I6" s="25" t="s">
        <v>46</v>
      </c>
      <c r="J6" s="25">
        <v>0.68083107455919478</v>
      </c>
    </row>
    <row r="7" spans="1:14" x14ac:dyDescent="0.25">
      <c r="B7" s="25">
        <v>1006</v>
      </c>
      <c r="C7" s="27">
        <v>44200</v>
      </c>
      <c r="D7" s="31">
        <v>1.7000000000000001E-2</v>
      </c>
      <c r="E7" s="25">
        <v>0</v>
      </c>
      <c r="F7" s="25">
        <v>1</v>
      </c>
      <c r="G7" s="25">
        <v>1</v>
      </c>
      <c r="I7" s="25" t="s">
        <v>47</v>
      </c>
      <c r="J7" s="25">
        <v>0.6798687561910316</v>
      </c>
    </row>
    <row r="8" spans="1:14" x14ac:dyDescent="0.25">
      <c r="B8" s="25">
        <v>1007</v>
      </c>
      <c r="C8" s="27">
        <v>44203</v>
      </c>
      <c r="D8" s="31">
        <v>1.4E-2</v>
      </c>
      <c r="E8" s="25">
        <v>1</v>
      </c>
      <c r="F8" s="25">
        <v>0</v>
      </c>
      <c r="G8" s="25">
        <v>0</v>
      </c>
      <c r="I8" s="25" t="s">
        <v>48</v>
      </c>
      <c r="J8" s="25">
        <v>2.1345756942021447E-3</v>
      </c>
    </row>
    <row r="9" spans="1:14" ht="14.4" thickBot="1" x14ac:dyDescent="0.3">
      <c r="B9" s="25">
        <v>1008</v>
      </c>
      <c r="C9" s="27">
        <v>44204</v>
      </c>
      <c r="D9" s="31">
        <v>1.2E-2</v>
      </c>
      <c r="E9" s="25">
        <v>1</v>
      </c>
      <c r="F9" s="25">
        <v>0</v>
      </c>
      <c r="G9" s="25">
        <v>0</v>
      </c>
      <c r="I9" s="32" t="s">
        <v>49</v>
      </c>
      <c r="J9" s="32">
        <v>999</v>
      </c>
    </row>
    <row r="10" spans="1:14" x14ac:dyDescent="0.25">
      <c r="B10" s="25">
        <v>1009</v>
      </c>
      <c r="C10" s="27">
        <v>44204</v>
      </c>
      <c r="D10" s="31">
        <v>0.02</v>
      </c>
      <c r="E10" s="25">
        <v>0</v>
      </c>
      <c r="F10" s="25">
        <v>1</v>
      </c>
      <c r="G10" s="25">
        <v>1</v>
      </c>
    </row>
    <row r="11" spans="1:14" ht="14.4" thickBot="1" x14ac:dyDescent="0.3">
      <c r="B11" s="25">
        <v>1010</v>
      </c>
      <c r="C11" s="27">
        <v>44205</v>
      </c>
      <c r="D11" s="31">
        <v>1.4999999999999999E-2</v>
      </c>
      <c r="E11" s="25">
        <v>0</v>
      </c>
      <c r="F11" s="25">
        <v>1</v>
      </c>
      <c r="G11" s="25">
        <v>0</v>
      </c>
      <c r="I11" s="25" t="s">
        <v>50</v>
      </c>
    </row>
    <row r="12" spans="1:14" ht="14.4" x14ac:dyDescent="0.3">
      <c r="B12" s="25">
        <v>1011</v>
      </c>
      <c r="C12" s="27">
        <v>44205</v>
      </c>
      <c r="D12" s="31">
        <v>1.4E-2</v>
      </c>
      <c r="E12" s="25">
        <v>0</v>
      </c>
      <c r="F12" s="25">
        <v>1</v>
      </c>
      <c r="G12" s="25">
        <v>0</v>
      </c>
      <c r="I12" s="29"/>
      <c r="J12" s="29" t="s">
        <v>55</v>
      </c>
      <c r="K12" s="29" t="s">
        <v>56</v>
      </c>
      <c r="L12" s="29" t="s">
        <v>57</v>
      </c>
      <c r="M12" s="29" t="s">
        <v>34</v>
      </c>
      <c r="N12" s="29" t="s">
        <v>58</v>
      </c>
    </row>
    <row r="13" spans="1:14" x14ac:dyDescent="0.25">
      <c r="B13" s="25">
        <v>1012</v>
      </c>
      <c r="C13" s="27">
        <v>44205</v>
      </c>
      <c r="D13" s="31">
        <v>2.1000000000000001E-2</v>
      </c>
      <c r="E13" s="25">
        <v>0</v>
      </c>
      <c r="F13" s="25">
        <v>0</v>
      </c>
      <c r="G13" s="25">
        <v>1</v>
      </c>
      <c r="I13" s="25" t="s">
        <v>51</v>
      </c>
      <c r="J13" s="25">
        <v>3</v>
      </c>
      <c r="K13" s="25">
        <v>9.6708571611813614E-3</v>
      </c>
      <c r="L13" s="25">
        <v>3.2236190537271205E-3</v>
      </c>
      <c r="M13" s="25">
        <v>707.49046997688549</v>
      </c>
      <c r="N13" s="25">
        <v>3.6995739466864884E-246</v>
      </c>
    </row>
    <row r="14" spans="1:14" x14ac:dyDescent="0.25">
      <c r="B14" s="25">
        <v>1013</v>
      </c>
      <c r="C14" s="27">
        <v>44209</v>
      </c>
      <c r="D14" s="31">
        <v>1.4E-2</v>
      </c>
      <c r="E14" s="25">
        <v>1</v>
      </c>
      <c r="F14" s="25">
        <v>0</v>
      </c>
      <c r="G14" s="25">
        <v>1</v>
      </c>
      <c r="I14" s="25" t="s">
        <v>52</v>
      </c>
      <c r="J14" s="25">
        <v>995</v>
      </c>
      <c r="K14" s="25">
        <v>4.5336313273071751E-3</v>
      </c>
      <c r="L14" s="25">
        <v>4.5564133942785682E-6</v>
      </c>
    </row>
    <row r="15" spans="1:14" ht="14.4" thickBot="1" x14ac:dyDescent="0.3">
      <c r="B15" s="25">
        <v>1014</v>
      </c>
      <c r="C15" s="27">
        <v>44209</v>
      </c>
      <c r="D15" s="31">
        <v>1.7999999999999999E-2</v>
      </c>
      <c r="E15" s="25">
        <v>0</v>
      </c>
      <c r="F15" s="25">
        <v>1</v>
      </c>
      <c r="G15" s="25">
        <v>1</v>
      </c>
      <c r="I15" s="32" t="s">
        <v>53</v>
      </c>
      <c r="J15" s="32">
        <v>998</v>
      </c>
      <c r="K15" s="32">
        <v>1.4204488488488536E-2</v>
      </c>
      <c r="L15" s="32"/>
      <c r="M15" s="32"/>
      <c r="N15" s="32"/>
    </row>
    <row r="16" spans="1:14" ht="14.4" thickBot="1" x14ac:dyDescent="0.3">
      <c r="B16" s="25">
        <v>1015</v>
      </c>
      <c r="C16" s="27">
        <v>44210</v>
      </c>
      <c r="D16" s="31">
        <v>2.3E-2</v>
      </c>
      <c r="E16" s="25">
        <v>0</v>
      </c>
      <c r="F16" s="25">
        <v>0</v>
      </c>
      <c r="G16" s="25">
        <v>1</v>
      </c>
    </row>
    <row r="17" spans="2:15" ht="14.4" x14ac:dyDescent="0.3">
      <c r="B17" s="25">
        <v>1016</v>
      </c>
      <c r="C17" s="27">
        <v>44211</v>
      </c>
      <c r="D17" s="31">
        <v>1.0999999999999999E-2</v>
      </c>
      <c r="E17" s="25">
        <v>1</v>
      </c>
      <c r="F17" s="25">
        <v>0</v>
      </c>
      <c r="G17" s="25">
        <v>0</v>
      </c>
      <c r="I17" s="29"/>
      <c r="J17" s="29" t="s">
        <v>59</v>
      </c>
      <c r="K17" s="29" t="s">
        <v>48</v>
      </c>
      <c r="L17" s="29" t="s">
        <v>60</v>
      </c>
      <c r="M17" s="29" t="s">
        <v>61</v>
      </c>
      <c r="N17" s="29" t="s">
        <v>62</v>
      </c>
      <c r="O17" s="29" t="s">
        <v>63</v>
      </c>
    </row>
    <row r="18" spans="2:15" x14ac:dyDescent="0.25">
      <c r="B18" s="25">
        <v>1017</v>
      </c>
      <c r="C18" s="27">
        <v>44212</v>
      </c>
      <c r="D18" s="31">
        <v>1.2E-2</v>
      </c>
      <c r="E18" s="25">
        <v>1</v>
      </c>
      <c r="F18" s="25">
        <v>0</v>
      </c>
      <c r="G18" s="25">
        <v>1</v>
      </c>
      <c r="I18" s="25" t="s">
        <v>54</v>
      </c>
      <c r="J18" s="25">
        <v>2.11977602464084E-2</v>
      </c>
      <c r="K18" s="25">
        <v>1.3589655420476673E-4</v>
      </c>
      <c r="L18" s="25">
        <v>155.98453081060435</v>
      </c>
      <c r="M18" s="25">
        <v>0</v>
      </c>
      <c r="N18" s="25">
        <v>2.0931083503255319E-2</v>
      </c>
      <c r="O18" s="25">
        <v>2.1464436989561481E-2</v>
      </c>
    </row>
    <row r="19" spans="2:15" x14ac:dyDescent="0.25">
      <c r="B19" s="25">
        <v>1018</v>
      </c>
      <c r="C19" s="27">
        <v>44216</v>
      </c>
      <c r="D19" s="31">
        <v>1.4999999999999999E-2</v>
      </c>
      <c r="E19" s="25">
        <v>1</v>
      </c>
      <c r="F19" s="25">
        <v>0</v>
      </c>
      <c r="G19" s="25">
        <v>0</v>
      </c>
      <c r="I19" s="25" t="s">
        <v>41</v>
      </c>
      <c r="J19" s="25">
        <v>-7.6024522535688751E-3</v>
      </c>
      <c r="K19" s="25">
        <v>1.6506513158267961E-4</v>
      </c>
      <c r="L19" s="25">
        <v>-46.057287694105625</v>
      </c>
      <c r="M19" s="25">
        <v>6.5994197318900839E-249</v>
      </c>
      <c r="N19" s="25">
        <v>-7.926367984590843E-3</v>
      </c>
      <c r="O19" s="25">
        <v>-7.2785365225469063E-3</v>
      </c>
    </row>
    <row r="20" spans="2:15" x14ac:dyDescent="0.25">
      <c r="B20" s="25">
        <v>1019</v>
      </c>
      <c r="C20" s="27">
        <v>44217</v>
      </c>
      <c r="D20" s="31">
        <v>1.2E-2</v>
      </c>
      <c r="E20" s="25">
        <v>1</v>
      </c>
      <c r="F20" s="25">
        <v>0</v>
      </c>
      <c r="G20" s="25">
        <v>1</v>
      </c>
      <c r="I20" s="25" t="s">
        <v>42</v>
      </c>
      <c r="J20" s="25">
        <v>-3.8156637870476223E-3</v>
      </c>
      <c r="K20" s="25">
        <v>1.6605714339184232E-4</v>
      </c>
      <c r="L20" s="25">
        <v>-22.978016537619602</v>
      </c>
      <c r="M20" s="25">
        <v>4.5440687822917473E-94</v>
      </c>
      <c r="N20" s="25">
        <v>-4.1415261934653353E-3</v>
      </c>
      <c r="O20" s="25">
        <v>-3.4898013806299089E-3</v>
      </c>
    </row>
    <row r="21" spans="2:15" ht="14.4" thickBot="1" x14ac:dyDescent="0.3">
      <c r="B21" s="25">
        <v>1020</v>
      </c>
      <c r="C21" s="27">
        <v>44217</v>
      </c>
      <c r="D21" s="31">
        <v>0.01</v>
      </c>
      <c r="E21" s="25">
        <v>1</v>
      </c>
      <c r="F21" s="25">
        <v>0</v>
      </c>
      <c r="G21" s="25">
        <v>1</v>
      </c>
      <c r="I21" s="32" t="s">
        <v>40</v>
      </c>
      <c r="J21" s="32">
        <v>1.2226999070717265E-4</v>
      </c>
      <c r="K21" s="32">
        <v>1.3510539171759537E-4</v>
      </c>
      <c r="L21" s="32">
        <v>0.90499712226694862</v>
      </c>
      <c r="M21" s="32">
        <v>0.36568598647178086</v>
      </c>
      <c r="N21" s="32">
        <v>-1.4285421392410015E-4</v>
      </c>
      <c r="O21" s="32">
        <v>3.8739419533844545E-4</v>
      </c>
    </row>
    <row r="22" spans="2:15" x14ac:dyDescent="0.25">
      <c r="B22" s="25">
        <v>1021</v>
      </c>
      <c r="C22" s="27">
        <v>44217</v>
      </c>
      <c r="D22" s="31">
        <v>2.1000000000000001E-2</v>
      </c>
      <c r="E22" s="25">
        <v>0</v>
      </c>
      <c r="F22" s="25">
        <v>1</v>
      </c>
      <c r="G22" s="25">
        <v>0</v>
      </c>
    </row>
    <row r="23" spans="2:15" x14ac:dyDescent="0.25">
      <c r="B23" s="25">
        <v>1022</v>
      </c>
      <c r="C23" s="27">
        <v>44218</v>
      </c>
      <c r="D23" s="31">
        <v>1.9E-2</v>
      </c>
      <c r="E23" s="25">
        <v>0</v>
      </c>
      <c r="F23" s="25">
        <v>1</v>
      </c>
      <c r="G23" s="25">
        <v>0</v>
      </c>
      <c r="I23" s="34" t="s">
        <v>139</v>
      </c>
      <c r="J23" s="34"/>
      <c r="K23" s="34"/>
      <c r="L23" s="34"/>
      <c r="M23" s="34"/>
      <c r="N23" s="34"/>
      <c r="O23" s="34"/>
    </row>
    <row r="24" spans="2:15" x14ac:dyDescent="0.25">
      <c r="B24" s="25">
        <v>1023</v>
      </c>
      <c r="C24" s="27">
        <v>44219</v>
      </c>
      <c r="D24" s="31">
        <v>1.4999999999999999E-2</v>
      </c>
      <c r="E24" s="25">
        <v>1</v>
      </c>
      <c r="F24" s="25">
        <v>0</v>
      </c>
      <c r="G24" s="25">
        <v>0</v>
      </c>
      <c r="I24" s="25" t="s">
        <v>140</v>
      </c>
    </row>
    <row r="25" spans="2:15" x14ac:dyDescent="0.25">
      <c r="B25" s="25">
        <v>1024</v>
      </c>
      <c r="C25" s="27">
        <v>44222</v>
      </c>
      <c r="D25" s="31">
        <v>2.1000000000000001E-2</v>
      </c>
      <c r="E25" s="25">
        <v>0</v>
      </c>
      <c r="F25" s="25">
        <v>0</v>
      </c>
      <c r="G25" s="25">
        <v>1</v>
      </c>
      <c r="I25" s="25" t="s">
        <v>141</v>
      </c>
    </row>
    <row r="26" spans="2:15" x14ac:dyDescent="0.25">
      <c r="B26" s="25">
        <v>1025</v>
      </c>
      <c r="C26" s="27">
        <v>44222</v>
      </c>
      <c r="D26" s="31">
        <v>1.0999999999999999E-2</v>
      </c>
      <c r="E26" s="25">
        <v>1</v>
      </c>
      <c r="F26" s="25">
        <v>0</v>
      </c>
      <c r="G26" s="25">
        <v>0</v>
      </c>
      <c r="I26" s="25" t="s">
        <v>142</v>
      </c>
    </row>
    <row r="27" spans="2:15" x14ac:dyDescent="0.25">
      <c r="B27" s="25">
        <v>1026</v>
      </c>
      <c r="C27" s="27">
        <v>44223</v>
      </c>
      <c r="D27" s="31">
        <v>1.6E-2</v>
      </c>
      <c r="E27" s="25">
        <v>1</v>
      </c>
      <c r="F27" s="25">
        <v>0</v>
      </c>
      <c r="G27" s="25">
        <v>1</v>
      </c>
    </row>
    <row r="28" spans="2:15" x14ac:dyDescent="0.25">
      <c r="B28" s="25">
        <v>1027</v>
      </c>
      <c r="C28" s="27">
        <v>44223</v>
      </c>
      <c r="D28" s="31">
        <v>1.2E-2</v>
      </c>
      <c r="E28" s="25">
        <v>1</v>
      </c>
      <c r="F28" s="25">
        <v>0</v>
      </c>
      <c r="G28" s="25">
        <v>1</v>
      </c>
      <c r="I28" s="25" t="s">
        <v>143</v>
      </c>
    </row>
    <row r="29" spans="2:15" x14ac:dyDescent="0.25">
      <c r="B29" s="25">
        <v>1028</v>
      </c>
      <c r="C29" s="27">
        <v>44225</v>
      </c>
      <c r="D29" s="31">
        <v>1.7999999999999999E-2</v>
      </c>
      <c r="E29" s="25">
        <v>0</v>
      </c>
      <c r="F29" s="25">
        <v>0</v>
      </c>
      <c r="G29" s="25">
        <v>0</v>
      </c>
      <c r="I29" s="25" t="s">
        <v>144</v>
      </c>
    </row>
    <row r="30" spans="2:15" x14ac:dyDescent="0.25">
      <c r="B30" s="25">
        <v>1029</v>
      </c>
      <c r="C30" s="27">
        <v>44225</v>
      </c>
      <c r="D30" s="31">
        <v>1.2E-2</v>
      </c>
      <c r="E30" s="25">
        <v>1</v>
      </c>
      <c r="F30" s="25">
        <v>0</v>
      </c>
      <c r="G30" s="25">
        <v>0</v>
      </c>
      <c r="I30" s="25" t="s">
        <v>145</v>
      </c>
    </row>
    <row r="31" spans="2:15" x14ac:dyDescent="0.25">
      <c r="B31" s="25">
        <v>1030</v>
      </c>
      <c r="C31" s="27">
        <v>44225</v>
      </c>
      <c r="D31" s="31">
        <v>1.6E-2</v>
      </c>
      <c r="E31" s="25">
        <v>0</v>
      </c>
      <c r="F31" s="25">
        <v>1</v>
      </c>
      <c r="G31" s="25">
        <v>1</v>
      </c>
    </row>
    <row r="32" spans="2:15" x14ac:dyDescent="0.25">
      <c r="B32" s="25">
        <v>1031</v>
      </c>
      <c r="C32" s="27">
        <v>44227</v>
      </c>
      <c r="D32" s="31">
        <v>1.7000000000000001E-2</v>
      </c>
      <c r="E32" s="25">
        <v>0</v>
      </c>
      <c r="F32" s="25">
        <v>1</v>
      </c>
      <c r="G32" s="25">
        <v>1</v>
      </c>
    </row>
    <row r="33" spans="2:7" x14ac:dyDescent="0.25">
      <c r="B33" s="25">
        <v>1032</v>
      </c>
      <c r="C33" s="27">
        <v>44227</v>
      </c>
      <c r="D33" s="31">
        <v>1.6E-2</v>
      </c>
      <c r="E33" s="25">
        <v>0</v>
      </c>
      <c r="F33" s="25">
        <v>1</v>
      </c>
      <c r="G33" s="25">
        <v>1</v>
      </c>
    </row>
    <row r="34" spans="2:7" x14ac:dyDescent="0.25">
      <c r="B34" s="25">
        <v>1033</v>
      </c>
      <c r="C34" s="27">
        <v>44227</v>
      </c>
      <c r="D34" s="31">
        <v>0.02</v>
      </c>
      <c r="E34" s="25">
        <v>0</v>
      </c>
      <c r="F34" s="25">
        <v>1</v>
      </c>
      <c r="G34" s="25">
        <v>0</v>
      </c>
    </row>
    <row r="35" spans="2:7" x14ac:dyDescent="0.25">
      <c r="B35" s="25">
        <v>1034</v>
      </c>
      <c r="C35" s="27">
        <v>44228</v>
      </c>
      <c r="D35" s="31">
        <v>1.4E-2</v>
      </c>
      <c r="E35" s="25">
        <v>1</v>
      </c>
      <c r="F35" s="25">
        <v>0</v>
      </c>
      <c r="G35" s="25">
        <v>1</v>
      </c>
    </row>
    <row r="36" spans="2:7" x14ac:dyDescent="0.25">
      <c r="B36" s="25">
        <v>1035</v>
      </c>
      <c r="C36" s="27">
        <v>44228</v>
      </c>
      <c r="D36" s="31">
        <v>1.6E-2</v>
      </c>
      <c r="E36" s="25">
        <v>0</v>
      </c>
      <c r="F36" s="25">
        <v>1</v>
      </c>
      <c r="G36" s="25">
        <v>0</v>
      </c>
    </row>
    <row r="37" spans="2:7" x14ac:dyDescent="0.25">
      <c r="B37" s="25">
        <v>1036</v>
      </c>
      <c r="C37" s="27">
        <v>44229</v>
      </c>
      <c r="D37" s="31">
        <v>2.1999999999999999E-2</v>
      </c>
      <c r="E37" s="25">
        <v>0</v>
      </c>
      <c r="F37" s="25">
        <v>0</v>
      </c>
      <c r="G37" s="25">
        <v>1</v>
      </c>
    </row>
    <row r="38" spans="2:7" x14ac:dyDescent="0.25">
      <c r="B38" s="25">
        <v>1037</v>
      </c>
      <c r="C38" s="27">
        <v>44229</v>
      </c>
      <c r="D38" s="31">
        <v>1.6E-2</v>
      </c>
      <c r="E38" s="25">
        <v>0</v>
      </c>
      <c r="F38" s="25">
        <v>1</v>
      </c>
      <c r="G38" s="25">
        <v>1</v>
      </c>
    </row>
    <row r="39" spans="2:7" x14ac:dyDescent="0.25">
      <c r="B39" s="25">
        <v>1038</v>
      </c>
      <c r="C39" s="27">
        <v>44231</v>
      </c>
      <c r="D39" s="31">
        <v>1.9E-2</v>
      </c>
      <c r="E39" s="25">
        <v>0</v>
      </c>
      <c r="F39" s="25">
        <v>0</v>
      </c>
      <c r="G39" s="25">
        <v>0</v>
      </c>
    </row>
    <row r="40" spans="2:7" x14ac:dyDescent="0.25">
      <c r="B40" s="25">
        <v>1039</v>
      </c>
      <c r="C40" s="27">
        <v>44232</v>
      </c>
      <c r="D40" s="31">
        <v>2.3E-2</v>
      </c>
      <c r="E40" s="25">
        <v>0</v>
      </c>
      <c r="F40" s="25">
        <v>0</v>
      </c>
      <c r="G40" s="25">
        <v>1</v>
      </c>
    </row>
    <row r="41" spans="2:7" x14ac:dyDescent="0.25">
      <c r="B41" s="25">
        <v>1040</v>
      </c>
      <c r="C41" s="27">
        <v>44234</v>
      </c>
      <c r="D41" s="31">
        <v>0.01</v>
      </c>
      <c r="E41" s="25">
        <v>1</v>
      </c>
      <c r="F41" s="25">
        <v>0</v>
      </c>
      <c r="G41" s="25">
        <v>1</v>
      </c>
    </row>
    <row r="42" spans="2:7" x14ac:dyDescent="0.25">
      <c r="B42" s="25">
        <v>1041</v>
      </c>
      <c r="C42" s="27">
        <v>44236</v>
      </c>
      <c r="D42" s="31">
        <v>2.1000000000000001E-2</v>
      </c>
      <c r="E42" s="25">
        <v>0</v>
      </c>
      <c r="F42" s="25">
        <v>1</v>
      </c>
      <c r="G42" s="25">
        <v>1</v>
      </c>
    </row>
    <row r="43" spans="2:7" x14ac:dyDescent="0.25">
      <c r="B43" s="25">
        <v>1042</v>
      </c>
      <c r="C43" s="27">
        <v>44236</v>
      </c>
      <c r="D43" s="31">
        <v>0.02</v>
      </c>
      <c r="E43" s="25">
        <v>0</v>
      </c>
      <c r="F43" s="25">
        <v>1</v>
      </c>
      <c r="G43" s="25">
        <v>1</v>
      </c>
    </row>
    <row r="44" spans="2:7" x14ac:dyDescent="0.25">
      <c r="B44" s="25">
        <v>1043</v>
      </c>
      <c r="C44" s="27">
        <v>44237</v>
      </c>
      <c r="D44" s="31">
        <v>1.4999999999999999E-2</v>
      </c>
      <c r="E44" s="25">
        <v>1</v>
      </c>
      <c r="F44" s="25">
        <v>0</v>
      </c>
      <c r="G44" s="25">
        <v>0</v>
      </c>
    </row>
    <row r="45" spans="2:7" x14ac:dyDescent="0.25">
      <c r="B45" s="25">
        <v>1044</v>
      </c>
      <c r="C45" s="27">
        <v>44237</v>
      </c>
      <c r="D45" s="31">
        <v>0.02</v>
      </c>
      <c r="E45" s="25">
        <v>0</v>
      </c>
      <c r="F45" s="25">
        <v>1</v>
      </c>
      <c r="G45" s="25">
        <v>1</v>
      </c>
    </row>
    <row r="46" spans="2:7" x14ac:dyDescent="0.25">
      <c r="B46" s="25">
        <v>1045</v>
      </c>
      <c r="C46" s="27">
        <v>44238</v>
      </c>
      <c r="D46" s="31">
        <v>0.02</v>
      </c>
      <c r="E46" s="25">
        <v>0</v>
      </c>
      <c r="F46" s="25">
        <v>1</v>
      </c>
      <c r="G46" s="25">
        <v>1</v>
      </c>
    </row>
    <row r="47" spans="2:7" x14ac:dyDescent="0.25">
      <c r="B47" s="25">
        <v>1046</v>
      </c>
      <c r="C47" s="27">
        <v>44238</v>
      </c>
      <c r="D47" s="31">
        <v>1.4E-2</v>
      </c>
      <c r="E47" s="25">
        <v>0</v>
      </c>
      <c r="F47" s="25">
        <v>1</v>
      </c>
      <c r="G47" s="25">
        <v>1</v>
      </c>
    </row>
    <row r="48" spans="2:7" x14ac:dyDescent="0.25">
      <c r="B48" s="25">
        <v>1047</v>
      </c>
      <c r="C48" s="27">
        <v>44238</v>
      </c>
      <c r="D48" s="31">
        <v>0.02</v>
      </c>
      <c r="E48" s="25">
        <v>0</v>
      </c>
      <c r="F48" s="25">
        <v>0</v>
      </c>
      <c r="G48" s="25">
        <v>1</v>
      </c>
    </row>
    <row r="49" spans="2:7" x14ac:dyDescent="0.25">
      <c r="B49" s="25">
        <v>1048</v>
      </c>
      <c r="C49" s="27">
        <v>44239</v>
      </c>
      <c r="D49" s="31">
        <v>1.9E-2</v>
      </c>
      <c r="E49" s="25">
        <v>0</v>
      </c>
      <c r="F49" s="25">
        <v>1</v>
      </c>
      <c r="G49" s="25">
        <v>1</v>
      </c>
    </row>
    <row r="50" spans="2:7" x14ac:dyDescent="0.25">
      <c r="B50" s="25">
        <v>1049</v>
      </c>
      <c r="C50" s="27">
        <v>44239</v>
      </c>
      <c r="D50" s="31">
        <v>1.4E-2</v>
      </c>
      <c r="E50" s="25">
        <v>1</v>
      </c>
      <c r="F50" s="25">
        <v>0</v>
      </c>
      <c r="G50" s="25">
        <v>0</v>
      </c>
    </row>
    <row r="51" spans="2:7" x14ac:dyDescent="0.25">
      <c r="B51" s="25">
        <v>1050</v>
      </c>
      <c r="C51" s="27">
        <v>44239</v>
      </c>
      <c r="D51" s="31">
        <v>1.7000000000000001E-2</v>
      </c>
      <c r="E51" s="25">
        <v>1</v>
      </c>
      <c r="F51" s="25">
        <v>0</v>
      </c>
      <c r="G51" s="25">
        <v>1</v>
      </c>
    </row>
    <row r="52" spans="2:7" x14ac:dyDescent="0.25">
      <c r="B52" s="25">
        <v>1051</v>
      </c>
      <c r="C52" s="27">
        <v>44241</v>
      </c>
      <c r="D52" s="31">
        <v>1.2999999999999999E-2</v>
      </c>
      <c r="E52" s="25">
        <v>1</v>
      </c>
      <c r="F52" s="25">
        <v>0</v>
      </c>
      <c r="G52" s="25">
        <v>1</v>
      </c>
    </row>
    <row r="53" spans="2:7" x14ac:dyDescent="0.25">
      <c r="B53" s="25">
        <v>1052</v>
      </c>
      <c r="C53" s="27">
        <v>44241</v>
      </c>
      <c r="D53" s="31">
        <v>2.1000000000000001E-2</v>
      </c>
      <c r="E53" s="25">
        <v>0</v>
      </c>
      <c r="F53" s="25">
        <v>0</v>
      </c>
      <c r="G53" s="25">
        <v>1</v>
      </c>
    </row>
    <row r="54" spans="2:7" x14ac:dyDescent="0.25">
      <c r="B54" s="25">
        <v>1053</v>
      </c>
      <c r="C54" s="27">
        <v>44242</v>
      </c>
      <c r="D54" s="31">
        <v>2.1999999999999999E-2</v>
      </c>
      <c r="E54" s="25">
        <v>0</v>
      </c>
      <c r="F54" s="25">
        <v>0</v>
      </c>
      <c r="G54" s="25">
        <v>1</v>
      </c>
    </row>
    <row r="55" spans="2:7" x14ac:dyDescent="0.25">
      <c r="B55" s="25">
        <v>1054</v>
      </c>
      <c r="C55" s="27">
        <v>44242</v>
      </c>
      <c r="D55" s="31">
        <v>1.9E-2</v>
      </c>
      <c r="E55" s="25">
        <v>0</v>
      </c>
      <c r="F55" s="25">
        <v>1</v>
      </c>
      <c r="G55" s="25">
        <v>1</v>
      </c>
    </row>
    <row r="56" spans="2:7" x14ac:dyDescent="0.25">
      <c r="B56" s="25">
        <v>1055</v>
      </c>
      <c r="C56" s="27">
        <v>44243</v>
      </c>
      <c r="D56" s="31">
        <v>1.2E-2</v>
      </c>
      <c r="E56" s="25">
        <v>1</v>
      </c>
      <c r="F56" s="25">
        <v>0</v>
      </c>
      <c r="G56" s="25">
        <v>1</v>
      </c>
    </row>
    <row r="57" spans="2:7" x14ac:dyDescent="0.25">
      <c r="B57" s="25">
        <v>1056</v>
      </c>
      <c r="C57" s="27">
        <v>44244</v>
      </c>
      <c r="D57" s="31">
        <v>2.5000000000000001E-2</v>
      </c>
      <c r="E57" s="25">
        <v>0</v>
      </c>
      <c r="F57" s="25">
        <v>0</v>
      </c>
      <c r="G57" s="25">
        <v>0</v>
      </c>
    </row>
    <row r="58" spans="2:7" x14ac:dyDescent="0.25">
      <c r="B58" s="25">
        <v>1057</v>
      </c>
      <c r="C58" s="27">
        <v>44245</v>
      </c>
      <c r="D58" s="31">
        <v>1.7999999999999999E-2</v>
      </c>
      <c r="E58" s="25">
        <v>0</v>
      </c>
      <c r="F58" s="25">
        <v>1</v>
      </c>
      <c r="G58" s="25">
        <v>0</v>
      </c>
    </row>
    <row r="59" spans="2:7" x14ac:dyDescent="0.25">
      <c r="B59" s="25">
        <v>1058</v>
      </c>
      <c r="C59" s="27">
        <v>44248</v>
      </c>
      <c r="D59" s="31">
        <v>1.2999999999999999E-2</v>
      </c>
      <c r="E59" s="25">
        <v>1</v>
      </c>
      <c r="F59" s="25">
        <v>0</v>
      </c>
      <c r="G59" s="25">
        <v>0</v>
      </c>
    </row>
    <row r="60" spans="2:7" x14ac:dyDescent="0.25">
      <c r="B60" s="25">
        <v>1059</v>
      </c>
      <c r="C60" s="27">
        <v>44248</v>
      </c>
      <c r="D60" s="31">
        <v>1.4999999999999999E-2</v>
      </c>
      <c r="E60" s="25">
        <v>1</v>
      </c>
      <c r="F60" s="25">
        <v>0</v>
      </c>
      <c r="G60" s="25">
        <v>0</v>
      </c>
    </row>
    <row r="61" spans="2:7" x14ac:dyDescent="0.25">
      <c r="B61" s="25">
        <v>1060</v>
      </c>
      <c r="C61" s="27">
        <v>44248</v>
      </c>
      <c r="D61" s="31">
        <v>1.4E-2</v>
      </c>
      <c r="E61" s="25">
        <v>0</v>
      </c>
      <c r="F61" s="25">
        <v>1</v>
      </c>
      <c r="G61" s="25">
        <v>0</v>
      </c>
    </row>
    <row r="62" spans="2:7" x14ac:dyDescent="0.25">
      <c r="B62" s="25">
        <v>1061</v>
      </c>
      <c r="C62" s="27">
        <v>44249</v>
      </c>
      <c r="D62" s="31">
        <v>1.7999999999999999E-2</v>
      </c>
      <c r="E62" s="25">
        <v>0</v>
      </c>
      <c r="F62" s="25">
        <v>0</v>
      </c>
      <c r="G62" s="25">
        <v>0</v>
      </c>
    </row>
    <row r="63" spans="2:7" x14ac:dyDescent="0.25">
      <c r="B63" s="25">
        <v>1062</v>
      </c>
      <c r="C63" s="27">
        <v>44249</v>
      </c>
      <c r="D63" s="31">
        <v>2.1999999999999999E-2</v>
      </c>
      <c r="E63" s="25">
        <v>0</v>
      </c>
      <c r="F63" s="25">
        <v>0</v>
      </c>
      <c r="G63" s="25">
        <v>0</v>
      </c>
    </row>
    <row r="64" spans="2:7" x14ac:dyDescent="0.25">
      <c r="B64" s="25">
        <v>1063</v>
      </c>
      <c r="C64" s="27">
        <v>44251</v>
      </c>
      <c r="D64" s="31">
        <v>1.6E-2</v>
      </c>
      <c r="E64" s="25">
        <v>1</v>
      </c>
      <c r="F64" s="25">
        <v>0</v>
      </c>
      <c r="G64" s="25">
        <v>0</v>
      </c>
    </row>
    <row r="65" spans="2:7" x14ac:dyDescent="0.25">
      <c r="B65" s="25">
        <v>1064</v>
      </c>
      <c r="C65" s="27">
        <v>44252</v>
      </c>
      <c r="D65" s="31">
        <v>2.1000000000000001E-2</v>
      </c>
      <c r="E65" s="25">
        <v>0</v>
      </c>
      <c r="F65" s="25">
        <v>0</v>
      </c>
      <c r="G65" s="25">
        <v>1</v>
      </c>
    </row>
    <row r="66" spans="2:7" x14ac:dyDescent="0.25">
      <c r="B66" s="25">
        <v>1065</v>
      </c>
      <c r="C66" s="27">
        <v>44253</v>
      </c>
      <c r="D66" s="31">
        <v>2.1000000000000001E-2</v>
      </c>
      <c r="E66" s="25">
        <v>0</v>
      </c>
      <c r="F66" s="25">
        <v>1</v>
      </c>
      <c r="G66" s="25">
        <v>0</v>
      </c>
    </row>
    <row r="67" spans="2:7" x14ac:dyDescent="0.25">
      <c r="B67" s="25">
        <v>1066</v>
      </c>
      <c r="C67" s="27">
        <v>44253</v>
      </c>
      <c r="D67" s="31">
        <v>1.7000000000000001E-2</v>
      </c>
      <c r="E67" s="25">
        <v>1</v>
      </c>
      <c r="F67" s="25">
        <v>0</v>
      </c>
      <c r="G67" s="25">
        <v>1</v>
      </c>
    </row>
    <row r="68" spans="2:7" x14ac:dyDescent="0.25">
      <c r="B68" s="25">
        <v>1067</v>
      </c>
      <c r="C68" s="27">
        <v>44253</v>
      </c>
      <c r="D68" s="31">
        <v>1.7999999999999999E-2</v>
      </c>
      <c r="E68" s="25">
        <v>0</v>
      </c>
      <c r="F68" s="25">
        <v>1</v>
      </c>
      <c r="G68" s="25">
        <v>1</v>
      </c>
    </row>
    <row r="69" spans="2:7" x14ac:dyDescent="0.25">
      <c r="B69" s="25">
        <v>1068</v>
      </c>
      <c r="C69" s="27">
        <v>44254</v>
      </c>
      <c r="D69" s="31">
        <v>1.4999999999999999E-2</v>
      </c>
      <c r="E69" s="25">
        <v>1</v>
      </c>
      <c r="F69" s="25">
        <v>0</v>
      </c>
      <c r="G69" s="25">
        <v>1</v>
      </c>
    </row>
    <row r="70" spans="2:7" x14ac:dyDescent="0.25">
      <c r="B70" s="25">
        <v>1069</v>
      </c>
      <c r="C70" s="27">
        <v>44254</v>
      </c>
      <c r="D70" s="31">
        <v>2.3E-2</v>
      </c>
      <c r="E70" s="25">
        <v>0</v>
      </c>
      <c r="F70" s="25">
        <v>0</v>
      </c>
      <c r="G70" s="25">
        <v>0</v>
      </c>
    </row>
    <row r="71" spans="2:7" x14ac:dyDescent="0.25">
      <c r="B71" s="25">
        <v>1070</v>
      </c>
      <c r="C71" s="27">
        <v>44255</v>
      </c>
      <c r="D71" s="31">
        <v>1.6E-2</v>
      </c>
      <c r="E71" s="25">
        <v>0</v>
      </c>
      <c r="F71" s="25">
        <v>1</v>
      </c>
      <c r="G71" s="25">
        <v>1</v>
      </c>
    </row>
    <row r="72" spans="2:7" x14ac:dyDescent="0.25">
      <c r="B72" s="25">
        <v>1071</v>
      </c>
      <c r="C72" s="27">
        <v>44256</v>
      </c>
      <c r="D72" s="31">
        <v>1.4E-2</v>
      </c>
      <c r="E72" s="25">
        <v>0</v>
      </c>
      <c r="F72" s="25">
        <v>1</v>
      </c>
      <c r="G72" s="25">
        <v>1</v>
      </c>
    </row>
    <row r="73" spans="2:7" x14ac:dyDescent="0.25">
      <c r="B73" s="25">
        <v>1072</v>
      </c>
      <c r="C73" s="27">
        <v>44257</v>
      </c>
      <c r="D73" s="31">
        <v>1.6E-2</v>
      </c>
      <c r="E73" s="25">
        <v>1</v>
      </c>
      <c r="F73" s="25">
        <v>0</v>
      </c>
      <c r="G73" s="25">
        <v>0</v>
      </c>
    </row>
    <row r="74" spans="2:7" x14ac:dyDescent="0.25">
      <c r="B74" s="25">
        <v>1073</v>
      </c>
      <c r="C74" s="27">
        <v>44261</v>
      </c>
      <c r="D74" s="31">
        <v>1.4999999999999999E-2</v>
      </c>
      <c r="E74" s="25">
        <v>0</v>
      </c>
      <c r="F74" s="25">
        <v>1</v>
      </c>
      <c r="G74" s="25">
        <v>1</v>
      </c>
    </row>
    <row r="75" spans="2:7" x14ac:dyDescent="0.25">
      <c r="B75" s="25">
        <v>1074</v>
      </c>
      <c r="C75" s="27">
        <v>44261</v>
      </c>
      <c r="D75" s="31">
        <v>2.4E-2</v>
      </c>
      <c r="E75" s="25">
        <v>0</v>
      </c>
      <c r="F75" s="25">
        <v>0</v>
      </c>
      <c r="G75" s="25">
        <v>0</v>
      </c>
    </row>
    <row r="76" spans="2:7" x14ac:dyDescent="0.25">
      <c r="B76" s="25">
        <v>1075</v>
      </c>
      <c r="C76" s="27">
        <v>44262</v>
      </c>
      <c r="D76" s="31">
        <v>1.7000000000000001E-2</v>
      </c>
      <c r="E76" s="25">
        <v>1</v>
      </c>
      <c r="F76" s="25">
        <v>0</v>
      </c>
      <c r="G76" s="25">
        <v>0</v>
      </c>
    </row>
    <row r="77" spans="2:7" x14ac:dyDescent="0.25">
      <c r="B77" s="25">
        <v>1076</v>
      </c>
      <c r="C77" s="27">
        <v>44263</v>
      </c>
      <c r="D77" s="31">
        <v>1.7000000000000001E-2</v>
      </c>
      <c r="E77" s="25">
        <v>1</v>
      </c>
      <c r="F77" s="25">
        <v>0</v>
      </c>
      <c r="G77" s="25">
        <v>1</v>
      </c>
    </row>
    <row r="78" spans="2:7" x14ac:dyDescent="0.25">
      <c r="B78" s="25">
        <v>1077</v>
      </c>
      <c r="C78" s="27">
        <v>44263</v>
      </c>
      <c r="D78" s="31">
        <v>1.7000000000000001E-2</v>
      </c>
      <c r="E78" s="25">
        <v>0</v>
      </c>
      <c r="F78" s="25">
        <v>1</v>
      </c>
      <c r="G78" s="25">
        <v>1</v>
      </c>
    </row>
    <row r="79" spans="2:7" x14ac:dyDescent="0.25">
      <c r="B79" s="25">
        <v>1078</v>
      </c>
      <c r="C79" s="27">
        <v>44263</v>
      </c>
      <c r="D79" s="31">
        <v>1.6E-2</v>
      </c>
      <c r="E79" s="25">
        <v>1</v>
      </c>
      <c r="F79" s="25">
        <v>0</v>
      </c>
      <c r="G79" s="25">
        <v>1</v>
      </c>
    </row>
    <row r="80" spans="2:7" x14ac:dyDescent="0.25">
      <c r="B80" s="25">
        <v>1079</v>
      </c>
      <c r="C80" s="27">
        <v>44264</v>
      </c>
      <c r="D80" s="31">
        <v>1.7000000000000001E-2</v>
      </c>
      <c r="E80" s="25">
        <v>1</v>
      </c>
      <c r="F80" s="25">
        <v>0</v>
      </c>
      <c r="G80" s="25">
        <v>0</v>
      </c>
    </row>
    <row r="81" spans="2:7" x14ac:dyDescent="0.25">
      <c r="B81" s="25">
        <v>1080</v>
      </c>
      <c r="C81" s="27">
        <v>44265</v>
      </c>
      <c r="D81" s="31">
        <v>0.02</v>
      </c>
      <c r="E81" s="25">
        <v>0</v>
      </c>
      <c r="F81" s="25">
        <v>0</v>
      </c>
      <c r="G81" s="25">
        <v>0</v>
      </c>
    </row>
    <row r="82" spans="2:7" x14ac:dyDescent="0.25">
      <c r="B82" s="25">
        <v>1081</v>
      </c>
      <c r="C82" s="27">
        <v>44265</v>
      </c>
      <c r="D82" s="31">
        <v>2.1000000000000001E-2</v>
      </c>
      <c r="E82" s="25">
        <v>0</v>
      </c>
      <c r="F82" s="25">
        <v>0</v>
      </c>
      <c r="G82" s="25">
        <v>0</v>
      </c>
    </row>
    <row r="83" spans="2:7" x14ac:dyDescent="0.25">
      <c r="B83" s="25">
        <v>1082</v>
      </c>
      <c r="C83" s="27">
        <v>44265</v>
      </c>
      <c r="D83" s="31">
        <v>1.9E-2</v>
      </c>
      <c r="E83" s="25">
        <v>0</v>
      </c>
      <c r="F83" s="25">
        <v>1</v>
      </c>
      <c r="G83" s="25">
        <v>0</v>
      </c>
    </row>
    <row r="84" spans="2:7" x14ac:dyDescent="0.25">
      <c r="B84" s="25">
        <v>1083</v>
      </c>
      <c r="C84" s="27">
        <v>44266</v>
      </c>
      <c r="D84" s="31">
        <v>1.7999999999999999E-2</v>
      </c>
      <c r="E84" s="25">
        <v>0</v>
      </c>
      <c r="F84" s="25">
        <v>0</v>
      </c>
      <c r="G84" s="25">
        <v>1</v>
      </c>
    </row>
    <row r="85" spans="2:7" x14ac:dyDescent="0.25">
      <c r="B85" s="25">
        <v>1084</v>
      </c>
      <c r="C85" s="27">
        <v>44267</v>
      </c>
      <c r="D85" s="31">
        <v>1.2999999999999999E-2</v>
      </c>
      <c r="E85" s="25">
        <v>1</v>
      </c>
      <c r="F85" s="25">
        <v>0</v>
      </c>
      <c r="G85" s="25">
        <v>1</v>
      </c>
    </row>
    <row r="86" spans="2:7" x14ac:dyDescent="0.25">
      <c r="B86" s="25">
        <v>1085</v>
      </c>
      <c r="C86" s="27">
        <v>44268</v>
      </c>
      <c r="D86" s="31">
        <v>0.02</v>
      </c>
      <c r="E86" s="25">
        <v>0</v>
      </c>
      <c r="F86" s="25">
        <v>1</v>
      </c>
      <c r="G86" s="25">
        <v>0</v>
      </c>
    </row>
    <row r="87" spans="2:7" x14ac:dyDescent="0.25">
      <c r="B87" s="25">
        <v>1086</v>
      </c>
      <c r="C87" s="27">
        <v>44269</v>
      </c>
      <c r="D87" s="31">
        <v>1.2E-2</v>
      </c>
      <c r="E87" s="25">
        <v>1</v>
      </c>
      <c r="F87" s="25">
        <v>0</v>
      </c>
      <c r="G87" s="25">
        <v>0</v>
      </c>
    </row>
    <row r="88" spans="2:7" x14ac:dyDescent="0.25">
      <c r="B88" s="25">
        <v>1087</v>
      </c>
      <c r="C88" s="27">
        <v>44269</v>
      </c>
      <c r="D88" s="31">
        <v>1.9E-2</v>
      </c>
      <c r="E88" s="25">
        <v>0</v>
      </c>
      <c r="F88" s="25">
        <v>1</v>
      </c>
      <c r="G88" s="25">
        <v>1</v>
      </c>
    </row>
    <row r="89" spans="2:7" x14ac:dyDescent="0.25">
      <c r="B89" s="25">
        <v>1088</v>
      </c>
      <c r="C89" s="27">
        <v>44270</v>
      </c>
      <c r="D89" s="31">
        <v>1.7000000000000001E-2</v>
      </c>
      <c r="E89" s="25">
        <v>0</v>
      </c>
      <c r="F89" s="25">
        <v>1</v>
      </c>
      <c r="G89" s="25">
        <v>0</v>
      </c>
    </row>
    <row r="90" spans="2:7" x14ac:dyDescent="0.25">
      <c r="B90" s="25">
        <v>1089</v>
      </c>
      <c r="C90" s="27">
        <v>44272</v>
      </c>
      <c r="D90" s="31">
        <v>1.9E-2</v>
      </c>
      <c r="E90" s="25">
        <v>0</v>
      </c>
      <c r="F90" s="25">
        <v>0</v>
      </c>
      <c r="G90" s="25">
        <v>0</v>
      </c>
    </row>
    <row r="91" spans="2:7" x14ac:dyDescent="0.25">
      <c r="B91" s="25">
        <v>1090</v>
      </c>
      <c r="C91" s="27">
        <v>44272</v>
      </c>
      <c r="D91" s="31">
        <v>2.1000000000000001E-2</v>
      </c>
      <c r="E91" s="25">
        <v>0</v>
      </c>
      <c r="F91" s="25">
        <v>1</v>
      </c>
      <c r="G91" s="25">
        <v>1</v>
      </c>
    </row>
    <row r="92" spans="2:7" x14ac:dyDescent="0.25">
      <c r="B92" s="25">
        <v>1091</v>
      </c>
      <c r="C92" s="27">
        <v>44273</v>
      </c>
      <c r="D92" s="31">
        <v>1.7999999999999999E-2</v>
      </c>
      <c r="E92" s="25">
        <v>0</v>
      </c>
      <c r="F92" s="25">
        <v>0</v>
      </c>
      <c r="G92" s="25">
        <v>0</v>
      </c>
    </row>
    <row r="93" spans="2:7" x14ac:dyDescent="0.25">
      <c r="B93" s="25">
        <v>1092</v>
      </c>
      <c r="C93" s="27">
        <v>44274</v>
      </c>
      <c r="D93" s="31">
        <v>1.9E-2</v>
      </c>
      <c r="E93" s="25">
        <v>0</v>
      </c>
      <c r="F93" s="25">
        <v>0</v>
      </c>
      <c r="G93" s="25">
        <v>1</v>
      </c>
    </row>
    <row r="94" spans="2:7" x14ac:dyDescent="0.25">
      <c r="B94" s="25">
        <v>1093</v>
      </c>
      <c r="C94" s="27">
        <v>44274</v>
      </c>
      <c r="D94" s="31">
        <v>1.0999999999999999E-2</v>
      </c>
      <c r="E94" s="25">
        <v>1</v>
      </c>
      <c r="F94" s="25">
        <v>0</v>
      </c>
      <c r="G94" s="25">
        <v>0</v>
      </c>
    </row>
    <row r="95" spans="2:7" x14ac:dyDescent="0.25">
      <c r="B95" s="25">
        <v>1094</v>
      </c>
      <c r="C95" s="27">
        <v>44275</v>
      </c>
      <c r="D95" s="31">
        <v>1.2E-2</v>
      </c>
      <c r="E95" s="25">
        <v>1</v>
      </c>
      <c r="F95" s="25">
        <v>0</v>
      </c>
      <c r="G95" s="25">
        <v>0</v>
      </c>
    </row>
    <row r="96" spans="2:7" x14ac:dyDescent="0.25">
      <c r="B96" s="25">
        <v>1095</v>
      </c>
      <c r="C96" s="27">
        <v>44278</v>
      </c>
      <c r="D96" s="31">
        <v>1.6E-2</v>
      </c>
      <c r="E96" s="25">
        <v>0</v>
      </c>
      <c r="F96" s="25">
        <v>1</v>
      </c>
      <c r="G96" s="25">
        <v>1</v>
      </c>
    </row>
    <row r="97" spans="2:7" x14ac:dyDescent="0.25">
      <c r="B97" s="25">
        <v>1096</v>
      </c>
      <c r="C97" s="27">
        <v>44278</v>
      </c>
      <c r="D97" s="31">
        <v>1.9E-2</v>
      </c>
      <c r="E97" s="25">
        <v>0</v>
      </c>
      <c r="F97" s="25">
        <v>1</v>
      </c>
      <c r="G97" s="25">
        <v>1</v>
      </c>
    </row>
    <row r="98" spans="2:7" x14ac:dyDescent="0.25">
      <c r="B98" s="25">
        <v>1097</v>
      </c>
      <c r="C98" s="27">
        <v>44279</v>
      </c>
      <c r="D98" s="31">
        <v>1.4E-2</v>
      </c>
      <c r="E98" s="25">
        <v>1</v>
      </c>
      <c r="F98" s="25">
        <v>0</v>
      </c>
      <c r="G98" s="25">
        <v>1</v>
      </c>
    </row>
    <row r="99" spans="2:7" x14ac:dyDescent="0.25">
      <c r="B99" s="25">
        <v>1098</v>
      </c>
      <c r="C99" s="27">
        <v>44280</v>
      </c>
      <c r="D99" s="31">
        <v>1.7999999999999999E-2</v>
      </c>
      <c r="E99" s="25">
        <v>0</v>
      </c>
      <c r="F99" s="25">
        <v>0</v>
      </c>
      <c r="G99" s="25">
        <v>1</v>
      </c>
    </row>
    <row r="100" spans="2:7" x14ac:dyDescent="0.25">
      <c r="B100" s="25">
        <v>1099</v>
      </c>
      <c r="C100" s="27">
        <v>44280</v>
      </c>
      <c r="D100" s="31">
        <v>0.02</v>
      </c>
      <c r="E100" s="25">
        <v>0</v>
      </c>
      <c r="F100" s="25">
        <v>0</v>
      </c>
      <c r="G100" s="25">
        <v>1</v>
      </c>
    </row>
    <row r="101" spans="2:7" x14ac:dyDescent="0.25">
      <c r="B101" s="25">
        <v>1100</v>
      </c>
      <c r="C101" s="27">
        <v>44282</v>
      </c>
      <c r="D101" s="31">
        <v>1.7000000000000001E-2</v>
      </c>
      <c r="E101" s="25">
        <v>0</v>
      </c>
      <c r="F101" s="25">
        <v>1</v>
      </c>
      <c r="G101" s="25">
        <v>0</v>
      </c>
    </row>
    <row r="102" spans="2:7" x14ac:dyDescent="0.25">
      <c r="B102" s="25">
        <v>1101</v>
      </c>
      <c r="C102" s="27">
        <v>44283</v>
      </c>
      <c r="D102" s="31">
        <v>2.1000000000000001E-2</v>
      </c>
      <c r="E102" s="25">
        <v>0</v>
      </c>
      <c r="F102" s="25">
        <v>0</v>
      </c>
      <c r="G102" s="25">
        <v>0</v>
      </c>
    </row>
    <row r="103" spans="2:7" x14ac:dyDescent="0.25">
      <c r="B103" s="25">
        <v>1102</v>
      </c>
      <c r="C103" s="27">
        <v>44283</v>
      </c>
      <c r="D103" s="31">
        <v>1.4999999999999999E-2</v>
      </c>
      <c r="E103" s="25">
        <v>1</v>
      </c>
      <c r="F103" s="25">
        <v>0</v>
      </c>
      <c r="G103" s="25">
        <v>1</v>
      </c>
    </row>
    <row r="104" spans="2:7" x14ac:dyDescent="0.25">
      <c r="B104" s="25">
        <v>1103</v>
      </c>
      <c r="C104" s="27">
        <v>44284</v>
      </c>
      <c r="D104" s="31">
        <v>0.02</v>
      </c>
      <c r="E104" s="25">
        <v>0</v>
      </c>
      <c r="F104" s="25">
        <v>0</v>
      </c>
      <c r="G104" s="25">
        <v>1</v>
      </c>
    </row>
    <row r="105" spans="2:7" x14ac:dyDescent="0.25">
      <c r="B105" s="25">
        <v>1104</v>
      </c>
      <c r="C105" s="27">
        <v>44284</v>
      </c>
      <c r="D105" s="31">
        <v>2.1999999999999999E-2</v>
      </c>
      <c r="E105" s="25">
        <v>0</v>
      </c>
      <c r="F105" s="25">
        <v>0</v>
      </c>
      <c r="G105" s="25">
        <v>0</v>
      </c>
    </row>
    <row r="106" spans="2:7" x14ac:dyDescent="0.25">
      <c r="B106" s="25">
        <v>1105</v>
      </c>
      <c r="C106" s="27">
        <v>44285</v>
      </c>
      <c r="D106" s="31">
        <v>1.7000000000000001E-2</v>
      </c>
      <c r="E106" s="25">
        <v>1</v>
      </c>
      <c r="F106" s="25">
        <v>0</v>
      </c>
      <c r="G106" s="25">
        <v>1</v>
      </c>
    </row>
    <row r="107" spans="2:7" x14ac:dyDescent="0.25">
      <c r="B107" s="25">
        <v>1106</v>
      </c>
      <c r="C107" s="27">
        <v>44286</v>
      </c>
      <c r="D107" s="31">
        <v>2.1000000000000001E-2</v>
      </c>
      <c r="E107" s="25">
        <v>0</v>
      </c>
      <c r="F107" s="25">
        <v>1</v>
      </c>
      <c r="G107" s="25">
        <v>0</v>
      </c>
    </row>
    <row r="108" spans="2:7" x14ac:dyDescent="0.25">
      <c r="B108" s="25">
        <v>1107</v>
      </c>
      <c r="C108" s="27">
        <v>44286</v>
      </c>
      <c r="D108" s="31">
        <v>1.9E-2</v>
      </c>
      <c r="E108" s="25">
        <v>0</v>
      </c>
      <c r="F108" s="25">
        <v>0</v>
      </c>
      <c r="G108" s="25">
        <v>1</v>
      </c>
    </row>
    <row r="109" spans="2:7" x14ac:dyDescent="0.25">
      <c r="B109" s="25">
        <v>1108</v>
      </c>
      <c r="C109" s="27">
        <v>44287</v>
      </c>
      <c r="D109" s="31">
        <v>2.1999999999999999E-2</v>
      </c>
      <c r="E109" s="25">
        <v>0</v>
      </c>
      <c r="F109" s="25">
        <v>0</v>
      </c>
      <c r="G109" s="25">
        <v>0</v>
      </c>
    </row>
    <row r="110" spans="2:7" x14ac:dyDescent="0.25">
      <c r="B110" s="25">
        <v>1109</v>
      </c>
      <c r="C110" s="27">
        <v>44287</v>
      </c>
      <c r="D110" s="31">
        <v>1.9E-2</v>
      </c>
      <c r="E110" s="25">
        <v>0</v>
      </c>
      <c r="F110" s="25">
        <v>1</v>
      </c>
      <c r="G110" s="25">
        <v>1</v>
      </c>
    </row>
    <row r="111" spans="2:7" x14ac:dyDescent="0.25">
      <c r="B111" s="25">
        <v>1110</v>
      </c>
      <c r="C111" s="27">
        <v>44288</v>
      </c>
      <c r="D111" s="31">
        <v>1.2E-2</v>
      </c>
      <c r="E111" s="25">
        <v>1</v>
      </c>
      <c r="F111" s="25">
        <v>0</v>
      </c>
      <c r="G111" s="25">
        <v>0</v>
      </c>
    </row>
    <row r="112" spans="2:7" x14ac:dyDescent="0.25">
      <c r="B112" s="25">
        <v>1111</v>
      </c>
      <c r="C112" s="27">
        <v>44288</v>
      </c>
      <c r="D112" s="31">
        <v>0.02</v>
      </c>
      <c r="E112" s="25">
        <v>0</v>
      </c>
      <c r="F112" s="25">
        <v>1</v>
      </c>
      <c r="G112" s="25">
        <v>0</v>
      </c>
    </row>
    <row r="113" spans="2:7" x14ac:dyDescent="0.25">
      <c r="B113" s="25">
        <v>1112</v>
      </c>
      <c r="C113" s="27">
        <v>44289</v>
      </c>
      <c r="D113" s="31">
        <v>1.7000000000000001E-2</v>
      </c>
      <c r="E113" s="25">
        <v>1</v>
      </c>
      <c r="F113" s="25">
        <v>0</v>
      </c>
      <c r="G113" s="25">
        <v>1</v>
      </c>
    </row>
    <row r="114" spans="2:7" x14ac:dyDescent="0.25">
      <c r="B114" s="25">
        <v>1113</v>
      </c>
      <c r="C114" s="27">
        <v>44289</v>
      </c>
      <c r="D114" s="31">
        <v>1.4999999999999999E-2</v>
      </c>
      <c r="E114" s="25">
        <v>1</v>
      </c>
      <c r="F114" s="25">
        <v>0</v>
      </c>
      <c r="G114" s="25">
        <v>0</v>
      </c>
    </row>
    <row r="115" spans="2:7" x14ac:dyDescent="0.25">
      <c r="B115" s="25">
        <v>1114</v>
      </c>
      <c r="C115" s="27">
        <v>44290</v>
      </c>
      <c r="D115" s="31">
        <v>1.2999999999999999E-2</v>
      </c>
      <c r="E115" s="25">
        <v>1</v>
      </c>
      <c r="F115" s="25">
        <v>0</v>
      </c>
      <c r="G115" s="25">
        <v>0</v>
      </c>
    </row>
    <row r="116" spans="2:7" x14ac:dyDescent="0.25">
      <c r="B116" s="25">
        <v>1115</v>
      </c>
      <c r="C116" s="27">
        <v>44291</v>
      </c>
      <c r="D116" s="31">
        <v>1.4E-2</v>
      </c>
      <c r="E116" s="25">
        <v>0</v>
      </c>
      <c r="F116" s="25">
        <v>1</v>
      </c>
      <c r="G116" s="25">
        <v>0</v>
      </c>
    </row>
    <row r="117" spans="2:7" x14ac:dyDescent="0.25">
      <c r="B117" s="25">
        <v>1116</v>
      </c>
      <c r="C117" s="27">
        <v>44291</v>
      </c>
      <c r="D117" s="31">
        <v>0.02</v>
      </c>
      <c r="E117" s="25">
        <v>0</v>
      </c>
      <c r="F117" s="25">
        <v>1</v>
      </c>
      <c r="G117" s="25">
        <v>0</v>
      </c>
    </row>
    <row r="118" spans="2:7" x14ac:dyDescent="0.25">
      <c r="B118" s="25">
        <v>1117</v>
      </c>
      <c r="C118" s="27">
        <v>44292</v>
      </c>
      <c r="D118" s="31">
        <v>1.0999999999999999E-2</v>
      </c>
      <c r="E118" s="25">
        <v>1</v>
      </c>
      <c r="F118" s="25">
        <v>0</v>
      </c>
      <c r="G118" s="25">
        <v>0</v>
      </c>
    </row>
    <row r="119" spans="2:7" x14ac:dyDescent="0.25">
      <c r="B119" s="25">
        <v>1118</v>
      </c>
      <c r="C119" s="27">
        <v>44293</v>
      </c>
      <c r="D119" s="31">
        <v>2.4E-2</v>
      </c>
      <c r="E119" s="25">
        <v>0</v>
      </c>
      <c r="F119" s="25">
        <v>0</v>
      </c>
      <c r="G119" s="25">
        <v>1</v>
      </c>
    </row>
    <row r="120" spans="2:7" x14ac:dyDescent="0.25">
      <c r="B120" s="25">
        <v>1119</v>
      </c>
      <c r="C120" s="27">
        <v>44293</v>
      </c>
      <c r="D120" s="31">
        <v>1.4E-2</v>
      </c>
      <c r="E120" s="25">
        <v>1</v>
      </c>
      <c r="F120" s="25">
        <v>0</v>
      </c>
      <c r="G120" s="25">
        <v>0</v>
      </c>
    </row>
    <row r="121" spans="2:7" x14ac:dyDescent="0.25">
      <c r="B121" s="25">
        <v>1120</v>
      </c>
      <c r="C121" s="27">
        <v>44293</v>
      </c>
      <c r="D121" s="31">
        <v>1.7999999999999999E-2</v>
      </c>
      <c r="E121" s="25">
        <v>0</v>
      </c>
      <c r="F121" s="25">
        <v>1</v>
      </c>
      <c r="G121" s="25">
        <v>0</v>
      </c>
    </row>
    <row r="122" spans="2:7" x14ac:dyDescent="0.25">
      <c r="B122" s="25">
        <v>1121</v>
      </c>
      <c r="C122" s="27">
        <v>44293</v>
      </c>
      <c r="D122" s="31">
        <v>2.1999999999999999E-2</v>
      </c>
      <c r="E122" s="25">
        <v>0</v>
      </c>
      <c r="F122" s="25">
        <v>0</v>
      </c>
      <c r="G122" s="25">
        <v>1</v>
      </c>
    </row>
    <row r="123" spans="2:7" x14ac:dyDescent="0.25">
      <c r="B123" s="25">
        <v>1122</v>
      </c>
      <c r="C123" s="27">
        <v>44295</v>
      </c>
      <c r="D123" s="31">
        <v>1.4E-2</v>
      </c>
      <c r="E123" s="25">
        <v>1</v>
      </c>
      <c r="F123" s="25">
        <v>0</v>
      </c>
      <c r="G123" s="25">
        <v>0</v>
      </c>
    </row>
    <row r="124" spans="2:7" x14ac:dyDescent="0.25">
      <c r="B124" s="25">
        <v>1123</v>
      </c>
      <c r="C124" s="27">
        <v>44296</v>
      </c>
      <c r="D124" s="31">
        <v>1.2999999999999999E-2</v>
      </c>
      <c r="E124" s="25">
        <v>1</v>
      </c>
      <c r="F124" s="25">
        <v>0</v>
      </c>
      <c r="G124" s="25">
        <v>1</v>
      </c>
    </row>
    <row r="125" spans="2:7" x14ac:dyDescent="0.25">
      <c r="B125" s="25">
        <v>1124</v>
      </c>
      <c r="C125" s="27">
        <v>44297</v>
      </c>
      <c r="D125" s="31">
        <v>1.4E-2</v>
      </c>
      <c r="E125" s="25">
        <v>1</v>
      </c>
      <c r="F125" s="25">
        <v>0</v>
      </c>
      <c r="G125" s="25">
        <v>0</v>
      </c>
    </row>
    <row r="126" spans="2:7" x14ac:dyDescent="0.25">
      <c r="B126" s="25">
        <v>1125</v>
      </c>
      <c r="C126" s="27">
        <v>44298</v>
      </c>
      <c r="D126" s="31">
        <v>1.4E-2</v>
      </c>
      <c r="E126" s="25">
        <v>0</v>
      </c>
      <c r="F126" s="25">
        <v>1</v>
      </c>
      <c r="G126" s="25">
        <v>1</v>
      </c>
    </row>
    <row r="127" spans="2:7" x14ac:dyDescent="0.25">
      <c r="B127" s="25">
        <v>1126</v>
      </c>
      <c r="C127" s="27">
        <v>44299</v>
      </c>
      <c r="D127" s="31">
        <v>0.02</v>
      </c>
      <c r="E127" s="25">
        <v>0</v>
      </c>
      <c r="F127" s="25">
        <v>0</v>
      </c>
      <c r="G127" s="25">
        <v>0</v>
      </c>
    </row>
    <row r="128" spans="2:7" x14ac:dyDescent="0.25">
      <c r="B128" s="25">
        <v>1127</v>
      </c>
      <c r="C128" s="27">
        <v>44300</v>
      </c>
      <c r="D128" s="31">
        <v>0.02</v>
      </c>
      <c r="E128" s="25">
        <v>0</v>
      </c>
      <c r="F128" s="25">
        <v>1</v>
      </c>
      <c r="G128" s="25">
        <v>0</v>
      </c>
    </row>
    <row r="129" spans="2:7" x14ac:dyDescent="0.25">
      <c r="B129" s="25">
        <v>1128</v>
      </c>
      <c r="C129" s="27">
        <v>44302</v>
      </c>
      <c r="D129" s="31">
        <v>1.9E-2</v>
      </c>
      <c r="E129" s="25">
        <v>0</v>
      </c>
      <c r="F129" s="25">
        <v>1</v>
      </c>
      <c r="G129" s="25">
        <v>0</v>
      </c>
    </row>
    <row r="130" spans="2:7" x14ac:dyDescent="0.25">
      <c r="B130" s="25">
        <v>1129</v>
      </c>
      <c r="C130" s="27">
        <v>44302</v>
      </c>
      <c r="D130" s="31">
        <v>1.7000000000000001E-2</v>
      </c>
      <c r="E130" s="25">
        <v>1</v>
      </c>
      <c r="F130" s="25">
        <v>0</v>
      </c>
      <c r="G130" s="25">
        <v>1</v>
      </c>
    </row>
    <row r="131" spans="2:7" x14ac:dyDescent="0.25">
      <c r="B131" s="25">
        <v>1130</v>
      </c>
      <c r="C131" s="27">
        <v>44302</v>
      </c>
      <c r="D131" s="31">
        <v>0.01</v>
      </c>
      <c r="E131" s="25">
        <v>1</v>
      </c>
      <c r="F131" s="25">
        <v>0</v>
      </c>
      <c r="G131" s="25">
        <v>0</v>
      </c>
    </row>
    <row r="132" spans="2:7" x14ac:dyDescent="0.25">
      <c r="B132" s="25">
        <v>1131</v>
      </c>
      <c r="C132" s="27">
        <v>44303</v>
      </c>
      <c r="D132" s="31">
        <v>1.4E-2</v>
      </c>
      <c r="E132" s="25">
        <v>1</v>
      </c>
      <c r="F132" s="25">
        <v>0</v>
      </c>
      <c r="G132" s="25">
        <v>1</v>
      </c>
    </row>
    <row r="133" spans="2:7" x14ac:dyDescent="0.25">
      <c r="B133" s="25">
        <v>1132</v>
      </c>
      <c r="C133" s="27">
        <v>44304</v>
      </c>
      <c r="D133" s="31">
        <v>1.7000000000000001E-2</v>
      </c>
      <c r="E133" s="25">
        <v>1</v>
      </c>
      <c r="F133" s="25">
        <v>0</v>
      </c>
      <c r="G133" s="25">
        <v>1</v>
      </c>
    </row>
    <row r="134" spans="2:7" x14ac:dyDescent="0.25">
      <c r="B134" s="25">
        <v>1133</v>
      </c>
      <c r="C134" s="27">
        <v>44304</v>
      </c>
      <c r="D134" s="31">
        <v>2.3E-2</v>
      </c>
      <c r="E134" s="25">
        <v>0</v>
      </c>
      <c r="F134" s="25">
        <v>0</v>
      </c>
      <c r="G134" s="25">
        <v>1</v>
      </c>
    </row>
    <row r="135" spans="2:7" x14ac:dyDescent="0.25">
      <c r="B135" s="25">
        <v>1134</v>
      </c>
      <c r="C135" s="27">
        <v>44305</v>
      </c>
      <c r="D135" s="31">
        <v>1.7000000000000001E-2</v>
      </c>
      <c r="E135" s="25">
        <v>0</v>
      </c>
      <c r="F135" s="25">
        <v>1</v>
      </c>
      <c r="G135" s="25">
        <v>1</v>
      </c>
    </row>
    <row r="136" spans="2:7" x14ac:dyDescent="0.25">
      <c r="B136" s="25">
        <v>1135</v>
      </c>
      <c r="C136" s="27">
        <v>44305</v>
      </c>
      <c r="D136" s="31">
        <v>1.0999999999999999E-2</v>
      </c>
      <c r="E136" s="25">
        <v>1</v>
      </c>
      <c r="F136" s="25">
        <v>0</v>
      </c>
      <c r="G136" s="25">
        <v>0</v>
      </c>
    </row>
    <row r="137" spans="2:7" x14ac:dyDescent="0.25">
      <c r="B137" s="25">
        <v>1136</v>
      </c>
      <c r="C137" s="27">
        <v>44306</v>
      </c>
      <c r="D137" s="31">
        <v>1.4999999999999999E-2</v>
      </c>
      <c r="E137" s="25">
        <v>0</v>
      </c>
      <c r="F137" s="25">
        <v>1</v>
      </c>
      <c r="G137" s="25">
        <v>0</v>
      </c>
    </row>
    <row r="138" spans="2:7" x14ac:dyDescent="0.25">
      <c r="B138" s="25">
        <v>1137</v>
      </c>
      <c r="C138" s="27">
        <v>44306</v>
      </c>
      <c r="D138" s="31">
        <v>1.2E-2</v>
      </c>
      <c r="E138" s="25">
        <v>1</v>
      </c>
      <c r="F138" s="25">
        <v>0</v>
      </c>
      <c r="G138" s="25">
        <v>1</v>
      </c>
    </row>
    <row r="139" spans="2:7" x14ac:dyDescent="0.25">
      <c r="B139" s="25">
        <v>1138</v>
      </c>
      <c r="C139" s="27">
        <v>44307</v>
      </c>
      <c r="D139" s="31">
        <v>1.4E-2</v>
      </c>
      <c r="E139" s="25">
        <v>0</v>
      </c>
      <c r="F139" s="25">
        <v>1</v>
      </c>
      <c r="G139" s="25">
        <v>1</v>
      </c>
    </row>
    <row r="140" spans="2:7" x14ac:dyDescent="0.25">
      <c r="B140" s="25">
        <v>1139</v>
      </c>
      <c r="C140" s="27">
        <v>44307</v>
      </c>
      <c r="D140" s="31">
        <v>0.02</v>
      </c>
      <c r="E140" s="25">
        <v>0</v>
      </c>
      <c r="F140" s="25">
        <v>1</v>
      </c>
      <c r="G140" s="25">
        <v>0</v>
      </c>
    </row>
    <row r="141" spans="2:7" x14ac:dyDescent="0.25">
      <c r="B141" s="25">
        <v>1140</v>
      </c>
      <c r="C141" s="27">
        <v>44307</v>
      </c>
      <c r="D141" s="31">
        <v>2.4E-2</v>
      </c>
      <c r="E141" s="25">
        <v>0</v>
      </c>
      <c r="F141" s="25">
        <v>0</v>
      </c>
      <c r="G141" s="25">
        <v>0</v>
      </c>
    </row>
    <row r="142" spans="2:7" x14ac:dyDescent="0.25">
      <c r="B142" s="25">
        <v>1141</v>
      </c>
      <c r="C142" s="27">
        <v>44308</v>
      </c>
      <c r="D142" s="31">
        <v>1.6E-2</v>
      </c>
      <c r="E142" s="25">
        <v>1</v>
      </c>
      <c r="F142" s="25">
        <v>0</v>
      </c>
      <c r="G142" s="25">
        <v>0</v>
      </c>
    </row>
    <row r="143" spans="2:7" x14ac:dyDescent="0.25">
      <c r="B143" s="25">
        <v>1142</v>
      </c>
      <c r="C143" s="27">
        <v>44309</v>
      </c>
      <c r="D143" s="31">
        <v>1.9E-2</v>
      </c>
      <c r="E143" s="25">
        <v>0</v>
      </c>
      <c r="F143" s="25">
        <v>0</v>
      </c>
      <c r="G143" s="25">
        <v>0</v>
      </c>
    </row>
    <row r="144" spans="2:7" x14ac:dyDescent="0.25">
      <c r="B144" s="25">
        <v>1143</v>
      </c>
      <c r="C144" s="27">
        <v>44309</v>
      </c>
      <c r="D144" s="31">
        <v>1.4E-2</v>
      </c>
      <c r="E144" s="25">
        <v>1</v>
      </c>
      <c r="F144" s="25">
        <v>0</v>
      </c>
      <c r="G144" s="25">
        <v>0</v>
      </c>
    </row>
    <row r="145" spans="2:7" x14ac:dyDescent="0.25">
      <c r="B145" s="25">
        <v>1144</v>
      </c>
      <c r="C145" s="27">
        <v>44309</v>
      </c>
      <c r="D145" s="31">
        <v>2.1999999999999999E-2</v>
      </c>
      <c r="E145" s="25">
        <v>0</v>
      </c>
      <c r="F145" s="25">
        <v>0</v>
      </c>
      <c r="G145" s="25">
        <v>1</v>
      </c>
    </row>
    <row r="146" spans="2:7" x14ac:dyDescent="0.25">
      <c r="B146" s="25">
        <v>1145</v>
      </c>
      <c r="C146" s="27">
        <v>44310</v>
      </c>
      <c r="D146" s="31">
        <v>1.6E-2</v>
      </c>
      <c r="E146" s="25">
        <v>1</v>
      </c>
      <c r="F146" s="25">
        <v>0</v>
      </c>
      <c r="G146" s="25">
        <v>0</v>
      </c>
    </row>
    <row r="147" spans="2:7" x14ac:dyDescent="0.25">
      <c r="B147" s="25">
        <v>1146</v>
      </c>
      <c r="C147" s="27">
        <v>44310</v>
      </c>
      <c r="D147" s="31">
        <v>1.6E-2</v>
      </c>
      <c r="E147" s="25">
        <v>1</v>
      </c>
      <c r="F147" s="25">
        <v>0</v>
      </c>
      <c r="G147" s="25">
        <v>1</v>
      </c>
    </row>
    <row r="148" spans="2:7" x14ac:dyDescent="0.25">
      <c r="B148" s="25">
        <v>1147</v>
      </c>
      <c r="C148" s="27">
        <v>44312</v>
      </c>
      <c r="D148" s="31">
        <v>1.7000000000000001E-2</v>
      </c>
      <c r="E148" s="25">
        <v>0</v>
      </c>
      <c r="F148" s="25">
        <v>1</v>
      </c>
      <c r="G148" s="25">
        <v>0</v>
      </c>
    </row>
    <row r="149" spans="2:7" x14ac:dyDescent="0.25">
      <c r="B149" s="25">
        <v>1148</v>
      </c>
      <c r="C149" s="27">
        <v>44313</v>
      </c>
      <c r="D149" s="31">
        <v>1.7000000000000001E-2</v>
      </c>
      <c r="E149" s="25">
        <v>1</v>
      </c>
      <c r="F149" s="25">
        <v>0</v>
      </c>
      <c r="G149" s="25">
        <v>0</v>
      </c>
    </row>
    <row r="150" spans="2:7" x14ac:dyDescent="0.25">
      <c r="B150" s="25">
        <v>1149</v>
      </c>
      <c r="C150" s="27">
        <v>44313</v>
      </c>
      <c r="D150" s="31">
        <v>0.02</v>
      </c>
      <c r="E150" s="25">
        <v>0</v>
      </c>
      <c r="F150" s="25">
        <v>0</v>
      </c>
      <c r="G150" s="25">
        <v>1</v>
      </c>
    </row>
    <row r="151" spans="2:7" x14ac:dyDescent="0.25">
      <c r="B151" s="25">
        <v>1150</v>
      </c>
      <c r="C151" s="27">
        <v>44314</v>
      </c>
      <c r="D151" s="31">
        <v>2.1000000000000001E-2</v>
      </c>
      <c r="E151" s="25">
        <v>0</v>
      </c>
      <c r="F151" s="25">
        <v>0</v>
      </c>
      <c r="G151" s="25">
        <v>0</v>
      </c>
    </row>
    <row r="152" spans="2:7" x14ac:dyDescent="0.25">
      <c r="B152" s="25">
        <v>1151</v>
      </c>
      <c r="C152" s="27">
        <v>44314</v>
      </c>
      <c r="D152" s="31">
        <v>1.9E-2</v>
      </c>
      <c r="E152" s="25">
        <v>0</v>
      </c>
      <c r="F152" s="25">
        <v>0</v>
      </c>
      <c r="G152" s="25">
        <v>0</v>
      </c>
    </row>
    <row r="153" spans="2:7" x14ac:dyDescent="0.25">
      <c r="B153" s="25">
        <v>1152</v>
      </c>
      <c r="C153" s="27">
        <v>44315</v>
      </c>
      <c r="D153" s="31">
        <v>2.3E-2</v>
      </c>
      <c r="E153" s="25">
        <v>0</v>
      </c>
      <c r="F153" s="25">
        <v>0</v>
      </c>
      <c r="G153" s="25">
        <v>1</v>
      </c>
    </row>
    <row r="154" spans="2:7" x14ac:dyDescent="0.25">
      <c r="B154" s="25">
        <v>1153</v>
      </c>
      <c r="C154" s="27">
        <v>44316</v>
      </c>
      <c r="D154" s="31">
        <v>1.4E-2</v>
      </c>
      <c r="E154" s="25">
        <v>1</v>
      </c>
      <c r="F154" s="25">
        <v>0</v>
      </c>
      <c r="G154" s="25">
        <v>1</v>
      </c>
    </row>
    <row r="155" spans="2:7" x14ac:dyDescent="0.25">
      <c r="B155" s="25">
        <v>1154</v>
      </c>
      <c r="C155" s="27">
        <v>44317</v>
      </c>
      <c r="D155" s="31">
        <v>0.02</v>
      </c>
      <c r="E155" s="25">
        <v>0</v>
      </c>
      <c r="F155" s="25">
        <v>0</v>
      </c>
      <c r="G155" s="25">
        <v>0</v>
      </c>
    </row>
    <row r="156" spans="2:7" x14ac:dyDescent="0.25">
      <c r="B156" s="25">
        <v>1155</v>
      </c>
      <c r="C156" s="27">
        <v>44317</v>
      </c>
      <c r="D156" s="31">
        <v>0.02</v>
      </c>
      <c r="E156" s="25">
        <v>0</v>
      </c>
      <c r="F156" s="25">
        <v>1</v>
      </c>
      <c r="G156" s="25">
        <v>1</v>
      </c>
    </row>
    <row r="157" spans="2:7" x14ac:dyDescent="0.25">
      <c r="B157" s="25">
        <v>1156</v>
      </c>
      <c r="C157" s="27">
        <v>44317</v>
      </c>
      <c r="D157" s="31">
        <v>0.01</v>
      </c>
      <c r="E157" s="25">
        <v>1</v>
      </c>
      <c r="F157" s="25">
        <v>0</v>
      </c>
      <c r="G157" s="25">
        <v>0</v>
      </c>
    </row>
    <row r="158" spans="2:7" x14ac:dyDescent="0.25">
      <c r="B158" s="25">
        <v>1157</v>
      </c>
      <c r="C158" s="27">
        <v>44317</v>
      </c>
      <c r="D158" s="31">
        <v>1.2E-2</v>
      </c>
      <c r="E158" s="25">
        <v>1</v>
      </c>
      <c r="F158" s="25">
        <v>0</v>
      </c>
      <c r="G158" s="25">
        <v>1</v>
      </c>
    </row>
    <row r="159" spans="2:7" x14ac:dyDescent="0.25">
      <c r="B159" s="25">
        <v>1158</v>
      </c>
      <c r="C159" s="27">
        <v>44318</v>
      </c>
      <c r="D159" s="31">
        <v>0.02</v>
      </c>
      <c r="E159" s="25">
        <v>0</v>
      </c>
      <c r="F159" s="25">
        <v>0</v>
      </c>
      <c r="G159" s="25">
        <v>0</v>
      </c>
    </row>
    <row r="160" spans="2:7" x14ac:dyDescent="0.25">
      <c r="B160" s="25">
        <v>1159</v>
      </c>
      <c r="C160" s="27">
        <v>44318</v>
      </c>
      <c r="D160" s="31">
        <v>1.2E-2</v>
      </c>
      <c r="E160" s="25">
        <v>1</v>
      </c>
      <c r="F160" s="25">
        <v>0</v>
      </c>
      <c r="G160" s="25">
        <v>1</v>
      </c>
    </row>
    <row r="161" spans="2:7" x14ac:dyDescent="0.25">
      <c r="B161" s="25">
        <v>1160</v>
      </c>
      <c r="C161" s="27">
        <v>44319</v>
      </c>
      <c r="D161" s="31">
        <v>1.4999999999999999E-2</v>
      </c>
      <c r="E161" s="25">
        <v>1</v>
      </c>
      <c r="F161" s="25">
        <v>0</v>
      </c>
      <c r="G161" s="25">
        <v>1</v>
      </c>
    </row>
    <row r="162" spans="2:7" x14ac:dyDescent="0.25">
      <c r="B162" s="25">
        <v>1161</v>
      </c>
      <c r="C162" s="27">
        <v>44320</v>
      </c>
      <c r="D162" s="31">
        <v>0.02</v>
      </c>
      <c r="E162" s="25">
        <v>0</v>
      </c>
      <c r="F162" s="25">
        <v>0</v>
      </c>
      <c r="G162" s="25">
        <v>1</v>
      </c>
    </row>
    <row r="163" spans="2:7" x14ac:dyDescent="0.25">
      <c r="B163" s="25">
        <v>1162</v>
      </c>
      <c r="C163" s="27">
        <v>44320</v>
      </c>
      <c r="D163" s="31">
        <v>1.6E-2</v>
      </c>
      <c r="E163" s="25">
        <v>0</v>
      </c>
      <c r="F163" s="25">
        <v>1</v>
      </c>
      <c r="G163" s="25">
        <v>0</v>
      </c>
    </row>
    <row r="164" spans="2:7" x14ac:dyDescent="0.25">
      <c r="B164" s="25">
        <v>1163</v>
      </c>
      <c r="C164" s="27">
        <v>44320</v>
      </c>
      <c r="D164" s="31">
        <v>1.4E-2</v>
      </c>
      <c r="E164" s="25">
        <v>0</v>
      </c>
      <c r="F164" s="25">
        <v>1</v>
      </c>
      <c r="G164" s="25">
        <v>1</v>
      </c>
    </row>
    <row r="165" spans="2:7" x14ac:dyDescent="0.25">
      <c r="B165" s="25">
        <v>1164</v>
      </c>
      <c r="C165" s="27">
        <v>44321</v>
      </c>
      <c r="D165" s="31">
        <v>0.02</v>
      </c>
      <c r="E165" s="25">
        <v>0</v>
      </c>
      <c r="F165" s="25">
        <v>0</v>
      </c>
      <c r="G165" s="25">
        <v>1</v>
      </c>
    </row>
    <row r="166" spans="2:7" x14ac:dyDescent="0.25">
      <c r="B166" s="25">
        <v>1165</v>
      </c>
      <c r="C166" s="27">
        <v>44321</v>
      </c>
      <c r="D166" s="31">
        <v>1.4999999999999999E-2</v>
      </c>
      <c r="E166" s="25">
        <v>0</v>
      </c>
      <c r="F166" s="25">
        <v>1</v>
      </c>
      <c r="G166" s="25">
        <v>0</v>
      </c>
    </row>
    <row r="167" spans="2:7" x14ac:dyDescent="0.25">
      <c r="B167" s="25">
        <v>1166</v>
      </c>
      <c r="C167" s="27">
        <v>44321</v>
      </c>
      <c r="D167" s="31">
        <v>1.7999999999999999E-2</v>
      </c>
      <c r="E167" s="25">
        <v>0</v>
      </c>
      <c r="F167" s="25">
        <v>1</v>
      </c>
      <c r="G167" s="25">
        <v>0</v>
      </c>
    </row>
    <row r="168" spans="2:7" x14ac:dyDescent="0.25">
      <c r="B168" s="25">
        <v>1167</v>
      </c>
      <c r="C168" s="27">
        <v>44322</v>
      </c>
      <c r="D168" s="31">
        <v>1.4E-2</v>
      </c>
      <c r="E168" s="25">
        <v>1</v>
      </c>
      <c r="F168" s="25">
        <v>0</v>
      </c>
      <c r="G168" s="25">
        <v>1</v>
      </c>
    </row>
    <row r="169" spans="2:7" x14ac:dyDescent="0.25">
      <c r="B169" s="25">
        <v>1168</v>
      </c>
      <c r="C169" s="27">
        <v>44322</v>
      </c>
      <c r="D169" s="31">
        <v>2.1000000000000001E-2</v>
      </c>
      <c r="E169" s="25">
        <v>0</v>
      </c>
      <c r="F169" s="25">
        <v>0</v>
      </c>
      <c r="G169" s="25">
        <v>0</v>
      </c>
    </row>
    <row r="170" spans="2:7" x14ac:dyDescent="0.25">
      <c r="B170" s="25">
        <v>1169</v>
      </c>
      <c r="C170" s="27">
        <v>44322</v>
      </c>
      <c r="D170" s="31">
        <v>1.2999999999999999E-2</v>
      </c>
      <c r="E170" s="25">
        <v>1</v>
      </c>
      <c r="F170" s="25">
        <v>0</v>
      </c>
      <c r="G170" s="25">
        <v>0</v>
      </c>
    </row>
    <row r="171" spans="2:7" x14ac:dyDescent="0.25">
      <c r="B171" s="25">
        <v>1170</v>
      </c>
      <c r="C171" s="27">
        <v>44325</v>
      </c>
      <c r="D171" s="31">
        <v>1.2E-2</v>
      </c>
      <c r="E171" s="25">
        <v>1</v>
      </c>
      <c r="F171" s="25">
        <v>0</v>
      </c>
      <c r="G171" s="25">
        <v>0</v>
      </c>
    </row>
    <row r="172" spans="2:7" x14ac:dyDescent="0.25">
      <c r="B172" s="25">
        <v>1171</v>
      </c>
      <c r="C172" s="27">
        <v>44325</v>
      </c>
      <c r="D172" s="31">
        <v>2.5000000000000001E-2</v>
      </c>
      <c r="E172" s="25">
        <v>0</v>
      </c>
      <c r="F172" s="25">
        <v>0</v>
      </c>
      <c r="G172" s="25">
        <v>1</v>
      </c>
    </row>
    <row r="173" spans="2:7" x14ac:dyDescent="0.25">
      <c r="B173" s="25">
        <v>1172</v>
      </c>
      <c r="C173" s="27">
        <v>44327</v>
      </c>
      <c r="D173" s="31">
        <v>0.02</v>
      </c>
      <c r="E173" s="25">
        <v>0</v>
      </c>
      <c r="F173" s="25">
        <v>1</v>
      </c>
      <c r="G173" s="25">
        <v>1</v>
      </c>
    </row>
    <row r="174" spans="2:7" x14ac:dyDescent="0.25">
      <c r="B174" s="25">
        <v>1173</v>
      </c>
      <c r="C174" s="27">
        <v>44328</v>
      </c>
      <c r="D174" s="31">
        <v>2.1000000000000001E-2</v>
      </c>
      <c r="E174" s="25">
        <v>0</v>
      </c>
      <c r="F174" s="25">
        <v>1</v>
      </c>
      <c r="G174" s="25">
        <v>0</v>
      </c>
    </row>
    <row r="175" spans="2:7" x14ac:dyDescent="0.25">
      <c r="B175" s="25">
        <v>1174</v>
      </c>
      <c r="C175" s="27">
        <v>44328</v>
      </c>
      <c r="D175" s="31">
        <v>1.7000000000000001E-2</v>
      </c>
      <c r="E175" s="25">
        <v>1</v>
      </c>
      <c r="F175" s="25">
        <v>0</v>
      </c>
      <c r="G175" s="25">
        <v>1</v>
      </c>
    </row>
    <row r="176" spans="2:7" x14ac:dyDescent="0.25">
      <c r="B176" s="25">
        <v>1175</v>
      </c>
      <c r="C176" s="27">
        <v>44328</v>
      </c>
      <c r="D176" s="31">
        <v>2.4E-2</v>
      </c>
      <c r="E176" s="25">
        <v>0</v>
      </c>
      <c r="F176" s="25">
        <v>0</v>
      </c>
      <c r="G176" s="25">
        <v>0</v>
      </c>
    </row>
    <row r="177" spans="2:7" x14ac:dyDescent="0.25">
      <c r="B177" s="25">
        <v>1176</v>
      </c>
      <c r="C177" s="27">
        <v>44328</v>
      </c>
      <c r="D177" s="31">
        <v>1.7999999999999999E-2</v>
      </c>
      <c r="E177" s="25">
        <v>0</v>
      </c>
      <c r="F177" s="25">
        <v>1</v>
      </c>
      <c r="G177" s="25">
        <v>0</v>
      </c>
    </row>
    <row r="178" spans="2:7" x14ac:dyDescent="0.25">
      <c r="B178" s="25">
        <v>1177</v>
      </c>
      <c r="C178" s="27">
        <v>44329</v>
      </c>
      <c r="D178" s="31">
        <v>1.9E-2</v>
      </c>
      <c r="E178" s="25">
        <v>0</v>
      </c>
      <c r="F178" s="25">
        <v>0</v>
      </c>
      <c r="G178" s="25">
        <v>1</v>
      </c>
    </row>
    <row r="179" spans="2:7" x14ac:dyDescent="0.25">
      <c r="B179" s="25">
        <v>1178</v>
      </c>
      <c r="C179" s="27">
        <v>44332</v>
      </c>
      <c r="D179" s="31">
        <v>1.4E-2</v>
      </c>
      <c r="E179" s="25">
        <v>1</v>
      </c>
      <c r="F179" s="25">
        <v>0</v>
      </c>
      <c r="G179" s="25">
        <v>1</v>
      </c>
    </row>
    <row r="180" spans="2:7" x14ac:dyDescent="0.25">
      <c r="B180" s="25">
        <v>1179</v>
      </c>
      <c r="C180" s="27">
        <v>44332</v>
      </c>
      <c r="D180" s="31">
        <v>1.4E-2</v>
      </c>
      <c r="E180" s="25">
        <v>1</v>
      </c>
      <c r="F180" s="25">
        <v>0</v>
      </c>
      <c r="G180" s="25">
        <v>1</v>
      </c>
    </row>
    <row r="181" spans="2:7" x14ac:dyDescent="0.25">
      <c r="B181" s="25">
        <v>1180</v>
      </c>
      <c r="C181" s="27">
        <v>44335</v>
      </c>
      <c r="D181" s="31">
        <v>1.9E-2</v>
      </c>
      <c r="E181" s="25">
        <v>0</v>
      </c>
      <c r="F181" s="25">
        <v>0</v>
      </c>
      <c r="G181" s="25">
        <v>0</v>
      </c>
    </row>
    <row r="182" spans="2:7" x14ac:dyDescent="0.25">
      <c r="B182" s="25">
        <v>1181</v>
      </c>
      <c r="C182" s="27">
        <v>44338</v>
      </c>
      <c r="D182" s="31">
        <v>1.4E-2</v>
      </c>
      <c r="E182" s="25">
        <v>1</v>
      </c>
      <c r="F182" s="25">
        <v>0</v>
      </c>
      <c r="G182" s="25">
        <v>1</v>
      </c>
    </row>
    <row r="183" spans="2:7" x14ac:dyDescent="0.25">
      <c r="B183" s="25">
        <v>1182</v>
      </c>
      <c r="C183" s="27">
        <v>44339</v>
      </c>
      <c r="D183" s="31">
        <v>1.7000000000000001E-2</v>
      </c>
      <c r="E183" s="25">
        <v>1</v>
      </c>
      <c r="F183" s="25">
        <v>0</v>
      </c>
      <c r="G183" s="25">
        <v>0</v>
      </c>
    </row>
    <row r="184" spans="2:7" x14ac:dyDescent="0.25">
      <c r="B184" s="25">
        <v>1183</v>
      </c>
      <c r="C184" s="27">
        <v>44339</v>
      </c>
      <c r="D184" s="31">
        <v>1.7000000000000001E-2</v>
      </c>
      <c r="E184" s="25">
        <v>1</v>
      </c>
      <c r="F184" s="25">
        <v>0</v>
      </c>
      <c r="G184" s="25">
        <v>1</v>
      </c>
    </row>
    <row r="185" spans="2:7" x14ac:dyDescent="0.25">
      <c r="B185" s="25">
        <v>1184</v>
      </c>
      <c r="C185" s="27">
        <v>44340</v>
      </c>
      <c r="D185" s="31">
        <v>1.6E-2</v>
      </c>
      <c r="E185" s="25">
        <v>0</v>
      </c>
      <c r="F185" s="25">
        <v>1</v>
      </c>
      <c r="G185" s="25">
        <v>1</v>
      </c>
    </row>
    <row r="186" spans="2:7" x14ac:dyDescent="0.25">
      <c r="B186" s="25">
        <v>1185</v>
      </c>
      <c r="C186" s="27">
        <v>44341</v>
      </c>
      <c r="D186" s="31">
        <v>1.4E-2</v>
      </c>
      <c r="E186" s="25">
        <v>0</v>
      </c>
      <c r="F186" s="25">
        <v>1</v>
      </c>
      <c r="G186" s="25">
        <v>1</v>
      </c>
    </row>
    <row r="187" spans="2:7" x14ac:dyDescent="0.25">
      <c r="B187" s="25">
        <v>1186</v>
      </c>
      <c r="C187" s="27">
        <v>44341</v>
      </c>
      <c r="D187" s="31">
        <v>1.4999999999999999E-2</v>
      </c>
      <c r="E187" s="25">
        <v>1</v>
      </c>
      <c r="F187" s="25">
        <v>0</v>
      </c>
      <c r="G187" s="25">
        <v>0</v>
      </c>
    </row>
    <row r="188" spans="2:7" x14ac:dyDescent="0.25">
      <c r="B188" s="25">
        <v>1187</v>
      </c>
      <c r="C188" s="27">
        <v>44342</v>
      </c>
      <c r="D188" s="31">
        <v>1.7999999999999999E-2</v>
      </c>
      <c r="E188" s="25">
        <v>0</v>
      </c>
      <c r="F188" s="25">
        <v>0</v>
      </c>
      <c r="G188" s="25">
        <v>1</v>
      </c>
    </row>
    <row r="189" spans="2:7" x14ac:dyDescent="0.25">
      <c r="B189" s="25">
        <v>1188</v>
      </c>
      <c r="C189" s="27">
        <v>44342</v>
      </c>
      <c r="D189" s="31">
        <v>1.7999999999999999E-2</v>
      </c>
      <c r="E189" s="25">
        <v>0</v>
      </c>
      <c r="F189" s="25">
        <v>1</v>
      </c>
      <c r="G189" s="25">
        <v>0</v>
      </c>
    </row>
    <row r="190" spans="2:7" x14ac:dyDescent="0.25">
      <c r="B190" s="25">
        <v>1189</v>
      </c>
      <c r="C190" s="27">
        <v>44343</v>
      </c>
      <c r="D190" s="31">
        <v>2.1000000000000001E-2</v>
      </c>
      <c r="E190" s="25">
        <v>0</v>
      </c>
      <c r="F190" s="25">
        <v>1</v>
      </c>
      <c r="G190" s="25">
        <v>1</v>
      </c>
    </row>
    <row r="191" spans="2:7" x14ac:dyDescent="0.25">
      <c r="B191" s="25">
        <v>1190</v>
      </c>
      <c r="C191" s="27">
        <v>44343</v>
      </c>
      <c r="D191" s="31">
        <v>1.9E-2</v>
      </c>
      <c r="E191" s="25">
        <v>0</v>
      </c>
      <c r="F191" s="25">
        <v>1</v>
      </c>
      <c r="G191" s="25">
        <v>0</v>
      </c>
    </row>
    <row r="192" spans="2:7" x14ac:dyDescent="0.25">
      <c r="B192" s="25">
        <v>1191</v>
      </c>
      <c r="C192" s="27">
        <v>44344</v>
      </c>
      <c r="D192" s="31">
        <v>1.7999999999999999E-2</v>
      </c>
      <c r="E192" s="25">
        <v>0</v>
      </c>
      <c r="F192" s="25">
        <v>1</v>
      </c>
      <c r="G192" s="25">
        <v>1</v>
      </c>
    </row>
    <row r="193" spans="2:7" x14ac:dyDescent="0.25">
      <c r="B193" s="25">
        <v>1192</v>
      </c>
      <c r="C193" s="27">
        <v>44347</v>
      </c>
      <c r="D193" s="31">
        <v>2.1000000000000001E-2</v>
      </c>
      <c r="E193" s="25">
        <v>0</v>
      </c>
      <c r="F193" s="25">
        <v>0</v>
      </c>
      <c r="G193" s="25">
        <v>0</v>
      </c>
    </row>
    <row r="194" spans="2:7" x14ac:dyDescent="0.25">
      <c r="B194" s="25">
        <v>1193</v>
      </c>
      <c r="C194" s="27">
        <v>44348</v>
      </c>
      <c r="D194" s="31">
        <v>2.4E-2</v>
      </c>
      <c r="E194" s="25">
        <v>0</v>
      </c>
      <c r="F194" s="25">
        <v>0</v>
      </c>
      <c r="G194" s="25">
        <v>1</v>
      </c>
    </row>
    <row r="195" spans="2:7" x14ac:dyDescent="0.25">
      <c r="B195" s="25">
        <v>1194</v>
      </c>
      <c r="C195" s="27">
        <v>44349</v>
      </c>
      <c r="D195" s="31">
        <v>2.1999999999999999E-2</v>
      </c>
      <c r="E195" s="25">
        <v>0</v>
      </c>
      <c r="F195" s="25">
        <v>0</v>
      </c>
      <c r="G195" s="25">
        <v>1</v>
      </c>
    </row>
    <row r="196" spans="2:7" x14ac:dyDescent="0.25">
      <c r="B196" s="25">
        <v>1195</v>
      </c>
      <c r="C196" s="27">
        <v>44350</v>
      </c>
      <c r="D196" s="31">
        <v>1.4E-2</v>
      </c>
      <c r="E196" s="25">
        <v>0</v>
      </c>
      <c r="F196" s="25">
        <v>1</v>
      </c>
      <c r="G196" s="25">
        <v>1</v>
      </c>
    </row>
    <row r="197" spans="2:7" x14ac:dyDescent="0.25">
      <c r="B197" s="25">
        <v>1196</v>
      </c>
      <c r="C197" s="27">
        <v>44350</v>
      </c>
      <c r="D197" s="31">
        <v>1.4999999999999999E-2</v>
      </c>
      <c r="E197" s="25">
        <v>1</v>
      </c>
      <c r="F197" s="25">
        <v>0</v>
      </c>
      <c r="G197" s="25">
        <v>1</v>
      </c>
    </row>
    <row r="198" spans="2:7" x14ac:dyDescent="0.25">
      <c r="B198" s="25">
        <v>1197</v>
      </c>
      <c r="C198" s="27">
        <v>44350</v>
      </c>
      <c r="D198" s="31">
        <v>1.7999999999999999E-2</v>
      </c>
      <c r="E198" s="25">
        <v>0</v>
      </c>
      <c r="F198" s="25">
        <v>1</v>
      </c>
      <c r="G198" s="25">
        <v>1</v>
      </c>
    </row>
    <row r="199" spans="2:7" x14ac:dyDescent="0.25">
      <c r="B199" s="25">
        <v>1198</v>
      </c>
      <c r="C199" s="27">
        <v>44352</v>
      </c>
      <c r="D199" s="31">
        <v>1.2E-2</v>
      </c>
      <c r="E199" s="25">
        <v>1</v>
      </c>
      <c r="F199" s="25">
        <v>0</v>
      </c>
      <c r="G199" s="25">
        <v>0</v>
      </c>
    </row>
    <row r="200" spans="2:7" x14ac:dyDescent="0.25">
      <c r="B200" s="25">
        <v>1199</v>
      </c>
      <c r="C200" s="27">
        <v>44352</v>
      </c>
      <c r="D200" s="31">
        <v>1.6E-2</v>
      </c>
      <c r="E200" s="25">
        <v>0</v>
      </c>
      <c r="F200" s="25">
        <v>1</v>
      </c>
      <c r="G200" s="25">
        <v>0</v>
      </c>
    </row>
    <row r="201" spans="2:7" x14ac:dyDescent="0.25">
      <c r="B201" s="25">
        <v>1200</v>
      </c>
      <c r="C201" s="27">
        <v>44353</v>
      </c>
      <c r="D201" s="31">
        <v>2.1000000000000001E-2</v>
      </c>
      <c r="E201" s="25">
        <v>0</v>
      </c>
      <c r="F201" s="25">
        <v>1</v>
      </c>
      <c r="G201" s="25">
        <v>1</v>
      </c>
    </row>
    <row r="202" spans="2:7" x14ac:dyDescent="0.25">
      <c r="B202" s="25">
        <v>1201</v>
      </c>
      <c r="C202" s="27">
        <v>44353</v>
      </c>
      <c r="D202" s="31">
        <v>1.2999999999999999E-2</v>
      </c>
      <c r="E202" s="25">
        <v>1</v>
      </c>
      <c r="F202" s="25">
        <v>0</v>
      </c>
      <c r="G202" s="25">
        <v>0</v>
      </c>
    </row>
    <row r="203" spans="2:7" x14ac:dyDescent="0.25">
      <c r="B203" s="25">
        <v>1202</v>
      </c>
      <c r="C203" s="27">
        <v>44353</v>
      </c>
      <c r="D203" s="31">
        <v>2.4E-2</v>
      </c>
      <c r="E203" s="25">
        <v>0</v>
      </c>
      <c r="F203" s="25">
        <v>0</v>
      </c>
      <c r="G203" s="25">
        <v>0</v>
      </c>
    </row>
    <row r="204" spans="2:7" x14ac:dyDescent="0.25">
      <c r="B204" s="25">
        <v>1203</v>
      </c>
      <c r="C204" s="27">
        <v>44354</v>
      </c>
      <c r="D204" s="31">
        <v>0.02</v>
      </c>
      <c r="E204" s="25">
        <v>0</v>
      </c>
      <c r="F204" s="25">
        <v>1</v>
      </c>
      <c r="G204" s="25">
        <v>0</v>
      </c>
    </row>
    <row r="205" spans="2:7" x14ac:dyDescent="0.25">
      <c r="B205" s="25">
        <v>1204</v>
      </c>
      <c r="C205" s="27">
        <v>44355</v>
      </c>
      <c r="D205" s="31">
        <v>2.5000000000000001E-2</v>
      </c>
      <c r="E205" s="25">
        <v>0</v>
      </c>
      <c r="F205" s="25">
        <v>0</v>
      </c>
      <c r="G205" s="25">
        <v>1</v>
      </c>
    </row>
    <row r="206" spans="2:7" x14ac:dyDescent="0.25">
      <c r="B206" s="25">
        <v>1205</v>
      </c>
      <c r="C206" s="27">
        <v>44356</v>
      </c>
      <c r="D206" s="31">
        <v>1.0999999999999999E-2</v>
      </c>
      <c r="E206" s="25">
        <v>1</v>
      </c>
      <c r="F206" s="25">
        <v>0</v>
      </c>
      <c r="G206" s="25">
        <v>0</v>
      </c>
    </row>
    <row r="207" spans="2:7" x14ac:dyDescent="0.25">
      <c r="B207" s="25">
        <v>1206</v>
      </c>
      <c r="C207" s="27">
        <v>44358</v>
      </c>
      <c r="D207" s="31">
        <v>1.7000000000000001E-2</v>
      </c>
      <c r="E207" s="25">
        <v>0</v>
      </c>
      <c r="F207" s="25">
        <v>1</v>
      </c>
      <c r="G207" s="25">
        <v>0</v>
      </c>
    </row>
    <row r="208" spans="2:7" x14ac:dyDescent="0.25">
      <c r="B208" s="25">
        <v>1207</v>
      </c>
      <c r="C208" s="27">
        <v>44361</v>
      </c>
      <c r="D208" s="31">
        <v>1.2999999999999999E-2</v>
      </c>
      <c r="E208" s="25">
        <v>1</v>
      </c>
      <c r="F208" s="25">
        <v>0</v>
      </c>
      <c r="G208" s="25">
        <v>0</v>
      </c>
    </row>
    <row r="209" spans="2:7" x14ac:dyDescent="0.25">
      <c r="B209" s="25">
        <v>1208</v>
      </c>
      <c r="C209" s="27">
        <v>44361</v>
      </c>
      <c r="D209" s="31">
        <v>1.6E-2</v>
      </c>
      <c r="E209" s="25">
        <v>0</v>
      </c>
      <c r="F209" s="25">
        <v>1</v>
      </c>
      <c r="G209" s="25">
        <v>1</v>
      </c>
    </row>
    <row r="210" spans="2:7" x14ac:dyDescent="0.25">
      <c r="B210" s="25">
        <v>1209</v>
      </c>
      <c r="C210" s="27">
        <v>44362</v>
      </c>
      <c r="D210" s="31">
        <v>0.02</v>
      </c>
      <c r="E210" s="25">
        <v>0</v>
      </c>
      <c r="F210" s="25">
        <v>1</v>
      </c>
      <c r="G210" s="25">
        <v>1</v>
      </c>
    </row>
    <row r="211" spans="2:7" x14ac:dyDescent="0.25">
      <c r="B211" s="25">
        <v>1210</v>
      </c>
      <c r="C211" s="27">
        <v>44363</v>
      </c>
      <c r="D211" s="31">
        <v>1.4E-2</v>
      </c>
      <c r="E211" s="25">
        <v>1</v>
      </c>
      <c r="F211" s="25">
        <v>0</v>
      </c>
      <c r="G211" s="25">
        <v>0</v>
      </c>
    </row>
    <row r="212" spans="2:7" x14ac:dyDescent="0.25">
      <c r="B212" s="25">
        <v>1211</v>
      </c>
      <c r="C212" s="27">
        <v>44364</v>
      </c>
      <c r="D212" s="31">
        <v>1.4E-2</v>
      </c>
      <c r="E212" s="25">
        <v>0</v>
      </c>
      <c r="F212" s="25">
        <v>1</v>
      </c>
      <c r="G212" s="25">
        <v>0</v>
      </c>
    </row>
    <row r="213" spans="2:7" x14ac:dyDescent="0.25">
      <c r="B213" s="25">
        <v>1212</v>
      </c>
      <c r="C213" s="27">
        <v>44364</v>
      </c>
      <c r="D213" s="31">
        <v>2.1000000000000001E-2</v>
      </c>
      <c r="E213" s="25">
        <v>0</v>
      </c>
      <c r="F213" s="25">
        <v>0</v>
      </c>
      <c r="G213" s="25">
        <v>1</v>
      </c>
    </row>
    <row r="214" spans="2:7" x14ac:dyDescent="0.25">
      <c r="B214" s="25">
        <v>1213</v>
      </c>
      <c r="C214" s="27">
        <v>44365</v>
      </c>
      <c r="D214" s="31">
        <v>1.7999999999999999E-2</v>
      </c>
      <c r="E214" s="25">
        <v>0</v>
      </c>
      <c r="F214" s="25">
        <v>0</v>
      </c>
      <c r="G214" s="25">
        <v>1</v>
      </c>
    </row>
    <row r="215" spans="2:7" x14ac:dyDescent="0.25">
      <c r="B215" s="25">
        <v>1214</v>
      </c>
      <c r="C215" s="27">
        <v>44365</v>
      </c>
      <c r="D215" s="31">
        <v>1.2999999999999999E-2</v>
      </c>
      <c r="E215" s="25">
        <v>1</v>
      </c>
      <c r="F215" s="25">
        <v>0</v>
      </c>
      <c r="G215" s="25">
        <v>1</v>
      </c>
    </row>
    <row r="216" spans="2:7" x14ac:dyDescent="0.25">
      <c r="B216" s="25">
        <v>1215</v>
      </c>
      <c r="C216" s="27">
        <v>44366</v>
      </c>
      <c r="D216" s="31">
        <v>0.02</v>
      </c>
      <c r="E216" s="25">
        <v>0</v>
      </c>
      <c r="F216" s="25">
        <v>1</v>
      </c>
      <c r="G216" s="25">
        <v>0</v>
      </c>
    </row>
    <row r="217" spans="2:7" x14ac:dyDescent="0.25">
      <c r="B217" s="25">
        <v>1216</v>
      </c>
      <c r="C217" s="27">
        <v>44366</v>
      </c>
      <c r="D217" s="31">
        <v>1.4999999999999999E-2</v>
      </c>
      <c r="E217" s="25">
        <v>0</v>
      </c>
      <c r="F217" s="25">
        <v>1</v>
      </c>
      <c r="G217" s="25">
        <v>1</v>
      </c>
    </row>
    <row r="218" spans="2:7" x14ac:dyDescent="0.25">
      <c r="B218" s="25">
        <v>1217</v>
      </c>
      <c r="C218" s="27">
        <v>44367</v>
      </c>
      <c r="D218" s="31">
        <v>1.9E-2</v>
      </c>
      <c r="E218" s="25">
        <v>0</v>
      </c>
      <c r="F218" s="25">
        <v>0</v>
      </c>
      <c r="G218" s="25">
        <v>1</v>
      </c>
    </row>
    <row r="219" spans="2:7" x14ac:dyDescent="0.25">
      <c r="B219" s="25">
        <v>1218</v>
      </c>
      <c r="C219" s="27">
        <v>44368</v>
      </c>
      <c r="D219" s="31">
        <v>1.6E-2</v>
      </c>
      <c r="E219" s="25">
        <v>1</v>
      </c>
      <c r="F219" s="25">
        <v>0</v>
      </c>
      <c r="G219" s="25">
        <v>1</v>
      </c>
    </row>
    <row r="220" spans="2:7" x14ac:dyDescent="0.25">
      <c r="B220" s="25">
        <v>1219</v>
      </c>
      <c r="C220" s="27">
        <v>44368</v>
      </c>
      <c r="D220" s="31">
        <v>2.3E-2</v>
      </c>
      <c r="E220" s="25">
        <v>0</v>
      </c>
      <c r="F220" s="25">
        <v>0</v>
      </c>
      <c r="G220" s="25">
        <v>0</v>
      </c>
    </row>
    <row r="221" spans="2:7" x14ac:dyDescent="0.25">
      <c r="B221" s="25">
        <v>1220</v>
      </c>
      <c r="C221" s="27">
        <v>44369</v>
      </c>
      <c r="D221" s="31">
        <v>1.4999999999999999E-2</v>
      </c>
      <c r="E221" s="25">
        <v>0</v>
      </c>
      <c r="F221" s="25">
        <v>1</v>
      </c>
      <c r="G221" s="25">
        <v>1</v>
      </c>
    </row>
    <row r="222" spans="2:7" x14ac:dyDescent="0.25">
      <c r="B222" s="25">
        <v>1221</v>
      </c>
      <c r="C222" s="27">
        <v>44370</v>
      </c>
      <c r="D222" s="31">
        <v>2.4E-2</v>
      </c>
      <c r="E222" s="25">
        <v>0</v>
      </c>
      <c r="F222" s="25">
        <v>0</v>
      </c>
      <c r="G222" s="25">
        <v>1</v>
      </c>
    </row>
    <row r="223" spans="2:7" x14ac:dyDescent="0.25">
      <c r="B223" s="25">
        <v>1222</v>
      </c>
      <c r="C223" s="27">
        <v>44370</v>
      </c>
      <c r="D223" s="31">
        <v>2.4E-2</v>
      </c>
      <c r="E223" s="25">
        <v>0</v>
      </c>
      <c r="F223" s="25">
        <v>0</v>
      </c>
      <c r="G223" s="25">
        <v>1</v>
      </c>
    </row>
    <row r="224" spans="2:7" x14ac:dyDescent="0.25">
      <c r="B224" s="25">
        <v>1223</v>
      </c>
      <c r="C224" s="27">
        <v>44370</v>
      </c>
      <c r="D224" s="31">
        <v>1.2E-2</v>
      </c>
      <c r="E224" s="25">
        <v>1</v>
      </c>
      <c r="F224" s="25">
        <v>0</v>
      </c>
      <c r="G224" s="25">
        <v>0</v>
      </c>
    </row>
    <row r="225" spans="2:7" x14ac:dyDescent="0.25">
      <c r="B225" s="25">
        <v>1224</v>
      </c>
      <c r="C225" s="27">
        <v>44372</v>
      </c>
      <c r="D225" s="31">
        <v>1.4E-2</v>
      </c>
      <c r="E225" s="25">
        <v>1</v>
      </c>
      <c r="F225" s="25">
        <v>0</v>
      </c>
      <c r="G225" s="25">
        <v>1</v>
      </c>
    </row>
    <row r="226" spans="2:7" x14ac:dyDescent="0.25">
      <c r="B226" s="25">
        <v>1225</v>
      </c>
      <c r="C226" s="27">
        <v>44373</v>
      </c>
      <c r="D226" s="31">
        <v>1.4999999999999999E-2</v>
      </c>
      <c r="E226" s="25">
        <v>0</v>
      </c>
      <c r="F226" s="25">
        <v>1</v>
      </c>
      <c r="G226" s="25">
        <v>0</v>
      </c>
    </row>
    <row r="227" spans="2:7" x14ac:dyDescent="0.25">
      <c r="B227" s="25">
        <v>1226</v>
      </c>
      <c r="C227" s="27">
        <v>44373</v>
      </c>
      <c r="D227" s="31">
        <v>1.9E-2</v>
      </c>
      <c r="E227" s="25">
        <v>0</v>
      </c>
      <c r="F227" s="25">
        <v>1</v>
      </c>
      <c r="G227" s="25">
        <v>1</v>
      </c>
    </row>
    <row r="228" spans="2:7" x14ac:dyDescent="0.25">
      <c r="B228" s="25">
        <v>1227</v>
      </c>
      <c r="C228" s="27">
        <v>44373</v>
      </c>
      <c r="D228" s="31">
        <v>2.3E-2</v>
      </c>
      <c r="E228" s="25">
        <v>0</v>
      </c>
      <c r="F228" s="25">
        <v>0</v>
      </c>
      <c r="G228" s="25">
        <v>0</v>
      </c>
    </row>
    <row r="229" spans="2:7" x14ac:dyDescent="0.25">
      <c r="B229" s="25">
        <v>1228</v>
      </c>
      <c r="C229" s="27">
        <v>44373</v>
      </c>
      <c r="D229" s="31">
        <v>2.3E-2</v>
      </c>
      <c r="E229" s="25">
        <v>0</v>
      </c>
      <c r="F229" s="25">
        <v>0</v>
      </c>
      <c r="G229" s="25">
        <v>1</v>
      </c>
    </row>
    <row r="230" spans="2:7" x14ac:dyDescent="0.25">
      <c r="B230" s="25">
        <v>1229</v>
      </c>
      <c r="C230" s="27">
        <v>44374</v>
      </c>
      <c r="D230" s="31">
        <v>2.4E-2</v>
      </c>
      <c r="E230" s="25">
        <v>0</v>
      </c>
      <c r="F230" s="25">
        <v>0</v>
      </c>
      <c r="G230" s="25">
        <v>1</v>
      </c>
    </row>
    <row r="231" spans="2:7" x14ac:dyDescent="0.25">
      <c r="B231" s="25">
        <v>1230</v>
      </c>
      <c r="C231" s="27">
        <v>44374</v>
      </c>
      <c r="D231" s="31">
        <v>2.4E-2</v>
      </c>
      <c r="E231" s="25">
        <v>0</v>
      </c>
      <c r="F231" s="25">
        <v>0</v>
      </c>
      <c r="G231" s="25">
        <v>1</v>
      </c>
    </row>
    <row r="232" spans="2:7" x14ac:dyDescent="0.25">
      <c r="B232" s="25">
        <v>1231</v>
      </c>
      <c r="C232" s="27">
        <v>44375</v>
      </c>
      <c r="D232" s="31">
        <v>0.02</v>
      </c>
      <c r="E232" s="25">
        <v>0</v>
      </c>
      <c r="F232" s="25">
        <v>1</v>
      </c>
      <c r="G232" s="25">
        <v>1</v>
      </c>
    </row>
    <row r="233" spans="2:7" x14ac:dyDescent="0.25">
      <c r="B233" s="25">
        <v>1232</v>
      </c>
      <c r="C233" s="27">
        <v>44376</v>
      </c>
      <c r="D233" s="31">
        <v>1.6E-2</v>
      </c>
      <c r="E233" s="25">
        <v>1</v>
      </c>
      <c r="F233" s="25">
        <v>0</v>
      </c>
      <c r="G233" s="25">
        <v>1</v>
      </c>
    </row>
    <row r="234" spans="2:7" x14ac:dyDescent="0.25">
      <c r="B234" s="25">
        <v>1233</v>
      </c>
      <c r="C234" s="27">
        <v>44376</v>
      </c>
      <c r="D234" s="31">
        <v>0.02</v>
      </c>
      <c r="E234" s="25">
        <v>0</v>
      </c>
      <c r="F234" s="25">
        <v>1</v>
      </c>
      <c r="G234" s="25">
        <v>1</v>
      </c>
    </row>
    <row r="235" spans="2:7" x14ac:dyDescent="0.25">
      <c r="B235" s="25">
        <v>1234</v>
      </c>
      <c r="C235" s="27">
        <v>44377</v>
      </c>
      <c r="D235" s="31">
        <v>1.2999999999999999E-2</v>
      </c>
      <c r="E235" s="25">
        <v>1</v>
      </c>
      <c r="F235" s="25">
        <v>0</v>
      </c>
      <c r="G235" s="25">
        <v>1</v>
      </c>
    </row>
    <row r="236" spans="2:7" x14ac:dyDescent="0.25">
      <c r="B236" s="25">
        <v>1235</v>
      </c>
      <c r="C236" s="27">
        <v>44377</v>
      </c>
      <c r="D236" s="31">
        <v>1.6E-2</v>
      </c>
      <c r="E236" s="25">
        <v>0</v>
      </c>
      <c r="F236" s="25">
        <v>1</v>
      </c>
      <c r="G236" s="25">
        <v>0</v>
      </c>
    </row>
    <row r="237" spans="2:7" x14ac:dyDescent="0.25">
      <c r="B237" s="25">
        <v>1236</v>
      </c>
      <c r="C237" s="27">
        <v>44377</v>
      </c>
      <c r="D237" s="31">
        <v>1.7000000000000001E-2</v>
      </c>
      <c r="E237" s="25">
        <v>0</v>
      </c>
      <c r="F237" s="25">
        <v>1</v>
      </c>
      <c r="G237" s="25">
        <v>0</v>
      </c>
    </row>
    <row r="238" spans="2:7" x14ac:dyDescent="0.25">
      <c r="B238" s="25">
        <v>1237</v>
      </c>
      <c r="C238" s="27">
        <v>44378</v>
      </c>
      <c r="D238" s="31">
        <v>1.4999999999999999E-2</v>
      </c>
      <c r="E238" s="25">
        <v>1</v>
      </c>
      <c r="F238" s="25">
        <v>0</v>
      </c>
      <c r="G238" s="25">
        <v>0</v>
      </c>
    </row>
    <row r="239" spans="2:7" x14ac:dyDescent="0.25">
      <c r="B239" s="25">
        <v>1238</v>
      </c>
      <c r="C239" s="27">
        <v>44378</v>
      </c>
      <c r="D239" s="31">
        <v>0.02</v>
      </c>
      <c r="E239" s="25">
        <v>0</v>
      </c>
      <c r="F239" s="25">
        <v>0</v>
      </c>
      <c r="G239" s="25">
        <v>1</v>
      </c>
    </row>
    <row r="240" spans="2:7" x14ac:dyDescent="0.25">
      <c r="B240" s="25">
        <v>1239</v>
      </c>
      <c r="C240" s="27">
        <v>44378</v>
      </c>
      <c r="D240" s="31">
        <v>1.4999999999999999E-2</v>
      </c>
      <c r="E240" s="25">
        <v>1</v>
      </c>
      <c r="F240" s="25">
        <v>0</v>
      </c>
      <c r="G240" s="25">
        <v>1</v>
      </c>
    </row>
    <row r="241" spans="2:7" x14ac:dyDescent="0.25">
      <c r="B241" s="25">
        <v>1240</v>
      </c>
      <c r="C241" s="27">
        <v>44378</v>
      </c>
      <c r="D241" s="31">
        <v>1.2E-2</v>
      </c>
      <c r="E241" s="25">
        <v>1</v>
      </c>
      <c r="F241" s="25">
        <v>0</v>
      </c>
      <c r="G241" s="25">
        <v>0</v>
      </c>
    </row>
    <row r="242" spans="2:7" x14ac:dyDescent="0.25">
      <c r="B242" s="25">
        <v>1241</v>
      </c>
      <c r="C242" s="27">
        <v>44379</v>
      </c>
      <c r="D242" s="31">
        <v>1.4E-2</v>
      </c>
      <c r="E242" s="25">
        <v>1</v>
      </c>
      <c r="F242" s="25">
        <v>0</v>
      </c>
      <c r="G242" s="25">
        <v>0</v>
      </c>
    </row>
    <row r="243" spans="2:7" x14ac:dyDescent="0.25">
      <c r="B243" s="25">
        <v>1242</v>
      </c>
      <c r="C243" s="27">
        <v>44379</v>
      </c>
      <c r="D243" s="31">
        <v>1.0999999999999999E-2</v>
      </c>
      <c r="E243" s="25">
        <v>1</v>
      </c>
      <c r="F243" s="25">
        <v>0</v>
      </c>
      <c r="G243" s="25">
        <v>0</v>
      </c>
    </row>
    <row r="244" spans="2:7" x14ac:dyDescent="0.25">
      <c r="B244" s="25">
        <v>1243</v>
      </c>
      <c r="C244" s="27">
        <v>44380</v>
      </c>
      <c r="D244" s="31">
        <v>1.7000000000000001E-2</v>
      </c>
      <c r="E244" s="25">
        <v>1</v>
      </c>
      <c r="F244" s="25">
        <v>0</v>
      </c>
      <c r="G244" s="25">
        <v>1</v>
      </c>
    </row>
    <row r="245" spans="2:7" x14ac:dyDescent="0.25">
      <c r="B245" s="25">
        <v>1244</v>
      </c>
      <c r="C245" s="27">
        <v>44380</v>
      </c>
      <c r="D245" s="31">
        <v>1.2999999999999999E-2</v>
      </c>
      <c r="E245" s="25">
        <v>0</v>
      </c>
      <c r="F245" s="25">
        <v>1</v>
      </c>
      <c r="G245" s="25">
        <v>0</v>
      </c>
    </row>
    <row r="246" spans="2:7" x14ac:dyDescent="0.25">
      <c r="B246" s="25">
        <v>1245</v>
      </c>
      <c r="C246" s="27">
        <v>44382</v>
      </c>
      <c r="D246" s="31">
        <v>1.9E-2</v>
      </c>
      <c r="E246" s="25">
        <v>0</v>
      </c>
      <c r="F246" s="25">
        <v>0</v>
      </c>
      <c r="G246" s="25">
        <v>1</v>
      </c>
    </row>
    <row r="247" spans="2:7" x14ac:dyDescent="0.25">
      <c r="B247" s="25">
        <v>1246</v>
      </c>
      <c r="C247" s="27">
        <v>44383</v>
      </c>
      <c r="D247" s="31">
        <v>2.3E-2</v>
      </c>
      <c r="E247" s="25">
        <v>0</v>
      </c>
      <c r="F247" s="25">
        <v>0</v>
      </c>
      <c r="G247" s="25">
        <v>0</v>
      </c>
    </row>
    <row r="248" spans="2:7" x14ac:dyDescent="0.25">
      <c r="B248" s="25">
        <v>1247</v>
      </c>
      <c r="C248" s="27">
        <v>44383</v>
      </c>
      <c r="D248" s="31">
        <v>1.7000000000000001E-2</v>
      </c>
      <c r="E248" s="25">
        <v>0</v>
      </c>
      <c r="F248" s="25">
        <v>1</v>
      </c>
      <c r="G248" s="25">
        <v>0</v>
      </c>
    </row>
    <row r="249" spans="2:7" x14ac:dyDescent="0.25">
      <c r="B249" s="25">
        <v>1248</v>
      </c>
      <c r="C249" s="27">
        <v>44384</v>
      </c>
      <c r="D249" s="31">
        <v>2.1999999999999999E-2</v>
      </c>
      <c r="E249" s="25">
        <v>0</v>
      </c>
      <c r="F249" s="25">
        <v>0</v>
      </c>
      <c r="G249" s="25">
        <v>0</v>
      </c>
    </row>
    <row r="250" spans="2:7" x14ac:dyDescent="0.25">
      <c r="B250" s="25">
        <v>1249</v>
      </c>
      <c r="C250" s="27">
        <v>44387</v>
      </c>
      <c r="D250" s="31">
        <v>1.2999999999999999E-2</v>
      </c>
      <c r="E250" s="25">
        <v>1</v>
      </c>
      <c r="F250" s="25">
        <v>0</v>
      </c>
      <c r="G250" s="25">
        <v>0</v>
      </c>
    </row>
    <row r="251" spans="2:7" x14ac:dyDescent="0.25">
      <c r="B251" s="25">
        <v>1250</v>
      </c>
      <c r="C251" s="27">
        <v>44388</v>
      </c>
      <c r="D251" s="31">
        <v>2.3E-2</v>
      </c>
      <c r="E251" s="25">
        <v>0</v>
      </c>
      <c r="F251" s="25">
        <v>0</v>
      </c>
      <c r="G251" s="25">
        <v>1</v>
      </c>
    </row>
    <row r="252" spans="2:7" x14ac:dyDescent="0.25">
      <c r="B252" s="25">
        <v>1251</v>
      </c>
      <c r="C252" s="27">
        <v>44389</v>
      </c>
      <c r="D252" s="31">
        <v>1.7999999999999999E-2</v>
      </c>
      <c r="E252" s="25">
        <v>0</v>
      </c>
      <c r="F252" s="25">
        <v>0</v>
      </c>
      <c r="G252" s="25">
        <v>1</v>
      </c>
    </row>
    <row r="253" spans="2:7" x14ac:dyDescent="0.25">
      <c r="B253" s="25">
        <v>1252</v>
      </c>
      <c r="C253" s="27">
        <v>44389</v>
      </c>
      <c r="D253" s="31">
        <v>1.6E-2</v>
      </c>
      <c r="E253" s="25">
        <v>1</v>
      </c>
      <c r="F253" s="25">
        <v>0</v>
      </c>
      <c r="G253" s="25">
        <v>1</v>
      </c>
    </row>
    <row r="254" spans="2:7" x14ac:dyDescent="0.25">
      <c r="B254" s="25">
        <v>1253</v>
      </c>
      <c r="C254" s="27">
        <v>44389</v>
      </c>
      <c r="D254" s="31">
        <v>1.4E-2</v>
      </c>
      <c r="E254" s="25">
        <v>0</v>
      </c>
      <c r="F254" s="25">
        <v>1</v>
      </c>
      <c r="G254" s="25">
        <v>0</v>
      </c>
    </row>
    <row r="255" spans="2:7" x14ac:dyDescent="0.25">
      <c r="B255" s="25">
        <v>1254</v>
      </c>
      <c r="C255" s="27">
        <v>44392</v>
      </c>
      <c r="D255" s="31">
        <v>1.2E-2</v>
      </c>
      <c r="E255" s="25">
        <v>1</v>
      </c>
      <c r="F255" s="25">
        <v>0</v>
      </c>
      <c r="G255" s="25">
        <v>1</v>
      </c>
    </row>
    <row r="256" spans="2:7" x14ac:dyDescent="0.25">
      <c r="B256" s="25">
        <v>1255</v>
      </c>
      <c r="C256" s="27">
        <v>44394</v>
      </c>
      <c r="D256" s="31">
        <v>2.1999999999999999E-2</v>
      </c>
      <c r="E256" s="25">
        <v>0</v>
      </c>
      <c r="F256" s="25">
        <v>0</v>
      </c>
      <c r="G256" s="25">
        <v>0</v>
      </c>
    </row>
    <row r="257" spans="2:7" x14ac:dyDescent="0.25">
      <c r="B257" s="25">
        <v>1256</v>
      </c>
      <c r="C257" s="27">
        <v>44395</v>
      </c>
      <c r="D257" s="31">
        <v>1.7999999999999999E-2</v>
      </c>
      <c r="E257" s="25">
        <v>0</v>
      </c>
      <c r="F257" s="25">
        <v>0</v>
      </c>
      <c r="G257" s="25">
        <v>1</v>
      </c>
    </row>
    <row r="258" spans="2:7" x14ac:dyDescent="0.25">
      <c r="B258" s="25">
        <v>1257</v>
      </c>
      <c r="C258" s="27">
        <v>44395</v>
      </c>
      <c r="D258" s="31">
        <v>1.7000000000000001E-2</v>
      </c>
      <c r="E258" s="25">
        <v>0</v>
      </c>
      <c r="F258" s="25">
        <v>1</v>
      </c>
      <c r="G258" s="25">
        <v>0</v>
      </c>
    </row>
    <row r="259" spans="2:7" x14ac:dyDescent="0.25">
      <c r="B259" s="25">
        <v>1258</v>
      </c>
      <c r="C259" s="27">
        <v>44395</v>
      </c>
      <c r="D259" s="31">
        <v>1.4E-2</v>
      </c>
      <c r="E259" s="25">
        <v>1</v>
      </c>
      <c r="F259" s="25">
        <v>0</v>
      </c>
      <c r="G259" s="25">
        <v>1</v>
      </c>
    </row>
    <row r="260" spans="2:7" x14ac:dyDescent="0.25">
      <c r="B260" s="25">
        <v>1259</v>
      </c>
      <c r="C260" s="27">
        <v>44396</v>
      </c>
      <c r="D260" s="31">
        <v>1.9E-2</v>
      </c>
      <c r="E260" s="25">
        <v>0</v>
      </c>
      <c r="F260" s="25">
        <v>1</v>
      </c>
      <c r="G260" s="25">
        <v>0</v>
      </c>
    </row>
    <row r="261" spans="2:7" x14ac:dyDescent="0.25">
      <c r="B261" s="25">
        <v>1260</v>
      </c>
      <c r="C261" s="27">
        <v>44396</v>
      </c>
      <c r="D261" s="31">
        <v>0.02</v>
      </c>
      <c r="E261" s="25">
        <v>0</v>
      </c>
      <c r="F261" s="25">
        <v>1</v>
      </c>
      <c r="G261" s="25">
        <v>0</v>
      </c>
    </row>
    <row r="262" spans="2:7" x14ac:dyDescent="0.25">
      <c r="B262" s="25">
        <v>1261</v>
      </c>
      <c r="C262" s="27">
        <v>44396</v>
      </c>
      <c r="D262" s="31">
        <v>2.3E-2</v>
      </c>
      <c r="E262" s="25">
        <v>0</v>
      </c>
      <c r="F262" s="25">
        <v>0</v>
      </c>
      <c r="G262" s="25">
        <v>0</v>
      </c>
    </row>
    <row r="263" spans="2:7" x14ac:dyDescent="0.25">
      <c r="B263" s="25">
        <v>1262</v>
      </c>
      <c r="C263" s="27">
        <v>44396</v>
      </c>
      <c r="D263" s="31">
        <v>1.4E-2</v>
      </c>
      <c r="E263" s="25">
        <v>0</v>
      </c>
      <c r="F263" s="25">
        <v>1</v>
      </c>
      <c r="G263" s="25">
        <v>1</v>
      </c>
    </row>
    <row r="264" spans="2:7" x14ac:dyDescent="0.25">
      <c r="B264" s="25">
        <v>1263</v>
      </c>
      <c r="C264" s="27">
        <v>44398</v>
      </c>
      <c r="D264" s="31">
        <v>2.1000000000000001E-2</v>
      </c>
      <c r="E264" s="25">
        <v>0</v>
      </c>
      <c r="F264" s="25">
        <v>0</v>
      </c>
      <c r="G264" s="25">
        <v>1</v>
      </c>
    </row>
    <row r="265" spans="2:7" x14ac:dyDescent="0.25">
      <c r="B265" s="25">
        <v>1264</v>
      </c>
      <c r="C265" s="27">
        <v>44398</v>
      </c>
      <c r="D265" s="31">
        <v>0.01</v>
      </c>
      <c r="E265" s="25">
        <v>1</v>
      </c>
      <c r="F265" s="25">
        <v>0</v>
      </c>
      <c r="G265" s="25">
        <v>0</v>
      </c>
    </row>
    <row r="266" spans="2:7" x14ac:dyDescent="0.25">
      <c r="B266" s="25">
        <v>1265</v>
      </c>
      <c r="C266" s="27">
        <v>44399</v>
      </c>
      <c r="D266" s="31">
        <v>2.4E-2</v>
      </c>
      <c r="E266" s="25">
        <v>0</v>
      </c>
      <c r="F266" s="25">
        <v>0</v>
      </c>
      <c r="G266" s="25">
        <v>0</v>
      </c>
    </row>
    <row r="267" spans="2:7" x14ac:dyDescent="0.25">
      <c r="B267" s="25">
        <v>1266</v>
      </c>
      <c r="C267" s="27">
        <v>44399</v>
      </c>
      <c r="D267" s="31">
        <v>2.4E-2</v>
      </c>
      <c r="E267" s="25">
        <v>0</v>
      </c>
      <c r="F267" s="25">
        <v>0</v>
      </c>
      <c r="G267" s="25">
        <v>0</v>
      </c>
    </row>
    <row r="268" spans="2:7" x14ac:dyDescent="0.25">
      <c r="B268" s="25">
        <v>1267</v>
      </c>
      <c r="C268" s="27">
        <v>44400</v>
      </c>
      <c r="D268" s="31">
        <v>1.4999999999999999E-2</v>
      </c>
      <c r="E268" s="25">
        <v>0</v>
      </c>
      <c r="F268" s="25">
        <v>1</v>
      </c>
      <c r="G268" s="25">
        <v>0</v>
      </c>
    </row>
    <row r="269" spans="2:7" x14ac:dyDescent="0.25">
      <c r="B269" s="25">
        <v>1268</v>
      </c>
      <c r="C269" s="27">
        <v>44400</v>
      </c>
      <c r="D269" s="31">
        <v>1.7999999999999999E-2</v>
      </c>
      <c r="E269" s="25">
        <v>0</v>
      </c>
      <c r="F269" s="25">
        <v>1</v>
      </c>
      <c r="G269" s="25">
        <v>0</v>
      </c>
    </row>
    <row r="270" spans="2:7" x14ac:dyDescent="0.25">
      <c r="B270" s="25">
        <v>1269</v>
      </c>
      <c r="C270" s="27">
        <v>44400</v>
      </c>
      <c r="D270" s="31">
        <v>1.4999999999999999E-2</v>
      </c>
      <c r="E270" s="25">
        <v>0</v>
      </c>
      <c r="F270" s="25">
        <v>1</v>
      </c>
      <c r="G270" s="25">
        <v>0</v>
      </c>
    </row>
    <row r="271" spans="2:7" x14ac:dyDescent="0.25">
      <c r="B271" s="25">
        <v>1270</v>
      </c>
      <c r="C271" s="27">
        <v>44401</v>
      </c>
      <c r="D271" s="31">
        <v>2.1000000000000001E-2</v>
      </c>
      <c r="E271" s="25">
        <v>0</v>
      </c>
      <c r="F271" s="25">
        <v>0</v>
      </c>
      <c r="G271" s="25">
        <v>0</v>
      </c>
    </row>
    <row r="272" spans="2:7" x14ac:dyDescent="0.25">
      <c r="B272" s="25">
        <v>1271</v>
      </c>
      <c r="C272" s="27">
        <v>44402</v>
      </c>
      <c r="D272" s="31">
        <v>0.02</v>
      </c>
      <c r="E272" s="25">
        <v>0</v>
      </c>
      <c r="F272" s="25">
        <v>0</v>
      </c>
      <c r="G272" s="25">
        <v>0</v>
      </c>
    </row>
    <row r="273" spans="2:7" x14ac:dyDescent="0.25">
      <c r="B273" s="25">
        <v>1272</v>
      </c>
      <c r="C273" s="27">
        <v>44402</v>
      </c>
      <c r="D273" s="31">
        <v>2.1999999999999999E-2</v>
      </c>
      <c r="E273" s="25">
        <v>0</v>
      </c>
      <c r="F273" s="25">
        <v>0</v>
      </c>
      <c r="G273" s="25">
        <v>0</v>
      </c>
    </row>
    <row r="274" spans="2:7" x14ac:dyDescent="0.25">
      <c r="B274" s="25">
        <v>1273</v>
      </c>
      <c r="C274" s="27">
        <v>44402</v>
      </c>
      <c r="D274" s="31">
        <v>1.4999999999999999E-2</v>
      </c>
      <c r="E274" s="25">
        <v>1</v>
      </c>
      <c r="F274" s="25">
        <v>0</v>
      </c>
      <c r="G274" s="25">
        <v>1</v>
      </c>
    </row>
    <row r="275" spans="2:7" x14ac:dyDescent="0.25">
      <c r="B275" s="25">
        <v>1274</v>
      </c>
      <c r="C275" s="27">
        <v>44402</v>
      </c>
      <c r="D275" s="31">
        <v>2.1999999999999999E-2</v>
      </c>
      <c r="E275" s="25">
        <v>0</v>
      </c>
      <c r="F275" s="25">
        <v>0</v>
      </c>
      <c r="G275" s="25">
        <v>0</v>
      </c>
    </row>
    <row r="276" spans="2:7" x14ac:dyDescent="0.25">
      <c r="B276" s="25">
        <v>1275</v>
      </c>
      <c r="C276" s="27">
        <v>44402</v>
      </c>
      <c r="D276" s="31">
        <v>1.4E-2</v>
      </c>
      <c r="E276" s="25">
        <v>0</v>
      </c>
      <c r="F276" s="25">
        <v>1</v>
      </c>
      <c r="G276" s="25">
        <v>1</v>
      </c>
    </row>
    <row r="277" spans="2:7" x14ac:dyDescent="0.25">
      <c r="B277" s="25">
        <v>1276</v>
      </c>
      <c r="C277" s="27">
        <v>44404</v>
      </c>
      <c r="D277" s="31">
        <v>1.4E-2</v>
      </c>
      <c r="E277" s="25">
        <v>1</v>
      </c>
      <c r="F277" s="25">
        <v>0</v>
      </c>
      <c r="G277" s="25">
        <v>1</v>
      </c>
    </row>
    <row r="278" spans="2:7" x14ac:dyDescent="0.25">
      <c r="B278" s="25">
        <v>1277</v>
      </c>
      <c r="C278" s="27">
        <v>44404</v>
      </c>
      <c r="D278" s="31">
        <v>1.7999999999999999E-2</v>
      </c>
      <c r="E278" s="25">
        <v>0</v>
      </c>
      <c r="F278" s="25">
        <v>1</v>
      </c>
      <c r="G278" s="25">
        <v>0</v>
      </c>
    </row>
    <row r="279" spans="2:7" x14ac:dyDescent="0.25">
      <c r="B279" s="25">
        <v>1278</v>
      </c>
      <c r="C279" s="27">
        <v>44405</v>
      </c>
      <c r="D279" s="31">
        <v>1.2E-2</v>
      </c>
      <c r="E279" s="25">
        <v>1</v>
      </c>
      <c r="F279" s="25">
        <v>0</v>
      </c>
      <c r="G279" s="25">
        <v>1</v>
      </c>
    </row>
    <row r="280" spans="2:7" x14ac:dyDescent="0.25">
      <c r="B280" s="25">
        <v>1279</v>
      </c>
      <c r="C280" s="27">
        <v>44405</v>
      </c>
      <c r="D280" s="31">
        <v>0.02</v>
      </c>
      <c r="E280" s="25">
        <v>0</v>
      </c>
      <c r="F280" s="25">
        <v>0</v>
      </c>
      <c r="G280" s="25">
        <v>0</v>
      </c>
    </row>
    <row r="281" spans="2:7" x14ac:dyDescent="0.25">
      <c r="B281" s="25">
        <v>1280</v>
      </c>
      <c r="C281" s="27">
        <v>44406</v>
      </c>
      <c r="D281" s="31">
        <v>2.4E-2</v>
      </c>
      <c r="E281" s="25">
        <v>0</v>
      </c>
      <c r="F281" s="25">
        <v>0</v>
      </c>
      <c r="G281" s="25">
        <v>1</v>
      </c>
    </row>
    <row r="282" spans="2:7" x14ac:dyDescent="0.25">
      <c r="B282" s="25">
        <v>1281</v>
      </c>
      <c r="C282" s="27">
        <v>44406</v>
      </c>
      <c r="D282" s="31">
        <v>1.7999999999999999E-2</v>
      </c>
      <c r="E282" s="25">
        <v>0</v>
      </c>
      <c r="F282" s="25">
        <v>1</v>
      </c>
      <c r="G282" s="25">
        <v>1</v>
      </c>
    </row>
    <row r="283" spans="2:7" x14ac:dyDescent="0.25">
      <c r="B283" s="25">
        <v>1282</v>
      </c>
      <c r="C283" s="27">
        <v>44407</v>
      </c>
      <c r="D283" s="31">
        <v>2.4E-2</v>
      </c>
      <c r="E283" s="25">
        <v>0</v>
      </c>
      <c r="F283" s="25">
        <v>0</v>
      </c>
      <c r="G283" s="25">
        <v>1</v>
      </c>
    </row>
    <row r="284" spans="2:7" x14ac:dyDescent="0.25">
      <c r="B284" s="25">
        <v>1283</v>
      </c>
      <c r="C284" s="27">
        <v>44408</v>
      </c>
      <c r="D284" s="31">
        <v>2.1999999999999999E-2</v>
      </c>
      <c r="E284" s="25">
        <v>0</v>
      </c>
      <c r="F284" s="25">
        <v>0</v>
      </c>
      <c r="G284" s="25">
        <v>1</v>
      </c>
    </row>
    <row r="285" spans="2:7" x14ac:dyDescent="0.25">
      <c r="B285" s="25">
        <v>1284</v>
      </c>
      <c r="C285" s="27">
        <v>44409</v>
      </c>
      <c r="D285" s="31">
        <v>1.4E-2</v>
      </c>
      <c r="E285" s="25">
        <v>1</v>
      </c>
      <c r="F285" s="25">
        <v>0</v>
      </c>
      <c r="G285" s="25">
        <v>1</v>
      </c>
    </row>
    <row r="286" spans="2:7" x14ac:dyDescent="0.25">
      <c r="B286" s="25">
        <v>1285</v>
      </c>
      <c r="C286" s="27">
        <v>44409</v>
      </c>
      <c r="D286" s="31">
        <v>0.01</v>
      </c>
      <c r="E286" s="25">
        <v>1</v>
      </c>
      <c r="F286" s="25">
        <v>0</v>
      </c>
      <c r="G286" s="25">
        <v>0</v>
      </c>
    </row>
    <row r="287" spans="2:7" x14ac:dyDescent="0.25">
      <c r="B287" s="25">
        <v>1286</v>
      </c>
      <c r="C287" s="27">
        <v>44412</v>
      </c>
      <c r="D287" s="31">
        <v>2.3E-2</v>
      </c>
      <c r="E287" s="25">
        <v>0</v>
      </c>
      <c r="F287" s="25">
        <v>0</v>
      </c>
      <c r="G287" s="25">
        <v>0</v>
      </c>
    </row>
    <row r="288" spans="2:7" x14ac:dyDescent="0.25">
      <c r="B288" s="25">
        <v>1287</v>
      </c>
      <c r="C288" s="27">
        <v>44413</v>
      </c>
      <c r="D288" s="31">
        <v>1.2999999999999999E-2</v>
      </c>
      <c r="E288" s="25">
        <v>1</v>
      </c>
      <c r="F288" s="25">
        <v>0</v>
      </c>
      <c r="G288" s="25">
        <v>1</v>
      </c>
    </row>
    <row r="289" spans="2:7" x14ac:dyDescent="0.25">
      <c r="B289" s="25">
        <v>1288</v>
      </c>
      <c r="C289" s="27">
        <v>44415</v>
      </c>
      <c r="D289" s="31">
        <v>2.4E-2</v>
      </c>
      <c r="E289" s="25">
        <v>0</v>
      </c>
      <c r="F289" s="25">
        <v>0</v>
      </c>
      <c r="G289" s="25">
        <v>1</v>
      </c>
    </row>
    <row r="290" spans="2:7" x14ac:dyDescent="0.25">
      <c r="B290" s="25">
        <v>1289</v>
      </c>
      <c r="C290" s="27">
        <v>44416</v>
      </c>
      <c r="D290" s="31">
        <v>2.4E-2</v>
      </c>
      <c r="E290" s="25">
        <v>0</v>
      </c>
      <c r="F290" s="25">
        <v>0</v>
      </c>
      <c r="G290" s="25">
        <v>0</v>
      </c>
    </row>
    <row r="291" spans="2:7" x14ac:dyDescent="0.25">
      <c r="B291" s="25">
        <v>1290</v>
      </c>
      <c r="C291" s="27">
        <v>44418</v>
      </c>
      <c r="D291" s="31">
        <v>2.1999999999999999E-2</v>
      </c>
      <c r="E291" s="25">
        <v>0</v>
      </c>
      <c r="F291" s="25">
        <v>0</v>
      </c>
      <c r="G291" s="25">
        <v>0</v>
      </c>
    </row>
    <row r="292" spans="2:7" x14ac:dyDescent="0.25">
      <c r="B292" s="25">
        <v>1291</v>
      </c>
      <c r="C292" s="27">
        <v>44418</v>
      </c>
      <c r="D292" s="31">
        <v>2.1999999999999999E-2</v>
      </c>
      <c r="E292" s="25">
        <v>0</v>
      </c>
      <c r="F292" s="25">
        <v>0</v>
      </c>
      <c r="G292" s="25">
        <v>1</v>
      </c>
    </row>
    <row r="293" spans="2:7" x14ac:dyDescent="0.25">
      <c r="B293" s="25">
        <v>1292</v>
      </c>
      <c r="C293" s="27">
        <v>44419</v>
      </c>
      <c r="D293" s="31">
        <v>1.7000000000000001E-2</v>
      </c>
      <c r="E293" s="25">
        <v>1</v>
      </c>
      <c r="F293" s="25">
        <v>0</v>
      </c>
      <c r="G293" s="25">
        <v>1</v>
      </c>
    </row>
    <row r="294" spans="2:7" x14ac:dyDescent="0.25">
      <c r="B294" s="25">
        <v>1293</v>
      </c>
      <c r="C294" s="27">
        <v>44420</v>
      </c>
      <c r="D294" s="31">
        <v>1.6E-2</v>
      </c>
      <c r="E294" s="25">
        <v>0</v>
      </c>
      <c r="F294" s="25">
        <v>1</v>
      </c>
      <c r="G294" s="25">
        <v>1</v>
      </c>
    </row>
    <row r="295" spans="2:7" x14ac:dyDescent="0.25">
      <c r="B295" s="25">
        <v>1294</v>
      </c>
      <c r="C295" s="27">
        <v>44423</v>
      </c>
      <c r="D295" s="31">
        <v>1.7000000000000001E-2</v>
      </c>
      <c r="E295" s="25">
        <v>1</v>
      </c>
      <c r="F295" s="25">
        <v>0</v>
      </c>
      <c r="G295" s="25">
        <v>1</v>
      </c>
    </row>
    <row r="296" spans="2:7" x14ac:dyDescent="0.25">
      <c r="B296" s="25">
        <v>1295</v>
      </c>
      <c r="C296" s="27">
        <v>44424</v>
      </c>
      <c r="D296" s="31">
        <v>1.7999999999999999E-2</v>
      </c>
      <c r="E296" s="25">
        <v>0</v>
      </c>
      <c r="F296" s="25">
        <v>1</v>
      </c>
      <c r="G296" s="25">
        <v>1</v>
      </c>
    </row>
    <row r="297" spans="2:7" x14ac:dyDescent="0.25">
      <c r="B297" s="25">
        <v>1296</v>
      </c>
      <c r="C297" s="27">
        <v>44424</v>
      </c>
      <c r="D297" s="31">
        <v>1.6E-2</v>
      </c>
      <c r="E297" s="25">
        <v>0</v>
      </c>
      <c r="F297" s="25">
        <v>1</v>
      </c>
      <c r="G297" s="25">
        <v>1</v>
      </c>
    </row>
    <row r="298" spans="2:7" x14ac:dyDescent="0.25">
      <c r="B298" s="25">
        <v>1297</v>
      </c>
      <c r="C298" s="27">
        <v>44425</v>
      </c>
      <c r="D298" s="31">
        <v>1.6E-2</v>
      </c>
      <c r="E298" s="25">
        <v>1</v>
      </c>
      <c r="F298" s="25">
        <v>0</v>
      </c>
      <c r="G298" s="25">
        <v>1</v>
      </c>
    </row>
    <row r="299" spans="2:7" x14ac:dyDescent="0.25">
      <c r="B299" s="25">
        <v>1298</v>
      </c>
      <c r="C299" s="27">
        <v>44425</v>
      </c>
      <c r="D299" s="31">
        <v>1.0999999999999999E-2</v>
      </c>
      <c r="E299" s="25">
        <v>1</v>
      </c>
      <c r="F299" s="25">
        <v>0</v>
      </c>
      <c r="G299" s="25">
        <v>0</v>
      </c>
    </row>
    <row r="300" spans="2:7" x14ac:dyDescent="0.25">
      <c r="B300" s="25">
        <v>1299</v>
      </c>
      <c r="C300" s="27">
        <v>44425</v>
      </c>
      <c r="D300" s="31">
        <v>1.4E-2</v>
      </c>
      <c r="E300" s="25">
        <v>1</v>
      </c>
      <c r="F300" s="25">
        <v>0</v>
      </c>
      <c r="G300" s="25">
        <v>1</v>
      </c>
    </row>
    <row r="301" spans="2:7" x14ac:dyDescent="0.25">
      <c r="B301" s="25">
        <v>1300</v>
      </c>
      <c r="C301" s="27">
        <v>44425</v>
      </c>
      <c r="D301" s="31">
        <v>2.1000000000000001E-2</v>
      </c>
      <c r="E301" s="25">
        <v>0</v>
      </c>
      <c r="F301" s="25">
        <v>1</v>
      </c>
      <c r="G301" s="25">
        <v>1</v>
      </c>
    </row>
    <row r="302" spans="2:7" x14ac:dyDescent="0.25">
      <c r="B302" s="25">
        <v>1301</v>
      </c>
      <c r="C302" s="27">
        <v>44426</v>
      </c>
      <c r="D302" s="31">
        <v>1.4E-2</v>
      </c>
      <c r="E302" s="25">
        <v>1</v>
      </c>
      <c r="F302" s="25">
        <v>0</v>
      </c>
      <c r="G302" s="25">
        <v>1</v>
      </c>
    </row>
    <row r="303" spans="2:7" x14ac:dyDescent="0.25">
      <c r="B303" s="25">
        <v>1302</v>
      </c>
      <c r="C303" s="27">
        <v>44426</v>
      </c>
      <c r="D303" s="31">
        <v>1.7999999999999999E-2</v>
      </c>
      <c r="E303" s="25">
        <v>0</v>
      </c>
      <c r="F303" s="25">
        <v>1</v>
      </c>
      <c r="G303" s="25">
        <v>0</v>
      </c>
    </row>
    <row r="304" spans="2:7" x14ac:dyDescent="0.25">
      <c r="B304" s="25">
        <v>1303</v>
      </c>
      <c r="C304" s="27">
        <v>44427</v>
      </c>
      <c r="D304" s="31">
        <v>1.4999999999999999E-2</v>
      </c>
      <c r="E304" s="25">
        <v>1</v>
      </c>
      <c r="F304" s="25">
        <v>0</v>
      </c>
      <c r="G304" s="25">
        <v>1</v>
      </c>
    </row>
    <row r="305" spans="2:7" x14ac:dyDescent="0.25">
      <c r="B305" s="25">
        <v>1304</v>
      </c>
      <c r="C305" s="27">
        <v>44427</v>
      </c>
      <c r="D305" s="31">
        <v>2.5000000000000001E-2</v>
      </c>
      <c r="E305" s="25">
        <v>0</v>
      </c>
      <c r="F305" s="25">
        <v>0</v>
      </c>
      <c r="G305" s="25">
        <v>0</v>
      </c>
    </row>
    <row r="306" spans="2:7" x14ac:dyDescent="0.25">
      <c r="B306" s="25">
        <v>1305</v>
      </c>
      <c r="C306" s="27">
        <v>44430</v>
      </c>
      <c r="D306" s="31">
        <v>1.4999999999999999E-2</v>
      </c>
      <c r="E306" s="25">
        <v>1</v>
      </c>
      <c r="F306" s="25">
        <v>0</v>
      </c>
      <c r="G306" s="25">
        <v>0</v>
      </c>
    </row>
    <row r="307" spans="2:7" x14ac:dyDescent="0.25">
      <c r="B307" s="25">
        <v>1306</v>
      </c>
      <c r="C307" s="27">
        <v>44430</v>
      </c>
      <c r="D307" s="31">
        <v>1.4E-2</v>
      </c>
      <c r="E307" s="25">
        <v>0</v>
      </c>
      <c r="F307" s="25">
        <v>1</v>
      </c>
      <c r="G307" s="25">
        <v>0</v>
      </c>
    </row>
    <row r="308" spans="2:7" x14ac:dyDescent="0.25">
      <c r="B308" s="25">
        <v>1307</v>
      </c>
      <c r="C308" s="27">
        <v>44430</v>
      </c>
      <c r="D308" s="31">
        <v>2.5000000000000001E-2</v>
      </c>
      <c r="E308" s="25">
        <v>0</v>
      </c>
      <c r="F308" s="25">
        <v>0</v>
      </c>
      <c r="G308" s="25">
        <v>1</v>
      </c>
    </row>
    <row r="309" spans="2:7" x14ac:dyDescent="0.25">
      <c r="B309" s="25">
        <v>1308</v>
      </c>
      <c r="C309" s="27">
        <v>44431</v>
      </c>
      <c r="D309" s="31">
        <v>1.4E-2</v>
      </c>
      <c r="E309" s="25">
        <v>1</v>
      </c>
      <c r="F309" s="25">
        <v>0</v>
      </c>
      <c r="G309" s="25">
        <v>1</v>
      </c>
    </row>
    <row r="310" spans="2:7" x14ac:dyDescent="0.25">
      <c r="B310" s="25">
        <v>1309</v>
      </c>
      <c r="C310" s="27">
        <v>44432</v>
      </c>
      <c r="D310" s="31">
        <v>0.02</v>
      </c>
      <c r="E310" s="25">
        <v>0</v>
      </c>
      <c r="F310" s="25">
        <v>1</v>
      </c>
      <c r="G310" s="25">
        <v>0</v>
      </c>
    </row>
    <row r="311" spans="2:7" x14ac:dyDescent="0.25">
      <c r="B311" s="25">
        <v>1310</v>
      </c>
      <c r="C311" s="27">
        <v>44432</v>
      </c>
      <c r="D311" s="31">
        <v>1.4999999999999999E-2</v>
      </c>
      <c r="E311" s="25">
        <v>0</v>
      </c>
      <c r="F311" s="25">
        <v>1</v>
      </c>
      <c r="G311" s="25">
        <v>0</v>
      </c>
    </row>
    <row r="312" spans="2:7" x14ac:dyDescent="0.25">
      <c r="B312" s="25">
        <v>1311</v>
      </c>
      <c r="C312" s="27">
        <v>44434</v>
      </c>
      <c r="D312" s="31">
        <v>2.1999999999999999E-2</v>
      </c>
      <c r="E312" s="25">
        <v>0</v>
      </c>
      <c r="F312" s="25">
        <v>0</v>
      </c>
      <c r="G312" s="25">
        <v>0</v>
      </c>
    </row>
    <row r="313" spans="2:7" x14ac:dyDescent="0.25">
      <c r="B313" s="25">
        <v>1312</v>
      </c>
      <c r="C313" s="27">
        <v>44434</v>
      </c>
      <c r="D313" s="31">
        <v>1.2999999999999999E-2</v>
      </c>
      <c r="E313" s="25">
        <v>1</v>
      </c>
      <c r="F313" s="25">
        <v>0</v>
      </c>
      <c r="G313" s="25">
        <v>0</v>
      </c>
    </row>
    <row r="314" spans="2:7" x14ac:dyDescent="0.25">
      <c r="B314" s="25">
        <v>1313</v>
      </c>
      <c r="C314" s="27">
        <v>44435</v>
      </c>
      <c r="D314" s="31">
        <v>1.7000000000000001E-2</v>
      </c>
      <c r="E314" s="25">
        <v>0</v>
      </c>
      <c r="F314" s="25">
        <v>1</v>
      </c>
      <c r="G314" s="25">
        <v>0</v>
      </c>
    </row>
    <row r="315" spans="2:7" x14ac:dyDescent="0.25">
      <c r="B315" s="25">
        <v>1314</v>
      </c>
      <c r="C315" s="27">
        <v>44435</v>
      </c>
      <c r="D315" s="31">
        <v>2.3E-2</v>
      </c>
      <c r="E315" s="25">
        <v>0</v>
      </c>
      <c r="F315" s="25">
        <v>0</v>
      </c>
      <c r="G315" s="25">
        <v>0</v>
      </c>
    </row>
    <row r="316" spans="2:7" x14ac:dyDescent="0.25">
      <c r="B316" s="25">
        <v>1315</v>
      </c>
      <c r="C316" s="27">
        <v>44437</v>
      </c>
      <c r="D316" s="31">
        <v>2.4E-2</v>
      </c>
      <c r="E316" s="25">
        <v>0</v>
      </c>
      <c r="F316" s="25">
        <v>0</v>
      </c>
      <c r="G316" s="25">
        <v>1</v>
      </c>
    </row>
    <row r="317" spans="2:7" x14ac:dyDescent="0.25">
      <c r="B317" s="25">
        <v>1316</v>
      </c>
      <c r="C317" s="27">
        <v>44439</v>
      </c>
      <c r="D317" s="31">
        <v>1.2E-2</v>
      </c>
      <c r="E317" s="25">
        <v>1</v>
      </c>
      <c r="F317" s="25">
        <v>0</v>
      </c>
      <c r="G317" s="25">
        <v>0</v>
      </c>
    </row>
    <row r="318" spans="2:7" x14ac:dyDescent="0.25">
      <c r="B318" s="25">
        <v>1317</v>
      </c>
      <c r="C318" s="27">
        <v>44439</v>
      </c>
      <c r="D318" s="31">
        <v>1.7000000000000001E-2</v>
      </c>
      <c r="E318" s="25">
        <v>1</v>
      </c>
      <c r="F318" s="25">
        <v>0</v>
      </c>
      <c r="G318" s="25">
        <v>1</v>
      </c>
    </row>
    <row r="319" spans="2:7" x14ac:dyDescent="0.25">
      <c r="B319" s="25">
        <v>1318</v>
      </c>
      <c r="C319" s="27">
        <v>44439</v>
      </c>
      <c r="D319" s="31">
        <v>1.6E-2</v>
      </c>
      <c r="E319" s="25">
        <v>0</v>
      </c>
      <c r="F319" s="25">
        <v>1</v>
      </c>
      <c r="G319" s="25">
        <v>1</v>
      </c>
    </row>
    <row r="320" spans="2:7" x14ac:dyDescent="0.25">
      <c r="B320" s="25">
        <v>1319</v>
      </c>
      <c r="C320" s="27">
        <v>44440</v>
      </c>
      <c r="D320" s="31">
        <v>1.7999999999999999E-2</v>
      </c>
      <c r="E320" s="25">
        <v>0</v>
      </c>
      <c r="F320" s="25">
        <v>1</v>
      </c>
      <c r="G320" s="25">
        <v>1</v>
      </c>
    </row>
    <row r="321" spans="2:7" x14ac:dyDescent="0.25">
      <c r="B321" s="25">
        <v>1320</v>
      </c>
      <c r="C321" s="27">
        <v>44443</v>
      </c>
      <c r="D321" s="31">
        <v>2.1000000000000001E-2</v>
      </c>
      <c r="E321" s="25">
        <v>0</v>
      </c>
      <c r="F321" s="25">
        <v>0</v>
      </c>
      <c r="G321" s="25">
        <v>1</v>
      </c>
    </row>
    <row r="322" spans="2:7" x14ac:dyDescent="0.25">
      <c r="B322" s="25">
        <v>1321</v>
      </c>
      <c r="C322" s="27">
        <v>44443</v>
      </c>
      <c r="D322" s="31">
        <v>0.01</v>
      </c>
      <c r="E322" s="25">
        <v>1</v>
      </c>
      <c r="F322" s="25">
        <v>0</v>
      </c>
      <c r="G322" s="25">
        <v>1</v>
      </c>
    </row>
    <row r="323" spans="2:7" x14ac:dyDescent="0.25">
      <c r="B323" s="25">
        <v>1322</v>
      </c>
      <c r="C323" s="27">
        <v>44444</v>
      </c>
      <c r="D323" s="31">
        <v>1.4999999999999999E-2</v>
      </c>
      <c r="E323" s="25">
        <v>1</v>
      </c>
      <c r="F323" s="25">
        <v>0</v>
      </c>
      <c r="G323" s="25">
        <v>0</v>
      </c>
    </row>
    <row r="324" spans="2:7" x14ac:dyDescent="0.25">
      <c r="B324" s="25">
        <v>1323</v>
      </c>
      <c r="C324" s="27">
        <v>44445</v>
      </c>
      <c r="D324" s="31">
        <v>2.1000000000000001E-2</v>
      </c>
      <c r="E324" s="25">
        <v>0</v>
      </c>
      <c r="F324" s="25">
        <v>1</v>
      </c>
      <c r="G324" s="25">
        <v>1</v>
      </c>
    </row>
    <row r="325" spans="2:7" x14ac:dyDescent="0.25">
      <c r="B325" s="25">
        <v>1324</v>
      </c>
      <c r="C325" s="27">
        <v>44445</v>
      </c>
      <c r="D325" s="31">
        <v>1.7000000000000001E-2</v>
      </c>
      <c r="E325" s="25">
        <v>0</v>
      </c>
      <c r="F325" s="25">
        <v>1</v>
      </c>
      <c r="G325" s="25">
        <v>0</v>
      </c>
    </row>
    <row r="326" spans="2:7" x14ac:dyDescent="0.25">
      <c r="B326" s="25">
        <v>1325</v>
      </c>
      <c r="C326" s="27">
        <v>44445</v>
      </c>
      <c r="D326" s="31">
        <v>1.7999999999999999E-2</v>
      </c>
      <c r="E326" s="25">
        <v>0</v>
      </c>
      <c r="F326" s="25">
        <v>0</v>
      </c>
      <c r="G326" s="25">
        <v>0</v>
      </c>
    </row>
    <row r="327" spans="2:7" x14ac:dyDescent="0.25">
      <c r="B327" s="25">
        <v>1326</v>
      </c>
      <c r="C327" s="27">
        <v>44446</v>
      </c>
      <c r="D327" s="31">
        <v>0.02</v>
      </c>
      <c r="E327" s="25">
        <v>0</v>
      </c>
      <c r="F327" s="25">
        <v>1</v>
      </c>
      <c r="G327" s="25">
        <v>1</v>
      </c>
    </row>
    <row r="328" spans="2:7" x14ac:dyDescent="0.25">
      <c r="B328" s="25">
        <v>1327</v>
      </c>
      <c r="C328" s="27">
        <v>44446</v>
      </c>
      <c r="D328" s="31">
        <v>2.3E-2</v>
      </c>
      <c r="E328" s="25">
        <v>0</v>
      </c>
      <c r="F328" s="25">
        <v>0</v>
      </c>
      <c r="G328" s="25">
        <v>1</v>
      </c>
    </row>
    <row r="329" spans="2:7" x14ac:dyDescent="0.25">
      <c r="B329" s="25">
        <v>1328</v>
      </c>
      <c r="C329" s="27">
        <v>44446</v>
      </c>
      <c r="D329" s="31">
        <v>1.7999999999999999E-2</v>
      </c>
      <c r="E329" s="25">
        <v>0</v>
      </c>
      <c r="F329" s="25">
        <v>0</v>
      </c>
      <c r="G329" s="25">
        <v>0</v>
      </c>
    </row>
    <row r="330" spans="2:7" x14ac:dyDescent="0.25">
      <c r="B330" s="25">
        <v>1329</v>
      </c>
      <c r="C330" s="27">
        <v>44446</v>
      </c>
      <c r="D330" s="31">
        <v>1.9E-2</v>
      </c>
      <c r="E330" s="25">
        <v>0</v>
      </c>
      <c r="F330" s="25">
        <v>0</v>
      </c>
      <c r="G330" s="25">
        <v>0</v>
      </c>
    </row>
    <row r="331" spans="2:7" x14ac:dyDescent="0.25">
      <c r="B331" s="25">
        <v>1330</v>
      </c>
      <c r="C331" s="27">
        <v>44446</v>
      </c>
      <c r="D331" s="31">
        <v>1.7000000000000001E-2</v>
      </c>
      <c r="E331" s="25">
        <v>0</v>
      </c>
      <c r="F331" s="25">
        <v>1</v>
      </c>
      <c r="G331" s="25">
        <v>0</v>
      </c>
    </row>
    <row r="332" spans="2:7" x14ac:dyDescent="0.25">
      <c r="B332" s="25">
        <v>1331</v>
      </c>
      <c r="C332" s="27">
        <v>44447</v>
      </c>
      <c r="D332" s="31">
        <v>1.7000000000000001E-2</v>
      </c>
      <c r="E332" s="25">
        <v>1</v>
      </c>
      <c r="F332" s="25">
        <v>0</v>
      </c>
      <c r="G332" s="25">
        <v>1</v>
      </c>
    </row>
    <row r="333" spans="2:7" x14ac:dyDescent="0.25">
      <c r="B333" s="25">
        <v>1332</v>
      </c>
      <c r="C333" s="27">
        <v>44448</v>
      </c>
      <c r="D333" s="31">
        <v>1.2E-2</v>
      </c>
      <c r="E333" s="25">
        <v>1</v>
      </c>
      <c r="F333" s="25">
        <v>0</v>
      </c>
      <c r="G333" s="25">
        <v>0</v>
      </c>
    </row>
    <row r="334" spans="2:7" x14ac:dyDescent="0.25">
      <c r="B334" s="25">
        <v>1333</v>
      </c>
      <c r="C334" s="27">
        <v>44451</v>
      </c>
      <c r="D334" s="31">
        <v>1.9E-2</v>
      </c>
      <c r="E334" s="25">
        <v>0</v>
      </c>
      <c r="F334" s="25">
        <v>0</v>
      </c>
      <c r="G334" s="25">
        <v>1</v>
      </c>
    </row>
    <row r="335" spans="2:7" x14ac:dyDescent="0.25">
      <c r="B335" s="25">
        <v>1334</v>
      </c>
      <c r="C335" s="27">
        <v>44451</v>
      </c>
      <c r="D335" s="31">
        <v>2.4E-2</v>
      </c>
      <c r="E335" s="25">
        <v>0</v>
      </c>
      <c r="F335" s="25">
        <v>0</v>
      </c>
      <c r="G335" s="25">
        <v>1</v>
      </c>
    </row>
    <row r="336" spans="2:7" x14ac:dyDescent="0.25">
      <c r="B336" s="25">
        <v>1335</v>
      </c>
      <c r="C336" s="27">
        <v>44451</v>
      </c>
      <c r="D336" s="31">
        <v>0.02</v>
      </c>
      <c r="E336" s="25">
        <v>0</v>
      </c>
      <c r="F336" s="25">
        <v>1</v>
      </c>
      <c r="G336" s="25">
        <v>1</v>
      </c>
    </row>
    <row r="337" spans="2:7" x14ac:dyDescent="0.25">
      <c r="B337" s="25">
        <v>1336</v>
      </c>
      <c r="C337" s="27">
        <v>44452</v>
      </c>
      <c r="D337" s="31">
        <v>2.4E-2</v>
      </c>
      <c r="E337" s="25">
        <v>0</v>
      </c>
      <c r="F337" s="25">
        <v>0</v>
      </c>
      <c r="G337" s="25">
        <v>1</v>
      </c>
    </row>
    <row r="338" spans="2:7" x14ac:dyDescent="0.25">
      <c r="B338" s="25">
        <v>1337</v>
      </c>
      <c r="C338" s="27">
        <v>44452</v>
      </c>
      <c r="D338" s="31">
        <v>2.1999999999999999E-2</v>
      </c>
      <c r="E338" s="25">
        <v>0</v>
      </c>
      <c r="F338" s="25">
        <v>0</v>
      </c>
      <c r="G338" s="25">
        <v>0</v>
      </c>
    </row>
    <row r="339" spans="2:7" x14ac:dyDescent="0.25">
      <c r="B339" s="25">
        <v>1338</v>
      </c>
      <c r="C339" s="27">
        <v>44453</v>
      </c>
      <c r="D339" s="31">
        <v>2.4E-2</v>
      </c>
      <c r="E339" s="25">
        <v>0</v>
      </c>
      <c r="F339" s="25">
        <v>0</v>
      </c>
      <c r="G339" s="25">
        <v>1</v>
      </c>
    </row>
    <row r="340" spans="2:7" x14ac:dyDescent="0.25">
      <c r="B340" s="25">
        <v>1339</v>
      </c>
      <c r="C340" s="27">
        <v>44453</v>
      </c>
      <c r="D340" s="31">
        <v>1.7000000000000001E-2</v>
      </c>
      <c r="E340" s="25">
        <v>0</v>
      </c>
      <c r="F340" s="25">
        <v>1</v>
      </c>
      <c r="G340" s="25">
        <v>1</v>
      </c>
    </row>
    <row r="341" spans="2:7" x14ac:dyDescent="0.25">
      <c r="B341" s="25">
        <v>1340</v>
      </c>
      <c r="C341" s="27">
        <v>44453</v>
      </c>
      <c r="D341" s="31">
        <v>1.2E-2</v>
      </c>
      <c r="E341" s="25">
        <v>1</v>
      </c>
      <c r="F341" s="25">
        <v>0</v>
      </c>
      <c r="G341" s="25">
        <v>0</v>
      </c>
    </row>
    <row r="342" spans="2:7" x14ac:dyDescent="0.25">
      <c r="B342" s="25">
        <v>1341</v>
      </c>
      <c r="C342" s="27">
        <v>44454</v>
      </c>
      <c r="D342" s="31">
        <v>0.02</v>
      </c>
      <c r="E342" s="25">
        <v>0</v>
      </c>
      <c r="F342" s="25">
        <v>0</v>
      </c>
      <c r="G342" s="25">
        <v>1</v>
      </c>
    </row>
    <row r="343" spans="2:7" x14ac:dyDescent="0.25">
      <c r="B343" s="25">
        <v>1342</v>
      </c>
      <c r="C343" s="27">
        <v>44454</v>
      </c>
      <c r="D343" s="31">
        <v>1.4999999999999999E-2</v>
      </c>
      <c r="E343" s="25">
        <v>1</v>
      </c>
      <c r="F343" s="25">
        <v>0</v>
      </c>
      <c r="G343" s="25">
        <v>1</v>
      </c>
    </row>
    <row r="344" spans="2:7" x14ac:dyDescent="0.25">
      <c r="B344" s="25">
        <v>1343</v>
      </c>
      <c r="C344" s="27">
        <v>44455</v>
      </c>
      <c r="D344" s="31">
        <v>1.7999999999999999E-2</v>
      </c>
      <c r="E344" s="25">
        <v>0</v>
      </c>
      <c r="F344" s="25">
        <v>0</v>
      </c>
      <c r="G344" s="25">
        <v>0</v>
      </c>
    </row>
    <row r="345" spans="2:7" x14ac:dyDescent="0.25">
      <c r="B345" s="25">
        <v>1344</v>
      </c>
      <c r="C345" s="27">
        <v>44456</v>
      </c>
      <c r="D345" s="31">
        <v>1.7000000000000001E-2</v>
      </c>
      <c r="E345" s="25">
        <v>0</v>
      </c>
      <c r="F345" s="25">
        <v>1</v>
      </c>
      <c r="G345" s="25">
        <v>0</v>
      </c>
    </row>
    <row r="346" spans="2:7" x14ac:dyDescent="0.25">
      <c r="B346" s="25">
        <v>1345</v>
      </c>
      <c r="C346" s="27">
        <v>44457</v>
      </c>
      <c r="D346" s="31">
        <v>1.0999999999999999E-2</v>
      </c>
      <c r="E346" s="25">
        <v>1</v>
      </c>
      <c r="F346" s="25">
        <v>0</v>
      </c>
      <c r="G346" s="25">
        <v>1</v>
      </c>
    </row>
    <row r="347" spans="2:7" x14ac:dyDescent="0.25">
      <c r="B347" s="25">
        <v>1346</v>
      </c>
      <c r="C347" s="27">
        <v>44458</v>
      </c>
      <c r="D347" s="31">
        <v>2.3E-2</v>
      </c>
      <c r="E347" s="25">
        <v>0</v>
      </c>
      <c r="F347" s="25">
        <v>0</v>
      </c>
      <c r="G347" s="25">
        <v>1</v>
      </c>
    </row>
    <row r="348" spans="2:7" x14ac:dyDescent="0.25">
      <c r="B348" s="25">
        <v>1347</v>
      </c>
      <c r="C348" s="27">
        <v>44458</v>
      </c>
      <c r="D348" s="31">
        <v>1.2E-2</v>
      </c>
      <c r="E348" s="25">
        <v>1</v>
      </c>
      <c r="F348" s="25">
        <v>0</v>
      </c>
      <c r="G348" s="25">
        <v>0</v>
      </c>
    </row>
    <row r="349" spans="2:7" x14ac:dyDescent="0.25">
      <c r="B349" s="25">
        <v>1348</v>
      </c>
      <c r="C349" s="27">
        <v>44458</v>
      </c>
      <c r="D349" s="31">
        <v>1.7000000000000001E-2</v>
      </c>
      <c r="E349" s="25">
        <v>0</v>
      </c>
      <c r="F349" s="25">
        <v>1</v>
      </c>
      <c r="G349" s="25">
        <v>1</v>
      </c>
    </row>
    <row r="350" spans="2:7" x14ac:dyDescent="0.25">
      <c r="B350" s="25">
        <v>1349</v>
      </c>
      <c r="C350" s="27">
        <v>44459</v>
      </c>
      <c r="D350" s="31">
        <v>1.7999999999999999E-2</v>
      </c>
      <c r="E350" s="25">
        <v>0</v>
      </c>
      <c r="F350" s="25">
        <v>1</v>
      </c>
      <c r="G350" s="25">
        <v>1</v>
      </c>
    </row>
    <row r="351" spans="2:7" x14ac:dyDescent="0.25">
      <c r="B351" s="25">
        <v>1350</v>
      </c>
      <c r="C351" s="27">
        <v>44461</v>
      </c>
      <c r="D351" s="31">
        <v>1.7000000000000001E-2</v>
      </c>
      <c r="E351" s="25">
        <v>1</v>
      </c>
      <c r="F351" s="25">
        <v>0</v>
      </c>
      <c r="G351" s="25">
        <v>1</v>
      </c>
    </row>
    <row r="352" spans="2:7" x14ac:dyDescent="0.25">
      <c r="B352" s="25">
        <v>1351</v>
      </c>
      <c r="C352" s="27">
        <v>44462</v>
      </c>
      <c r="D352" s="31">
        <v>1.7000000000000001E-2</v>
      </c>
      <c r="E352" s="25">
        <v>1</v>
      </c>
      <c r="F352" s="25">
        <v>0</v>
      </c>
      <c r="G352" s="25">
        <v>0</v>
      </c>
    </row>
    <row r="353" spans="2:7" x14ac:dyDescent="0.25">
      <c r="B353" s="25">
        <v>1352</v>
      </c>
      <c r="C353" s="27">
        <v>44462</v>
      </c>
      <c r="D353" s="31">
        <v>1.4E-2</v>
      </c>
      <c r="E353" s="25">
        <v>1</v>
      </c>
      <c r="F353" s="25">
        <v>0</v>
      </c>
      <c r="G353" s="25">
        <v>1</v>
      </c>
    </row>
    <row r="354" spans="2:7" x14ac:dyDescent="0.25">
      <c r="B354" s="25">
        <v>1353</v>
      </c>
      <c r="C354" s="27">
        <v>44463</v>
      </c>
      <c r="D354" s="31">
        <v>1.4E-2</v>
      </c>
      <c r="E354" s="25">
        <v>0</v>
      </c>
      <c r="F354" s="25">
        <v>1</v>
      </c>
      <c r="G354" s="25">
        <v>0</v>
      </c>
    </row>
    <row r="355" spans="2:7" x14ac:dyDescent="0.25">
      <c r="B355" s="25">
        <v>1354</v>
      </c>
      <c r="C355" s="27">
        <v>44463</v>
      </c>
      <c r="D355" s="31">
        <v>1.7000000000000001E-2</v>
      </c>
      <c r="E355" s="25">
        <v>1</v>
      </c>
      <c r="F355" s="25">
        <v>0</v>
      </c>
      <c r="G355" s="25">
        <v>1</v>
      </c>
    </row>
    <row r="356" spans="2:7" x14ac:dyDescent="0.25">
      <c r="B356" s="25">
        <v>1355</v>
      </c>
      <c r="C356" s="27">
        <v>44464</v>
      </c>
      <c r="D356" s="31">
        <v>2.1000000000000001E-2</v>
      </c>
      <c r="E356" s="25">
        <v>0</v>
      </c>
      <c r="F356" s="25">
        <v>1</v>
      </c>
      <c r="G356" s="25">
        <v>1</v>
      </c>
    </row>
    <row r="357" spans="2:7" x14ac:dyDescent="0.25">
      <c r="B357" s="25">
        <v>1356</v>
      </c>
      <c r="C357" s="27">
        <v>44465</v>
      </c>
      <c r="D357" s="31">
        <v>2.5000000000000001E-2</v>
      </c>
      <c r="E357" s="25">
        <v>0</v>
      </c>
      <c r="F357" s="25">
        <v>0</v>
      </c>
      <c r="G357" s="25">
        <v>1</v>
      </c>
    </row>
    <row r="358" spans="2:7" x14ac:dyDescent="0.25">
      <c r="B358" s="25">
        <v>1357</v>
      </c>
      <c r="C358" s="27">
        <v>44465</v>
      </c>
      <c r="D358" s="31">
        <v>0.02</v>
      </c>
      <c r="E358" s="25">
        <v>0</v>
      </c>
      <c r="F358" s="25">
        <v>1</v>
      </c>
      <c r="G358" s="25">
        <v>0</v>
      </c>
    </row>
    <row r="359" spans="2:7" x14ac:dyDescent="0.25">
      <c r="B359" s="25">
        <v>1358</v>
      </c>
      <c r="C359" s="27">
        <v>44465</v>
      </c>
      <c r="D359" s="31">
        <v>2.1000000000000001E-2</v>
      </c>
      <c r="E359" s="25">
        <v>0</v>
      </c>
      <c r="F359" s="25">
        <v>1</v>
      </c>
      <c r="G359" s="25">
        <v>1</v>
      </c>
    </row>
    <row r="360" spans="2:7" x14ac:dyDescent="0.25">
      <c r="B360" s="25">
        <v>1359</v>
      </c>
      <c r="C360" s="27">
        <v>44466</v>
      </c>
      <c r="D360" s="31">
        <v>2.1000000000000001E-2</v>
      </c>
      <c r="E360" s="25">
        <v>0</v>
      </c>
      <c r="F360" s="25">
        <v>1</v>
      </c>
      <c r="G360" s="25">
        <v>0</v>
      </c>
    </row>
    <row r="361" spans="2:7" x14ac:dyDescent="0.25">
      <c r="B361" s="25">
        <v>1360</v>
      </c>
      <c r="C361" s="27">
        <v>44466</v>
      </c>
      <c r="D361" s="31">
        <v>1.4999999999999999E-2</v>
      </c>
      <c r="E361" s="25">
        <v>0</v>
      </c>
      <c r="F361" s="25">
        <v>1</v>
      </c>
      <c r="G361" s="25">
        <v>1</v>
      </c>
    </row>
    <row r="362" spans="2:7" x14ac:dyDescent="0.25">
      <c r="B362" s="25">
        <v>1361</v>
      </c>
      <c r="C362" s="27">
        <v>44467</v>
      </c>
      <c r="D362" s="31">
        <v>0.02</v>
      </c>
      <c r="E362" s="25">
        <v>0</v>
      </c>
      <c r="F362" s="25">
        <v>0</v>
      </c>
      <c r="G362" s="25">
        <v>0</v>
      </c>
    </row>
    <row r="363" spans="2:7" x14ac:dyDescent="0.25">
      <c r="B363" s="25">
        <v>1362</v>
      </c>
      <c r="C363" s="27">
        <v>44468</v>
      </c>
      <c r="D363" s="31">
        <v>1.7000000000000001E-2</v>
      </c>
      <c r="E363" s="25">
        <v>0</v>
      </c>
      <c r="F363" s="25">
        <v>1</v>
      </c>
      <c r="G363" s="25">
        <v>1</v>
      </c>
    </row>
    <row r="364" spans="2:7" x14ac:dyDescent="0.25">
      <c r="B364" s="25">
        <v>1363</v>
      </c>
      <c r="C364" s="27">
        <v>44470</v>
      </c>
      <c r="D364" s="31">
        <v>2.1000000000000001E-2</v>
      </c>
      <c r="E364" s="25">
        <v>0</v>
      </c>
      <c r="F364" s="25">
        <v>1</v>
      </c>
      <c r="G364" s="25">
        <v>0</v>
      </c>
    </row>
    <row r="365" spans="2:7" x14ac:dyDescent="0.25">
      <c r="B365" s="25">
        <v>1364</v>
      </c>
      <c r="C365" s="27">
        <v>44470</v>
      </c>
      <c r="D365" s="31">
        <v>0.02</v>
      </c>
      <c r="E365" s="25">
        <v>0</v>
      </c>
      <c r="F365" s="25">
        <v>0</v>
      </c>
      <c r="G365" s="25">
        <v>0</v>
      </c>
    </row>
    <row r="366" spans="2:7" x14ac:dyDescent="0.25">
      <c r="B366" s="25">
        <v>1365</v>
      </c>
      <c r="C366" s="27">
        <v>44471</v>
      </c>
      <c r="D366" s="31">
        <v>1.7000000000000001E-2</v>
      </c>
      <c r="E366" s="25">
        <v>0</v>
      </c>
      <c r="F366" s="25">
        <v>1</v>
      </c>
      <c r="G366" s="25">
        <v>0</v>
      </c>
    </row>
    <row r="367" spans="2:7" x14ac:dyDescent="0.25">
      <c r="B367" s="25">
        <v>1366</v>
      </c>
      <c r="C367" s="27">
        <v>44471</v>
      </c>
      <c r="D367" s="31">
        <v>2.4E-2</v>
      </c>
      <c r="E367" s="25">
        <v>0</v>
      </c>
      <c r="F367" s="25">
        <v>0</v>
      </c>
      <c r="G367" s="25">
        <v>0</v>
      </c>
    </row>
    <row r="368" spans="2:7" x14ac:dyDescent="0.25">
      <c r="B368" s="25">
        <v>1367</v>
      </c>
      <c r="C368" s="27">
        <v>44472</v>
      </c>
      <c r="D368" s="31">
        <v>1.7000000000000001E-2</v>
      </c>
      <c r="E368" s="25">
        <v>1</v>
      </c>
      <c r="F368" s="25">
        <v>0</v>
      </c>
      <c r="G368" s="25">
        <v>0</v>
      </c>
    </row>
    <row r="369" spans="2:7" x14ac:dyDescent="0.25">
      <c r="B369" s="25">
        <v>1368</v>
      </c>
      <c r="C369" s="27">
        <v>44472</v>
      </c>
      <c r="D369" s="31">
        <v>1.9E-2</v>
      </c>
      <c r="E369" s="25">
        <v>0</v>
      </c>
      <c r="F369" s="25">
        <v>1</v>
      </c>
      <c r="G369" s="25">
        <v>1</v>
      </c>
    </row>
    <row r="370" spans="2:7" x14ac:dyDescent="0.25">
      <c r="B370" s="25">
        <v>1369</v>
      </c>
      <c r="C370" s="27">
        <v>44473</v>
      </c>
      <c r="D370" s="31">
        <v>1.4999999999999999E-2</v>
      </c>
      <c r="E370" s="25">
        <v>1</v>
      </c>
      <c r="F370" s="25">
        <v>0</v>
      </c>
      <c r="G370" s="25">
        <v>0</v>
      </c>
    </row>
    <row r="371" spans="2:7" x14ac:dyDescent="0.25">
      <c r="B371" s="25">
        <v>1370</v>
      </c>
      <c r="C371" s="27">
        <v>44475</v>
      </c>
      <c r="D371" s="31">
        <v>1.2999999999999999E-2</v>
      </c>
      <c r="E371" s="25">
        <v>1</v>
      </c>
      <c r="F371" s="25">
        <v>0</v>
      </c>
      <c r="G371" s="25">
        <v>1</v>
      </c>
    </row>
    <row r="372" spans="2:7" x14ac:dyDescent="0.25">
      <c r="B372" s="25">
        <v>1371</v>
      </c>
      <c r="C372" s="27">
        <v>44475</v>
      </c>
      <c r="D372" s="31">
        <v>1.6E-2</v>
      </c>
      <c r="E372" s="25">
        <v>0</v>
      </c>
      <c r="F372" s="25">
        <v>1</v>
      </c>
      <c r="G372" s="25">
        <v>1</v>
      </c>
    </row>
    <row r="373" spans="2:7" x14ac:dyDescent="0.25">
      <c r="B373" s="25">
        <v>1372</v>
      </c>
      <c r="C373" s="27">
        <v>44476</v>
      </c>
      <c r="D373" s="31">
        <v>1.7999999999999999E-2</v>
      </c>
      <c r="E373" s="25">
        <v>0</v>
      </c>
      <c r="F373" s="25">
        <v>0</v>
      </c>
      <c r="G373" s="25">
        <v>1</v>
      </c>
    </row>
    <row r="374" spans="2:7" x14ac:dyDescent="0.25">
      <c r="B374" s="25">
        <v>1373</v>
      </c>
      <c r="C374" s="27">
        <v>44477</v>
      </c>
      <c r="D374" s="31">
        <v>1.7999999999999999E-2</v>
      </c>
      <c r="E374" s="25">
        <v>0</v>
      </c>
      <c r="F374" s="25">
        <v>0</v>
      </c>
      <c r="G374" s="25">
        <v>0</v>
      </c>
    </row>
    <row r="375" spans="2:7" x14ac:dyDescent="0.25">
      <c r="B375" s="25">
        <v>1374</v>
      </c>
      <c r="C375" s="27">
        <v>44479</v>
      </c>
      <c r="D375" s="31">
        <v>0.02</v>
      </c>
      <c r="E375" s="25">
        <v>0</v>
      </c>
      <c r="F375" s="25">
        <v>0</v>
      </c>
      <c r="G375" s="25">
        <v>1</v>
      </c>
    </row>
    <row r="376" spans="2:7" x14ac:dyDescent="0.25">
      <c r="B376" s="25">
        <v>1375</v>
      </c>
      <c r="C376" s="27">
        <v>44481</v>
      </c>
      <c r="D376" s="31">
        <v>0.01</v>
      </c>
      <c r="E376" s="25">
        <v>1</v>
      </c>
      <c r="F376" s="25">
        <v>0</v>
      </c>
      <c r="G376" s="25">
        <v>1</v>
      </c>
    </row>
    <row r="377" spans="2:7" x14ac:dyDescent="0.25">
      <c r="B377" s="25">
        <v>1376</v>
      </c>
      <c r="C377" s="27">
        <v>44482</v>
      </c>
      <c r="D377" s="31">
        <v>1.7000000000000001E-2</v>
      </c>
      <c r="E377" s="25">
        <v>0</v>
      </c>
      <c r="F377" s="25">
        <v>1</v>
      </c>
      <c r="G377" s="25">
        <v>1</v>
      </c>
    </row>
    <row r="378" spans="2:7" x14ac:dyDescent="0.25">
      <c r="B378" s="25">
        <v>1377</v>
      </c>
      <c r="C378" s="27">
        <v>44483</v>
      </c>
      <c r="D378" s="31">
        <v>1.7999999999999999E-2</v>
      </c>
      <c r="E378" s="25">
        <v>0</v>
      </c>
      <c r="F378" s="25">
        <v>1</v>
      </c>
      <c r="G378" s="25">
        <v>0</v>
      </c>
    </row>
    <row r="379" spans="2:7" x14ac:dyDescent="0.25">
      <c r="B379" s="25">
        <v>1378</v>
      </c>
      <c r="C379" s="27">
        <v>44484</v>
      </c>
      <c r="D379" s="31">
        <v>0.02</v>
      </c>
      <c r="E379" s="25">
        <v>0</v>
      </c>
      <c r="F379" s="25">
        <v>1</v>
      </c>
      <c r="G379" s="25">
        <v>0</v>
      </c>
    </row>
    <row r="380" spans="2:7" x14ac:dyDescent="0.25">
      <c r="B380" s="25">
        <v>1379</v>
      </c>
      <c r="C380" s="27">
        <v>44485</v>
      </c>
      <c r="D380" s="31">
        <v>1.7000000000000001E-2</v>
      </c>
      <c r="E380" s="25">
        <v>1</v>
      </c>
      <c r="F380" s="25">
        <v>0</v>
      </c>
      <c r="G380" s="25">
        <v>0</v>
      </c>
    </row>
    <row r="381" spans="2:7" x14ac:dyDescent="0.25">
      <c r="B381" s="25">
        <v>1380</v>
      </c>
      <c r="C381" s="27">
        <v>44485</v>
      </c>
      <c r="D381" s="31">
        <v>1.2999999999999999E-2</v>
      </c>
      <c r="E381" s="25">
        <v>1</v>
      </c>
      <c r="F381" s="25">
        <v>0</v>
      </c>
      <c r="G381" s="25">
        <v>0</v>
      </c>
    </row>
    <row r="382" spans="2:7" x14ac:dyDescent="0.25">
      <c r="B382" s="25">
        <v>1381</v>
      </c>
      <c r="C382" s="27">
        <v>44486</v>
      </c>
      <c r="D382" s="31">
        <v>1.4999999999999999E-2</v>
      </c>
      <c r="E382" s="25">
        <v>1</v>
      </c>
      <c r="F382" s="25">
        <v>0</v>
      </c>
      <c r="G382" s="25">
        <v>0</v>
      </c>
    </row>
    <row r="383" spans="2:7" x14ac:dyDescent="0.25">
      <c r="B383" s="25">
        <v>1382</v>
      </c>
      <c r="C383" s="27">
        <v>44486</v>
      </c>
      <c r="D383" s="31">
        <v>1.4E-2</v>
      </c>
      <c r="E383" s="25">
        <v>1</v>
      </c>
      <c r="F383" s="25">
        <v>0</v>
      </c>
      <c r="G383" s="25">
        <v>1</v>
      </c>
    </row>
    <row r="384" spans="2:7" x14ac:dyDescent="0.25">
      <c r="B384" s="25">
        <v>1383</v>
      </c>
      <c r="C384" s="27">
        <v>44487</v>
      </c>
      <c r="D384" s="31">
        <v>1.6E-2</v>
      </c>
      <c r="E384" s="25">
        <v>1</v>
      </c>
      <c r="F384" s="25">
        <v>0</v>
      </c>
      <c r="G384" s="25">
        <v>1</v>
      </c>
    </row>
    <row r="385" spans="2:7" x14ac:dyDescent="0.25">
      <c r="B385" s="25">
        <v>1384</v>
      </c>
      <c r="C385" s="27">
        <v>44489</v>
      </c>
      <c r="D385" s="31">
        <v>1.0999999999999999E-2</v>
      </c>
      <c r="E385" s="25">
        <v>1</v>
      </c>
      <c r="F385" s="25">
        <v>0</v>
      </c>
      <c r="G385" s="25">
        <v>0</v>
      </c>
    </row>
    <row r="386" spans="2:7" x14ac:dyDescent="0.25">
      <c r="B386" s="25">
        <v>1385</v>
      </c>
      <c r="C386" s="27">
        <v>44489</v>
      </c>
      <c r="D386" s="31">
        <v>1.7000000000000001E-2</v>
      </c>
      <c r="E386" s="25">
        <v>1</v>
      </c>
      <c r="F386" s="25">
        <v>0</v>
      </c>
      <c r="G386" s="25">
        <v>0</v>
      </c>
    </row>
    <row r="387" spans="2:7" x14ac:dyDescent="0.25">
      <c r="B387" s="25">
        <v>1386</v>
      </c>
      <c r="C387" s="27">
        <v>44489</v>
      </c>
      <c r="D387" s="31">
        <v>1.7999999999999999E-2</v>
      </c>
      <c r="E387" s="25">
        <v>0</v>
      </c>
      <c r="F387" s="25">
        <v>1</v>
      </c>
      <c r="G387" s="25">
        <v>0</v>
      </c>
    </row>
    <row r="388" spans="2:7" x14ac:dyDescent="0.25">
      <c r="B388" s="25">
        <v>1387</v>
      </c>
      <c r="C388" s="27">
        <v>44491</v>
      </c>
      <c r="D388" s="31">
        <v>1.0999999999999999E-2</v>
      </c>
      <c r="E388" s="25">
        <v>1</v>
      </c>
      <c r="F388" s="25">
        <v>0</v>
      </c>
      <c r="G388" s="25">
        <v>1</v>
      </c>
    </row>
    <row r="389" spans="2:7" x14ac:dyDescent="0.25">
      <c r="B389" s="25">
        <v>1388</v>
      </c>
      <c r="C389" s="27">
        <v>44492</v>
      </c>
      <c r="D389" s="31">
        <v>1.9E-2</v>
      </c>
      <c r="E389" s="25">
        <v>0</v>
      </c>
      <c r="F389" s="25">
        <v>1</v>
      </c>
      <c r="G389" s="25">
        <v>0</v>
      </c>
    </row>
    <row r="390" spans="2:7" x14ac:dyDescent="0.25">
      <c r="B390" s="25">
        <v>1389</v>
      </c>
      <c r="C390" s="27">
        <v>44493</v>
      </c>
      <c r="D390" s="31">
        <v>1.7000000000000001E-2</v>
      </c>
      <c r="E390" s="25">
        <v>1</v>
      </c>
      <c r="F390" s="25">
        <v>0</v>
      </c>
      <c r="G390" s="25">
        <v>1</v>
      </c>
    </row>
    <row r="391" spans="2:7" x14ac:dyDescent="0.25">
      <c r="B391" s="25">
        <v>1390</v>
      </c>
      <c r="C391" s="27">
        <v>44495</v>
      </c>
      <c r="D391" s="31">
        <v>2.1000000000000001E-2</v>
      </c>
      <c r="E391" s="25">
        <v>0</v>
      </c>
      <c r="F391" s="25">
        <v>0</v>
      </c>
      <c r="G391" s="25">
        <v>0</v>
      </c>
    </row>
    <row r="392" spans="2:7" x14ac:dyDescent="0.25">
      <c r="B392" s="25">
        <v>1391</v>
      </c>
      <c r="C392" s="27">
        <v>44495</v>
      </c>
      <c r="D392" s="31">
        <v>1.7000000000000001E-2</v>
      </c>
      <c r="E392" s="25">
        <v>0</v>
      </c>
      <c r="F392" s="25">
        <v>1</v>
      </c>
      <c r="G392" s="25">
        <v>0</v>
      </c>
    </row>
    <row r="393" spans="2:7" x14ac:dyDescent="0.25">
      <c r="B393" s="25">
        <v>1392</v>
      </c>
      <c r="C393" s="27">
        <v>44496</v>
      </c>
      <c r="D393" s="31">
        <v>2.5000000000000001E-2</v>
      </c>
      <c r="E393" s="25">
        <v>0</v>
      </c>
      <c r="F393" s="25">
        <v>0</v>
      </c>
      <c r="G393" s="25">
        <v>0</v>
      </c>
    </row>
    <row r="394" spans="2:7" x14ac:dyDescent="0.25">
      <c r="B394" s="25">
        <v>1393</v>
      </c>
      <c r="C394" s="27">
        <v>44496</v>
      </c>
      <c r="D394" s="31">
        <v>0.01</v>
      </c>
      <c r="E394" s="25">
        <v>1</v>
      </c>
      <c r="F394" s="25">
        <v>0</v>
      </c>
      <c r="G394" s="25">
        <v>1</v>
      </c>
    </row>
    <row r="395" spans="2:7" x14ac:dyDescent="0.25">
      <c r="B395" s="25">
        <v>1394</v>
      </c>
      <c r="C395" s="27">
        <v>44497</v>
      </c>
      <c r="D395" s="31">
        <v>1.0999999999999999E-2</v>
      </c>
      <c r="E395" s="25">
        <v>1</v>
      </c>
      <c r="F395" s="25">
        <v>0</v>
      </c>
      <c r="G395" s="25">
        <v>0</v>
      </c>
    </row>
    <row r="396" spans="2:7" x14ac:dyDescent="0.25">
      <c r="B396" s="25">
        <v>1395</v>
      </c>
      <c r="C396" s="27">
        <v>44497</v>
      </c>
      <c r="D396" s="31">
        <v>2.1000000000000001E-2</v>
      </c>
      <c r="E396" s="25">
        <v>0</v>
      </c>
      <c r="F396" s="25">
        <v>1</v>
      </c>
      <c r="G396" s="25">
        <v>1</v>
      </c>
    </row>
    <row r="397" spans="2:7" x14ac:dyDescent="0.25">
      <c r="B397" s="25">
        <v>1396</v>
      </c>
      <c r="C397" s="27">
        <v>44497</v>
      </c>
      <c r="D397" s="31">
        <v>0.02</v>
      </c>
      <c r="E397" s="25">
        <v>0</v>
      </c>
      <c r="F397" s="25">
        <v>0</v>
      </c>
      <c r="G397" s="25">
        <v>1</v>
      </c>
    </row>
    <row r="398" spans="2:7" x14ac:dyDescent="0.25">
      <c r="B398" s="25">
        <v>1397</v>
      </c>
      <c r="C398" s="27">
        <v>44498</v>
      </c>
      <c r="D398" s="31">
        <v>1.6E-2</v>
      </c>
      <c r="E398" s="25">
        <v>0</v>
      </c>
      <c r="F398" s="25">
        <v>1</v>
      </c>
      <c r="G398" s="25">
        <v>0</v>
      </c>
    </row>
    <row r="399" spans="2:7" x14ac:dyDescent="0.25">
      <c r="B399" s="25">
        <v>1398</v>
      </c>
      <c r="C399" s="27">
        <v>44498</v>
      </c>
      <c r="D399" s="31">
        <v>1.7000000000000001E-2</v>
      </c>
      <c r="E399" s="25">
        <v>0</v>
      </c>
      <c r="F399" s="25">
        <v>1</v>
      </c>
      <c r="G399" s="25">
        <v>0</v>
      </c>
    </row>
    <row r="400" spans="2:7" x14ac:dyDescent="0.25">
      <c r="B400" s="25">
        <v>1399</v>
      </c>
      <c r="C400" s="27">
        <v>44498</v>
      </c>
      <c r="D400" s="31">
        <v>1.7000000000000001E-2</v>
      </c>
      <c r="E400" s="25">
        <v>1</v>
      </c>
      <c r="F400" s="25">
        <v>0</v>
      </c>
      <c r="G400" s="25">
        <v>1</v>
      </c>
    </row>
    <row r="401" spans="2:7" x14ac:dyDescent="0.25">
      <c r="B401" s="25">
        <v>1400</v>
      </c>
      <c r="C401" s="27">
        <v>44499</v>
      </c>
      <c r="D401" s="31">
        <v>1.4999999999999999E-2</v>
      </c>
      <c r="E401" s="25">
        <v>0</v>
      </c>
      <c r="F401" s="25">
        <v>1</v>
      </c>
      <c r="G401" s="25">
        <v>1</v>
      </c>
    </row>
    <row r="402" spans="2:7" x14ac:dyDescent="0.25">
      <c r="B402" s="25">
        <v>1401</v>
      </c>
      <c r="C402" s="27">
        <v>44500</v>
      </c>
      <c r="D402" s="31">
        <v>1.7000000000000001E-2</v>
      </c>
      <c r="E402" s="25">
        <v>1</v>
      </c>
      <c r="F402" s="25">
        <v>0</v>
      </c>
      <c r="G402" s="25">
        <v>1</v>
      </c>
    </row>
    <row r="403" spans="2:7" x14ac:dyDescent="0.25">
      <c r="B403" s="25">
        <v>1402</v>
      </c>
      <c r="C403" s="27">
        <v>44500</v>
      </c>
      <c r="D403" s="31">
        <v>2.4E-2</v>
      </c>
      <c r="E403" s="25">
        <v>0</v>
      </c>
      <c r="F403" s="25">
        <v>0</v>
      </c>
      <c r="G403" s="25">
        <v>0</v>
      </c>
    </row>
    <row r="404" spans="2:7" x14ac:dyDescent="0.25">
      <c r="B404" s="25">
        <v>1403</v>
      </c>
      <c r="C404" s="27">
        <v>44501</v>
      </c>
      <c r="D404" s="31">
        <v>2.4E-2</v>
      </c>
      <c r="E404" s="25">
        <v>0</v>
      </c>
      <c r="F404" s="25">
        <v>0</v>
      </c>
      <c r="G404" s="25">
        <v>1</v>
      </c>
    </row>
    <row r="405" spans="2:7" x14ac:dyDescent="0.25">
      <c r="B405" s="25">
        <v>1404</v>
      </c>
      <c r="C405" s="27">
        <v>44501</v>
      </c>
      <c r="D405" s="31">
        <v>1.9E-2</v>
      </c>
      <c r="E405" s="25">
        <v>0</v>
      </c>
      <c r="F405" s="25">
        <v>1</v>
      </c>
      <c r="G405" s="25">
        <v>1</v>
      </c>
    </row>
    <row r="406" spans="2:7" x14ac:dyDescent="0.25">
      <c r="B406" s="25">
        <v>1405</v>
      </c>
      <c r="C406" s="27">
        <v>44501</v>
      </c>
      <c r="D406" s="31">
        <v>1.4E-2</v>
      </c>
      <c r="E406" s="25">
        <v>1</v>
      </c>
      <c r="F406" s="25">
        <v>0</v>
      </c>
      <c r="G406" s="25">
        <v>1</v>
      </c>
    </row>
    <row r="407" spans="2:7" x14ac:dyDescent="0.25">
      <c r="B407" s="25">
        <v>1406</v>
      </c>
      <c r="C407" s="27">
        <v>44502</v>
      </c>
      <c r="D407" s="31">
        <v>2.1999999999999999E-2</v>
      </c>
      <c r="E407" s="25">
        <v>0</v>
      </c>
      <c r="F407" s="25">
        <v>0</v>
      </c>
      <c r="G407" s="25">
        <v>1</v>
      </c>
    </row>
    <row r="408" spans="2:7" x14ac:dyDescent="0.25">
      <c r="B408" s="25">
        <v>1407</v>
      </c>
      <c r="C408" s="27">
        <v>44502</v>
      </c>
      <c r="D408" s="31">
        <v>1.9E-2</v>
      </c>
      <c r="E408" s="25">
        <v>0</v>
      </c>
      <c r="F408" s="25">
        <v>1</v>
      </c>
      <c r="G408" s="25">
        <v>1</v>
      </c>
    </row>
    <row r="409" spans="2:7" x14ac:dyDescent="0.25">
      <c r="B409" s="25">
        <v>1408</v>
      </c>
      <c r="C409" s="27">
        <v>44502</v>
      </c>
      <c r="D409" s="31">
        <v>1.9E-2</v>
      </c>
      <c r="E409" s="25">
        <v>0</v>
      </c>
      <c r="F409" s="25">
        <v>0</v>
      </c>
      <c r="G409" s="25">
        <v>0</v>
      </c>
    </row>
    <row r="410" spans="2:7" x14ac:dyDescent="0.25">
      <c r="B410" s="25">
        <v>1409</v>
      </c>
      <c r="C410" s="27">
        <v>44503</v>
      </c>
      <c r="D410" s="31">
        <v>1.6E-2</v>
      </c>
      <c r="E410" s="25">
        <v>1</v>
      </c>
      <c r="F410" s="25">
        <v>0</v>
      </c>
      <c r="G410" s="25">
        <v>1</v>
      </c>
    </row>
    <row r="411" spans="2:7" x14ac:dyDescent="0.25">
      <c r="B411" s="25">
        <v>1410</v>
      </c>
      <c r="C411" s="27">
        <v>44504</v>
      </c>
      <c r="D411" s="31">
        <v>1.6E-2</v>
      </c>
      <c r="E411" s="25">
        <v>0</v>
      </c>
      <c r="F411" s="25">
        <v>1</v>
      </c>
      <c r="G411" s="25">
        <v>1</v>
      </c>
    </row>
    <row r="412" spans="2:7" x14ac:dyDescent="0.25">
      <c r="B412" s="25">
        <v>1411</v>
      </c>
      <c r="C412" s="27">
        <v>44504</v>
      </c>
      <c r="D412" s="31">
        <v>1.7000000000000001E-2</v>
      </c>
      <c r="E412" s="25">
        <v>0</v>
      </c>
      <c r="F412" s="25">
        <v>1</v>
      </c>
      <c r="G412" s="25">
        <v>1</v>
      </c>
    </row>
    <row r="413" spans="2:7" x14ac:dyDescent="0.25">
      <c r="B413" s="25">
        <v>1412</v>
      </c>
      <c r="C413" s="27">
        <v>44506</v>
      </c>
      <c r="D413" s="31">
        <v>1.2E-2</v>
      </c>
      <c r="E413" s="25">
        <v>1</v>
      </c>
      <c r="F413" s="25">
        <v>0</v>
      </c>
      <c r="G413" s="25">
        <v>1</v>
      </c>
    </row>
    <row r="414" spans="2:7" x14ac:dyDescent="0.25">
      <c r="B414" s="25">
        <v>1413</v>
      </c>
      <c r="C414" s="27">
        <v>44507</v>
      </c>
      <c r="D414" s="31">
        <v>0.02</v>
      </c>
      <c r="E414" s="25">
        <v>0</v>
      </c>
      <c r="F414" s="25">
        <v>0</v>
      </c>
      <c r="G414" s="25">
        <v>0</v>
      </c>
    </row>
    <row r="415" spans="2:7" x14ac:dyDescent="0.25">
      <c r="B415" s="25">
        <v>1414</v>
      </c>
      <c r="C415" s="27">
        <v>44509</v>
      </c>
      <c r="D415" s="31">
        <v>0.01</v>
      </c>
      <c r="E415" s="25">
        <v>1</v>
      </c>
      <c r="F415" s="25">
        <v>0</v>
      </c>
      <c r="G415" s="25">
        <v>1</v>
      </c>
    </row>
    <row r="416" spans="2:7" x14ac:dyDescent="0.25">
      <c r="B416" s="25">
        <v>1415</v>
      </c>
      <c r="C416" s="27">
        <v>44511</v>
      </c>
      <c r="D416" s="31">
        <v>1.7000000000000001E-2</v>
      </c>
      <c r="E416" s="25">
        <v>1</v>
      </c>
      <c r="F416" s="25">
        <v>0</v>
      </c>
      <c r="G416" s="25">
        <v>1</v>
      </c>
    </row>
    <row r="417" spans="2:7" x14ac:dyDescent="0.25">
      <c r="B417" s="25">
        <v>1416</v>
      </c>
      <c r="C417" s="27">
        <v>44511</v>
      </c>
      <c r="D417" s="31">
        <v>1.7000000000000001E-2</v>
      </c>
      <c r="E417" s="25">
        <v>0</v>
      </c>
      <c r="F417" s="25">
        <v>1</v>
      </c>
      <c r="G417" s="25">
        <v>1</v>
      </c>
    </row>
    <row r="418" spans="2:7" x14ac:dyDescent="0.25">
      <c r="B418" s="25">
        <v>1417</v>
      </c>
      <c r="C418" s="27">
        <v>44511</v>
      </c>
      <c r="D418" s="31">
        <v>1.4999999999999999E-2</v>
      </c>
      <c r="E418" s="25">
        <v>0</v>
      </c>
      <c r="F418" s="25">
        <v>1</v>
      </c>
      <c r="G418" s="25">
        <v>1</v>
      </c>
    </row>
    <row r="419" spans="2:7" x14ac:dyDescent="0.25">
      <c r="B419" s="25">
        <v>1418</v>
      </c>
      <c r="C419" s="27">
        <v>44512</v>
      </c>
      <c r="D419" s="31">
        <v>1.6E-2</v>
      </c>
      <c r="E419" s="25">
        <v>0</v>
      </c>
      <c r="F419" s="25">
        <v>1</v>
      </c>
      <c r="G419" s="25">
        <v>1</v>
      </c>
    </row>
    <row r="420" spans="2:7" x14ac:dyDescent="0.25">
      <c r="B420" s="25">
        <v>1419</v>
      </c>
      <c r="C420" s="27">
        <v>44513</v>
      </c>
      <c r="D420" s="31">
        <v>1.9E-2</v>
      </c>
      <c r="E420" s="25">
        <v>0</v>
      </c>
      <c r="F420" s="25">
        <v>1</v>
      </c>
      <c r="G420" s="25">
        <v>0</v>
      </c>
    </row>
    <row r="421" spans="2:7" x14ac:dyDescent="0.25">
      <c r="B421" s="25">
        <v>1420</v>
      </c>
      <c r="C421" s="27">
        <v>44513</v>
      </c>
      <c r="D421" s="31">
        <v>1.7999999999999999E-2</v>
      </c>
      <c r="E421" s="25">
        <v>0</v>
      </c>
      <c r="F421" s="25">
        <v>1</v>
      </c>
      <c r="G421" s="25">
        <v>1</v>
      </c>
    </row>
    <row r="422" spans="2:7" x14ac:dyDescent="0.25">
      <c r="B422" s="25">
        <v>1421</v>
      </c>
      <c r="C422" s="27">
        <v>44513</v>
      </c>
      <c r="D422" s="31">
        <v>1.0999999999999999E-2</v>
      </c>
      <c r="E422" s="25">
        <v>1</v>
      </c>
      <c r="F422" s="25">
        <v>0</v>
      </c>
      <c r="G422" s="25">
        <v>0</v>
      </c>
    </row>
    <row r="423" spans="2:7" x14ac:dyDescent="0.25">
      <c r="B423" s="25">
        <v>1422</v>
      </c>
      <c r="C423" s="27">
        <v>44514</v>
      </c>
      <c r="D423" s="31">
        <v>1.2E-2</v>
      </c>
      <c r="E423" s="25">
        <v>1</v>
      </c>
      <c r="F423" s="25">
        <v>0</v>
      </c>
      <c r="G423" s="25">
        <v>0</v>
      </c>
    </row>
    <row r="424" spans="2:7" x14ac:dyDescent="0.25">
      <c r="B424" s="25">
        <v>1423</v>
      </c>
      <c r="C424" s="27">
        <v>44515</v>
      </c>
      <c r="D424" s="31">
        <v>1.4E-2</v>
      </c>
      <c r="E424" s="25">
        <v>1</v>
      </c>
      <c r="F424" s="25">
        <v>0</v>
      </c>
      <c r="G424" s="25">
        <v>1</v>
      </c>
    </row>
    <row r="425" spans="2:7" x14ac:dyDescent="0.25">
      <c r="B425" s="25">
        <v>1424</v>
      </c>
      <c r="C425" s="27">
        <v>44515</v>
      </c>
      <c r="D425" s="31">
        <v>2.1000000000000001E-2</v>
      </c>
      <c r="E425" s="25">
        <v>0</v>
      </c>
      <c r="F425" s="25">
        <v>0</v>
      </c>
      <c r="G425" s="25">
        <v>0</v>
      </c>
    </row>
    <row r="426" spans="2:7" x14ac:dyDescent="0.25">
      <c r="B426" s="25">
        <v>1425</v>
      </c>
      <c r="C426" s="27">
        <v>44516</v>
      </c>
      <c r="D426" s="31">
        <v>0.01</v>
      </c>
      <c r="E426" s="25">
        <v>1</v>
      </c>
      <c r="F426" s="25">
        <v>0</v>
      </c>
      <c r="G426" s="25">
        <v>0</v>
      </c>
    </row>
    <row r="427" spans="2:7" x14ac:dyDescent="0.25">
      <c r="B427" s="25">
        <v>1426</v>
      </c>
      <c r="C427" s="27">
        <v>44516</v>
      </c>
      <c r="D427" s="31">
        <v>1.4999999999999999E-2</v>
      </c>
      <c r="E427" s="25">
        <v>1</v>
      </c>
      <c r="F427" s="25">
        <v>0</v>
      </c>
      <c r="G427" s="25">
        <v>1</v>
      </c>
    </row>
    <row r="428" spans="2:7" x14ac:dyDescent="0.25">
      <c r="B428" s="25">
        <v>1427</v>
      </c>
      <c r="C428" s="27">
        <v>44519</v>
      </c>
      <c r="D428" s="31">
        <v>2.3E-2</v>
      </c>
      <c r="E428" s="25">
        <v>0</v>
      </c>
      <c r="F428" s="25">
        <v>0</v>
      </c>
      <c r="G428" s="25">
        <v>0</v>
      </c>
    </row>
    <row r="429" spans="2:7" x14ac:dyDescent="0.25">
      <c r="B429" s="25">
        <v>1428</v>
      </c>
      <c r="C429" s="27">
        <v>44520</v>
      </c>
      <c r="D429" s="31">
        <v>2.1000000000000001E-2</v>
      </c>
      <c r="E429" s="25">
        <v>0</v>
      </c>
      <c r="F429" s="25">
        <v>1</v>
      </c>
      <c r="G429" s="25">
        <v>0</v>
      </c>
    </row>
    <row r="430" spans="2:7" x14ac:dyDescent="0.25">
      <c r="B430" s="25">
        <v>1429</v>
      </c>
      <c r="C430" s="27">
        <v>44524</v>
      </c>
      <c r="D430" s="31">
        <v>0.01</v>
      </c>
      <c r="E430" s="25">
        <v>1</v>
      </c>
      <c r="F430" s="25">
        <v>0</v>
      </c>
      <c r="G430" s="25">
        <v>0</v>
      </c>
    </row>
    <row r="431" spans="2:7" x14ac:dyDescent="0.25">
      <c r="B431" s="25">
        <v>1430</v>
      </c>
      <c r="C431" s="27">
        <v>44525</v>
      </c>
      <c r="D431" s="31">
        <v>1.2E-2</v>
      </c>
      <c r="E431" s="25">
        <v>1</v>
      </c>
      <c r="F431" s="25">
        <v>0</v>
      </c>
      <c r="G431" s="25">
        <v>1</v>
      </c>
    </row>
    <row r="432" spans="2:7" x14ac:dyDescent="0.25">
      <c r="B432" s="25">
        <v>1431</v>
      </c>
      <c r="C432" s="27">
        <v>44525</v>
      </c>
      <c r="D432" s="31">
        <v>1.7999999999999999E-2</v>
      </c>
      <c r="E432" s="25">
        <v>0</v>
      </c>
      <c r="F432" s="25">
        <v>1</v>
      </c>
      <c r="G432" s="25">
        <v>1</v>
      </c>
    </row>
    <row r="433" spans="2:7" x14ac:dyDescent="0.25">
      <c r="B433" s="25">
        <v>1432</v>
      </c>
      <c r="C433" s="27">
        <v>44525</v>
      </c>
      <c r="D433" s="31">
        <v>2.4E-2</v>
      </c>
      <c r="E433" s="25">
        <v>0</v>
      </c>
      <c r="F433" s="25">
        <v>0</v>
      </c>
      <c r="G433" s="25">
        <v>0</v>
      </c>
    </row>
    <row r="434" spans="2:7" x14ac:dyDescent="0.25">
      <c r="B434" s="25">
        <v>1433</v>
      </c>
      <c r="C434" s="27">
        <v>44526</v>
      </c>
      <c r="D434" s="31">
        <v>1.9E-2</v>
      </c>
      <c r="E434" s="25">
        <v>0</v>
      </c>
      <c r="F434" s="25">
        <v>1</v>
      </c>
      <c r="G434" s="25">
        <v>0</v>
      </c>
    </row>
    <row r="435" spans="2:7" x14ac:dyDescent="0.25">
      <c r="B435" s="25">
        <v>1434</v>
      </c>
      <c r="C435" s="27">
        <v>44527</v>
      </c>
      <c r="D435" s="31">
        <v>0.02</v>
      </c>
      <c r="E435" s="25">
        <v>0</v>
      </c>
      <c r="F435" s="25">
        <v>0</v>
      </c>
      <c r="G435" s="25">
        <v>0</v>
      </c>
    </row>
    <row r="436" spans="2:7" x14ac:dyDescent="0.25">
      <c r="B436" s="25">
        <v>1435</v>
      </c>
      <c r="C436" s="27">
        <v>44529</v>
      </c>
      <c r="D436" s="31">
        <v>2.3E-2</v>
      </c>
      <c r="E436" s="25">
        <v>0</v>
      </c>
      <c r="F436" s="25">
        <v>0</v>
      </c>
      <c r="G436" s="25">
        <v>1</v>
      </c>
    </row>
    <row r="437" spans="2:7" x14ac:dyDescent="0.25">
      <c r="B437" s="25">
        <v>1436</v>
      </c>
      <c r="C437" s="27">
        <v>44529</v>
      </c>
      <c r="D437" s="31">
        <v>2.4E-2</v>
      </c>
      <c r="E437" s="25">
        <v>0</v>
      </c>
      <c r="F437" s="25">
        <v>0</v>
      </c>
      <c r="G437" s="25">
        <v>1</v>
      </c>
    </row>
    <row r="438" spans="2:7" x14ac:dyDescent="0.25">
      <c r="B438" s="25">
        <v>1437</v>
      </c>
      <c r="C438" s="27">
        <v>44530</v>
      </c>
      <c r="D438" s="31">
        <v>2.1999999999999999E-2</v>
      </c>
      <c r="E438" s="25">
        <v>0</v>
      </c>
      <c r="F438" s="25">
        <v>0</v>
      </c>
      <c r="G438" s="25">
        <v>0</v>
      </c>
    </row>
    <row r="439" spans="2:7" x14ac:dyDescent="0.25">
      <c r="B439" s="25">
        <v>1438</v>
      </c>
      <c r="C439" s="27">
        <v>44531</v>
      </c>
      <c r="D439" s="31">
        <v>2.4E-2</v>
      </c>
      <c r="E439" s="25">
        <v>0</v>
      </c>
      <c r="F439" s="25">
        <v>0</v>
      </c>
      <c r="G439" s="25">
        <v>1</v>
      </c>
    </row>
    <row r="440" spans="2:7" x14ac:dyDescent="0.25">
      <c r="B440" s="25">
        <v>1439</v>
      </c>
      <c r="C440" s="27">
        <v>44531</v>
      </c>
      <c r="D440" s="31">
        <v>1.7000000000000001E-2</v>
      </c>
      <c r="E440" s="25">
        <v>0</v>
      </c>
      <c r="F440" s="25">
        <v>1</v>
      </c>
      <c r="G440" s="25">
        <v>0</v>
      </c>
    </row>
    <row r="441" spans="2:7" x14ac:dyDescent="0.25">
      <c r="B441" s="25">
        <v>1440</v>
      </c>
      <c r="C441" s="27">
        <v>44531</v>
      </c>
      <c r="D441" s="31">
        <v>1.4E-2</v>
      </c>
      <c r="E441" s="25">
        <v>1</v>
      </c>
      <c r="F441" s="25">
        <v>0</v>
      </c>
      <c r="G441" s="25">
        <v>1</v>
      </c>
    </row>
    <row r="442" spans="2:7" x14ac:dyDescent="0.25">
      <c r="B442" s="25">
        <v>1441</v>
      </c>
      <c r="C442" s="27">
        <v>44531</v>
      </c>
      <c r="D442" s="31">
        <v>1.4999999999999999E-2</v>
      </c>
      <c r="E442" s="25">
        <v>1</v>
      </c>
      <c r="F442" s="25">
        <v>0</v>
      </c>
      <c r="G442" s="25">
        <v>1</v>
      </c>
    </row>
    <row r="443" spans="2:7" x14ac:dyDescent="0.25">
      <c r="B443" s="25">
        <v>1442</v>
      </c>
      <c r="C443" s="27">
        <v>44532</v>
      </c>
      <c r="D443" s="31">
        <v>1.7999999999999999E-2</v>
      </c>
      <c r="E443" s="25">
        <v>0</v>
      </c>
      <c r="F443" s="25">
        <v>0</v>
      </c>
      <c r="G443" s="25">
        <v>0</v>
      </c>
    </row>
    <row r="444" spans="2:7" x14ac:dyDescent="0.25">
      <c r="B444" s="25">
        <v>1443</v>
      </c>
      <c r="C444" s="27">
        <v>44532</v>
      </c>
      <c r="D444" s="31">
        <v>1.4E-2</v>
      </c>
      <c r="E444" s="25">
        <v>1</v>
      </c>
      <c r="F444" s="25">
        <v>0</v>
      </c>
      <c r="G444" s="25">
        <v>0</v>
      </c>
    </row>
    <row r="445" spans="2:7" x14ac:dyDescent="0.25">
      <c r="B445" s="25">
        <v>1444</v>
      </c>
      <c r="C445" s="27">
        <v>44533</v>
      </c>
      <c r="D445" s="31">
        <v>1.0999999999999999E-2</v>
      </c>
      <c r="E445" s="25">
        <v>1</v>
      </c>
      <c r="F445" s="25">
        <v>0</v>
      </c>
      <c r="G445" s="25">
        <v>1</v>
      </c>
    </row>
    <row r="446" spans="2:7" x14ac:dyDescent="0.25">
      <c r="B446" s="25">
        <v>1445</v>
      </c>
      <c r="C446" s="27">
        <v>44533</v>
      </c>
      <c r="D446" s="31">
        <v>1.7000000000000001E-2</v>
      </c>
      <c r="E446" s="25">
        <v>1</v>
      </c>
      <c r="F446" s="25">
        <v>0</v>
      </c>
      <c r="G446" s="25">
        <v>0</v>
      </c>
    </row>
    <row r="447" spans="2:7" x14ac:dyDescent="0.25">
      <c r="B447" s="25">
        <v>1446</v>
      </c>
      <c r="C447" s="27">
        <v>44534</v>
      </c>
      <c r="D447" s="31">
        <v>1.6E-2</v>
      </c>
      <c r="E447" s="25">
        <v>0</v>
      </c>
      <c r="F447" s="25">
        <v>1</v>
      </c>
      <c r="G447" s="25">
        <v>0</v>
      </c>
    </row>
    <row r="448" spans="2:7" x14ac:dyDescent="0.25">
      <c r="B448" s="25">
        <v>1447</v>
      </c>
      <c r="C448" s="27">
        <v>44534</v>
      </c>
      <c r="D448" s="31">
        <v>0.02</v>
      </c>
      <c r="E448" s="25">
        <v>0</v>
      </c>
      <c r="F448" s="25">
        <v>1</v>
      </c>
      <c r="G448" s="25">
        <v>1</v>
      </c>
    </row>
    <row r="449" spans="2:7" x14ac:dyDescent="0.25">
      <c r="B449" s="25">
        <v>1448</v>
      </c>
      <c r="C449" s="27">
        <v>44534</v>
      </c>
      <c r="D449" s="31">
        <v>2.3E-2</v>
      </c>
      <c r="E449" s="25">
        <v>0</v>
      </c>
      <c r="F449" s="25">
        <v>0</v>
      </c>
      <c r="G449" s="25">
        <v>1</v>
      </c>
    </row>
    <row r="450" spans="2:7" x14ac:dyDescent="0.25">
      <c r="B450" s="25">
        <v>1449</v>
      </c>
      <c r="C450" s="27">
        <v>44534</v>
      </c>
      <c r="D450" s="31">
        <v>1.2E-2</v>
      </c>
      <c r="E450" s="25">
        <v>1</v>
      </c>
      <c r="F450" s="25">
        <v>0</v>
      </c>
      <c r="G450" s="25">
        <v>0</v>
      </c>
    </row>
    <row r="451" spans="2:7" x14ac:dyDescent="0.25">
      <c r="B451" s="25">
        <v>1450</v>
      </c>
      <c r="C451" s="27">
        <v>44535</v>
      </c>
      <c r="D451" s="31">
        <v>1.6E-2</v>
      </c>
      <c r="E451" s="25">
        <v>0</v>
      </c>
      <c r="F451" s="25">
        <v>1</v>
      </c>
      <c r="G451" s="25">
        <v>0</v>
      </c>
    </row>
    <row r="452" spans="2:7" x14ac:dyDescent="0.25">
      <c r="B452" s="25">
        <v>1451</v>
      </c>
      <c r="C452" s="27">
        <v>44536</v>
      </c>
      <c r="D452" s="31">
        <v>1.6E-2</v>
      </c>
      <c r="E452" s="25">
        <v>0</v>
      </c>
      <c r="F452" s="25">
        <v>1</v>
      </c>
      <c r="G452" s="25">
        <v>1</v>
      </c>
    </row>
    <row r="453" spans="2:7" x14ac:dyDescent="0.25">
      <c r="B453" s="25">
        <v>1452</v>
      </c>
      <c r="C453" s="27">
        <v>44537</v>
      </c>
      <c r="D453" s="31">
        <v>0.02</v>
      </c>
      <c r="E453" s="25">
        <v>0</v>
      </c>
      <c r="F453" s="25">
        <v>0</v>
      </c>
      <c r="G453" s="25">
        <v>1</v>
      </c>
    </row>
    <row r="454" spans="2:7" x14ac:dyDescent="0.25">
      <c r="B454" s="25">
        <v>1453</v>
      </c>
      <c r="C454" s="27">
        <v>44537</v>
      </c>
      <c r="D454" s="31">
        <v>0.02</v>
      </c>
      <c r="E454" s="25">
        <v>0</v>
      </c>
      <c r="F454" s="25">
        <v>0</v>
      </c>
      <c r="G454" s="25">
        <v>1</v>
      </c>
    </row>
    <row r="455" spans="2:7" x14ac:dyDescent="0.25">
      <c r="B455" s="25">
        <v>1454</v>
      </c>
      <c r="C455" s="27">
        <v>44537</v>
      </c>
      <c r="D455" s="31">
        <v>1.6E-2</v>
      </c>
      <c r="E455" s="25">
        <v>1</v>
      </c>
      <c r="F455" s="25">
        <v>0</v>
      </c>
      <c r="G455" s="25">
        <v>0</v>
      </c>
    </row>
    <row r="456" spans="2:7" x14ac:dyDescent="0.25">
      <c r="B456" s="25">
        <v>1455</v>
      </c>
      <c r="C456" s="27">
        <v>44538</v>
      </c>
      <c r="D456" s="31">
        <v>2.1000000000000001E-2</v>
      </c>
      <c r="E456" s="25">
        <v>0</v>
      </c>
      <c r="F456" s="25">
        <v>0</v>
      </c>
      <c r="G456" s="25">
        <v>0</v>
      </c>
    </row>
    <row r="457" spans="2:7" x14ac:dyDescent="0.25">
      <c r="B457" s="25">
        <v>1456</v>
      </c>
      <c r="C457" s="27">
        <v>44538</v>
      </c>
      <c r="D457" s="31">
        <v>1.7999999999999999E-2</v>
      </c>
      <c r="E457" s="25">
        <v>0</v>
      </c>
      <c r="F457" s="25">
        <v>0</v>
      </c>
      <c r="G457" s="25">
        <v>0</v>
      </c>
    </row>
    <row r="458" spans="2:7" x14ac:dyDescent="0.25">
      <c r="B458" s="25">
        <v>1457</v>
      </c>
      <c r="C458" s="27">
        <v>44538</v>
      </c>
      <c r="D458" s="31">
        <v>1.4E-2</v>
      </c>
      <c r="E458" s="25">
        <v>0</v>
      </c>
      <c r="F458" s="25">
        <v>1</v>
      </c>
      <c r="G458" s="25">
        <v>0</v>
      </c>
    </row>
    <row r="459" spans="2:7" x14ac:dyDescent="0.25">
      <c r="B459" s="25">
        <v>1458</v>
      </c>
      <c r="C459" s="27">
        <v>44541</v>
      </c>
      <c r="D459" s="31">
        <v>2.1999999999999999E-2</v>
      </c>
      <c r="E459" s="25">
        <v>0</v>
      </c>
      <c r="F459" s="25">
        <v>0</v>
      </c>
      <c r="G459" s="25">
        <v>1</v>
      </c>
    </row>
    <row r="460" spans="2:7" x14ac:dyDescent="0.25">
      <c r="B460" s="25">
        <v>1459</v>
      </c>
      <c r="C460" s="27">
        <v>44542</v>
      </c>
      <c r="D460" s="31">
        <v>0.02</v>
      </c>
      <c r="E460" s="25">
        <v>0</v>
      </c>
      <c r="F460" s="25">
        <v>0</v>
      </c>
      <c r="G460" s="25">
        <v>0</v>
      </c>
    </row>
    <row r="461" spans="2:7" x14ac:dyDescent="0.25">
      <c r="B461" s="25">
        <v>1460</v>
      </c>
      <c r="C461" s="27">
        <v>44542</v>
      </c>
      <c r="D461" s="31">
        <v>2.3E-2</v>
      </c>
      <c r="E461" s="25">
        <v>0</v>
      </c>
      <c r="F461" s="25">
        <v>0</v>
      </c>
      <c r="G461" s="25">
        <v>0</v>
      </c>
    </row>
    <row r="462" spans="2:7" x14ac:dyDescent="0.25">
      <c r="B462" s="25">
        <v>1461</v>
      </c>
      <c r="C462" s="27">
        <v>44542</v>
      </c>
      <c r="D462" s="31">
        <v>1.6E-2</v>
      </c>
      <c r="E462" s="25">
        <v>0</v>
      </c>
      <c r="F462" s="25">
        <v>1</v>
      </c>
      <c r="G462" s="25">
        <v>0</v>
      </c>
    </row>
    <row r="463" spans="2:7" x14ac:dyDescent="0.25">
      <c r="B463" s="25">
        <v>1462</v>
      </c>
      <c r="C463" s="27">
        <v>44542</v>
      </c>
      <c r="D463" s="31">
        <v>1.9E-2</v>
      </c>
      <c r="E463" s="25">
        <v>0</v>
      </c>
      <c r="F463" s="25">
        <v>1</v>
      </c>
      <c r="G463" s="25">
        <v>1</v>
      </c>
    </row>
    <row r="464" spans="2:7" x14ac:dyDescent="0.25">
      <c r="B464" s="25">
        <v>1463</v>
      </c>
      <c r="C464" s="27">
        <v>44543</v>
      </c>
      <c r="D464" s="31">
        <v>0.02</v>
      </c>
      <c r="E464" s="25">
        <v>0</v>
      </c>
      <c r="F464" s="25">
        <v>0</v>
      </c>
      <c r="G464" s="25">
        <v>1</v>
      </c>
    </row>
    <row r="465" spans="2:7" x14ac:dyDescent="0.25">
      <c r="B465" s="25">
        <v>1464</v>
      </c>
      <c r="C465" s="27">
        <v>44544</v>
      </c>
      <c r="D465" s="31">
        <v>1.7000000000000001E-2</v>
      </c>
      <c r="E465" s="25">
        <v>1</v>
      </c>
      <c r="F465" s="25">
        <v>0</v>
      </c>
      <c r="G465" s="25">
        <v>0</v>
      </c>
    </row>
    <row r="466" spans="2:7" x14ac:dyDescent="0.25">
      <c r="B466" s="25">
        <v>1465</v>
      </c>
      <c r="C466" s="27">
        <v>44546</v>
      </c>
      <c r="D466" s="31">
        <v>0.02</v>
      </c>
      <c r="E466" s="25">
        <v>0</v>
      </c>
      <c r="F466" s="25">
        <v>1</v>
      </c>
      <c r="G466" s="25">
        <v>0</v>
      </c>
    </row>
    <row r="467" spans="2:7" x14ac:dyDescent="0.25">
      <c r="B467" s="25">
        <v>1466</v>
      </c>
      <c r="C467" s="27">
        <v>44547</v>
      </c>
      <c r="D467" s="31">
        <v>1.4999999999999999E-2</v>
      </c>
      <c r="E467" s="25">
        <v>1</v>
      </c>
      <c r="F467" s="25">
        <v>0</v>
      </c>
      <c r="G467" s="25">
        <v>1</v>
      </c>
    </row>
    <row r="468" spans="2:7" x14ac:dyDescent="0.25">
      <c r="B468" s="25">
        <v>1467</v>
      </c>
      <c r="C468" s="27">
        <v>44548</v>
      </c>
      <c r="D468" s="31">
        <v>1.2999999999999999E-2</v>
      </c>
      <c r="E468" s="25">
        <v>1</v>
      </c>
      <c r="F468" s="25">
        <v>0</v>
      </c>
      <c r="G468" s="25">
        <v>1</v>
      </c>
    </row>
    <row r="469" spans="2:7" x14ac:dyDescent="0.25">
      <c r="B469" s="25">
        <v>1468</v>
      </c>
      <c r="C469" s="27">
        <v>44548</v>
      </c>
      <c r="D469" s="31">
        <v>0.02</v>
      </c>
      <c r="E469" s="25">
        <v>0</v>
      </c>
      <c r="F469" s="25">
        <v>1</v>
      </c>
      <c r="G469" s="25">
        <v>1</v>
      </c>
    </row>
    <row r="470" spans="2:7" x14ac:dyDescent="0.25">
      <c r="B470" s="25">
        <v>1469</v>
      </c>
      <c r="C470" s="27">
        <v>44549</v>
      </c>
      <c r="D470" s="31">
        <v>1.6E-2</v>
      </c>
      <c r="E470" s="25">
        <v>1</v>
      </c>
      <c r="F470" s="25">
        <v>0</v>
      </c>
      <c r="G470" s="25">
        <v>1</v>
      </c>
    </row>
    <row r="471" spans="2:7" x14ac:dyDescent="0.25">
      <c r="B471" s="25">
        <v>1470</v>
      </c>
      <c r="C471" s="27">
        <v>44549</v>
      </c>
      <c r="D471" s="31">
        <v>1.2999999999999999E-2</v>
      </c>
      <c r="E471" s="25">
        <v>1</v>
      </c>
      <c r="F471" s="25">
        <v>0</v>
      </c>
      <c r="G471" s="25">
        <v>0</v>
      </c>
    </row>
    <row r="472" spans="2:7" x14ac:dyDescent="0.25">
      <c r="B472" s="25">
        <v>1471</v>
      </c>
      <c r="C472" s="27">
        <v>44550</v>
      </c>
      <c r="D472" s="31">
        <v>1.7999999999999999E-2</v>
      </c>
      <c r="E472" s="25">
        <v>0</v>
      </c>
      <c r="F472" s="25">
        <v>1</v>
      </c>
      <c r="G472" s="25">
        <v>1</v>
      </c>
    </row>
    <row r="473" spans="2:7" x14ac:dyDescent="0.25">
      <c r="B473" s="25">
        <v>1472</v>
      </c>
      <c r="C473" s="27">
        <v>44550</v>
      </c>
      <c r="D473" s="31">
        <v>1.6E-2</v>
      </c>
      <c r="E473" s="25">
        <v>0</v>
      </c>
      <c r="F473" s="25">
        <v>1</v>
      </c>
      <c r="G473" s="25">
        <v>1</v>
      </c>
    </row>
    <row r="474" spans="2:7" x14ac:dyDescent="0.25">
      <c r="B474" s="25">
        <v>1473</v>
      </c>
      <c r="C474" s="27">
        <v>44551</v>
      </c>
      <c r="D474" s="31">
        <v>1.7999999999999999E-2</v>
      </c>
      <c r="E474" s="25">
        <v>0</v>
      </c>
      <c r="F474" s="25">
        <v>0</v>
      </c>
      <c r="G474" s="25">
        <v>0</v>
      </c>
    </row>
    <row r="475" spans="2:7" x14ac:dyDescent="0.25">
      <c r="B475" s="25">
        <v>1474</v>
      </c>
      <c r="C475" s="27">
        <v>44552</v>
      </c>
      <c r="D475" s="31">
        <v>2.1000000000000001E-2</v>
      </c>
      <c r="E475" s="25">
        <v>0</v>
      </c>
      <c r="F475" s="25">
        <v>0</v>
      </c>
      <c r="G475" s="25">
        <v>1</v>
      </c>
    </row>
    <row r="476" spans="2:7" x14ac:dyDescent="0.25">
      <c r="B476" s="25">
        <v>1475</v>
      </c>
      <c r="C476" s="27">
        <v>44553</v>
      </c>
      <c r="D476" s="31">
        <v>1.4999999999999999E-2</v>
      </c>
      <c r="E476" s="25">
        <v>0</v>
      </c>
      <c r="F476" s="25">
        <v>1</v>
      </c>
      <c r="G476" s="25">
        <v>1</v>
      </c>
    </row>
    <row r="477" spans="2:7" x14ac:dyDescent="0.25">
      <c r="B477" s="25">
        <v>1476</v>
      </c>
      <c r="C477" s="27">
        <v>44554</v>
      </c>
      <c r="D477" s="31">
        <v>1.7000000000000001E-2</v>
      </c>
      <c r="E477" s="25">
        <v>1</v>
      </c>
      <c r="F477" s="25">
        <v>0</v>
      </c>
      <c r="G477" s="25">
        <v>0</v>
      </c>
    </row>
    <row r="478" spans="2:7" x14ac:dyDescent="0.25">
      <c r="B478" s="25">
        <v>1477</v>
      </c>
      <c r="C478" s="27">
        <v>44555</v>
      </c>
      <c r="D478" s="31">
        <v>1.4999999999999999E-2</v>
      </c>
      <c r="E478" s="25">
        <v>0</v>
      </c>
      <c r="F478" s="25">
        <v>1</v>
      </c>
      <c r="G478" s="25">
        <v>1</v>
      </c>
    </row>
    <row r="479" spans="2:7" x14ac:dyDescent="0.25">
      <c r="B479" s="25">
        <v>1478</v>
      </c>
      <c r="C479" s="27">
        <v>44555</v>
      </c>
      <c r="D479" s="31">
        <v>1.9E-2</v>
      </c>
      <c r="E479" s="25">
        <v>0</v>
      </c>
      <c r="F479" s="25">
        <v>0</v>
      </c>
      <c r="G479" s="25">
        <v>0</v>
      </c>
    </row>
    <row r="480" spans="2:7" x14ac:dyDescent="0.25">
      <c r="B480" s="25">
        <v>1479</v>
      </c>
      <c r="C480" s="27">
        <v>44555</v>
      </c>
      <c r="D480" s="31">
        <v>1.0999999999999999E-2</v>
      </c>
      <c r="E480" s="25">
        <v>1</v>
      </c>
      <c r="F480" s="25">
        <v>0</v>
      </c>
      <c r="G480" s="25">
        <v>0</v>
      </c>
    </row>
    <row r="481" spans="2:7" x14ac:dyDescent="0.25">
      <c r="B481" s="25">
        <v>1480</v>
      </c>
      <c r="C481" s="27">
        <v>44556</v>
      </c>
      <c r="D481" s="31">
        <v>1.4E-2</v>
      </c>
      <c r="E481" s="25">
        <v>1</v>
      </c>
      <c r="F481" s="25">
        <v>0</v>
      </c>
      <c r="G481" s="25">
        <v>0</v>
      </c>
    </row>
    <row r="482" spans="2:7" x14ac:dyDescent="0.25">
      <c r="B482" s="25">
        <v>1481</v>
      </c>
      <c r="C482" s="27">
        <v>44556</v>
      </c>
      <c r="D482" s="31">
        <v>0.02</v>
      </c>
      <c r="E482" s="25">
        <v>0</v>
      </c>
      <c r="F482" s="25">
        <v>0</v>
      </c>
      <c r="G482" s="25">
        <v>1</v>
      </c>
    </row>
    <row r="483" spans="2:7" x14ac:dyDescent="0.25">
      <c r="B483" s="25">
        <v>1482</v>
      </c>
      <c r="C483" s="27">
        <v>44557</v>
      </c>
      <c r="D483" s="31">
        <v>2.1000000000000001E-2</v>
      </c>
      <c r="E483" s="25">
        <v>0</v>
      </c>
      <c r="F483" s="25">
        <v>0</v>
      </c>
      <c r="G483" s="25">
        <v>0</v>
      </c>
    </row>
    <row r="484" spans="2:7" x14ac:dyDescent="0.25">
      <c r="B484" s="25">
        <v>1483</v>
      </c>
      <c r="C484" s="27">
        <v>44557</v>
      </c>
      <c r="D484" s="31">
        <v>1.9E-2</v>
      </c>
      <c r="E484" s="25">
        <v>0</v>
      </c>
      <c r="F484" s="25">
        <v>1</v>
      </c>
      <c r="G484" s="25">
        <v>1</v>
      </c>
    </row>
    <row r="485" spans="2:7" x14ac:dyDescent="0.25">
      <c r="B485" s="25">
        <v>1484</v>
      </c>
      <c r="C485" s="27">
        <v>44559</v>
      </c>
      <c r="D485" s="31">
        <v>2.4E-2</v>
      </c>
      <c r="E485" s="25">
        <v>0</v>
      </c>
      <c r="F485" s="25">
        <v>0</v>
      </c>
      <c r="G485" s="25">
        <v>0</v>
      </c>
    </row>
    <row r="486" spans="2:7" x14ac:dyDescent="0.25">
      <c r="B486" s="25">
        <v>1485</v>
      </c>
      <c r="C486" s="27">
        <v>44559</v>
      </c>
      <c r="D486" s="31">
        <v>1.2999999999999999E-2</v>
      </c>
      <c r="E486" s="25">
        <v>1</v>
      </c>
      <c r="F486" s="25">
        <v>0</v>
      </c>
      <c r="G486" s="25">
        <v>0</v>
      </c>
    </row>
    <row r="487" spans="2:7" x14ac:dyDescent="0.25">
      <c r="B487" s="25">
        <v>1486</v>
      </c>
      <c r="C487" s="27">
        <v>44559</v>
      </c>
      <c r="D487" s="31">
        <v>1.9E-2</v>
      </c>
      <c r="E487" s="25">
        <v>0</v>
      </c>
      <c r="F487" s="25">
        <v>1</v>
      </c>
      <c r="G487" s="25">
        <v>1</v>
      </c>
    </row>
    <row r="488" spans="2:7" x14ac:dyDescent="0.25">
      <c r="B488" s="25">
        <v>1487</v>
      </c>
      <c r="C488" s="27">
        <v>44559</v>
      </c>
      <c r="D488" s="31">
        <v>2.4E-2</v>
      </c>
      <c r="E488" s="25">
        <v>0</v>
      </c>
      <c r="F488" s="25">
        <v>0</v>
      </c>
      <c r="G488" s="25">
        <v>1</v>
      </c>
    </row>
    <row r="489" spans="2:7" x14ac:dyDescent="0.25">
      <c r="B489" s="25">
        <v>1488</v>
      </c>
      <c r="C489" s="27">
        <v>44560</v>
      </c>
      <c r="D489" s="31">
        <v>0.02</v>
      </c>
      <c r="E489" s="25">
        <v>0</v>
      </c>
      <c r="F489" s="25">
        <v>0</v>
      </c>
      <c r="G489" s="25">
        <v>0</v>
      </c>
    </row>
    <row r="490" spans="2:7" x14ac:dyDescent="0.25">
      <c r="B490" s="25">
        <v>1489</v>
      </c>
      <c r="C490" s="27">
        <v>44561</v>
      </c>
      <c r="D490" s="31">
        <v>1.6E-2</v>
      </c>
      <c r="E490" s="25">
        <v>0</v>
      </c>
      <c r="F490" s="25">
        <v>1</v>
      </c>
      <c r="G490" s="25">
        <v>0</v>
      </c>
    </row>
    <row r="491" spans="2:7" x14ac:dyDescent="0.25">
      <c r="B491" s="25">
        <v>1490</v>
      </c>
      <c r="C491" s="27">
        <v>44562</v>
      </c>
      <c r="D491" s="31">
        <v>1.7000000000000001E-2</v>
      </c>
      <c r="E491" s="25">
        <v>1</v>
      </c>
      <c r="F491" s="25">
        <v>0</v>
      </c>
      <c r="G491" s="25">
        <v>1</v>
      </c>
    </row>
    <row r="492" spans="2:7" x14ac:dyDescent="0.25">
      <c r="B492" s="25">
        <v>1491</v>
      </c>
      <c r="C492" s="27">
        <v>44562</v>
      </c>
      <c r="D492" s="31">
        <v>1.4999999999999999E-2</v>
      </c>
      <c r="E492" s="25">
        <v>1</v>
      </c>
      <c r="F492" s="25">
        <v>0</v>
      </c>
      <c r="G492" s="25">
        <v>0</v>
      </c>
    </row>
    <row r="493" spans="2:7" x14ac:dyDescent="0.25">
      <c r="B493" s="25">
        <v>1492</v>
      </c>
      <c r="C493" s="27">
        <v>44564</v>
      </c>
      <c r="D493" s="31">
        <v>2.4E-2</v>
      </c>
      <c r="E493" s="25">
        <v>0</v>
      </c>
      <c r="F493" s="25">
        <v>0</v>
      </c>
      <c r="G493" s="25">
        <v>1</v>
      </c>
    </row>
    <row r="494" spans="2:7" x14ac:dyDescent="0.25">
      <c r="B494" s="25">
        <v>1493</v>
      </c>
      <c r="C494" s="27">
        <v>44564</v>
      </c>
      <c r="D494" s="31">
        <v>1.2999999999999999E-2</v>
      </c>
      <c r="E494" s="25">
        <v>1</v>
      </c>
      <c r="F494" s="25">
        <v>0</v>
      </c>
      <c r="G494" s="25">
        <v>0</v>
      </c>
    </row>
    <row r="495" spans="2:7" x14ac:dyDescent="0.25">
      <c r="B495" s="25">
        <v>1494</v>
      </c>
      <c r="C495" s="27">
        <v>44565</v>
      </c>
      <c r="D495" s="31">
        <v>1.2999999999999999E-2</v>
      </c>
      <c r="E495" s="25">
        <v>1</v>
      </c>
      <c r="F495" s="25">
        <v>0</v>
      </c>
      <c r="G495" s="25">
        <v>0</v>
      </c>
    </row>
    <row r="496" spans="2:7" x14ac:dyDescent="0.25">
      <c r="B496" s="25">
        <v>1495</v>
      </c>
      <c r="C496" s="27">
        <v>44567</v>
      </c>
      <c r="D496" s="31">
        <v>1.4E-2</v>
      </c>
      <c r="E496" s="25">
        <v>1</v>
      </c>
      <c r="F496" s="25">
        <v>0</v>
      </c>
      <c r="G496" s="25">
        <v>0</v>
      </c>
    </row>
    <row r="497" spans="2:7" x14ac:dyDescent="0.25">
      <c r="B497" s="25">
        <v>1496</v>
      </c>
      <c r="C497" s="27">
        <v>44567</v>
      </c>
      <c r="D497" s="31">
        <v>1.4E-2</v>
      </c>
      <c r="E497" s="25">
        <v>0</v>
      </c>
      <c r="F497" s="25">
        <v>1</v>
      </c>
      <c r="G497" s="25">
        <v>1</v>
      </c>
    </row>
    <row r="498" spans="2:7" x14ac:dyDescent="0.25">
      <c r="B498" s="25">
        <v>1497</v>
      </c>
      <c r="C498" s="27">
        <v>44568</v>
      </c>
      <c r="D498" s="31">
        <v>1.9E-2</v>
      </c>
      <c r="E498" s="25">
        <v>0</v>
      </c>
      <c r="F498" s="25">
        <v>0</v>
      </c>
      <c r="G498" s="25">
        <v>0</v>
      </c>
    </row>
    <row r="499" spans="2:7" x14ac:dyDescent="0.25">
      <c r="B499" s="25">
        <v>1498</v>
      </c>
      <c r="C499" s="27">
        <v>44570</v>
      </c>
      <c r="D499" s="31">
        <v>2.1000000000000001E-2</v>
      </c>
      <c r="E499" s="25">
        <v>0</v>
      </c>
      <c r="F499" s="25">
        <v>0</v>
      </c>
      <c r="G499" s="25">
        <v>1</v>
      </c>
    </row>
    <row r="500" spans="2:7" x14ac:dyDescent="0.25">
      <c r="B500" s="25">
        <v>1499</v>
      </c>
      <c r="C500" s="27">
        <v>44570</v>
      </c>
      <c r="D500" s="31">
        <v>2.1000000000000001E-2</v>
      </c>
      <c r="E500" s="25">
        <v>0</v>
      </c>
      <c r="F500" s="25">
        <v>0</v>
      </c>
      <c r="G500" s="25">
        <v>0</v>
      </c>
    </row>
    <row r="501" spans="2:7" x14ac:dyDescent="0.25">
      <c r="B501" s="25">
        <v>1500</v>
      </c>
      <c r="C501" s="27">
        <v>44575</v>
      </c>
      <c r="D501" s="31">
        <v>2.1999999999999999E-2</v>
      </c>
      <c r="E501" s="25">
        <v>0</v>
      </c>
      <c r="F501" s="25">
        <v>0</v>
      </c>
      <c r="G501" s="25">
        <v>0</v>
      </c>
    </row>
    <row r="502" spans="2:7" x14ac:dyDescent="0.25">
      <c r="B502" s="25">
        <v>1501</v>
      </c>
      <c r="C502" s="27">
        <v>44576</v>
      </c>
      <c r="D502" s="31">
        <v>0.02</v>
      </c>
      <c r="E502" s="25">
        <v>0</v>
      </c>
      <c r="F502" s="25">
        <v>0</v>
      </c>
      <c r="G502" s="25">
        <v>1</v>
      </c>
    </row>
    <row r="503" spans="2:7" x14ac:dyDescent="0.25">
      <c r="B503" s="25">
        <v>1502</v>
      </c>
      <c r="C503" s="27">
        <v>44577</v>
      </c>
      <c r="D503" s="31">
        <v>1.0999999999999999E-2</v>
      </c>
      <c r="E503" s="25">
        <v>1</v>
      </c>
      <c r="F503" s="25">
        <v>0</v>
      </c>
      <c r="G503" s="25">
        <v>0</v>
      </c>
    </row>
    <row r="504" spans="2:7" x14ac:dyDescent="0.25">
      <c r="B504" s="25">
        <v>1503</v>
      </c>
      <c r="C504" s="27">
        <v>44577</v>
      </c>
      <c r="D504" s="31">
        <v>1.9E-2</v>
      </c>
      <c r="E504" s="25">
        <v>0</v>
      </c>
      <c r="F504" s="25">
        <v>0</v>
      </c>
      <c r="G504" s="25">
        <v>1</v>
      </c>
    </row>
    <row r="505" spans="2:7" x14ac:dyDescent="0.25">
      <c r="B505" s="25">
        <v>1504</v>
      </c>
      <c r="C505" s="27">
        <v>44577</v>
      </c>
      <c r="D505" s="31">
        <v>2.3E-2</v>
      </c>
      <c r="E505" s="25">
        <v>0</v>
      </c>
      <c r="F505" s="25">
        <v>0</v>
      </c>
      <c r="G505" s="25">
        <v>1</v>
      </c>
    </row>
    <row r="506" spans="2:7" x14ac:dyDescent="0.25">
      <c r="B506" s="25">
        <v>1505</v>
      </c>
      <c r="C506" s="27">
        <v>44578</v>
      </c>
      <c r="D506" s="31">
        <v>1.4999999999999999E-2</v>
      </c>
      <c r="E506" s="25">
        <v>1</v>
      </c>
      <c r="F506" s="25">
        <v>0</v>
      </c>
      <c r="G506" s="25">
        <v>0</v>
      </c>
    </row>
    <row r="507" spans="2:7" x14ac:dyDescent="0.25">
      <c r="B507" s="25">
        <v>1506</v>
      </c>
      <c r="C507" s="27">
        <v>44579</v>
      </c>
      <c r="D507" s="31">
        <v>1.4999999999999999E-2</v>
      </c>
      <c r="E507" s="25">
        <v>0</v>
      </c>
      <c r="F507" s="25">
        <v>1</v>
      </c>
      <c r="G507" s="25">
        <v>1</v>
      </c>
    </row>
    <row r="508" spans="2:7" x14ac:dyDescent="0.25">
      <c r="B508" s="25">
        <v>1507</v>
      </c>
      <c r="C508" s="27">
        <v>44579</v>
      </c>
      <c r="D508" s="31">
        <v>0.02</v>
      </c>
      <c r="E508" s="25">
        <v>0</v>
      </c>
      <c r="F508" s="25">
        <v>0</v>
      </c>
      <c r="G508" s="25">
        <v>1</v>
      </c>
    </row>
    <row r="509" spans="2:7" x14ac:dyDescent="0.25">
      <c r="B509" s="25">
        <v>1508</v>
      </c>
      <c r="C509" s="27">
        <v>44579</v>
      </c>
      <c r="D509" s="31">
        <v>1.4E-2</v>
      </c>
      <c r="E509" s="25">
        <v>0</v>
      </c>
      <c r="F509" s="25">
        <v>1</v>
      </c>
      <c r="G509" s="25">
        <v>0</v>
      </c>
    </row>
    <row r="510" spans="2:7" x14ac:dyDescent="0.25">
      <c r="B510" s="25">
        <v>1509</v>
      </c>
      <c r="C510" s="27">
        <v>44579</v>
      </c>
      <c r="D510" s="31">
        <v>1.6E-2</v>
      </c>
      <c r="E510" s="25">
        <v>0</v>
      </c>
      <c r="F510" s="25">
        <v>1</v>
      </c>
      <c r="G510" s="25">
        <v>0</v>
      </c>
    </row>
    <row r="511" spans="2:7" x14ac:dyDescent="0.25">
      <c r="B511" s="25">
        <v>1510</v>
      </c>
      <c r="C511" s="27">
        <v>44580</v>
      </c>
      <c r="D511" s="31">
        <v>2.1000000000000001E-2</v>
      </c>
      <c r="E511" s="25">
        <v>0</v>
      </c>
      <c r="F511" s="25">
        <v>0</v>
      </c>
      <c r="G511" s="25">
        <v>1</v>
      </c>
    </row>
    <row r="512" spans="2:7" x14ac:dyDescent="0.25">
      <c r="B512" s="25">
        <v>1511</v>
      </c>
      <c r="C512" s="27">
        <v>44580</v>
      </c>
      <c r="D512" s="31">
        <v>1.7999999999999999E-2</v>
      </c>
      <c r="E512" s="25">
        <v>0</v>
      </c>
      <c r="F512" s="25">
        <v>0</v>
      </c>
      <c r="G512" s="25">
        <v>1</v>
      </c>
    </row>
    <row r="513" spans="2:7" x14ac:dyDescent="0.25">
      <c r="B513" s="25">
        <v>1512</v>
      </c>
      <c r="C513" s="27">
        <v>44581</v>
      </c>
      <c r="D513" s="31">
        <v>1.4E-2</v>
      </c>
      <c r="E513" s="25">
        <v>1</v>
      </c>
      <c r="F513" s="25">
        <v>0</v>
      </c>
      <c r="G513" s="25">
        <v>0</v>
      </c>
    </row>
    <row r="514" spans="2:7" x14ac:dyDescent="0.25">
      <c r="B514" s="25">
        <v>1513</v>
      </c>
      <c r="C514" s="27">
        <v>44581</v>
      </c>
      <c r="D514" s="31">
        <v>1.6E-2</v>
      </c>
      <c r="E514" s="25">
        <v>0</v>
      </c>
      <c r="F514" s="25">
        <v>1</v>
      </c>
      <c r="G514" s="25">
        <v>1</v>
      </c>
    </row>
    <row r="515" spans="2:7" x14ac:dyDescent="0.25">
      <c r="B515" s="25">
        <v>1514</v>
      </c>
      <c r="C515" s="27">
        <v>44581</v>
      </c>
      <c r="D515" s="31">
        <v>2.1000000000000001E-2</v>
      </c>
      <c r="E515" s="25">
        <v>0</v>
      </c>
      <c r="F515" s="25">
        <v>0</v>
      </c>
      <c r="G515" s="25">
        <v>1</v>
      </c>
    </row>
    <row r="516" spans="2:7" x14ac:dyDescent="0.25">
      <c r="B516" s="25">
        <v>1515</v>
      </c>
      <c r="C516" s="27">
        <v>44583</v>
      </c>
      <c r="D516" s="31">
        <v>1.2E-2</v>
      </c>
      <c r="E516" s="25">
        <v>1</v>
      </c>
      <c r="F516" s="25">
        <v>0</v>
      </c>
      <c r="G516" s="25">
        <v>1</v>
      </c>
    </row>
    <row r="517" spans="2:7" x14ac:dyDescent="0.25">
      <c r="B517" s="25">
        <v>1516</v>
      </c>
      <c r="C517" s="27">
        <v>44584</v>
      </c>
      <c r="D517" s="31">
        <v>1.0999999999999999E-2</v>
      </c>
      <c r="E517" s="25">
        <v>1</v>
      </c>
      <c r="F517" s="25">
        <v>0</v>
      </c>
      <c r="G517" s="25">
        <v>1</v>
      </c>
    </row>
    <row r="518" spans="2:7" x14ac:dyDescent="0.25">
      <c r="B518" s="25">
        <v>1517</v>
      </c>
      <c r="C518" s="27">
        <v>44584</v>
      </c>
      <c r="D518" s="31">
        <v>2.4E-2</v>
      </c>
      <c r="E518" s="25">
        <v>0</v>
      </c>
      <c r="F518" s="25">
        <v>0</v>
      </c>
      <c r="G518" s="25">
        <v>1</v>
      </c>
    </row>
    <row r="519" spans="2:7" x14ac:dyDescent="0.25">
      <c r="B519" s="25">
        <v>1518</v>
      </c>
      <c r="C519" s="27">
        <v>44585</v>
      </c>
      <c r="D519" s="31">
        <v>1.9E-2</v>
      </c>
      <c r="E519" s="25">
        <v>0</v>
      </c>
      <c r="F519" s="25">
        <v>1</v>
      </c>
      <c r="G519" s="25">
        <v>0</v>
      </c>
    </row>
    <row r="520" spans="2:7" x14ac:dyDescent="0.25">
      <c r="B520" s="25">
        <v>1519</v>
      </c>
      <c r="C520" s="27">
        <v>44585</v>
      </c>
      <c r="D520" s="31">
        <v>2.1000000000000001E-2</v>
      </c>
      <c r="E520" s="25">
        <v>0</v>
      </c>
      <c r="F520" s="25">
        <v>1</v>
      </c>
      <c r="G520" s="25">
        <v>1</v>
      </c>
    </row>
    <row r="521" spans="2:7" x14ac:dyDescent="0.25">
      <c r="B521" s="25">
        <v>1520</v>
      </c>
      <c r="C521" s="27">
        <v>44587</v>
      </c>
      <c r="D521" s="31">
        <v>1.2999999999999999E-2</v>
      </c>
      <c r="E521" s="25">
        <v>1</v>
      </c>
      <c r="F521" s="25">
        <v>0</v>
      </c>
      <c r="G521" s="25">
        <v>0</v>
      </c>
    </row>
    <row r="522" spans="2:7" x14ac:dyDescent="0.25">
      <c r="B522" s="25">
        <v>1521</v>
      </c>
      <c r="C522" s="27">
        <v>44589</v>
      </c>
      <c r="D522" s="31">
        <v>1.7000000000000001E-2</v>
      </c>
      <c r="E522" s="25">
        <v>1</v>
      </c>
      <c r="F522" s="25">
        <v>0</v>
      </c>
      <c r="G522" s="25">
        <v>0</v>
      </c>
    </row>
    <row r="523" spans="2:7" x14ac:dyDescent="0.25">
      <c r="B523" s="25">
        <v>1522</v>
      </c>
      <c r="C523" s="27">
        <v>44590</v>
      </c>
      <c r="D523" s="31">
        <v>1.7000000000000001E-2</v>
      </c>
      <c r="E523" s="25">
        <v>0</v>
      </c>
      <c r="F523" s="25">
        <v>1</v>
      </c>
      <c r="G523" s="25">
        <v>1</v>
      </c>
    </row>
    <row r="524" spans="2:7" x14ac:dyDescent="0.25">
      <c r="B524" s="25">
        <v>1523</v>
      </c>
      <c r="C524" s="27">
        <v>44590</v>
      </c>
      <c r="D524" s="31">
        <v>1.4E-2</v>
      </c>
      <c r="E524" s="25">
        <v>0</v>
      </c>
      <c r="F524" s="25">
        <v>1</v>
      </c>
      <c r="G524" s="25">
        <v>0</v>
      </c>
    </row>
    <row r="525" spans="2:7" x14ac:dyDescent="0.25">
      <c r="B525" s="25">
        <v>1524</v>
      </c>
      <c r="C525" s="27">
        <v>44591</v>
      </c>
      <c r="D525" s="31">
        <v>2.1000000000000001E-2</v>
      </c>
      <c r="E525" s="25">
        <v>0</v>
      </c>
      <c r="F525" s="25">
        <v>0</v>
      </c>
      <c r="G525" s="25">
        <v>1</v>
      </c>
    </row>
    <row r="526" spans="2:7" x14ac:dyDescent="0.25">
      <c r="B526" s="25">
        <v>1525</v>
      </c>
      <c r="C526" s="27">
        <v>44591</v>
      </c>
      <c r="D526" s="31">
        <v>1.7000000000000001E-2</v>
      </c>
      <c r="E526" s="25">
        <v>0</v>
      </c>
      <c r="F526" s="25">
        <v>1</v>
      </c>
      <c r="G526" s="25">
        <v>0</v>
      </c>
    </row>
    <row r="527" spans="2:7" x14ac:dyDescent="0.25">
      <c r="B527" s="25">
        <v>1526</v>
      </c>
      <c r="C527" s="27">
        <v>44592</v>
      </c>
      <c r="D527" s="31">
        <v>1.4E-2</v>
      </c>
      <c r="E527" s="25">
        <v>0</v>
      </c>
      <c r="F527" s="25">
        <v>1</v>
      </c>
      <c r="G527" s="25">
        <v>1</v>
      </c>
    </row>
    <row r="528" spans="2:7" x14ac:dyDescent="0.25">
      <c r="B528" s="25">
        <v>1527</v>
      </c>
      <c r="C528" s="27">
        <v>44592</v>
      </c>
      <c r="D528" s="31">
        <v>0.02</v>
      </c>
      <c r="E528" s="25">
        <v>0</v>
      </c>
      <c r="F528" s="25">
        <v>1</v>
      </c>
      <c r="G528" s="25">
        <v>1</v>
      </c>
    </row>
    <row r="529" spans="2:7" x14ac:dyDescent="0.25">
      <c r="B529" s="25">
        <v>1528</v>
      </c>
      <c r="C529" s="27">
        <v>44593</v>
      </c>
      <c r="D529" s="31">
        <v>1.7999999999999999E-2</v>
      </c>
      <c r="E529" s="25">
        <v>0</v>
      </c>
      <c r="F529" s="25">
        <v>0</v>
      </c>
      <c r="G529" s="25">
        <v>0</v>
      </c>
    </row>
    <row r="530" spans="2:7" x14ac:dyDescent="0.25">
      <c r="B530" s="25">
        <v>1529</v>
      </c>
      <c r="C530" s="27">
        <v>44594</v>
      </c>
      <c r="D530" s="31">
        <v>0.02</v>
      </c>
      <c r="E530" s="25">
        <v>0</v>
      </c>
      <c r="F530" s="25">
        <v>0</v>
      </c>
      <c r="G530" s="25">
        <v>0</v>
      </c>
    </row>
    <row r="531" spans="2:7" x14ac:dyDescent="0.25">
      <c r="B531" s="25">
        <v>1530</v>
      </c>
      <c r="C531" s="27">
        <v>44594</v>
      </c>
      <c r="D531" s="31">
        <v>1.9E-2</v>
      </c>
      <c r="E531" s="25">
        <v>0</v>
      </c>
      <c r="F531" s="25">
        <v>0</v>
      </c>
      <c r="G531" s="25">
        <v>1</v>
      </c>
    </row>
    <row r="532" spans="2:7" x14ac:dyDescent="0.25">
      <c r="B532" s="25">
        <v>1531</v>
      </c>
      <c r="C532" s="27">
        <v>44594</v>
      </c>
      <c r="D532" s="31">
        <v>2.1000000000000001E-2</v>
      </c>
      <c r="E532" s="25">
        <v>0</v>
      </c>
      <c r="F532" s="25">
        <v>1</v>
      </c>
      <c r="G532" s="25">
        <v>0</v>
      </c>
    </row>
    <row r="533" spans="2:7" x14ac:dyDescent="0.25">
      <c r="B533" s="25">
        <v>1532</v>
      </c>
      <c r="C533" s="27">
        <v>44595</v>
      </c>
      <c r="D533" s="31">
        <v>1.4999999999999999E-2</v>
      </c>
      <c r="E533" s="25">
        <v>1</v>
      </c>
      <c r="F533" s="25">
        <v>0</v>
      </c>
      <c r="G533" s="25">
        <v>1</v>
      </c>
    </row>
    <row r="534" spans="2:7" x14ac:dyDescent="0.25">
      <c r="B534" s="25">
        <v>1533</v>
      </c>
      <c r="C534" s="27">
        <v>44595</v>
      </c>
      <c r="D534" s="31">
        <v>1.6E-2</v>
      </c>
      <c r="E534" s="25">
        <v>0</v>
      </c>
      <c r="F534" s="25">
        <v>1</v>
      </c>
      <c r="G534" s="25">
        <v>1</v>
      </c>
    </row>
    <row r="535" spans="2:7" x14ac:dyDescent="0.25">
      <c r="B535" s="25">
        <v>1534</v>
      </c>
      <c r="C535" s="27">
        <v>44595</v>
      </c>
      <c r="D535" s="31">
        <v>1.4E-2</v>
      </c>
      <c r="E535" s="25">
        <v>1</v>
      </c>
      <c r="F535" s="25">
        <v>0</v>
      </c>
      <c r="G535" s="25">
        <v>1</v>
      </c>
    </row>
    <row r="536" spans="2:7" x14ac:dyDescent="0.25">
      <c r="B536" s="25">
        <v>1535</v>
      </c>
      <c r="C536" s="27">
        <v>44596</v>
      </c>
      <c r="D536" s="31">
        <v>1.2E-2</v>
      </c>
      <c r="E536" s="25">
        <v>1</v>
      </c>
      <c r="F536" s="25">
        <v>0</v>
      </c>
      <c r="G536" s="25">
        <v>0</v>
      </c>
    </row>
    <row r="537" spans="2:7" x14ac:dyDescent="0.25">
      <c r="B537" s="25">
        <v>1536</v>
      </c>
      <c r="C537" s="27">
        <v>44596</v>
      </c>
      <c r="D537" s="31">
        <v>1.6E-2</v>
      </c>
      <c r="E537" s="25">
        <v>0</v>
      </c>
      <c r="F537" s="25">
        <v>1</v>
      </c>
      <c r="G537" s="25">
        <v>0</v>
      </c>
    </row>
    <row r="538" spans="2:7" x14ac:dyDescent="0.25">
      <c r="B538" s="25">
        <v>1537</v>
      </c>
      <c r="C538" s="27">
        <v>44597</v>
      </c>
      <c r="D538" s="31">
        <v>1.6E-2</v>
      </c>
      <c r="E538" s="25">
        <v>0</v>
      </c>
      <c r="F538" s="25">
        <v>1</v>
      </c>
      <c r="G538" s="25">
        <v>1</v>
      </c>
    </row>
    <row r="539" spans="2:7" x14ac:dyDescent="0.25">
      <c r="B539" s="25">
        <v>1538</v>
      </c>
      <c r="C539" s="27">
        <v>44597</v>
      </c>
      <c r="D539" s="31">
        <v>1.9E-2</v>
      </c>
      <c r="E539" s="25">
        <v>0</v>
      </c>
      <c r="F539" s="25">
        <v>1</v>
      </c>
      <c r="G539" s="25">
        <v>0</v>
      </c>
    </row>
    <row r="540" spans="2:7" x14ac:dyDescent="0.25">
      <c r="B540" s="25">
        <v>1539</v>
      </c>
      <c r="C540" s="27">
        <v>44597</v>
      </c>
      <c r="D540" s="31">
        <v>0.02</v>
      </c>
      <c r="E540" s="25">
        <v>0</v>
      </c>
      <c r="F540" s="25">
        <v>1</v>
      </c>
      <c r="G540" s="25">
        <v>0</v>
      </c>
    </row>
    <row r="541" spans="2:7" x14ac:dyDescent="0.25">
      <c r="B541" s="25">
        <v>1540</v>
      </c>
      <c r="C541" s="27">
        <v>44598</v>
      </c>
      <c r="D541" s="31">
        <v>2.3E-2</v>
      </c>
      <c r="E541" s="25">
        <v>0</v>
      </c>
      <c r="F541" s="25">
        <v>0</v>
      </c>
      <c r="G541" s="25">
        <v>1</v>
      </c>
    </row>
    <row r="542" spans="2:7" x14ac:dyDescent="0.25">
      <c r="B542" s="25">
        <v>1541</v>
      </c>
      <c r="C542" s="27">
        <v>44598</v>
      </c>
      <c r="D542" s="31">
        <v>2.1000000000000001E-2</v>
      </c>
      <c r="E542" s="25">
        <v>0</v>
      </c>
      <c r="F542" s="25">
        <v>0</v>
      </c>
      <c r="G542" s="25">
        <v>1</v>
      </c>
    </row>
    <row r="543" spans="2:7" x14ac:dyDescent="0.25">
      <c r="B543" s="25">
        <v>1542</v>
      </c>
      <c r="C543" s="27">
        <v>44598</v>
      </c>
      <c r="D543" s="31">
        <v>2.3E-2</v>
      </c>
      <c r="E543" s="25">
        <v>0</v>
      </c>
      <c r="F543" s="25">
        <v>0</v>
      </c>
      <c r="G543" s="25">
        <v>0</v>
      </c>
    </row>
    <row r="544" spans="2:7" x14ac:dyDescent="0.25">
      <c r="B544" s="25">
        <v>1543</v>
      </c>
      <c r="C544" s="27">
        <v>44599</v>
      </c>
      <c r="D544" s="31">
        <v>1.7999999999999999E-2</v>
      </c>
      <c r="E544" s="25">
        <v>0</v>
      </c>
      <c r="F544" s="25">
        <v>1</v>
      </c>
      <c r="G544" s="25">
        <v>1</v>
      </c>
    </row>
    <row r="545" spans="2:7" x14ac:dyDescent="0.25">
      <c r="B545" s="25">
        <v>1544</v>
      </c>
      <c r="C545" s="27">
        <v>44600</v>
      </c>
      <c r="D545" s="31">
        <v>2.4E-2</v>
      </c>
      <c r="E545" s="25">
        <v>0</v>
      </c>
      <c r="F545" s="25">
        <v>0</v>
      </c>
      <c r="G545" s="25">
        <v>0</v>
      </c>
    </row>
    <row r="546" spans="2:7" x14ac:dyDescent="0.25">
      <c r="B546" s="25">
        <v>1545</v>
      </c>
      <c r="C546" s="27">
        <v>44601</v>
      </c>
      <c r="D546" s="31">
        <v>0.02</v>
      </c>
      <c r="E546" s="25">
        <v>0</v>
      </c>
      <c r="F546" s="25">
        <v>1</v>
      </c>
      <c r="G546" s="25">
        <v>0</v>
      </c>
    </row>
    <row r="547" spans="2:7" x14ac:dyDescent="0.25">
      <c r="B547" s="25">
        <v>1546</v>
      </c>
      <c r="C547" s="27">
        <v>44601</v>
      </c>
      <c r="D547" s="31">
        <v>1.0999999999999999E-2</v>
      </c>
      <c r="E547" s="25">
        <v>1</v>
      </c>
      <c r="F547" s="25">
        <v>0</v>
      </c>
      <c r="G547" s="25">
        <v>1</v>
      </c>
    </row>
    <row r="548" spans="2:7" x14ac:dyDescent="0.25">
      <c r="B548" s="25">
        <v>1547</v>
      </c>
      <c r="C548" s="27">
        <v>44602</v>
      </c>
      <c r="D548" s="31">
        <v>1.9E-2</v>
      </c>
      <c r="E548" s="25">
        <v>0</v>
      </c>
      <c r="F548" s="25">
        <v>0</v>
      </c>
      <c r="G548" s="25">
        <v>1</v>
      </c>
    </row>
    <row r="549" spans="2:7" x14ac:dyDescent="0.25">
      <c r="B549" s="25">
        <v>1548</v>
      </c>
      <c r="C549" s="27">
        <v>44602</v>
      </c>
      <c r="D549" s="31">
        <v>0.02</v>
      </c>
      <c r="E549" s="25">
        <v>0</v>
      </c>
      <c r="F549" s="25">
        <v>0</v>
      </c>
      <c r="G549" s="25">
        <v>1</v>
      </c>
    </row>
    <row r="550" spans="2:7" x14ac:dyDescent="0.25">
      <c r="B550" s="25">
        <v>1549</v>
      </c>
      <c r="C550" s="27">
        <v>44602</v>
      </c>
      <c r="D550" s="31">
        <v>1.7000000000000001E-2</v>
      </c>
      <c r="E550" s="25">
        <v>0</v>
      </c>
      <c r="F550" s="25">
        <v>1</v>
      </c>
      <c r="G550" s="25">
        <v>1</v>
      </c>
    </row>
    <row r="551" spans="2:7" x14ac:dyDescent="0.25">
      <c r="B551" s="25">
        <v>1550</v>
      </c>
      <c r="C551" s="27">
        <v>44603</v>
      </c>
      <c r="D551" s="31">
        <v>1.7999999999999999E-2</v>
      </c>
      <c r="E551" s="25">
        <v>0</v>
      </c>
      <c r="F551" s="25">
        <v>1</v>
      </c>
      <c r="G551" s="25">
        <v>1</v>
      </c>
    </row>
    <row r="552" spans="2:7" x14ac:dyDescent="0.25">
      <c r="B552" s="25">
        <v>1551</v>
      </c>
      <c r="C552" s="27">
        <v>44604</v>
      </c>
      <c r="D552" s="31">
        <v>0.02</v>
      </c>
      <c r="E552" s="25">
        <v>0</v>
      </c>
      <c r="F552" s="25">
        <v>1</v>
      </c>
      <c r="G552" s="25">
        <v>1</v>
      </c>
    </row>
    <row r="553" spans="2:7" x14ac:dyDescent="0.25">
      <c r="B553" s="25">
        <v>1552</v>
      </c>
      <c r="C553" s="27">
        <v>44604</v>
      </c>
      <c r="D553" s="31">
        <v>1.2E-2</v>
      </c>
      <c r="E553" s="25">
        <v>1</v>
      </c>
      <c r="F553" s="25">
        <v>0</v>
      </c>
      <c r="G553" s="25">
        <v>1</v>
      </c>
    </row>
    <row r="554" spans="2:7" x14ac:dyDescent="0.25">
      <c r="B554" s="25">
        <v>1553</v>
      </c>
      <c r="C554" s="27">
        <v>44608</v>
      </c>
      <c r="D554" s="31">
        <v>2.1000000000000001E-2</v>
      </c>
      <c r="E554" s="25">
        <v>0</v>
      </c>
      <c r="F554" s="25">
        <v>1</v>
      </c>
      <c r="G554" s="25">
        <v>0</v>
      </c>
    </row>
    <row r="555" spans="2:7" x14ac:dyDescent="0.25">
      <c r="B555" s="25">
        <v>1554</v>
      </c>
      <c r="C555" s="27">
        <v>44608</v>
      </c>
      <c r="D555" s="31">
        <v>1.7999999999999999E-2</v>
      </c>
      <c r="E555" s="25">
        <v>0</v>
      </c>
      <c r="F555" s="25">
        <v>1</v>
      </c>
      <c r="G555" s="25">
        <v>0</v>
      </c>
    </row>
    <row r="556" spans="2:7" x14ac:dyDescent="0.25">
      <c r="B556" s="25">
        <v>1555</v>
      </c>
      <c r="C556" s="27">
        <v>44609</v>
      </c>
      <c r="D556" s="31">
        <v>1.7000000000000001E-2</v>
      </c>
      <c r="E556" s="25">
        <v>0</v>
      </c>
      <c r="F556" s="25">
        <v>1</v>
      </c>
      <c r="G556" s="25">
        <v>0</v>
      </c>
    </row>
    <row r="557" spans="2:7" x14ac:dyDescent="0.25">
      <c r="B557" s="25">
        <v>1556</v>
      </c>
      <c r="C557" s="27">
        <v>44612</v>
      </c>
      <c r="D557" s="31">
        <v>2.1000000000000001E-2</v>
      </c>
      <c r="E557" s="25">
        <v>0</v>
      </c>
      <c r="F557" s="25">
        <v>0</v>
      </c>
      <c r="G557" s="25">
        <v>0</v>
      </c>
    </row>
    <row r="558" spans="2:7" x14ac:dyDescent="0.25">
      <c r="B558" s="25">
        <v>1557</v>
      </c>
      <c r="C558" s="27">
        <v>44612</v>
      </c>
      <c r="D558" s="31">
        <v>1.7999999999999999E-2</v>
      </c>
      <c r="E558" s="25">
        <v>0</v>
      </c>
      <c r="F558" s="25">
        <v>0</v>
      </c>
      <c r="G558" s="25">
        <v>1</v>
      </c>
    </row>
    <row r="559" spans="2:7" x14ac:dyDescent="0.25">
      <c r="B559" s="25">
        <v>1558</v>
      </c>
      <c r="C559" s="27">
        <v>44612</v>
      </c>
      <c r="D559" s="31">
        <v>1.7000000000000001E-2</v>
      </c>
      <c r="E559" s="25">
        <v>1</v>
      </c>
      <c r="F559" s="25">
        <v>0</v>
      </c>
      <c r="G559" s="25">
        <v>0</v>
      </c>
    </row>
    <row r="560" spans="2:7" x14ac:dyDescent="0.25">
      <c r="B560" s="25">
        <v>1559</v>
      </c>
      <c r="C560" s="27">
        <v>44613</v>
      </c>
      <c r="D560" s="31">
        <v>1.2999999999999999E-2</v>
      </c>
      <c r="E560" s="25">
        <v>1</v>
      </c>
      <c r="F560" s="25">
        <v>0</v>
      </c>
      <c r="G560" s="25">
        <v>0</v>
      </c>
    </row>
    <row r="561" spans="2:7" x14ac:dyDescent="0.25">
      <c r="B561" s="25">
        <v>1560</v>
      </c>
      <c r="C561" s="27">
        <v>44613</v>
      </c>
      <c r="D561" s="31">
        <v>1.9E-2</v>
      </c>
      <c r="E561" s="25">
        <v>0</v>
      </c>
      <c r="F561" s="25">
        <v>0</v>
      </c>
      <c r="G561" s="25">
        <v>1</v>
      </c>
    </row>
    <row r="562" spans="2:7" x14ac:dyDescent="0.25">
      <c r="B562" s="25">
        <v>1561</v>
      </c>
      <c r="C562" s="27">
        <v>44616</v>
      </c>
      <c r="D562" s="31">
        <v>1.2E-2</v>
      </c>
      <c r="E562" s="25">
        <v>1</v>
      </c>
      <c r="F562" s="25">
        <v>0</v>
      </c>
      <c r="G562" s="25">
        <v>0</v>
      </c>
    </row>
    <row r="563" spans="2:7" x14ac:dyDescent="0.25">
      <c r="B563" s="25">
        <v>1562</v>
      </c>
      <c r="C563" s="27">
        <v>44617</v>
      </c>
      <c r="D563" s="31">
        <v>2.5000000000000001E-2</v>
      </c>
      <c r="E563" s="25">
        <v>0</v>
      </c>
      <c r="F563" s="25">
        <v>0</v>
      </c>
      <c r="G563" s="25">
        <v>1</v>
      </c>
    </row>
    <row r="564" spans="2:7" x14ac:dyDescent="0.25">
      <c r="B564" s="25">
        <v>1563</v>
      </c>
      <c r="C564" s="27">
        <v>44618</v>
      </c>
      <c r="D564" s="31">
        <v>2.4E-2</v>
      </c>
      <c r="E564" s="25">
        <v>0</v>
      </c>
      <c r="F564" s="25">
        <v>0</v>
      </c>
      <c r="G564" s="25">
        <v>0</v>
      </c>
    </row>
    <row r="565" spans="2:7" x14ac:dyDescent="0.25">
      <c r="B565" s="25">
        <v>1564</v>
      </c>
      <c r="C565" s="27">
        <v>44619</v>
      </c>
      <c r="D565" s="31">
        <v>2.1000000000000001E-2</v>
      </c>
      <c r="E565" s="25">
        <v>0</v>
      </c>
      <c r="F565" s="25">
        <v>0</v>
      </c>
      <c r="G565" s="25">
        <v>1</v>
      </c>
    </row>
    <row r="566" spans="2:7" x14ac:dyDescent="0.25">
      <c r="B566" s="25">
        <v>1565</v>
      </c>
      <c r="C566" s="27">
        <v>44619</v>
      </c>
      <c r="D566" s="31">
        <v>2.1999999999999999E-2</v>
      </c>
      <c r="E566" s="25">
        <v>0</v>
      </c>
      <c r="F566" s="25">
        <v>0</v>
      </c>
      <c r="G566" s="25">
        <v>1</v>
      </c>
    </row>
    <row r="567" spans="2:7" x14ac:dyDescent="0.25">
      <c r="B567" s="25">
        <v>1566</v>
      </c>
      <c r="C567" s="27">
        <v>44619</v>
      </c>
      <c r="D567" s="31">
        <v>0.01</v>
      </c>
      <c r="E567" s="25">
        <v>1</v>
      </c>
      <c r="F567" s="25">
        <v>0</v>
      </c>
      <c r="G567" s="25">
        <v>1</v>
      </c>
    </row>
    <row r="568" spans="2:7" x14ac:dyDescent="0.25">
      <c r="B568" s="25">
        <v>1567</v>
      </c>
      <c r="C568" s="27">
        <v>44620</v>
      </c>
      <c r="D568" s="31">
        <v>1.9E-2</v>
      </c>
      <c r="E568" s="25">
        <v>0</v>
      </c>
      <c r="F568" s="25">
        <v>1</v>
      </c>
      <c r="G568" s="25">
        <v>0</v>
      </c>
    </row>
    <row r="569" spans="2:7" x14ac:dyDescent="0.25">
      <c r="B569" s="25">
        <v>1568</v>
      </c>
      <c r="C569" s="27">
        <v>44621</v>
      </c>
      <c r="D569" s="31">
        <v>1.0999999999999999E-2</v>
      </c>
      <c r="E569" s="25">
        <v>1</v>
      </c>
      <c r="F569" s="25">
        <v>0</v>
      </c>
      <c r="G569" s="25">
        <v>0</v>
      </c>
    </row>
    <row r="570" spans="2:7" x14ac:dyDescent="0.25">
      <c r="B570" s="25">
        <v>1569</v>
      </c>
      <c r="C570" s="27">
        <v>44622</v>
      </c>
      <c r="D570" s="31">
        <v>0.02</v>
      </c>
      <c r="E570" s="25">
        <v>0</v>
      </c>
      <c r="F570" s="25">
        <v>0</v>
      </c>
      <c r="G570" s="25">
        <v>1</v>
      </c>
    </row>
    <row r="571" spans="2:7" x14ac:dyDescent="0.25">
      <c r="B571" s="25">
        <v>1570</v>
      </c>
      <c r="C571" s="27">
        <v>44622</v>
      </c>
      <c r="D571" s="31">
        <v>1.7999999999999999E-2</v>
      </c>
      <c r="E571" s="25">
        <v>0</v>
      </c>
      <c r="F571" s="25">
        <v>0</v>
      </c>
      <c r="G571" s="25">
        <v>0</v>
      </c>
    </row>
    <row r="572" spans="2:7" x14ac:dyDescent="0.25">
      <c r="B572" s="25">
        <v>1571</v>
      </c>
      <c r="C572" s="27">
        <v>44622</v>
      </c>
      <c r="D572" s="31">
        <v>1.4999999999999999E-2</v>
      </c>
      <c r="E572" s="25">
        <v>1</v>
      </c>
      <c r="F572" s="25">
        <v>0</v>
      </c>
      <c r="G572" s="25">
        <v>1</v>
      </c>
    </row>
    <row r="573" spans="2:7" x14ac:dyDescent="0.25">
      <c r="B573" s="25">
        <v>1572</v>
      </c>
      <c r="C573" s="27">
        <v>44623</v>
      </c>
      <c r="D573" s="31">
        <v>2.1000000000000001E-2</v>
      </c>
      <c r="E573" s="25">
        <v>0</v>
      </c>
      <c r="F573" s="25">
        <v>0</v>
      </c>
      <c r="G573" s="25">
        <v>0</v>
      </c>
    </row>
    <row r="574" spans="2:7" x14ac:dyDescent="0.25">
      <c r="B574" s="25">
        <v>1573</v>
      </c>
      <c r="C574" s="27">
        <v>44623</v>
      </c>
      <c r="D574" s="31">
        <v>1.2E-2</v>
      </c>
      <c r="E574" s="25">
        <v>1</v>
      </c>
      <c r="F574" s="25">
        <v>0</v>
      </c>
      <c r="G574" s="25">
        <v>0</v>
      </c>
    </row>
    <row r="575" spans="2:7" x14ac:dyDescent="0.25">
      <c r="B575" s="25">
        <v>1574</v>
      </c>
      <c r="C575" s="27">
        <v>44623</v>
      </c>
      <c r="D575" s="31">
        <v>1.9E-2</v>
      </c>
      <c r="E575" s="25">
        <v>0</v>
      </c>
      <c r="F575" s="25">
        <v>0</v>
      </c>
      <c r="G575" s="25">
        <v>0</v>
      </c>
    </row>
    <row r="576" spans="2:7" x14ac:dyDescent="0.25">
      <c r="B576" s="25">
        <v>1575</v>
      </c>
      <c r="C576" s="27">
        <v>44625</v>
      </c>
      <c r="D576" s="31">
        <v>0.02</v>
      </c>
      <c r="E576" s="25">
        <v>0</v>
      </c>
      <c r="F576" s="25">
        <v>1</v>
      </c>
      <c r="G576" s="25">
        <v>0</v>
      </c>
    </row>
    <row r="577" spans="2:7" x14ac:dyDescent="0.25">
      <c r="B577" s="25">
        <v>1576</v>
      </c>
      <c r="C577" s="27">
        <v>44625</v>
      </c>
      <c r="D577" s="31">
        <v>1.4999999999999999E-2</v>
      </c>
      <c r="E577" s="25">
        <v>0</v>
      </c>
      <c r="F577" s="25">
        <v>1</v>
      </c>
      <c r="G577" s="25">
        <v>1</v>
      </c>
    </row>
    <row r="578" spans="2:7" x14ac:dyDescent="0.25">
      <c r="B578" s="25">
        <v>1577</v>
      </c>
      <c r="C578" s="27">
        <v>44627</v>
      </c>
      <c r="D578" s="31">
        <v>1.9E-2</v>
      </c>
      <c r="E578" s="25">
        <v>0</v>
      </c>
      <c r="F578" s="25">
        <v>0</v>
      </c>
      <c r="G578" s="25">
        <v>0</v>
      </c>
    </row>
    <row r="579" spans="2:7" x14ac:dyDescent="0.25">
      <c r="B579" s="25">
        <v>1578</v>
      </c>
      <c r="C579" s="27">
        <v>44627</v>
      </c>
      <c r="D579" s="31">
        <v>1.4E-2</v>
      </c>
      <c r="E579" s="25">
        <v>0</v>
      </c>
      <c r="F579" s="25">
        <v>1</v>
      </c>
      <c r="G579" s="25">
        <v>1</v>
      </c>
    </row>
    <row r="580" spans="2:7" x14ac:dyDescent="0.25">
      <c r="B580" s="25">
        <v>1579</v>
      </c>
      <c r="C580" s="27">
        <v>44627</v>
      </c>
      <c r="D580" s="31">
        <v>1.7000000000000001E-2</v>
      </c>
      <c r="E580" s="25">
        <v>1</v>
      </c>
      <c r="F580" s="25">
        <v>0</v>
      </c>
      <c r="G580" s="25">
        <v>0</v>
      </c>
    </row>
    <row r="581" spans="2:7" x14ac:dyDescent="0.25">
      <c r="B581" s="25">
        <v>1580</v>
      </c>
      <c r="C581" s="27">
        <v>44628</v>
      </c>
      <c r="D581" s="31">
        <v>1.4E-2</v>
      </c>
      <c r="E581" s="25">
        <v>1</v>
      </c>
      <c r="F581" s="25">
        <v>0</v>
      </c>
      <c r="G581" s="25">
        <v>0</v>
      </c>
    </row>
    <row r="582" spans="2:7" x14ac:dyDescent="0.25">
      <c r="B582" s="25">
        <v>1581</v>
      </c>
      <c r="C582" s="27">
        <v>44629</v>
      </c>
      <c r="D582" s="31">
        <v>1.0999999999999999E-2</v>
      </c>
      <c r="E582" s="25">
        <v>1</v>
      </c>
      <c r="F582" s="25">
        <v>0</v>
      </c>
      <c r="G582" s="25">
        <v>1</v>
      </c>
    </row>
    <row r="583" spans="2:7" x14ac:dyDescent="0.25">
      <c r="B583" s="25">
        <v>1582</v>
      </c>
      <c r="C583" s="27">
        <v>44630</v>
      </c>
      <c r="D583" s="31">
        <v>2.1999999999999999E-2</v>
      </c>
      <c r="E583" s="25">
        <v>0</v>
      </c>
      <c r="F583" s="25">
        <v>0</v>
      </c>
      <c r="G583" s="25">
        <v>0</v>
      </c>
    </row>
    <row r="584" spans="2:7" x14ac:dyDescent="0.25">
      <c r="B584" s="25">
        <v>1583</v>
      </c>
      <c r="C584" s="27">
        <v>44631</v>
      </c>
      <c r="D584" s="31">
        <v>1.4999999999999999E-2</v>
      </c>
      <c r="E584" s="25">
        <v>1</v>
      </c>
      <c r="F584" s="25">
        <v>0</v>
      </c>
      <c r="G584" s="25">
        <v>1</v>
      </c>
    </row>
    <row r="585" spans="2:7" x14ac:dyDescent="0.25">
      <c r="B585" s="25">
        <v>1584</v>
      </c>
      <c r="C585" s="27">
        <v>44632</v>
      </c>
      <c r="D585" s="31">
        <v>1.7999999999999999E-2</v>
      </c>
      <c r="E585" s="25">
        <v>0</v>
      </c>
      <c r="F585" s="25">
        <v>1</v>
      </c>
      <c r="G585" s="25">
        <v>1</v>
      </c>
    </row>
    <row r="586" spans="2:7" x14ac:dyDescent="0.25">
      <c r="B586" s="25">
        <v>1585</v>
      </c>
      <c r="C586" s="27">
        <v>44632</v>
      </c>
      <c r="D586" s="31">
        <v>1.2E-2</v>
      </c>
      <c r="E586" s="25">
        <v>1</v>
      </c>
      <c r="F586" s="25">
        <v>0</v>
      </c>
      <c r="G586" s="25">
        <v>0</v>
      </c>
    </row>
    <row r="587" spans="2:7" x14ac:dyDescent="0.25">
      <c r="B587" s="25">
        <v>1586</v>
      </c>
      <c r="C587" s="27">
        <v>44634</v>
      </c>
      <c r="D587" s="31">
        <v>1.7000000000000001E-2</v>
      </c>
      <c r="E587" s="25">
        <v>0</v>
      </c>
      <c r="F587" s="25">
        <v>1</v>
      </c>
      <c r="G587" s="25">
        <v>0</v>
      </c>
    </row>
    <row r="588" spans="2:7" x14ac:dyDescent="0.25">
      <c r="B588" s="25">
        <v>1587</v>
      </c>
      <c r="C588" s="27">
        <v>44635</v>
      </c>
      <c r="D588" s="31">
        <v>1.6E-2</v>
      </c>
      <c r="E588" s="25">
        <v>1</v>
      </c>
      <c r="F588" s="25">
        <v>0</v>
      </c>
      <c r="G588" s="25">
        <v>0</v>
      </c>
    </row>
    <row r="589" spans="2:7" x14ac:dyDescent="0.25">
      <c r="B589" s="25">
        <v>1588</v>
      </c>
      <c r="C589" s="27">
        <v>44635</v>
      </c>
      <c r="D589" s="31">
        <v>2.4E-2</v>
      </c>
      <c r="E589" s="25">
        <v>0</v>
      </c>
      <c r="F589" s="25">
        <v>0</v>
      </c>
      <c r="G589" s="25">
        <v>0</v>
      </c>
    </row>
    <row r="590" spans="2:7" x14ac:dyDescent="0.25">
      <c r="B590" s="25">
        <v>1589</v>
      </c>
      <c r="C590" s="27">
        <v>44636</v>
      </c>
      <c r="D590" s="31">
        <v>1.4E-2</v>
      </c>
      <c r="E590" s="25">
        <v>1</v>
      </c>
      <c r="F590" s="25">
        <v>0</v>
      </c>
      <c r="G590" s="25">
        <v>1</v>
      </c>
    </row>
    <row r="591" spans="2:7" x14ac:dyDescent="0.25">
      <c r="B591" s="25">
        <v>1590</v>
      </c>
      <c r="C591" s="27">
        <v>44636</v>
      </c>
      <c r="D591" s="31">
        <v>1.7000000000000001E-2</v>
      </c>
      <c r="E591" s="25">
        <v>0</v>
      </c>
      <c r="F591" s="25">
        <v>1</v>
      </c>
      <c r="G591" s="25">
        <v>1</v>
      </c>
    </row>
    <row r="592" spans="2:7" x14ac:dyDescent="0.25">
      <c r="B592" s="25">
        <v>1591</v>
      </c>
      <c r="C592" s="27">
        <v>44637</v>
      </c>
      <c r="D592" s="31">
        <v>1.7999999999999999E-2</v>
      </c>
      <c r="E592" s="25">
        <v>0</v>
      </c>
      <c r="F592" s="25">
        <v>1</v>
      </c>
      <c r="G592" s="25">
        <v>0</v>
      </c>
    </row>
    <row r="593" spans="2:7" x14ac:dyDescent="0.25">
      <c r="B593" s="25">
        <v>1592</v>
      </c>
      <c r="C593" s="27">
        <v>44637</v>
      </c>
      <c r="D593" s="31">
        <v>1.6E-2</v>
      </c>
      <c r="E593" s="25">
        <v>1</v>
      </c>
      <c r="F593" s="25">
        <v>0</v>
      </c>
      <c r="G593" s="25">
        <v>1</v>
      </c>
    </row>
    <row r="594" spans="2:7" x14ac:dyDescent="0.25">
      <c r="B594" s="25">
        <v>1593</v>
      </c>
      <c r="C594" s="27">
        <v>44638</v>
      </c>
      <c r="D594" s="31">
        <v>2.1999999999999999E-2</v>
      </c>
      <c r="E594" s="25">
        <v>0</v>
      </c>
      <c r="F594" s="25">
        <v>0</v>
      </c>
      <c r="G594" s="25">
        <v>0</v>
      </c>
    </row>
    <row r="595" spans="2:7" x14ac:dyDescent="0.25">
      <c r="B595" s="25">
        <v>1594</v>
      </c>
      <c r="C595" s="27">
        <v>44639</v>
      </c>
      <c r="D595" s="31">
        <v>0.02</v>
      </c>
      <c r="E595" s="25">
        <v>0</v>
      </c>
      <c r="F595" s="25">
        <v>0</v>
      </c>
      <c r="G595" s="25">
        <v>0</v>
      </c>
    </row>
    <row r="596" spans="2:7" x14ac:dyDescent="0.25">
      <c r="B596" s="25">
        <v>1595</v>
      </c>
      <c r="C596" s="27">
        <v>44641</v>
      </c>
      <c r="D596" s="31">
        <v>2.4E-2</v>
      </c>
      <c r="E596" s="25">
        <v>0</v>
      </c>
      <c r="F596" s="25">
        <v>0</v>
      </c>
      <c r="G596" s="25">
        <v>0</v>
      </c>
    </row>
    <row r="597" spans="2:7" x14ac:dyDescent="0.25">
      <c r="B597" s="25">
        <v>1596</v>
      </c>
      <c r="C597" s="27">
        <v>44641</v>
      </c>
      <c r="D597" s="31">
        <v>1.6E-2</v>
      </c>
      <c r="E597" s="25">
        <v>1</v>
      </c>
      <c r="F597" s="25">
        <v>0</v>
      </c>
      <c r="G597" s="25">
        <v>0</v>
      </c>
    </row>
    <row r="598" spans="2:7" x14ac:dyDescent="0.25">
      <c r="B598" s="25">
        <v>1597</v>
      </c>
      <c r="C598" s="27">
        <v>44643</v>
      </c>
      <c r="D598" s="31">
        <v>0.02</v>
      </c>
      <c r="E598" s="25">
        <v>0</v>
      </c>
      <c r="F598" s="25">
        <v>0</v>
      </c>
      <c r="G598" s="25">
        <v>0</v>
      </c>
    </row>
    <row r="599" spans="2:7" x14ac:dyDescent="0.25">
      <c r="B599" s="25">
        <v>1598</v>
      </c>
      <c r="C599" s="27">
        <v>44643</v>
      </c>
      <c r="D599" s="31">
        <v>1.9E-2</v>
      </c>
      <c r="E599" s="25">
        <v>0</v>
      </c>
      <c r="F599" s="25">
        <v>0</v>
      </c>
      <c r="G599" s="25">
        <v>1</v>
      </c>
    </row>
    <row r="600" spans="2:7" x14ac:dyDescent="0.25">
      <c r="B600" s="25">
        <v>1599</v>
      </c>
      <c r="C600" s="27">
        <v>44643</v>
      </c>
      <c r="D600" s="31">
        <v>1.6E-2</v>
      </c>
      <c r="E600" s="25">
        <v>0</v>
      </c>
      <c r="F600" s="25">
        <v>1</v>
      </c>
      <c r="G600" s="25">
        <v>1</v>
      </c>
    </row>
    <row r="601" spans="2:7" x14ac:dyDescent="0.25">
      <c r="B601" s="25">
        <v>1600</v>
      </c>
      <c r="C601" s="27">
        <v>44644</v>
      </c>
      <c r="D601" s="31">
        <v>1.2E-2</v>
      </c>
      <c r="E601" s="25">
        <v>1</v>
      </c>
      <c r="F601" s="25">
        <v>0</v>
      </c>
      <c r="G601" s="25">
        <v>1</v>
      </c>
    </row>
    <row r="602" spans="2:7" x14ac:dyDescent="0.25">
      <c r="B602" s="25">
        <v>1601</v>
      </c>
      <c r="C602" s="27">
        <v>44644</v>
      </c>
      <c r="D602" s="31">
        <v>0.02</v>
      </c>
      <c r="E602" s="25">
        <v>0</v>
      </c>
      <c r="F602" s="25">
        <v>0</v>
      </c>
      <c r="G602" s="25">
        <v>0</v>
      </c>
    </row>
    <row r="603" spans="2:7" x14ac:dyDescent="0.25">
      <c r="B603" s="25">
        <v>1602</v>
      </c>
      <c r="C603" s="27">
        <v>44644</v>
      </c>
      <c r="D603" s="31">
        <v>1.7000000000000001E-2</v>
      </c>
      <c r="E603" s="25">
        <v>1</v>
      </c>
      <c r="F603" s="25">
        <v>0</v>
      </c>
      <c r="G603" s="25">
        <v>0</v>
      </c>
    </row>
    <row r="604" spans="2:7" x14ac:dyDescent="0.25">
      <c r="B604" s="25">
        <v>1603</v>
      </c>
      <c r="C604" s="27">
        <v>44645</v>
      </c>
      <c r="D604" s="31">
        <v>1.4999999999999999E-2</v>
      </c>
      <c r="E604" s="25">
        <v>1</v>
      </c>
      <c r="F604" s="25">
        <v>0</v>
      </c>
      <c r="G604" s="25">
        <v>1</v>
      </c>
    </row>
    <row r="605" spans="2:7" x14ac:dyDescent="0.25">
      <c r="B605" s="25">
        <v>1604</v>
      </c>
      <c r="C605" s="27">
        <v>44647</v>
      </c>
      <c r="D605" s="31">
        <v>1.6E-2</v>
      </c>
      <c r="E605" s="25">
        <v>0</v>
      </c>
      <c r="F605" s="25">
        <v>1</v>
      </c>
      <c r="G605" s="25">
        <v>0</v>
      </c>
    </row>
    <row r="606" spans="2:7" x14ac:dyDescent="0.25">
      <c r="B606" s="25">
        <v>1605</v>
      </c>
      <c r="C606" s="27">
        <v>44647</v>
      </c>
      <c r="D606" s="31">
        <v>2.1999999999999999E-2</v>
      </c>
      <c r="E606" s="25">
        <v>0</v>
      </c>
      <c r="F606" s="25">
        <v>0</v>
      </c>
      <c r="G606" s="25">
        <v>0</v>
      </c>
    </row>
    <row r="607" spans="2:7" x14ac:dyDescent="0.25">
      <c r="B607" s="25">
        <v>1606</v>
      </c>
      <c r="C607" s="27">
        <v>44649</v>
      </c>
      <c r="D607" s="31">
        <v>1.9E-2</v>
      </c>
      <c r="E607" s="25">
        <v>0</v>
      </c>
      <c r="F607" s="25">
        <v>0</v>
      </c>
      <c r="G607" s="25">
        <v>0</v>
      </c>
    </row>
    <row r="608" spans="2:7" x14ac:dyDescent="0.25">
      <c r="B608" s="25">
        <v>1607</v>
      </c>
      <c r="C608" s="27">
        <v>44650</v>
      </c>
      <c r="D608" s="31">
        <v>1.0999999999999999E-2</v>
      </c>
      <c r="E608" s="25">
        <v>1</v>
      </c>
      <c r="F608" s="25">
        <v>0</v>
      </c>
      <c r="G608" s="25">
        <v>1</v>
      </c>
    </row>
    <row r="609" spans="2:7" x14ac:dyDescent="0.25">
      <c r="B609" s="25">
        <v>1608</v>
      </c>
      <c r="C609" s="27">
        <v>44650</v>
      </c>
      <c r="D609" s="31">
        <v>1.0999999999999999E-2</v>
      </c>
      <c r="E609" s="25">
        <v>1</v>
      </c>
      <c r="F609" s="25">
        <v>0</v>
      </c>
      <c r="G609" s="25">
        <v>0</v>
      </c>
    </row>
    <row r="610" spans="2:7" x14ac:dyDescent="0.25">
      <c r="B610" s="25">
        <v>1609</v>
      </c>
      <c r="C610" s="27">
        <v>44651</v>
      </c>
      <c r="D610" s="31">
        <v>1.4999999999999999E-2</v>
      </c>
      <c r="E610" s="25">
        <v>1</v>
      </c>
      <c r="F610" s="25">
        <v>0</v>
      </c>
      <c r="G610" s="25">
        <v>1</v>
      </c>
    </row>
    <row r="611" spans="2:7" x14ac:dyDescent="0.25">
      <c r="B611" s="25">
        <v>1610</v>
      </c>
      <c r="C611" s="27">
        <v>44652</v>
      </c>
      <c r="D611" s="31">
        <v>2.1000000000000001E-2</v>
      </c>
      <c r="E611" s="25">
        <v>0</v>
      </c>
      <c r="F611" s="25">
        <v>1</v>
      </c>
      <c r="G611" s="25">
        <v>0</v>
      </c>
    </row>
    <row r="612" spans="2:7" x14ac:dyDescent="0.25">
      <c r="B612" s="25">
        <v>1611</v>
      </c>
      <c r="C612" s="27">
        <v>44653</v>
      </c>
      <c r="D612" s="31">
        <v>1.6E-2</v>
      </c>
      <c r="E612" s="25">
        <v>1</v>
      </c>
      <c r="F612" s="25">
        <v>0</v>
      </c>
      <c r="G612" s="25">
        <v>0</v>
      </c>
    </row>
    <row r="613" spans="2:7" x14ac:dyDescent="0.25">
      <c r="B613" s="25">
        <v>1612</v>
      </c>
      <c r="C613" s="27">
        <v>44653</v>
      </c>
      <c r="D613" s="31">
        <v>1.0999999999999999E-2</v>
      </c>
      <c r="E613" s="25">
        <v>1</v>
      </c>
      <c r="F613" s="25">
        <v>0</v>
      </c>
      <c r="G613" s="25">
        <v>0</v>
      </c>
    </row>
    <row r="614" spans="2:7" x14ac:dyDescent="0.25">
      <c r="B614" s="25">
        <v>1613</v>
      </c>
      <c r="C614" s="27">
        <v>44655</v>
      </c>
      <c r="D614" s="31">
        <v>2.3E-2</v>
      </c>
      <c r="E614" s="25">
        <v>0</v>
      </c>
      <c r="F614" s="25">
        <v>0</v>
      </c>
      <c r="G614" s="25">
        <v>1</v>
      </c>
    </row>
    <row r="615" spans="2:7" x14ac:dyDescent="0.25">
      <c r="B615" s="25">
        <v>1614</v>
      </c>
      <c r="C615" s="27">
        <v>44656</v>
      </c>
      <c r="D615" s="31">
        <v>1.7000000000000001E-2</v>
      </c>
      <c r="E615" s="25">
        <v>1</v>
      </c>
      <c r="F615" s="25">
        <v>0</v>
      </c>
      <c r="G615" s="25">
        <v>0</v>
      </c>
    </row>
    <row r="616" spans="2:7" x14ac:dyDescent="0.25">
      <c r="B616" s="25">
        <v>1615</v>
      </c>
      <c r="C616" s="27">
        <v>44658</v>
      </c>
      <c r="D616" s="31">
        <v>2.3E-2</v>
      </c>
      <c r="E616" s="25">
        <v>0</v>
      </c>
      <c r="F616" s="25">
        <v>0</v>
      </c>
      <c r="G616" s="25">
        <v>1</v>
      </c>
    </row>
    <row r="617" spans="2:7" x14ac:dyDescent="0.25">
      <c r="B617" s="25">
        <v>1616</v>
      </c>
      <c r="C617" s="27">
        <v>44660</v>
      </c>
      <c r="D617" s="31">
        <v>2.3E-2</v>
      </c>
      <c r="E617" s="25">
        <v>0</v>
      </c>
      <c r="F617" s="25">
        <v>0</v>
      </c>
      <c r="G617" s="25">
        <v>0</v>
      </c>
    </row>
    <row r="618" spans="2:7" x14ac:dyDescent="0.25">
      <c r="B618" s="25">
        <v>1617</v>
      </c>
      <c r="C618" s="27">
        <v>44660</v>
      </c>
      <c r="D618" s="31">
        <v>1.7000000000000001E-2</v>
      </c>
      <c r="E618" s="25">
        <v>1</v>
      </c>
      <c r="F618" s="25">
        <v>0</v>
      </c>
      <c r="G618" s="25">
        <v>0</v>
      </c>
    </row>
    <row r="619" spans="2:7" x14ac:dyDescent="0.25">
      <c r="B619" s="25">
        <v>1618</v>
      </c>
      <c r="C619" s="27">
        <v>44662</v>
      </c>
      <c r="D619" s="31">
        <v>1.2E-2</v>
      </c>
      <c r="E619" s="25">
        <v>1</v>
      </c>
      <c r="F619" s="25">
        <v>0</v>
      </c>
      <c r="G619" s="25">
        <v>1</v>
      </c>
    </row>
    <row r="620" spans="2:7" x14ac:dyDescent="0.25">
      <c r="B620" s="25">
        <v>1619</v>
      </c>
      <c r="C620" s="27">
        <v>44662</v>
      </c>
      <c r="D620" s="31">
        <v>2.3E-2</v>
      </c>
      <c r="E620" s="25">
        <v>0</v>
      </c>
      <c r="F620" s="25">
        <v>0</v>
      </c>
      <c r="G620" s="25">
        <v>1</v>
      </c>
    </row>
    <row r="621" spans="2:7" x14ac:dyDescent="0.25">
      <c r="B621" s="25">
        <v>1620</v>
      </c>
      <c r="C621" s="27">
        <v>44663</v>
      </c>
      <c r="D621" s="31">
        <v>1.2E-2</v>
      </c>
      <c r="E621" s="25">
        <v>1</v>
      </c>
      <c r="F621" s="25">
        <v>0</v>
      </c>
      <c r="G621" s="25">
        <v>1</v>
      </c>
    </row>
    <row r="622" spans="2:7" x14ac:dyDescent="0.25">
      <c r="B622" s="25">
        <v>1621</v>
      </c>
      <c r="C622" s="27">
        <v>44663</v>
      </c>
      <c r="D622" s="31">
        <v>1.4999999999999999E-2</v>
      </c>
      <c r="E622" s="25">
        <v>1</v>
      </c>
      <c r="F622" s="25">
        <v>0</v>
      </c>
      <c r="G622" s="25">
        <v>0</v>
      </c>
    </row>
    <row r="623" spans="2:7" x14ac:dyDescent="0.25">
      <c r="B623" s="25">
        <v>1622</v>
      </c>
      <c r="C623" s="27">
        <v>44663</v>
      </c>
      <c r="D623" s="31">
        <v>1.2999999999999999E-2</v>
      </c>
      <c r="E623" s="25">
        <v>1</v>
      </c>
      <c r="F623" s="25">
        <v>0</v>
      </c>
      <c r="G623" s="25">
        <v>0</v>
      </c>
    </row>
    <row r="624" spans="2:7" x14ac:dyDescent="0.25">
      <c r="B624" s="25">
        <v>1623</v>
      </c>
      <c r="C624" s="27">
        <v>44663</v>
      </c>
      <c r="D624" s="31">
        <v>1.2999999999999999E-2</v>
      </c>
      <c r="E624" s="25">
        <v>1</v>
      </c>
      <c r="F624" s="25">
        <v>0</v>
      </c>
      <c r="G624" s="25">
        <v>1</v>
      </c>
    </row>
    <row r="625" spans="2:7" x14ac:dyDescent="0.25">
      <c r="B625" s="25">
        <v>1624</v>
      </c>
      <c r="C625" s="27">
        <v>44664</v>
      </c>
      <c r="D625" s="31">
        <v>1.7999999999999999E-2</v>
      </c>
      <c r="E625" s="25">
        <v>0</v>
      </c>
      <c r="F625" s="25">
        <v>1</v>
      </c>
      <c r="G625" s="25">
        <v>1</v>
      </c>
    </row>
    <row r="626" spans="2:7" x14ac:dyDescent="0.25">
      <c r="B626" s="25">
        <v>1625</v>
      </c>
      <c r="C626" s="27">
        <v>44666</v>
      </c>
      <c r="D626" s="31">
        <v>1.7999999999999999E-2</v>
      </c>
      <c r="E626" s="25">
        <v>0</v>
      </c>
      <c r="F626" s="25">
        <v>1</v>
      </c>
      <c r="G626" s="25">
        <v>0</v>
      </c>
    </row>
    <row r="627" spans="2:7" x14ac:dyDescent="0.25">
      <c r="B627" s="25">
        <v>1626</v>
      </c>
      <c r="C627" s="27">
        <v>44667</v>
      </c>
      <c r="D627" s="31">
        <v>1.7999999999999999E-2</v>
      </c>
      <c r="E627" s="25">
        <v>0</v>
      </c>
      <c r="F627" s="25">
        <v>1</v>
      </c>
      <c r="G627" s="25">
        <v>0</v>
      </c>
    </row>
    <row r="628" spans="2:7" x14ac:dyDescent="0.25">
      <c r="B628" s="25">
        <v>1627</v>
      </c>
      <c r="C628" s="27">
        <v>44669</v>
      </c>
      <c r="D628" s="31">
        <v>1.7999999999999999E-2</v>
      </c>
      <c r="E628" s="25">
        <v>0</v>
      </c>
      <c r="F628" s="25">
        <v>0</v>
      </c>
      <c r="G628" s="25">
        <v>1</v>
      </c>
    </row>
    <row r="629" spans="2:7" x14ac:dyDescent="0.25">
      <c r="B629" s="25">
        <v>1628</v>
      </c>
      <c r="C629" s="27">
        <v>44669</v>
      </c>
      <c r="D629" s="31">
        <v>1.0999999999999999E-2</v>
      </c>
      <c r="E629" s="25">
        <v>1</v>
      </c>
      <c r="F629" s="25">
        <v>0</v>
      </c>
      <c r="G629" s="25">
        <v>1</v>
      </c>
    </row>
    <row r="630" spans="2:7" x14ac:dyDescent="0.25">
      <c r="B630" s="25">
        <v>1629</v>
      </c>
      <c r="C630" s="27">
        <v>44670</v>
      </c>
      <c r="D630" s="31">
        <v>1.6E-2</v>
      </c>
      <c r="E630" s="25">
        <v>0</v>
      </c>
      <c r="F630" s="25">
        <v>1</v>
      </c>
      <c r="G630" s="25">
        <v>1</v>
      </c>
    </row>
    <row r="631" spans="2:7" x14ac:dyDescent="0.25">
      <c r="B631" s="25">
        <v>1630</v>
      </c>
      <c r="C631" s="27">
        <v>44670</v>
      </c>
      <c r="D631" s="31">
        <v>1.2E-2</v>
      </c>
      <c r="E631" s="25">
        <v>1</v>
      </c>
      <c r="F631" s="25">
        <v>0</v>
      </c>
      <c r="G631" s="25">
        <v>1</v>
      </c>
    </row>
    <row r="632" spans="2:7" x14ac:dyDescent="0.25">
      <c r="B632" s="25">
        <v>1631</v>
      </c>
      <c r="C632" s="27">
        <v>44673</v>
      </c>
      <c r="D632" s="31">
        <v>1.7999999999999999E-2</v>
      </c>
      <c r="E632" s="25">
        <v>0</v>
      </c>
      <c r="F632" s="25">
        <v>1</v>
      </c>
      <c r="G632" s="25">
        <v>1</v>
      </c>
    </row>
    <row r="633" spans="2:7" x14ac:dyDescent="0.25">
      <c r="B633" s="25">
        <v>1632</v>
      </c>
      <c r="C633" s="27">
        <v>44673</v>
      </c>
      <c r="D633" s="31">
        <v>2.3E-2</v>
      </c>
      <c r="E633" s="25">
        <v>0</v>
      </c>
      <c r="F633" s="25">
        <v>0</v>
      </c>
      <c r="G633" s="25">
        <v>0</v>
      </c>
    </row>
    <row r="634" spans="2:7" x14ac:dyDescent="0.25">
      <c r="B634" s="25">
        <v>1633</v>
      </c>
      <c r="C634" s="27">
        <v>44675</v>
      </c>
      <c r="D634" s="31">
        <v>1.7999999999999999E-2</v>
      </c>
      <c r="E634" s="25">
        <v>0</v>
      </c>
      <c r="F634" s="25">
        <v>1</v>
      </c>
      <c r="G634" s="25">
        <v>0</v>
      </c>
    </row>
    <row r="635" spans="2:7" x14ac:dyDescent="0.25">
      <c r="B635" s="25">
        <v>1634</v>
      </c>
      <c r="C635" s="27">
        <v>44675</v>
      </c>
      <c r="D635" s="31">
        <v>2.1000000000000001E-2</v>
      </c>
      <c r="E635" s="25">
        <v>0</v>
      </c>
      <c r="F635" s="25">
        <v>1</v>
      </c>
      <c r="G635" s="25">
        <v>0</v>
      </c>
    </row>
    <row r="636" spans="2:7" x14ac:dyDescent="0.25">
      <c r="B636" s="25">
        <v>1635</v>
      </c>
      <c r="C636" s="27">
        <v>44675</v>
      </c>
      <c r="D636" s="31">
        <v>1.9E-2</v>
      </c>
      <c r="E636" s="25">
        <v>0</v>
      </c>
      <c r="F636" s="25">
        <v>1</v>
      </c>
      <c r="G636" s="25">
        <v>0</v>
      </c>
    </row>
    <row r="637" spans="2:7" x14ac:dyDescent="0.25">
      <c r="B637" s="25">
        <v>1636</v>
      </c>
      <c r="C637" s="27">
        <v>44676</v>
      </c>
      <c r="D637" s="31">
        <v>0.01</v>
      </c>
      <c r="E637" s="25">
        <v>1</v>
      </c>
      <c r="F637" s="25">
        <v>0</v>
      </c>
      <c r="G637" s="25">
        <v>1</v>
      </c>
    </row>
    <row r="638" spans="2:7" x14ac:dyDescent="0.25">
      <c r="B638" s="25">
        <v>1637</v>
      </c>
      <c r="C638" s="27">
        <v>44677</v>
      </c>
      <c r="D638" s="31">
        <v>0.02</v>
      </c>
      <c r="E638" s="25">
        <v>0</v>
      </c>
      <c r="F638" s="25">
        <v>0</v>
      </c>
      <c r="G638" s="25">
        <v>0</v>
      </c>
    </row>
    <row r="639" spans="2:7" x14ac:dyDescent="0.25">
      <c r="B639" s="25">
        <v>1638</v>
      </c>
      <c r="C639" s="27">
        <v>44677</v>
      </c>
      <c r="D639" s="31">
        <v>0.02</v>
      </c>
      <c r="E639" s="25">
        <v>0</v>
      </c>
      <c r="F639" s="25">
        <v>0</v>
      </c>
      <c r="G639" s="25">
        <v>0</v>
      </c>
    </row>
    <row r="640" spans="2:7" x14ac:dyDescent="0.25">
      <c r="B640" s="25">
        <v>1639</v>
      </c>
      <c r="C640" s="27">
        <v>44677</v>
      </c>
      <c r="D640" s="31">
        <v>2.1999999999999999E-2</v>
      </c>
      <c r="E640" s="25">
        <v>0</v>
      </c>
      <c r="F640" s="25">
        <v>0</v>
      </c>
      <c r="G640" s="25">
        <v>0</v>
      </c>
    </row>
    <row r="641" spans="2:7" x14ac:dyDescent="0.25">
      <c r="B641" s="25">
        <v>1640</v>
      </c>
      <c r="C641" s="27">
        <v>44678</v>
      </c>
      <c r="D641" s="31">
        <v>1.9E-2</v>
      </c>
      <c r="E641" s="25">
        <v>0</v>
      </c>
      <c r="F641" s="25">
        <v>0</v>
      </c>
      <c r="G641" s="25">
        <v>1</v>
      </c>
    </row>
    <row r="642" spans="2:7" x14ac:dyDescent="0.25">
      <c r="B642" s="25">
        <v>1641</v>
      </c>
      <c r="C642" s="27">
        <v>44678</v>
      </c>
      <c r="D642" s="31">
        <v>1.0999999999999999E-2</v>
      </c>
      <c r="E642" s="25">
        <v>1</v>
      </c>
      <c r="F642" s="25">
        <v>0</v>
      </c>
      <c r="G642" s="25">
        <v>0</v>
      </c>
    </row>
    <row r="643" spans="2:7" x14ac:dyDescent="0.25">
      <c r="B643" s="25">
        <v>1642</v>
      </c>
      <c r="C643" s="27">
        <v>44678</v>
      </c>
      <c r="D643" s="31">
        <v>1.2999999999999999E-2</v>
      </c>
      <c r="E643" s="25">
        <v>1</v>
      </c>
      <c r="F643" s="25">
        <v>0</v>
      </c>
      <c r="G643" s="25">
        <v>0</v>
      </c>
    </row>
    <row r="644" spans="2:7" x14ac:dyDescent="0.25">
      <c r="B644" s="25">
        <v>1643</v>
      </c>
      <c r="C644" s="27">
        <v>44678</v>
      </c>
      <c r="D644" s="31">
        <v>1.7999999999999999E-2</v>
      </c>
      <c r="E644" s="25">
        <v>0</v>
      </c>
      <c r="F644" s="25">
        <v>0</v>
      </c>
      <c r="G644" s="25">
        <v>1</v>
      </c>
    </row>
    <row r="645" spans="2:7" x14ac:dyDescent="0.25">
      <c r="B645" s="25">
        <v>1644</v>
      </c>
      <c r="C645" s="27">
        <v>44679</v>
      </c>
      <c r="D645" s="31">
        <v>0.02</v>
      </c>
      <c r="E645" s="25">
        <v>0</v>
      </c>
      <c r="F645" s="25">
        <v>0</v>
      </c>
      <c r="G645" s="25">
        <v>0</v>
      </c>
    </row>
    <row r="646" spans="2:7" x14ac:dyDescent="0.25">
      <c r="B646" s="25">
        <v>1645</v>
      </c>
      <c r="C646" s="27">
        <v>44679</v>
      </c>
      <c r="D646" s="31">
        <v>2.1000000000000001E-2</v>
      </c>
      <c r="E646" s="25">
        <v>0</v>
      </c>
      <c r="F646" s="25">
        <v>1</v>
      </c>
      <c r="G646" s="25">
        <v>0</v>
      </c>
    </row>
    <row r="647" spans="2:7" x14ac:dyDescent="0.25">
      <c r="B647" s="25">
        <v>1646</v>
      </c>
      <c r="C647" s="27">
        <v>44679</v>
      </c>
      <c r="D647" s="31">
        <v>1.6E-2</v>
      </c>
      <c r="E647" s="25">
        <v>0</v>
      </c>
      <c r="F647" s="25">
        <v>1</v>
      </c>
      <c r="G647" s="25">
        <v>1</v>
      </c>
    </row>
    <row r="648" spans="2:7" x14ac:dyDescent="0.25">
      <c r="B648" s="25">
        <v>1647</v>
      </c>
      <c r="C648" s="27">
        <v>44681</v>
      </c>
      <c r="D648" s="31">
        <v>2.1999999999999999E-2</v>
      </c>
      <c r="E648" s="25">
        <v>0</v>
      </c>
      <c r="F648" s="25">
        <v>0</v>
      </c>
      <c r="G648" s="25">
        <v>1</v>
      </c>
    </row>
    <row r="649" spans="2:7" x14ac:dyDescent="0.25">
      <c r="B649" s="25">
        <v>1648</v>
      </c>
      <c r="C649" s="27">
        <v>44681</v>
      </c>
      <c r="D649" s="31">
        <v>0.02</v>
      </c>
      <c r="E649" s="25">
        <v>0</v>
      </c>
      <c r="F649" s="25">
        <v>1</v>
      </c>
      <c r="G649" s="25">
        <v>1</v>
      </c>
    </row>
    <row r="650" spans="2:7" x14ac:dyDescent="0.25">
      <c r="B650" s="25">
        <v>1649</v>
      </c>
      <c r="C650" s="27">
        <v>44681</v>
      </c>
      <c r="D650" s="31">
        <v>0.01</v>
      </c>
      <c r="E650" s="25">
        <v>1</v>
      </c>
      <c r="F650" s="25">
        <v>0</v>
      </c>
      <c r="G650" s="25">
        <v>0</v>
      </c>
    </row>
    <row r="651" spans="2:7" x14ac:dyDescent="0.25">
      <c r="B651" s="25">
        <v>1650</v>
      </c>
      <c r="C651" s="27">
        <v>44681</v>
      </c>
      <c r="D651" s="31">
        <v>1.4999999999999999E-2</v>
      </c>
      <c r="E651" s="25">
        <v>0</v>
      </c>
      <c r="F651" s="25">
        <v>1</v>
      </c>
      <c r="G651" s="25">
        <v>0</v>
      </c>
    </row>
    <row r="652" spans="2:7" x14ac:dyDescent="0.25">
      <c r="B652" s="25">
        <v>1651</v>
      </c>
      <c r="C652" s="27">
        <v>44681</v>
      </c>
      <c r="D652" s="31">
        <v>1.4999999999999999E-2</v>
      </c>
      <c r="E652" s="25">
        <v>0</v>
      </c>
      <c r="F652" s="25">
        <v>1</v>
      </c>
      <c r="G652" s="25">
        <v>1</v>
      </c>
    </row>
    <row r="653" spans="2:7" x14ac:dyDescent="0.25">
      <c r="B653" s="25">
        <v>1652</v>
      </c>
      <c r="C653" s="27">
        <v>44682</v>
      </c>
      <c r="D653" s="31">
        <v>2.1000000000000001E-2</v>
      </c>
      <c r="E653" s="25">
        <v>0</v>
      </c>
      <c r="F653" s="25">
        <v>1</v>
      </c>
      <c r="G653" s="25">
        <v>0</v>
      </c>
    </row>
    <row r="654" spans="2:7" x14ac:dyDescent="0.25">
      <c r="B654" s="25">
        <v>1653</v>
      </c>
      <c r="C654" s="27">
        <v>44683</v>
      </c>
      <c r="D654" s="31">
        <v>2.1999999999999999E-2</v>
      </c>
      <c r="E654" s="25">
        <v>0</v>
      </c>
      <c r="F654" s="25">
        <v>0</v>
      </c>
      <c r="G654" s="25">
        <v>0</v>
      </c>
    </row>
    <row r="655" spans="2:7" x14ac:dyDescent="0.25">
      <c r="B655" s="25">
        <v>1654</v>
      </c>
      <c r="C655" s="27">
        <v>44685</v>
      </c>
      <c r="D655" s="31">
        <v>2.3E-2</v>
      </c>
      <c r="E655" s="25">
        <v>0</v>
      </c>
      <c r="F655" s="25">
        <v>0</v>
      </c>
      <c r="G655" s="25">
        <v>0</v>
      </c>
    </row>
    <row r="656" spans="2:7" x14ac:dyDescent="0.25">
      <c r="B656" s="25">
        <v>1655</v>
      </c>
      <c r="C656" s="27">
        <v>44685</v>
      </c>
      <c r="D656" s="31">
        <v>2.1999999999999999E-2</v>
      </c>
      <c r="E656" s="25">
        <v>0</v>
      </c>
      <c r="F656" s="25">
        <v>0</v>
      </c>
      <c r="G656" s="25">
        <v>1</v>
      </c>
    </row>
    <row r="657" spans="2:7" x14ac:dyDescent="0.25">
      <c r="B657" s="25">
        <v>1656</v>
      </c>
      <c r="C657" s="27">
        <v>44686</v>
      </c>
      <c r="D657" s="31">
        <v>2.1000000000000001E-2</v>
      </c>
      <c r="E657" s="25">
        <v>0</v>
      </c>
      <c r="F657" s="25">
        <v>1</v>
      </c>
      <c r="G657" s="25">
        <v>1</v>
      </c>
    </row>
    <row r="658" spans="2:7" x14ac:dyDescent="0.25">
      <c r="B658" s="25">
        <v>1657</v>
      </c>
      <c r="C658" s="27">
        <v>44688</v>
      </c>
      <c r="D658" s="31">
        <v>1.4E-2</v>
      </c>
      <c r="E658" s="25">
        <v>0</v>
      </c>
      <c r="F658" s="25">
        <v>1</v>
      </c>
      <c r="G658" s="25">
        <v>1</v>
      </c>
    </row>
    <row r="659" spans="2:7" x14ac:dyDescent="0.25">
      <c r="B659" s="25">
        <v>1658</v>
      </c>
      <c r="C659" s="27">
        <v>44688</v>
      </c>
      <c r="D659" s="31">
        <v>1.9E-2</v>
      </c>
      <c r="E659" s="25">
        <v>0</v>
      </c>
      <c r="F659" s="25">
        <v>0</v>
      </c>
      <c r="G659" s="25">
        <v>1</v>
      </c>
    </row>
    <row r="660" spans="2:7" x14ac:dyDescent="0.25">
      <c r="B660" s="25">
        <v>1659</v>
      </c>
      <c r="C660" s="27">
        <v>44689</v>
      </c>
      <c r="D660" s="31">
        <v>0.02</v>
      </c>
      <c r="E660" s="25">
        <v>0</v>
      </c>
      <c r="F660" s="25">
        <v>1</v>
      </c>
      <c r="G660" s="25">
        <v>0</v>
      </c>
    </row>
    <row r="661" spans="2:7" x14ac:dyDescent="0.25">
      <c r="B661" s="25">
        <v>1660</v>
      </c>
      <c r="C661" s="27">
        <v>44689</v>
      </c>
      <c r="D661" s="31">
        <v>0.02</v>
      </c>
      <c r="E661" s="25">
        <v>0</v>
      </c>
      <c r="F661" s="25">
        <v>1</v>
      </c>
      <c r="G661" s="25">
        <v>1</v>
      </c>
    </row>
    <row r="662" spans="2:7" x14ac:dyDescent="0.25">
      <c r="B662" s="25">
        <v>1661</v>
      </c>
      <c r="C662" s="27">
        <v>44689</v>
      </c>
      <c r="D662" s="31">
        <v>1.7000000000000001E-2</v>
      </c>
      <c r="E662" s="25">
        <v>0</v>
      </c>
      <c r="F662" s="25">
        <v>1</v>
      </c>
      <c r="G662" s="25">
        <v>0</v>
      </c>
    </row>
    <row r="663" spans="2:7" x14ac:dyDescent="0.25">
      <c r="B663" s="25">
        <v>1662</v>
      </c>
      <c r="C663" s="27">
        <v>44690</v>
      </c>
      <c r="D663" s="31">
        <v>1.4E-2</v>
      </c>
      <c r="E663" s="25">
        <v>1</v>
      </c>
      <c r="F663" s="25">
        <v>0</v>
      </c>
      <c r="G663" s="25">
        <v>1</v>
      </c>
    </row>
    <row r="664" spans="2:7" x14ac:dyDescent="0.25">
      <c r="B664" s="25">
        <v>1663</v>
      </c>
      <c r="C664" s="27">
        <v>44690</v>
      </c>
      <c r="D664" s="31">
        <v>1.4E-2</v>
      </c>
      <c r="E664" s="25">
        <v>1</v>
      </c>
      <c r="F664" s="25">
        <v>0</v>
      </c>
      <c r="G664" s="25">
        <v>1</v>
      </c>
    </row>
    <row r="665" spans="2:7" x14ac:dyDescent="0.25">
      <c r="B665" s="25">
        <v>1664</v>
      </c>
      <c r="C665" s="27">
        <v>44690</v>
      </c>
      <c r="D665" s="31">
        <v>1.4999999999999999E-2</v>
      </c>
      <c r="E665" s="25">
        <v>1</v>
      </c>
      <c r="F665" s="25">
        <v>0</v>
      </c>
      <c r="G665" s="25">
        <v>0</v>
      </c>
    </row>
    <row r="666" spans="2:7" x14ac:dyDescent="0.25">
      <c r="B666" s="25">
        <v>1665</v>
      </c>
      <c r="C666" s="27">
        <v>44691</v>
      </c>
      <c r="D666" s="31">
        <v>1.4999999999999999E-2</v>
      </c>
      <c r="E666" s="25">
        <v>0</v>
      </c>
      <c r="F666" s="25">
        <v>1</v>
      </c>
      <c r="G666" s="25">
        <v>0</v>
      </c>
    </row>
    <row r="667" spans="2:7" x14ac:dyDescent="0.25">
      <c r="B667" s="25">
        <v>1666</v>
      </c>
      <c r="C667" s="27">
        <v>44691</v>
      </c>
      <c r="D667" s="31">
        <v>1.4E-2</v>
      </c>
      <c r="E667" s="25">
        <v>0</v>
      </c>
      <c r="F667" s="25">
        <v>1</v>
      </c>
      <c r="G667" s="25">
        <v>0</v>
      </c>
    </row>
    <row r="668" spans="2:7" x14ac:dyDescent="0.25">
      <c r="B668" s="25">
        <v>1667</v>
      </c>
      <c r="C668" s="27">
        <v>44691</v>
      </c>
      <c r="D668" s="31">
        <v>1.4999999999999999E-2</v>
      </c>
      <c r="E668" s="25">
        <v>1</v>
      </c>
      <c r="F668" s="25">
        <v>0</v>
      </c>
      <c r="G668" s="25">
        <v>1</v>
      </c>
    </row>
    <row r="669" spans="2:7" x14ac:dyDescent="0.25">
      <c r="B669" s="25">
        <v>1668</v>
      </c>
      <c r="C669" s="27">
        <v>44692</v>
      </c>
      <c r="D669" s="31">
        <v>2.3E-2</v>
      </c>
      <c r="E669" s="25">
        <v>0</v>
      </c>
      <c r="F669" s="25">
        <v>0</v>
      </c>
      <c r="G669" s="25">
        <v>0</v>
      </c>
    </row>
    <row r="670" spans="2:7" x14ac:dyDescent="0.25">
      <c r="B670" s="25">
        <v>1669</v>
      </c>
      <c r="C670" s="27">
        <v>44692</v>
      </c>
      <c r="D670" s="31">
        <v>1.2E-2</v>
      </c>
      <c r="E670" s="25">
        <v>1</v>
      </c>
      <c r="F670" s="25">
        <v>0</v>
      </c>
      <c r="G670" s="25">
        <v>1</v>
      </c>
    </row>
    <row r="671" spans="2:7" x14ac:dyDescent="0.25">
      <c r="B671" s="25">
        <v>1670</v>
      </c>
      <c r="C671" s="27">
        <v>44693</v>
      </c>
      <c r="D671" s="31">
        <v>1.4E-2</v>
      </c>
      <c r="E671" s="25">
        <v>1</v>
      </c>
      <c r="F671" s="25">
        <v>0</v>
      </c>
      <c r="G671" s="25">
        <v>0</v>
      </c>
    </row>
    <row r="672" spans="2:7" x14ac:dyDescent="0.25">
      <c r="B672" s="25">
        <v>1671</v>
      </c>
      <c r="C672" s="27">
        <v>44693</v>
      </c>
      <c r="D672" s="31">
        <v>1.2999999999999999E-2</v>
      </c>
      <c r="E672" s="25">
        <v>1</v>
      </c>
      <c r="F672" s="25">
        <v>0</v>
      </c>
      <c r="G672" s="25">
        <v>0</v>
      </c>
    </row>
    <row r="673" spans="2:7" x14ac:dyDescent="0.25">
      <c r="B673" s="25">
        <v>1672</v>
      </c>
      <c r="C673" s="27">
        <v>44693</v>
      </c>
      <c r="D673" s="31">
        <v>2.3E-2</v>
      </c>
      <c r="E673" s="25">
        <v>0</v>
      </c>
      <c r="F673" s="25">
        <v>0</v>
      </c>
      <c r="G673" s="25">
        <v>1</v>
      </c>
    </row>
    <row r="674" spans="2:7" x14ac:dyDescent="0.25">
      <c r="B674" s="25">
        <v>1673</v>
      </c>
      <c r="C674" s="27">
        <v>44694</v>
      </c>
      <c r="D674" s="31">
        <v>1.6E-2</v>
      </c>
      <c r="E674" s="25">
        <v>0</v>
      </c>
      <c r="F674" s="25">
        <v>1</v>
      </c>
      <c r="G674" s="25">
        <v>1</v>
      </c>
    </row>
    <row r="675" spans="2:7" x14ac:dyDescent="0.25">
      <c r="B675" s="25">
        <v>1674</v>
      </c>
      <c r="C675" s="27">
        <v>44694</v>
      </c>
      <c r="D675" s="31">
        <v>2.1999999999999999E-2</v>
      </c>
      <c r="E675" s="25">
        <v>0</v>
      </c>
      <c r="F675" s="25">
        <v>0</v>
      </c>
      <c r="G675" s="25">
        <v>1</v>
      </c>
    </row>
    <row r="676" spans="2:7" x14ac:dyDescent="0.25">
      <c r="B676" s="25">
        <v>1675</v>
      </c>
      <c r="C676" s="27">
        <v>44695</v>
      </c>
      <c r="D676" s="31">
        <v>2.3E-2</v>
      </c>
      <c r="E676" s="25">
        <v>0</v>
      </c>
      <c r="F676" s="25">
        <v>0</v>
      </c>
      <c r="G676" s="25">
        <v>0</v>
      </c>
    </row>
    <row r="677" spans="2:7" x14ac:dyDescent="0.25">
      <c r="B677" s="25">
        <v>1676</v>
      </c>
      <c r="C677" s="27">
        <v>44695</v>
      </c>
      <c r="D677" s="31">
        <v>1.4999999999999999E-2</v>
      </c>
      <c r="E677" s="25">
        <v>1</v>
      </c>
      <c r="F677" s="25">
        <v>0</v>
      </c>
      <c r="G677" s="25">
        <v>0</v>
      </c>
    </row>
    <row r="678" spans="2:7" x14ac:dyDescent="0.25">
      <c r="B678" s="25">
        <v>1677</v>
      </c>
      <c r="C678" s="27">
        <v>44697</v>
      </c>
      <c r="D678" s="31">
        <v>1.9E-2</v>
      </c>
      <c r="E678" s="25">
        <v>0</v>
      </c>
      <c r="F678" s="25">
        <v>1</v>
      </c>
      <c r="G678" s="25">
        <v>0</v>
      </c>
    </row>
    <row r="679" spans="2:7" x14ac:dyDescent="0.25">
      <c r="B679" s="25">
        <v>1678</v>
      </c>
      <c r="C679" s="27">
        <v>44701</v>
      </c>
      <c r="D679" s="31">
        <v>2.3E-2</v>
      </c>
      <c r="E679" s="25">
        <v>0</v>
      </c>
      <c r="F679" s="25">
        <v>0</v>
      </c>
      <c r="G679" s="25">
        <v>0</v>
      </c>
    </row>
    <row r="680" spans="2:7" x14ac:dyDescent="0.25">
      <c r="B680" s="25">
        <v>1679</v>
      </c>
      <c r="C680" s="27">
        <v>44701</v>
      </c>
      <c r="D680" s="31">
        <v>1.2999999999999999E-2</v>
      </c>
      <c r="E680" s="25">
        <v>1</v>
      </c>
      <c r="F680" s="25">
        <v>0</v>
      </c>
      <c r="G680" s="25">
        <v>1</v>
      </c>
    </row>
    <row r="681" spans="2:7" x14ac:dyDescent="0.25">
      <c r="B681" s="25">
        <v>1680</v>
      </c>
      <c r="C681" s="27">
        <v>44701</v>
      </c>
      <c r="D681" s="31">
        <v>2.4E-2</v>
      </c>
      <c r="E681" s="25">
        <v>0</v>
      </c>
      <c r="F681" s="25">
        <v>0</v>
      </c>
      <c r="G681" s="25">
        <v>1</v>
      </c>
    </row>
    <row r="682" spans="2:7" x14ac:dyDescent="0.25">
      <c r="B682" s="25">
        <v>1681</v>
      </c>
      <c r="C682" s="27">
        <v>44701</v>
      </c>
      <c r="D682" s="31">
        <v>0.02</v>
      </c>
      <c r="E682" s="25">
        <v>0</v>
      </c>
      <c r="F682" s="25">
        <v>0</v>
      </c>
      <c r="G682" s="25">
        <v>1</v>
      </c>
    </row>
    <row r="683" spans="2:7" x14ac:dyDescent="0.25">
      <c r="B683" s="25">
        <v>1682</v>
      </c>
      <c r="C683" s="27">
        <v>44702</v>
      </c>
      <c r="D683" s="31">
        <v>2.4E-2</v>
      </c>
      <c r="E683" s="25">
        <v>0</v>
      </c>
      <c r="F683" s="25">
        <v>0</v>
      </c>
      <c r="G683" s="25">
        <v>0</v>
      </c>
    </row>
    <row r="684" spans="2:7" x14ac:dyDescent="0.25">
      <c r="B684" s="25">
        <v>1683</v>
      </c>
      <c r="C684" s="27">
        <v>44704</v>
      </c>
      <c r="D684" s="31">
        <v>1.4999999999999999E-2</v>
      </c>
      <c r="E684" s="25">
        <v>0</v>
      </c>
      <c r="F684" s="25">
        <v>1</v>
      </c>
      <c r="G684" s="25">
        <v>1</v>
      </c>
    </row>
    <row r="685" spans="2:7" x14ac:dyDescent="0.25">
      <c r="B685" s="25">
        <v>1684</v>
      </c>
      <c r="C685" s="27">
        <v>44705</v>
      </c>
      <c r="D685" s="31">
        <v>1.0999999999999999E-2</v>
      </c>
      <c r="E685" s="25">
        <v>1</v>
      </c>
      <c r="F685" s="25">
        <v>0</v>
      </c>
      <c r="G685" s="25">
        <v>0</v>
      </c>
    </row>
    <row r="686" spans="2:7" x14ac:dyDescent="0.25">
      <c r="B686" s="25">
        <v>1685</v>
      </c>
      <c r="C686" s="27">
        <v>44706</v>
      </c>
      <c r="D686" s="31">
        <v>1.4999999999999999E-2</v>
      </c>
      <c r="E686" s="25">
        <v>1</v>
      </c>
      <c r="F686" s="25">
        <v>0</v>
      </c>
      <c r="G686" s="25">
        <v>0</v>
      </c>
    </row>
    <row r="687" spans="2:7" x14ac:dyDescent="0.25">
      <c r="B687" s="25">
        <v>1686</v>
      </c>
      <c r="C687" s="27">
        <v>44706</v>
      </c>
      <c r="D687" s="31">
        <v>1.4E-2</v>
      </c>
      <c r="E687" s="25">
        <v>1</v>
      </c>
      <c r="F687" s="25">
        <v>0</v>
      </c>
      <c r="G687" s="25">
        <v>1</v>
      </c>
    </row>
    <row r="688" spans="2:7" x14ac:dyDescent="0.25">
      <c r="B688" s="25">
        <v>1687</v>
      </c>
      <c r="C688" s="27">
        <v>44708</v>
      </c>
      <c r="D688" s="31">
        <v>0.02</v>
      </c>
      <c r="E688" s="25">
        <v>0</v>
      </c>
      <c r="F688" s="25">
        <v>1</v>
      </c>
      <c r="G688" s="25">
        <v>1</v>
      </c>
    </row>
    <row r="689" spans="2:7" x14ac:dyDescent="0.25">
      <c r="B689" s="25">
        <v>1688</v>
      </c>
      <c r="C689" s="27">
        <v>44709</v>
      </c>
      <c r="D689" s="31">
        <v>0.01</v>
      </c>
      <c r="E689" s="25">
        <v>1</v>
      </c>
      <c r="F689" s="25">
        <v>0</v>
      </c>
      <c r="G689" s="25">
        <v>0</v>
      </c>
    </row>
    <row r="690" spans="2:7" x14ac:dyDescent="0.25">
      <c r="B690" s="25">
        <v>1689</v>
      </c>
      <c r="C690" s="27">
        <v>44710</v>
      </c>
      <c r="D690" s="31">
        <v>2.1999999999999999E-2</v>
      </c>
      <c r="E690" s="25">
        <v>0</v>
      </c>
      <c r="F690" s="25">
        <v>0</v>
      </c>
      <c r="G690" s="25">
        <v>0</v>
      </c>
    </row>
    <row r="691" spans="2:7" x14ac:dyDescent="0.25">
      <c r="B691" s="25">
        <v>1690</v>
      </c>
      <c r="C691" s="27">
        <v>44712</v>
      </c>
      <c r="D691" s="31">
        <v>0.02</v>
      </c>
      <c r="E691" s="25">
        <v>0</v>
      </c>
      <c r="F691" s="25">
        <v>0</v>
      </c>
      <c r="G691" s="25">
        <v>1</v>
      </c>
    </row>
    <row r="692" spans="2:7" x14ac:dyDescent="0.25">
      <c r="B692" s="25">
        <v>1691</v>
      </c>
      <c r="C692" s="27">
        <v>44712</v>
      </c>
      <c r="D692" s="31">
        <v>1.4999999999999999E-2</v>
      </c>
      <c r="E692" s="25">
        <v>0</v>
      </c>
      <c r="F692" s="25">
        <v>1</v>
      </c>
      <c r="G692" s="25">
        <v>1</v>
      </c>
    </row>
    <row r="693" spans="2:7" x14ac:dyDescent="0.25">
      <c r="B693" s="25">
        <v>1692</v>
      </c>
      <c r="C693" s="27">
        <v>44713</v>
      </c>
      <c r="D693" s="31">
        <v>0.02</v>
      </c>
      <c r="E693" s="25">
        <v>0</v>
      </c>
      <c r="F693" s="25">
        <v>0</v>
      </c>
      <c r="G693" s="25">
        <v>1</v>
      </c>
    </row>
    <row r="694" spans="2:7" x14ac:dyDescent="0.25">
      <c r="B694" s="25">
        <v>1693</v>
      </c>
      <c r="C694" s="27">
        <v>44714</v>
      </c>
      <c r="D694" s="31">
        <v>1.6E-2</v>
      </c>
      <c r="E694" s="25">
        <v>1</v>
      </c>
      <c r="F694" s="25">
        <v>0</v>
      </c>
      <c r="G694" s="25">
        <v>1</v>
      </c>
    </row>
    <row r="695" spans="2:7" x14ac:dyDescent="0.25">
      <c r="B695" s="25">
        <v>1694</v>
      </c>
      <c r="C695" s="27">
        <v>44715</v>
      </c>
      <c r="D695" s="31">
        <v>1.6E-2</v>
      </c>
      <c r="E695" s="25">
        <v>1</v>
      </c>
      <c r="F695" s="25">
        <v>0</v>
      </c>
      <c r="G695" s="25">
        <v>1</v>
      </c>
    </row>
    <row r="696" spans="2:7" x14ac:dyDescent="0.25">
      <c r="B696" s="25">
        <v>1695</v>
      </c>
      <c r="C696" s="27">
        <v>44719</v>
      </c>
      <c r="D696" s="31">
        <v>1.9E-2</v>
      </c>
      <c r="E696" s="25">
        <v>0</v>
      </c>
      <c r="F696" s="25">
        <v>0</v>
      </c>
      <c r="G696" s="25">
        <v>1</v>
      </c>
    </row>
    <row r="697" spans="2:7" x14ac:dyDescent="0.25">
      <c r="B697" s="25">
        <v>1696</v>
      </c>
      <c r="C697" s="27">
        <v>44720</v>
      </c>
      <c r="D697" s="31">
        <v>2.1000000000000001E-2</v>
      </c>
      <c r="E697" s="25">
        <v>0</v>
      </c>
      <c r="F697" s="25">
        <v>0</v>
      </c>
      <c r="G697" s="25">
        <v>0</v>
      </c>
    </row>
    <row r="698" spans="2:7" x14ac:dyDescent="0.25">
      <c r="B698" s="25">
        <v>1697</v>
      </c>
      <c r="C698" s="27">
        <v>44721</v>
      </c>
      <c r="D698" s="31">
        <v>1.4999999999999999E-2</v>
      </c>
      <c r="E698" s="25">
        <v>0</v>
      </c>
      <c r="F698" s="25">
        <v>1</v>
      </c>
      <c r="G698" s="25">
        <v>0</v>
      </c>
    </row>
    <row r="699" spans="2:7" x14ac:dyDescent="0.25">
      <c r="B699" s="25">
        <v>1698</v>
      </c>
      <c r="C699" s="27">
        <v>44722</v>
      </c>
      <c r="D699" s="31">
        <v>1.2E-2</v>
      </c>
      <c r="E699" s="25">
        <v>1</v>
      </c>
      <c r="F699" s="25">
        <v>0</v>
      </c>
      <c r="G699" s="25">
        <v>1</v>
      </c>
    </row>
    <row r="700" spans="2:7" x14ac:dyDescent="0.25">
      <c r="B700" s="25">
        <v>1699</v>
      </c>
      <c r="C700" s="27">
        <v>44722</v>
      </c>
      <c r="D700" s="31">
        <v>1.2E-2</v>
      </c>
      <c r="E700" s="25">
        <v>1</v>
      </c>
      <c r="F700" s="25">
        <v>0</v>
      </c>
      <c r="G700" s="25">
        <v>1</v>
      </c>
    </row>
    <row r="701" spans="2:7" x14ac:dyDescent="0.25">
      <c r="B701" s="25">
        <v>1700</v>
      </c>
      <c r="C701" s="27">
        <v>44723</v>
      </c>
      <c r="D701" s="31">
        <v>1.7000000000000001E-2</v>
      </c>
      <c r="E701" s="25">
        <v>0</v>
      </c>
      <c r="F701" s="25">
        <v>1</v>
      </c>
      <c r="G701" s="25">
        <v>1</v>
      </c>
    </row>
    <row r="702" spans="2:7" x14ac:dyDescent="0.25">
      <c r="B702" s="25">
        <v>1701</v>
      </c>
      <c r="C702" s="27">
        <v>44723</v>
      </c>
      <c r="D702" s="31">
        <v>0.02</v>
      </c>
      <c r="E702" s="25">
        <v>0</v>
      </c>
      <c r="F702" s="25">
        <v>0</v>
      </c>
      <c r="G702" s="25">
        <v>1</v>
      </c>
    </row>
    <row r="703" spans="2:7" x14ac:dyDescent="0.25">
      <c r="B703" s="25">
        <v>1702</v>
      </c>
      <c r="C703" s="27">
        <v>44724</v>
      </c>
      <c r="D703" s="31">
        <v>1.6E-2</v>
      </c>
      <c r="E703" s="25">
        <v>0</v>
      </c>
      <c r="F703" s="25">
        <v>1</v>
      </c>
      <c r="G703" s="25">
        <v>1</v>
      </c>
    </row>
    <row r="704" spans="2:7" x14ac:dyDescent="0.25">
      <c r="B704" s="25">
        <v>1703</v>
      </c>
      <c r="C704" s="27">
        <v>44725</v>
      </c>
      <c r="D704" s="31">
        <v>0.02</v>
      </c>
      <c r="E704" s="25">
        <v>0</v>
      </c>
      <c r="F704" s="25">
        <v>0</v>
      </c>
      <c r="G704" s="25">
        <v>1</v>
      </c>
    </row>
    <row r="705" spans="2:7" x14ac:dyDescent="0.25">
      <c r="B705" s="25">
        <v>1704</v>
      </c>
      <c r="C705" s="27">
        <v>44725</v>
      </c>
      <c r="D705" s="31">
        <v>1.7000000000000001E-2</v>
      </c>
      <c r="E705" s="25">
        <v>0</v>
      </c>
      <c r="F705" s="25">
        <v>1</v>
      </c>
      <c r="G705" s="25">
        <v>0</v>
      </c>
    </row>
    <row r="706" spans="2:7" x14ac:dyDescent="0.25">
      <c r="B706" s="25">
        <v>1705</v>
      </c>
      <c r="C706" s="27">
        <v>44727</v>
      </c>
      <c r="D706" s="31">
        <v>0.02</v>
      </c>
      <c r="E706" s="25">
        <v>0</v>
      </c>
      <c r="F706" s="25">
        <v>1</v>
      </c>
      <c r="G706" s="25">
        <v>1</v>
      </c>
    </row>
    <row r="707" spans="2:7" x14ac:dyDescent="0.25">
      <c r="B707" s="25">
        <v>1706</v>
      </c>
      <c r="C707" s="27">
        <v>44727</v>
      </c>
      <c r="D707" s="31">
        <v>1.7000000000000001E-2</v>
      </c>
      <c r="E707" s="25">
        <v>0</v>
      </c>
      <c r="F707" s="25">
        <v>1</v>
      </c>
      <c r="G707" s="25">
        <v>1</v>
      </c>
    </row>
    <row r="708" spans="2:7" x14ac:dyDescent="0.25">
      <c r="B708" s="25">
        <v>1707</v>
      </c>
      <c r="C708" s="27">
        <v>44728</v>
      </c>
      <c r="D708" s="31">
        <v>2.3E-2</v>
      </c>
      <c r="E708" s="25">
        <v>0</v>
      </c>
      <c r="F708" s="25">
        <v>0</v>
      </c>
      <c r="G708" s="25">
        <v>1</v>
      </c>
    </row>
    <row r="709" spans="2:7" x14ac:dyDescent="0.25">
      <c r="B709" s="25">
        <v>1708</v>
      </c>
      <c r="C709" s="27">
        <v>44729</v>
      </c>
      <c r="D709" s="31">
        <v>1.7000000000000001E-2</v>
      </c>
      <c r="E709" s="25">
        <v>0</v>
      </c>
      <c r="F709" s="25">
        <v>1</v>
      </c>
      <c r="G709" s="25">
        <v>0</v>
      </c>
    </row>
    <row r="710" spans="2:7" x14ac:dyDescent="0.25">
      <c r="B710" s="25">
        <v>1709</v>
      </c>
      <c r="C710" s="27">
        <v>44729</v>
      </c>
      <c r="D710" s="31">
        <v>0.01</v>
      </c>
      <c r="E710" s="25">
        <v>1</v>
      </c>
      <c r="F710" s="25">
        <v>0</v>
      </c>
      <c r="G710" s="25">
        <v>1</v>
      </c>
    </row>
    <row r="711" spans="2:7" x14ac:dyDescent="0.25">
      <c r="B711" s="25">
        <v>1710</v>
      </c>
      <c r="C711" s="27">
        <v>44732</v>
      </c>
      <c r="D711" s="31">
        <v>0.02</v>
      </c>
      <c r="E711" s="25">
        <v>0</v>
      </c>
      <c r="F711" s="25">
        <v>1</v>
      </c>
      <c r="G711" s="25">
        <v>0</v>
      </c>
    </row>
    <row r="712" spans="2:7" x14ac:dyDescent="0.25">
      <c r="B712" s="25">
        <v>1711</v>
      </c>
      <c r="C712" s="27">
        <v>44732</v>
      </c>
      <c r="D712" s="31">
        <v>0.02</v>
      </c>
      <c r="E712" s="25">
        <v>0</v>
      </c>
      <c r="F712" s="25">
        <v>0</v>
      </c>
      <c r="G712" s="25">
        <v>1</v>
      </c>
    </row>
    <row r="713" spans="2:7" x14ac:dyDescent="0.25">
      <c r="B713" s="25">
        <v>1712</v>
      </c>
      <c r="C713" s="27">
        <v>44732</v>
      </c>
      <c r="D713" s="31">
        <v>2.4E-2</v>
      </c>
      <c r="E713" s="25">
        <v>0</v>
      </c>
      <c r="F713" s="25">
        <v>0</v>
      </c>
      <c r="G713" s="25">
        <v>1</v>
      </c>
    </row>
    <row r="714" spans="2:7" x14ac:dyDescent="0.25">
      <c r="B714" s="25">
        <v>1713</v>
      </c>
      <c r="C714" s="27">
        <v>44733</v>
      </c>
      <c r="D714" s="31">
        <v>1.9E-2</v>
      </c>
      <c r="E714" s="25">
        <v>0</v>
      </c>
      <c r="F714" s="25">
        <v>1</v>
      </c>
      <c r="G714" s="25">
        <v>1</v>
      </c>
    </row>
    <row r="715" spans="2:7" x14ac:dyDescent="0.25">
      <c r="B715" s="25">
        <v>1714</v>
      </c>
      <c r="C715" s="27">
        <v>44734</v>
      </c>
      <c r="D715" s="31">
        <v>1.4E-2</v>
      </c>
      <c r="E715" s="25">
        <v>0</v>
      </c>
      <c r="F715" s="25">
        <v>1</v>
      </c>
      <c r="G715" s="25">
        <v>0</v>
      </c>
    </row>
    <row r="716" spans="2:7" x14ac:dyDescent="0.25">
      <c r="B716" s="25">
        <v>1715</v>
      </c>
      <c r="C716" s="27">
        <v>44735</v>
      </c>
      <c r="D716" s="31">
        <v>1.2999999999999999E-2</v>
      </c>
      <c r="E716" s="25">
        <v>1</v>
      </c>
      <c r="F716" s="25">
        <v>0</v>
      </c>
      <c r="G716" s="25">
        <v>1</v>
      </c>
    </row>
    <row r="717" spans="2:7" x14ac:dyDescent="0.25">
      <c r="B717" s="25">
        <v>1716</v>
      </c>
      <c r="C717" s="27">
        <v>44735</v>
      </c>
      <c r="D717" s="31">
        <v>2.1000000000000001E-2</v>
      </c>
      <c r="E717" s="25">
        <v>0</v>
      </c>
      <c r="F717" s="25">
        <v>0</v>
      </c>
      <c r="G717" s="25">
        <v>1</v>
      </c>
    </row>
    <row r="718" spans="2:7" x14ac:dyDescent="0.25">
      <c r="B718" s="25">
        <v>1717</v>
      </c>
      <c r="C718" s="27">
        <v>44735</v>
      </c>
      <c r="D718" s="31">
        <v>1.7000000000000001E-2</v>
      </c>
      <c r="E718" s="25">
        <v>1</v>
      </c>
      <c r="F718" s="25">
        <v>0</v>
      </c>
      <c r="G718" s="25">
        <v>1</v>
      </c>
    </row>
    <row r="719" spans="2:7" x14ac:dyDescent="0.25">
      <c r="B719" s="25">
        <v>1718</v>
      </c>
      <c r="C719" s="27">
        <v>44737</v>
      </c>
      <c r="D719" s="31">
        <v>0.02</v>
      </c>
      <c r="E719" s="25">
        <v>0</v>
      </c>
      <c r="F719" s="25">
        <v>1</v>
      </c>
      <c r="G719" s="25">
        <v>0</v>
      </c>
    </row>
    <row r="720" spans="2:7" x14ac:dyDescent="0.25">
      <c r="B720" s="25">
        <v>1719</v>
      </c>
      <c r="C720" s="27">
        <v>44737</v>
      </c>
      <c r="D720" s="31">
        <v>2.1000000000000001E-2</v>
      </c>
      <c r="E720" s="25">
        <v>0</v>
      </c>
      <c r="F720" s="25">
        <v>0</v>
      </c>
      <c r="G720" s="25">
        <v>1</v>
      </c>
    </row>
    <row r="721" spans="2:7" x14ac:dyDescent="0.25">
      <c r="B721" s="25">
        <v>1720</v>
      </c>
      <c r="C721" s="27">
        <v>44738</v>
      </c>
      <c r="D721" s="31">
        <v>1.2E-2</v>
      </c>
      <c r="E721" s="25">
        <v>1</v>
      </c>
      <c r="F721" s="25">
        <v>0</v>
      </c>
      <c r="G721" s="25">
        <v>0</v>
      </c>
    </row>
    <row r="722" spans="2:7" x14ac:dyDescent="0.25">
      <c r="B722" s="25">
        <v>1721</v>
      </c>
      <c r="C722" s="27">
        <v>44738</v>
      </c>
      <c r="D722" s="31">
        <v>2.1000000000000001E-2</v>
      </c>
      <c r="E722" s="25">
        <v>0</v>
      </c>
      <c r="F722" s="25">
        <v>0</v>
      </c>
      <c r="G722" s="25">
        <v>1</v>
      </c>
    </row>
    <row r="723" spans="2:7" x14ac:dyDescent="0.25">
      <c r="B723" s="25">
        <v>1722</v>
      </c>
      <c r="C723" s="27">
        <v>44738</v>
      </c>
      <c r="D723" s="31">
        <v>1.4999999999999999E-2</v>
      </c>
      <c r="E723" s="25">
        <v>0</v>
      </c>
      <c r="F723" s="25">
        <v>1</v>
      </c>
      <c r="G723" s="25">
        <v>1</v>
      </c>
    </row>
    <row r="724" spans="2:7" x14ac:dyDescent="0.25">
      <c r="B724" s="25">
        <v>1723</v>
      </c>
      <c r="C724" s="27">
        <v>44739</v>
      </c>
      <c r="D724" s="31">
        <v>1.7000000000000001E-2</v>
      </c>
      <c r="E724" s="25">
        <v>0</v>
      </c>
      <c r="F724" s="25">
        <v>1</v>
      </c>
      <c r="G724" s="25">
        <v>0</v>
      </c>
    </row>
    <row r="725" spans="2:7" x14ac:dyDescent="0.25">
      <c r="B725" s="25">
        <v>1724</v>
      </c>
      <c r="C725" s="27">
        <v>44739</v>
      </c>
      <c r="D725" s="31">
        <v>2.1000000000000001E-2</v>
      </c>
      <c r="E725" s="25">
        <v>0</v>
      </c>
      <c r="F725" s="25">
        <v>0</v>
      </c>
      <c r="G725" s="25">
        <v>1</v>
      </c>
    </row>
    <row r="726" spans="2:7" x14ac:dyDescent="0.25">
      <c r="B726" s="25">
        <v>1725</v>
      </c>
      <c r="C726" s="27">
        <v>44740</v>
      </c>
      <c r="D726" s="31">
        <v>2.3E-2</v>
      </c>
      <c r="E726" s="25">
        <v>0</v>
      </c>
      <c r="F726" s="25">
        <v>0</v>
      </c>
      <c r="G726" s="25">
        <v>0</v>
      </c>
    </row>
    <row r="727" spans="2:7" x14ac:dyDescent="0.25">
      <c r="B727" s="25">
        <v>1726</v>
      </c>
      <c r="C727" s="27">
        <v>44740</v>
      </c>
      <c r="D727" s="31">
        <v>1.6E-2</v>
      </c>
      <c r="E727" s="25">
        <v>0</v>
      </c>
      <c r="F727" s="25">
        <v>1</v>
      </c>
      <c r="G727" s="25">
        <v>1</v>
      </c>
    </row>
    <row r="728" spans="2:7" x14ac:dyDescent="0.25">
      <c r="B728" s="25">
        <v>1727</v>
      </c>
      <c r="C728" s="27">
        <v>44741</v>
      </c>
      <c r="D728" s="31">
        <v>1.7999999999999999E-2</v>
      </c>
      <c r="E728" s="25">
        <v>0</v>
      </c>
      <c r="F728" s="25">
        <v>0</v>
      </c>
      <c r="G728" s="25">
        <v>1</v>
      </c>
    </row>
    <row r="729" spans="2:7" x14ac:dyDescent="0.25">
      <c r="B729" s="25">
        <v>1728</v>
      </c>
      <c r="C729" s="27">
        <v>44743</v>
      </c>
      <c r="D729" s="31">
        <v>1.6E-2</v>
      </c>
      <c r="E729" s="25">
        <v>0</v>
      </c>
      <c r="F729" s="25">
        <v>1</v>
      </c>
      <c r="G729" s="25">
        <v>0</v>
      </c>
    </row>
    <row r="730" spans="2:7" x14ac:dyDescent="0.25">
      <c r="B730" s="25">
        <v>1729</v>
      </c>
      <c r="C730" s="27">
        <v>44743</v>
      </c>
      <c r="D730" s="31">
        <v>1.6E-2</v>
      </c>
      <c r="E730" s="25">
        <v>1</v>
      </c>
      <c r="F730" s="25">
        <v>0</v>
      </c>
      <c r="G730" s="25">
        <v>0</v>
      </c>
    </row>
    <row r="731" spans="2:7" x14ac:dyDescent="0.25">
      <c r="B731" s="25">
        <v>1730</v>
      </c>
      <c r="C731" s="27">
        <v>44743</v>
      </c>
      <c r="D731" s="31">
        <v>0.02</v>
      </c>
      <c r="E731" s="25">
        <v>0</v>
      </c>
      <c r="F731" s="25">
        <v>0</v>
      </c>
      <c r="G731" s="25">
        <v>1</v>
      </c>
    </row>
    <row r="732" spans="2:7" x14ac:dyDescent="0.25">
      <c r="B732" s="25">
        <v>1731</v>
      </c>
      <c r="C732" s="27">
        <v>44743</v>
      </c>
      <c r="D732" s="31">
        <v>2.1000000000000001E-2</v>
      </c>
      <c r="E732" s="25">
        <v>0</v>
      </c>
      <c r="F732" s="25">
        <v>1</v>
      </c>
      <c r="G732" s="25">
        <v>1</v>
      </c>
    </row>
    <row r="733" spans="2:7" x14ac:dyDescent="0.25">
      <c r="B733" s="25">
        <v>1732</v>
      </c>
      <c r="C733" s="27">
        <v>44744</v>
      </c>
      <c r="D733" s="31">
        <v>1.7000000000000001E-2</v>
      </c>
      <c r="E733" s="25">
        <v>0</v>
      </c>
      <c r="F733" s="25">
        <v>1</v>
      </c>
      <c r="G733" s="25">
        <v>0</v>
      </c>
    </row>
    <row r="734" spans="2:7" x14ac:dyDescent="0.25">
      <c r="B734" s="25">
        <v>1733</v>
      </c>
      <c r="C734" s="27">
        <v>44744</v>
      </c>
      <c r="D734" s="31">
        <v>0.02</v>
      </c>
      <c r="E734" s="25">
        <v>0</v>
      </c>
      <c r="F734" s="25">
        <v>1</v>
      </c>
      <c r="G734" s="25">
        <v>0</v>
      </c>
    </row>
    <row r="735" spans="2:7" x14ac:dyDescent="0.25">
      <c r="B735" s="25">
        <v>1734</v>
      </c>
      <c r="C735" s="27">
        <v>44744</v>
      </c>
      <c r="D735" s="31">
        <v>1.7000000000000001E-2</v>
      </c>
      <c r="E735" s="25">
        <v>0</v>
      </c>
      <c r="F735" s="25">
        <v>1</v>
      </c>
      <c r="G735" s="25">
        <v>1</v>
      </c>
    </row>
    <row r="736" spans="2:7" x14ac:dyDescent="0.25">
      <c r="B736" s="25">
        <v>1735</v>
      </c>
      <c r="C736" s="27">
        <v>44744</v>
      </c>
      <c r="D736" s="31">
        <v>1.6E-2</v>
      </c>
      <c r="E736" s="25">
        <v>0</v>
      </c>
      <c r="F736" s="25">
        <v>1</v>
      </c>
      <c r="G736" s="25">
        <v>0</v>
      </c>
    </row>
    <row r="737" spans="2:7" x14ac:dyDescent="0.25">
      <c r="B737" s="25">
        <v>1736</v>
      </c>
      <c r="C737" s="27">
        <v>44745</v>
      </c>
      <c r="D737" s="31">
        <v>1.2999999999999999E-2</v>
      </c>
      <c r="E737" s="25">
        <v>1</v>
      </c>
      <c r="F737" s="25">
        <v>0</v>
      </c>
      <c r="G737" s="25">
        <v>1</v>
      </c>
    </row>
    <row r="738" spans="2:7" x14ac:dyDescent="0.25">
      <c r="B738" s="25">
        <v>1737</v>
      </c>
      <c r="C738" s="27">
        <v>44746</v>
      </c>
      <c r="D738" s="31">
        <v>1.4999999999999999E-2</v>
      </c>
      <c r="E738" s="25">
        <v>1</v>
      </c>
      <c r="F738" s="25">
        <v>0</v>
      </c>
      <c r="G738" s="25">
        <v>1</v>
      </c>
    </row>
    <row r="739" spans="2:7" x14ac:dyDescent="0.25">
      <c r="B739" s="25">
        <v>1738</v>
      </c>
      <c r="C739" s="27">
        <v>44746</v>
      </c>
      <c r="D739" s="31">
        <v>1.2E-2</v>
      </c>
      <c r="E739" s="25">
        <v>1</v>
      </c>
      <c r="F739" s="25">
        <v>0</v>
      </c>
      <c r="G739" s="25">
        <v>0</v>
      </c>
    </row>
    <row r="740" spans="2:7" x14ac:dyDescent="0.25">
      <c r="B740" s="25">
        <v>1739</v>
      </c>
      <c r="C740" s="27">
        <v>44747</v>
      </c>
      <c r="D740" s="31">
        <v>1.9E-2</v>
      </c>
      <c r="E740" s="25">
        <v>0</v>
      </c>
      <c r="F740" s="25">
        <v>0</v>
      </c>
      <c r="G740" s="25">
        <v>0</v>
      </c>
    </row>
    <row r="741" spans="2:7" x14ac:dyDescent="0.25">
      <c r="B741" s="25">
        <v>1740</v>
      </c>
      <c r="C741" s="27">
        <v>44747</v>
      </c>
      <c r="D741" s="31">
        <v>2.3E-2</v>
      </c>
      <c r="E741" s="25">
        <v>0</v>
      </c>
      <c r="F741" s="25">
        <v>0</v>
      </c>
      <c r="G741" s="25">
        <v>0</v>
      </c>
    </row>
    <row r="742" spans="2:7" x14ac:dyDescent="0.25">
      <c r="B742" s="25">
        <v>1741</v>
      </c>
      <c r="C742" s="27">
        <v>44748</v>
      </c>
      <c r="D742" s="31">
        <v>1.2E-2</v>
      </c>
      <c r="E742" s="25">
        <v>1</v>
      </c>
      <c r="F742" s="25">
        <v>0</v>
      </c>
      <c r="G742" s="25">
        <v>0</v>
      </c>
    </row>
    <row r="743" spans="2:7" x14ac:dyDescent="0.25">
      <c r="B743" s="25">
        <v>1742</v>
      </c>
      <c r="C743" s="27">
        <v>44748</v>
      </c>
      <c r="D743" s="31">
        <v>2.4E-2</v>
      </c>
      <c r="E743" s="25">
        <v>0</v>
      </c>
      <c r="F743" s="25">
        <v>0</v>
      </c>
      <c r="G743" s="25">
        <v>0</v>
      </c>
    </row>
    <row r="744" spans="2:7" x14ac:dyDescent="0.25">
      <c r="B744" s="25">
        <v>1743</v>
      </c>
      <c r="C744" s="27">
        <v>44749</v>
      </c>
      <c r="D744" s="31">
        <v>1.4999999999999999E-2</v>
      </c>
      <c r="E744" s="25">
        <v>0</v>
      </c>
      <c r="F744" s="25">
        <v>1</v>
      </c>
      <c r="G744" s="25">
        <v>1</v>
      </c>
    </row>
    <row r="745" spans="2:7" x14ac:dyDescent="0.25">
      <c r="B745" s="25">
        <v>1744</v>
      </c>
      <c r="C745" s="27">
        <v>44749</v>
      </c>
      <c r="D745" s="31">
        <v>1.4E-2</v>
      </c>
      <c r="E745" s="25">
        <v>0</v>
      </c>
      <c r="F745" s="25">
        <v>1</v>
      </c>
      <c r="G745" s="25">
        <v>1</v>
      </c>
    </row>
    <row r="746" spans="2:7" x14ac:dyDescent="0.25">
      <c r="B746" s="25">
        <v>1745</v>
      </c>
      <c r="C746" s="27">
        <v>44749</v>
      </c>
      <c r="D746" s="31">
        <v>2.5000000000000001E-2</v>
      </c>
      <c r="E746" s="25">
        <v>0</v>
      </c>
      <c r="F746" s="25">
        <v>0</v>
      </c>
      <c r="G746" s="25">
        <v>1</v>
      </c>
    </row>
    <row r="747" spans="2:7" x14ac:dyDescent="0.25">
      <c r="B747" s="25">
        <v>1746</v>
      </c>
      <c r="C747" s="27">
        <v>44750</v>
      </c>
      <c r="D747" s="31">
        <v>2.3E-2</v>
      </c>
      <c r="E747" s="25">
        <v>0</v>
      </c>
      <c r="F747" s="25">
        <v>0</v>
      </c>
      <c r="G747" s="25">
        <v>1</v>
      </c>
    </row>
    <row r="748" spans="2:7" x14ac:dyDescent="0.25">
      <c r="B748" s="25">
        <v>1747</v>
      </c>
      <c r="C748" s="27">
        <v>44750</v>
      </c>
      <c r="D748" s="31">
        <v>2.1000000000000001E-2</v>
      </c>
      <c r="E748" s="25">
        <v>0</v>
      </c>
      <c r="F748" s="25">
        <v>1</v>
      </c>
      <c r="G748" s="25">
        <v>1</v>
      </c>
    </row>
    <row r="749" spans="2:7" x14ac:dyDescent="0.25">
      <c r="B749" s="25">
        <v>1748</v>
      </c>
      <c r="C749" s="27">
        <v>44750</v>
      </c>
      <c r="D749" s="31">
        <v>1.0999999999999999E-2</v>
      </c>
      <c r="E749" s="25">
        <v>1</v>
      </c>
      <c r="F749" s="25">
        <v>0</v>
      </c>
      <c r="G749" s="25">
        <v>1</v>
      </c>
    </row>
    <row r="750" spans="2:7" x14ac:dyDescent="0.25">
      <c r="B750" s="25">
        <v>1749</v>
      </c>
      <c r="C750" s="27">
        <v>44751</v>
      </c>
      <c r="D750" s="31">
        <v>1.9E-2</v>
      </c>
      <c r="E750" s="25">
        <v>0</v>
      </c>
      <c r="F750" s="25">
        <v>0</v>
      </c>
      <c r="G750" s="25">
        <v>1</v>
      </c>
    </row>
    <row r="751" spans="2:7" x14ac:dyDescent="0.25">
      <c r="B751" s="25">
        <v>1750</v>
      </c>
      <c r="C751" s="27">
        <v>44751</v>
      </c>
      <c r="D751" s="31">
        <v>0.02</v>
      </c>
      <c r="E751" s="25">
        <v>0</v>
      </c>
      <c r="F751" s="25">
        <v>1</v>
      </c>
      <c r="G751" s="25">
        <v>0</v>
      </c>
    </row>
    <row r="752" spans="2:7" x14ac:dyDescent="0.25">
      <c r="B752" s="25">
        <v>1751</v>
      </c>
      <c r="C752" s="27">
        <v>44751</v>
      </c>
      <c r="D752" s="31">
        <v>1.7999999999999999E-2</v>
      </c>
      <c r="E752" s="25">
        <v>0</v>
      </c>
      <c r="F752" s="25">
        <v>1</v>
      </c>
      <c r="G752" s="25">
        <v>1</v>
      </c>
    </row>
    <row r="753" spans="2:7" x14ac:dyDescent="0.25">
      <c r="B753" s="25">
        <v>1752</v>
      </c>
      <c r="C753" s="27">
        <v>44752</v>
      </c>
      <c r="D753" s="31">
        <v>2.1999999999999999E-2</v>
      </c>
      <c r="E753" s="25">
        <v>0</v>
      </c>
      <c r="F753" s="25">
        <v>0</v>
      </c>
      <c r="G753" s="25">
        <v>0</v>
      </c>
    </row>
    <row r="754" spans="2:7" x14ac:dyDescent="0.25">
      <c r="B754" s="25">
        <v>1753</v>
      </c>
      <c r="C754" s="27">
        <v>44753</v>
      </c>
      <c r="D754" s="31">
        <v>1.7999999999999999E-2</v>
      </c>
      <c r="E754" s="25">
        <v>0</v>
      </c>
      <c r="F754" s="25">
        <v>1</v>
      </c>
      <c r="G754" s="25">
        <v>0</v>
      </c>
    </row>
    <row r="755" spans="2:7" x14ac:dyDescent="0.25">
      <c r="B755" s="25">
        <v>1754</v>
      </c>
      <c r="C755" s="27">
        <v>44753</v>
      </c>
      <c r="D755" s="31">
        <v>2.4E-2</v>
      </c>
      <c r="E755" s="25">
        <v>0</v>
      </c>
      <c r="F755" s="25">
        <v>0</v>
      </c>
      <c r="G755" s="25">
        <v>0</v>
      </c>
    </row>
    <row r="756" spans="2:7" x14ac:dyDescent="0.25">
      <c r="B756" s="25">
        <v>1755</v>
      </c>
      <c r="C756" s="27">
        <v>44754</v>
      </c>
      <c r="D756" s="31">
        <v>1.9E-2</v>
      </c>
      <c r="E756" s="25">
        <v>0</v>
      </c>
      <c r="F756" s="25">
        <v>1</v>
      </c>
      <c r="G756" s="25">
        <v>0</v>
      </c>
    </row>
    <row r="757" spans="2:7" x14ac:dyDescent="0.25">
      <c r="B757" s="25">
        <v>1756</v>
      </c>
      <c r="C757" s="27">
        <v>44754</v>
      </c>
      <c r="D757" s="31">
        <v>0.02</v>
      </c>
      <c r="E757" s="25">
        <v>0</v>
      </c>
      <c r="F757" s="25">
        <v>1</v>
      </c>
      <c r="G757" s="25">
        <v>1</v>
      </c>
    </row>
    <row r="758" spans="2:7" x14ac:dyDescent="0.25">
      <c r="B758" s="25">
        <v>1757</v>
      </c>
      <c r="C758" s="27">
        <v>44756</v>
      </c>
      <c r="D758" s="31">
        <v>1.4E-2</v>
      </c>
      <c r="E758" s="25">
        <v>1</v>
      </c>
      <c r="F758" s="25">
        <v>0</v>
      </c>
      <c r="G758" s="25">
        <v>0</v>
      </c>
    </row>
    <row r="759" spans="2:7" x14ac:dyDescent="0.25">
      <c r="B759" s="25">
        <v>1758</v>
      </c>
      <c r="C759" s="27">
        <v>44756</v>
      </c>
      <c r="D759" s="31">
        <v>1.6E-2</v>
      </c>
      <c r="E759" s="25">
        <v>1</v>
      </c>
      <c r="F759" s="25">
        <v>0</v>
      </c>
      <c r="G759" s="25">
        <v>1</v>
      </c>
    </row>
    <row r="760" spans="2:7" x14ac:dyDescent="0.25">
      <c r="B760" s="25">
        <v>1759</v>
      </c>
      <c r="C760" s="27">
        <v>44757</v>
      </c>
      <c r="D760" s="31">
        <v>2.1000000000000001E-2</v>
      </c>
      <c r="E760" s="25">
        <v>0</v>
      </c>
      <c r="F760" s="25">
        <v>0</v>
      </c>
      <c r="G760" s="25">
        <v>0</v>
      </c>
    </row>
    <row r="761" spans="2:7" x14ac:dyDescent="0.25">
      <c r="B761" s="25">
        <v>1760</v>
      </c>
      <c r="C761" s="27">
        <v>44758</v>
      </c>
      <c r="D761" s="31">
        <v>2.3E-2</v>
      </c>
      <c r="E761" s="25">
        <v>0</v>
      </c>
      <c r="F761" s="25">
        <v>0</v>
      </c>
      <c r="G761" s="25">
        <v>0</v>
      </c>
    </row>
    <row r="762" spans="2:7" x14ac:dyDescent="0.25">
      <c r="B762" s="25">
        <v>1761</v>
      </c>
      <c r="C762" s="27">
        <v>44759</v>
      </c>
      <c r="D762" s="31">
        <v>0.01</v>
      </c>
      <c r="E762" s="25">
        <v>1</v>
      </c>
      <c r="F762" s="25">
        <v>0</v>
      </c>
      <c r="G762" s="25">
        <v>0</v>
      </c>
    </row>
    <row r="763" spans="2:7" x14ac:dyDescent="0.25">
      <c r="B763" s="25">
        <v>1762</v>
      </c>
      <c r="C763" s="27">
        <v>44760</v>
      </c>
      <c r="D763" s="31">
        <v>2.3E-2</v>
      </c>
      <c r="E763" s="25">
        <v>0</v>
      </c>
      <c r="F763" s="25">
        <v>0</v>
      </c>
      <c r="G763" s="25">
        <v>1</v>
      </c>
    </row>
    <row r="764" spans="2:7" x14ac:dyDescent="0.25">
      <c r="B764" s="25">
        <v>1763</v>
      </c>
      <c r="C764" s="27">
        <v>44760</v>
      </c>
      <c r="D764" s="31">
        <v>0.02</v>
      </c>
      <c r="E764" s="25">
        <v>0</v>
      </c>
      <c r="F764" s="25">
        <v>0</v>
      </c>
      <c r="G764" s="25">
        <v>1</v>
      </c>
    </row>
    <row r="765" spans="2:7" x14ac:dyDescent="0.25">
      <c r="B765" s="25">
        <v>1764</v>
      </c>
      <c r="C765" s="27">
        <v>44761</v>
      </c>
      <c r="D765" s="31">
        <v>1.7000000000000001E-2</v>
      </c>
      <c r="E765" s="25">
        <v>0</v>
      </c>
      <c r="F765" s="25">
        <v>1</v>
      </c>
      <c r="G765" s="25">
        <v>1</v>
      </c>
    </row>
    <row r="766" spans="2:7" x14ac:dyDescent="0.25">
      <c r="B766" s="25">
        <v>1765</v>
      </c>
      <c r="C766" s="27">
        <v>44762</v>
      </c>
      <c r="D766" s="31">
        <v>1.2E-2</v>
      </c>
      <c r="E766" s="25">
        <v>1</v>
      </c>
      <c r="F766" s="25">
        <v>0</v>
      </c>
      <c r="G766" s="25">
        <v>0</v>
      </c>
    </row>
    <row r="767" spans="2:7" x14ac:dyDescent="0.25">
      <c r="B767" s="25">
        <v>1766</v>
      </c>
      <c r="C767" s="27">
        <v>44763</v>
      </c>
      <c r="D767" s="31">
        <v>2.3E-2</v>
      </c>
      <c r="E767" s="25">
        <v>0</v>
      </c>
      <c r="F767" s="25">
        <v>0</v>
      </c>
      <c r="G767" s="25">
        <v>1</v>
      </c>
    </row>
    <row r="768" spans="2:7" x14ac:dyDescent="0.25">
      <c r="B768" s="25">
        <v>1767</v>
      </c>
      <c r="C768" s="27">
        <v>44764</v>
      </c>
      <c r="D768" s="31">
        <v>1.9E-2</v>
      </c>
      <c r="E768" s="25">
        <v>0</v>
      </c>
      <c r="F768" s="25">
        <v>0</v>
      </c>
      <c r="G768" s="25">
        <v>1</v>
      </c>
    </row>
    <row r="769" spans="2:7" x14ac:dyDescent="0.25">
      <c r="B769" s="25">
        <v>1768</v>
      </c>
      <c r="C769" s="27">
        <v>44765</v>
      </c>
      <c r="D769" s="31">
        <v>1.6E-2</v>
      </c>
      <c r="E769" s="25">
        <v>1</v>
      </c>
      <c r="F769" s="25">
        <v>0</v>
      </c>
      <c r="G769" s="25">
        <v>1</v>
      </c>
    </row>
    <row r="770" spans="2:7" x14ac:dyDescent="0.25">
      <c r="B770" s="25">
        <v>1769</v>
      </c>
      <c r="C770" s="27">
        <v>44767</v>
      </c>
      <c r="D770" s="31">
        <v>1.6E-2</v>
      </c>
      <c r="E770" s="25">
        <v>1</v>
      </c>
      <c r="F770" s="25">
        <v>0</v>
      </c>
      <c r="G770" s="25">
        <v>0</v>
      </c>
    </row>
    <row r="771" spans="2:7" x14ac:dyDescent="0.25">
      <c r="B771" s="25">
        <v>1770</v>
      </c>
      <c r="C771" s="27">
        <v>44768</v>
      </c>
      <c r="D771" s="31">
        <v>1.4E-2</v>
      </c>
      <c r="E771" s="25">
        <v>0</v>
      </c>
      <c r="F771" s="25">
        <v>1</v>
      </c>
      <c r="G771" s="25">
        <v>1</v>
      </c>
    </row>
    <row r="772" spans="2:7" x14ac:dyDescent="0.25">
      <c r="B772" s="25">
        <v>1771</v>
      </c>
      <c r="C772" s="27">
        <v>44768</v>
      </c>
      <c r="D772" s="31">
        <v>2.4E-2</v>
      </c>
      <c r="E772" s="25">
        <v>0</v>
      </c>
      <c r="F772" s="25">
        <v>0</v>
      </c>
      <c r="G772" s="25">
        <v>1</v>
      </c>
    </row>
    <row r="773" spans="2:7" x14ac:dyDescent="0.25">
      <c r="B773" s="25">
        <v>1772</v>
      </c>
      <c r="C773" s="27">
        <v>44768</v>
      </c>
      <c r="D773" s="31">
        <v>1.7999999999999999E-2</v>
      </c>
      <c r="E773" s="25">
        <v>0</v>
      </c>
      <c r="F773" s="25">
        <v>0</v>
      </c>
      <c r="G773" s="25">
        <v>1</v>
      </c>
    </row>
    <row r="774" spans="2:7" x14ac:dyDescent="0.25">
      <c r="B774" s="25">
        <v>1773</v>
      </c>
      <c r="C774" s="27">
        <v>44770</v>
      </c>
      <c r="D774" s="31">
        <v>1.4999999999999999E-2</v>
      </c>
      <c r="E774" s="25">
        <v>0</v>
      </c>
      <c r="F774" s="25">
        <v>1</v>
      </c>
      <c r="G774" s="25">
        <v>0</v>
      </c>
    </row>
    <row r="775" spans="2:7" x14ac:dyDescent="0.25">
      <c r="B775" s="25">
        <v>1774</v>
      </c>
      <c r="C775" s="27">
        <v>44770</v>
      </c>
      <c r="D775" s="31">
        <v>0.02</v>
      </c>
      <c r="E775" s="25">
        <v>0</v>
      </c>
      <c r="F775" s="25">
        <v>1</v>
      </c>
      <c r="G775" s="25">
        <v>0</v>
      </c>
    </row>
    <row r="776" spans="2:7" x14ac:dyDescent="0.25">
      <c r="B776" s="25">
        <v>1775</v>
      </c>
      <c r="C776" s="27">
        <v>44770</v>
      </c>
      <c r="D776" s="31">
        <v>2.1000000000000001E-2</v>
      </c>
      <c r="E776" s="25">
        <v>0</v>
      </c>
      <c r="F776" s="25">
        <v>0</v>
      </c>
      <c r="G776" s="25">
        <v>1</v>
      </c>
    </row>
    <row r="777" spans="2:7" x14ac:dyDescent="0.25">
      <c r="B777" s="25">
        <v>1776</v>
      </c>
      <c r="C777" s="27">
        <v>44773</v>
      </c>
      <c r="D777" s="31">
        <v>1.4E-2</v>
      </c>
      <c r="E777" s="25">
        <v>1</v>
      </c>
      <c r="F777" s="25">
        <v>0</v>
      </c>
      <c r="G777" s="25">
        <v>1</v>
      </c>
    </row>
    <row r="778" spans="2:7" x14ac:dyDescent="0.25">
      <c r="B778" s="25">
        <v>1777</v>
      </c>
      <c r="C778" s="27">
        <v>44773</v>
      </c>
      <c r="D778" s="31">
        <v>1.6E-2</v>
      </c>
      <c r="E778" s="25">
        <v>0</v>
      </c>
      <c r="F778" s="25">
        <v>1</v>
      </c>
      <c r="G778" s="25">
        <v>0</v>
      </c>
    </row>
    <row r="779" spans="2:7" x14ac:dyDescent="0.25">
      <c r="B779" s="25">
        <v>1778</v>
      </c>
      <c r="C779" s="27">
        <v>44775</v>
      </c>
      <c r="D779" s="31">
        <v>1.7999999999999999E-2</v>
      </c>
      <c r="E779" s="25">
        <v>0</v>
      </c>
      <c r="F779" s="25">
        <v>0</v>
      </c>
      <c r="G779" s="25">
        <v>1</v>
      </c>
    </row>
    <row r="780" spans="2:7" x14ac:dyDescent="0.25">
      <c r="B780" s="25">
        <v>1779</v>
      </c>
      <c r="C780" s="27">
        <v>44776</v>
      </c>
      <c r="D780" s="31">
        <v>1.4E-2</v>
      </c>
      <c r="E780" s="25">
        <v>0</v>
      </c>
      <c r="F780" s="25">
        <v>1</v>
      </c>
      <c r="G780" s="25">
        <v>0</v>
      </c>
    </row>
    <row r="781" spans="2:7" x14ac:dyDescent="0.25">
      <c r="B781" s="25">
        <v>1780</v>
      </c>
      <c r="C781" s="27">
        <v>44777</v>
      </c>
      <c r="D781" s="31">
        <v>1.6E-2</v>
      </c>
      <c r="E781" s="25">
        <v>1</v>
      </c>
      <c r="F781" s="25">
        <v>0</v>
      </c>
      <c r="G781" s="25">
        <v>0</v>
      </c>
    </row>
    <row r="782" spans="2:7" x14ac:dyDescent="0.25">
      <c r="B782" s="25">
        <v>1781</v>
      </c>
      <c r="C782" s="27">
        <v>44777</v>
      </c>
      <c r="D782" s="31">
        <v>1.4E-2</v>
      </c>
      <c r="E782" s="25">
        <v>1</v>
      </c>
      <c r="F782" s="25">
        <v>0</v>
      </c>
      <c r="G782" s="25">
        <v>1</v>
      </c>
    </row>
    <row r="783" spans="2:7" x14ac:dyDescent="0.25">
      <c r="B783" s="25">
        <v>1782</v>
      </c>
      <c r="C783" s="27">
        <v>44778</v>
      </c>
      <c r="D783" s="31">
        <v>2.1999999999999999E-2</v>
      </c>
      <c r="E783" s="25">
        <v>0</v>
      </c>
      <c r="F783" s="25">
        <v>0</v>
      </c>
      <c r="G783" s="25">
        <v>0</v>
      </c>
    </row>
    <row r="784" spans="2:7" x14ac:dyDescent="0.25">
      <c r="B784" s="25">
        <v>1783</v>
      </c>
      <c r="C784" s="27">
        <v>44780</v>
      </c>
      <c r="D784" s="31">
        <v>1.4E-2</v>
      </c>
      <c r="E784" s="25">
        <v>0</v>
      </c>
      <c r="F784" s="25">
        <v>1</v>
      </c>
      <c r="G784" s="25">
        <v>0</v>
      </c>
    </row>
    <row r="785" spans="2:7" x14ac:dyDescent="0.25">
      <c r="B785" s="25">
        <v>1784</v>
      </c>
      <c r="C785" s="27">
        <v>44780</v>
      </c>
      <c r="D785" s="31">
        <v>1.9E-2</v>
      </c>
      <c r="E785" s="25">
        <v>0</v>
      </c>
      <c r="F785" s="25">
        <v>0</v>
      </c>
      <c r="G785" s="25">
        <v>1</v>
      </c>
    </row>
    <row r="786" spans="2:7" x14ac:dyDescent="0.25">
      <c r="B786" s="25">
        <v>1785</v>
      </c>
      <c r="C786" s="27">
        <v>44781</v>
      </c>
      <c r="D786" s="31">
        <v>1.6E-2</v>
      </c>
      <c r="E786" s="25">
        <v>0</v>
      </c>
      <c r="F786" s="25">
        <v>1</v>
      </c>
      <c r="G786" s="25">
        <v>0</v>
      </c>
    </row>
    <row r="787" spans="2:7" x14ac:dyDescent="0.25">
      <c r="B787" s="25">
        <v>1786</v>
      </c>
      <c r="C787" s="27">
        <v>44781</v>
      </c>
      <c r="D787" s="31">
        <v>2.3E-2</v>
      </c>
      <c r="E787" s="25">
        <v>0</v>
      </c>
      <c r="F787" s="25">
        <v>0</v>
      </c>
      <c r="G787" s="25">
        <v>1</v>
      </c>
    </row>
    <row r="788" spans="2:7" x14ac:dyDescent="0.25">
      <c r="B788" s="25">
        <v>1787</v>
      </c>
      <c r="C788" s="27">
        <v>44782</v>
      </c>
      <c r="D788" s="31">
        <v>1.2999999999999999E-2</v>
      </c>
      <c r="E788" s="25">
        <v>1</v>
      </c>
      <c r="F788" s="25">
        <v>0</v>
      </c>
      <c r="G788" s="25">
        <v>0</v>
      </c>
    </row>
    <row r="789" spans="2:7" x14ac:dyDescent="0.25">
      <c r="B789" s="25">
        <v>1788</v>
      </c>
      <c r="C789" s="27">
        <v>44782</v>
      </c>
      <c r="D789" s="31">
        <v>1.6E-2</v>
      </c>
      <c r="E789" s="25">
        <v>0</v>
      </c>
      <c r="F789" s="25">
        <v>1</v>
      </c>
      <c r="G789" s="25">
        <v>1</v>
      </c>
    </row>
    <row r="790" spans="2:7" x14ac:dyDescent="0.25">
      <c r="B790" s="25">
        <v>1789</v>
      </c>
      <c r="C790" s="27">
        <v>44782</v>
      </c>
      <c r="D790" s="31">
        <v>1.7000000000000001E-2</v>
      </c>
      <c r="E790" s="25">
        <v>1</v>
      </c>
      <c r="F790" s="25">
        <v>0</v>
      </c>
      <c r="G790" s="25">
        <v>1</v>
      </c>
    </row>
    <row r="791" spans="2:7" x14ac:dyDescent="0.25">
      <c r="B791" s="25">
        <v>1790</v>
      </c>
      <c r="C791" s="27">
        <v>44783</v>
      </c>
      <c r="D791" s="31">
        <v>2.3E-2</v>
      </c>
      <c r="E791" s="25">
        <v>0</v>
      </c>
      <c r="F791" s="25">
        <v>0</v>
      </c>
      <c r="G791" s="25">
        <v>0</v>
      </c>
    </row>
    <row r="792" spans="2:7" x14ac:dyDescent="0.25">
      <c r="B792" s="25">
        <v>1791</v>
      </c>
      <c r="C792" s="27">
        <v>44784</v>
      </c>
      <c r="D792" s="31">
        <v>0.02</v>
      </c>
      <c r="E792" s="25">
        <v>0</v>
      </c>
      <c r="F792" s="25">
        <v>0</v>
      </c>
      <c r="G792" s="25">
        <v>1</v>
      </c>
    </row>
    <row r="793" spans="2:7" x14ac:dyDescent="0.25">
      <c r="B793" s="25">
        <v>1792</v>
      </c>
      <c r="C793" s="27">
        <v>44784</v>
      </c>
      <c r="D793" s="31">
        <v>0.02</v>
      </c>
      <c r="E793" s="25">
        <v>0</v>
      </c>
      <c r="F793" s="25">
        <v>0</v>
      </c>
      <c r="G793" s="25">
        <v>1</v>
      </c>
    </row>
    <row r="794" spans="2:7" x14ac:dyDescent="0.25">
      <c r="B794" s="25">
        <v>1793</v>
      </c>
      <c r="C794" s="27">
        <v>44785</v>
      </c>
      <c r="D794" s="31">
        <v>1.0999999999999999E-2</v>
      </c>
      <c r="E794" s="25">
        <v>1</v>
      </c>
      <c r="F794" s="25">
        <v>0</v>
      </c>
      <c r="G794" s="25">
        <v>0</v>
      </c>
    </row>
    <row r="795" spans="2:7" x14ac:dyDescent="0.25">
      <c r="B795" s="25">
        <v>1794</v>
      </c>
      <c r="C795" s="27">
        <v>44785</v>
      </c>
      <c r="D795" s="31">
        <v>2.5000000000000001E-2</v>
      </c>
      <c r="E795" s="25">
        <v>0</v>
      </c>
      <c r="F795" s="25">
        <v>0</v>
      </c>
      <c r="G795" s="25">
        <v>0</v>
      </c>
    </row>
    <row r="796" spans="2:7" x14ac:dyDescent="0.25">
      <c r="B796" s="25">
        <v>1795</v>
      </c>
      <c r="C796" s="27">
        <v>44785</v>
      </c>
      <c r="D796" s="31">
        <v>1.0999999999999999E-2</v>
      </c>
      <c r="E796" s="25">
        <v>1</v>
      </c>
      <c r="F796" s="25">
        <v>0</v>
      </c>
      <c r="G796" s="25">
        <v>0</v>
      </c>
    </row>
    <row r="797" spans="2:7" x14ac:dyDescent="0.25">
      <c r="B797" s="25">
        <v>1796</v>
      </c>
      <c r="C797" s="27">
        <v>44787</v>
      </c>
      <c r="D797" s="31">
        <v>2.1000000000000001E-2</v>
      </c>
      <c r="E797" s="25">
        <v>0</v>
      </c>
      <c r="F797" s="25">
        <v>0</v>
      </c>
      <c r="G797" s="25">
        <v>1</v>
      </c>
    </row>
    <row r="798" spans="2:7" x14ac:dyDescent="0.25">
      <c r="B798" s="25">
        <v>1797</v>
      </c>
      <c r="C798" s="27">
        <v>44787</v>
      </c>
      <c r="D798" s="31">
        <v>1.6E-2</v>
      </c>
      <c r="E798" s="25">
        <v>1</v>
      </c>
      <c r="F798" s="25">
        <v>0</v>
      </c>
      <c r="G798" s="25">
        <v>1</v>
      </c>
    </row>
    <row r="799" spans="2:7" x14ac:dyDescent="0.25">
      <c r="B799" s="25">
        <v>1798</v>
      </c>
      <c r="C799" s="27">
        <v>44787</v>
      </c>
      <c r="D799" s="31">
        <v>1.0999999999999999E-2</v>
      </c>
      <c r="E799" s="25">
        <v>1</v>
      </c>
      <c r="F799" s="25">
        <v>0</v>
      </c>
      <c r="G799" s="25">
        <v>1</v>
      </c>
    </row>
    <row r="800" spans="2:7" x14ac:dyDescent="0.25">
      <c r="B800" s="25">
        <v>1799</v>
      </c>
      <c r="C800" s="27">
        <v>44787</v>
      </c>
      <c r="D800" s="31">
        <v>1.4999999999999999E-2</v>
      </c>
      <c r="E800" s="25">
        <v>1</v>
      </c>
      <c r="F800" s="25">
        <v>0</v>
      </c>
      <c r="G800" s="25">
        <v>0</v>
      </c>
    </row>
    <row r="801" spans="2:7" x14ac:dyDescent="0.25">
      <c r="B801" s="25">
        <v>1800</v>
      </c>
      <c r="C801" s="27">
        <v>44788</v>
      </c>
      <c r="D801" s="31">
        <v>2.4E-2</v>
      </c>
      <c r="E801" s="25">
        <v>0</v>
      </c>
      <c r="F801" s="25">
        <v>0</v>
      </c>
      <c r="G801" s="25">
        <v>0</v>
      </c>
    </row>
    <row r="802" spans="2:7" x14ac:dyDescent="0.25">
      <c r="B802" s="25">
        <v>1801</v>
      </c>
      <c r="C802" s="27">
        <v>44789</v>
      </c>
      <c r="D802" s="31">
        <v>1.6E-2</v>
      </c>
      <c r="E802" s="25">
        <v>1</v>
      </c>
      <c r="F802" s="25">
        <v>0</v>
      </c>
      <c r="G802" s="25">
        <v>1</v>
      </c>
    </row>
    <row r="803" spans="2:7" x14ac:dyDescent="0.25">
      <c r="B803" s="25">
        <v>1802</v>
      </c>
      <c r="C803" s="27">
        <v>44789</v>
      </c>
      <c r="D803" s="31">
        <v>1.2E-2</v>
      </c>
      <c r="E803" s="25">
        <v>1</v>
      </c>
      <c r="F803" s="25">
        <v>0</v>
      </c>
      <c r="G803" s="25">
        <v>0</v>
      </c>
    </row>
    <row r="804" spans="2:7" x14ac:dyDescent="0.25">
      <c r="B804" s="25">
        <v>1803</v>
      </c>
      <c r="C804" s="27">
        <v>44789</v>
      </c>
      <c r="D804" s="31">
        <v>2.1000000000000001E-2</v>
      </c>
      <c r="E804" s="25">
        <v>0</v>
      </c>
      <c r="F804" s="25">
        <v>0</v>
      </c>
      <c r="G804" s="25">
        <v>0</v>
      </c>
    </row>
    <row r="805" spans="2:7" x14ac:dyDescent="0.25">
      <c r="B805" s="25">
        <v>1804</v>
      </c>
      <c r="C805" s="27">
        <v>44790</v>
      </c>
      <c r="D805" s="31">
        <v>1.4999999999999999E-2</v>
      </c>
      <c r="E805" s="25">
        <v>0</v>
      </c>
      <c r="F805" s="25">
        <v>1</v>
      </c>
      <c r="G805" s="25">
        <v>1</v>
      </c>
    </row>
    <row r="806" spans="2:7" x14ac:dyDescent="0.25">
      <c r="B806" s="25">
        <v>1805</v>
      </c>
      <c r="C806" s="27">
        <v>44790</v>
      </c>
      <c r="D806" s="31">
        <v>0.02</v>
      </c>
      <c r="E806" s="25">
        <v>0</v>
      </c>
      <c r="F806" s="25">
        <v>1</v>
      </c>
      <c r="G806" s="25">
        <v>0</v>
      </c>
    </row>
    <row r="807" spans="2:7" x14ac:dyDescent="0.25">
      <c r="B807" s="25">
        <v>1806</v>
      </c>
      <c r="C807" s="27">
        <v>44790</v>
      </c>
      <c r="D807" s="31">
        <v>1.7000000000000001E-2</v>
      </c>
      <c r="E807" s="25">
        <v>1</v>
      </c>
      <c r="F807" s="25">
        <v>0</v>
      </c>
      <c r="G807" s="25">
        <v>0</v>
      </c>
    </row>
    <row r="808" spans="2:7" x14ac:dyDescent="0.25">
      <c r="B808" s="25">
        <v>1807</v>
      </c>
      <c r="C808" s="27">
        <v>44791</v>
      </c>
      <c r="D808" s="31">
        <v>1.4999999999999999E-2</v>
      </c>
      <c r="E808" s="25">
        <v>0</v>
      </c>
      <c r="F808" s="25">
        <v>1</v>
      </c>
      <c r="G808" s="25">
        <v>0</v>
      </c>
    </row>
    <row r="809" spans="2:7" x14ac:dyDescent="0.25">
      <c r="B809" s="25">
        <v>1808</v>
      </c>
      <c r="C809" s="27">
        <v>44791</v>
      </c>
      <c r="D809" s="31">
        <v>1.4999999999999999E-2</v>
      </c>
      <c r="E809" s="25">
        <v>0</v>
      </c>
      <c r="F809" s="25">
        <v>1</v>
      </c>
      <c r="G809" s="25">
        <v>0</v>
      </c>
    </row>
    <row r="810" spans="2:7" x14ac:dyDescent="0.25">
      <c r="B810" s="25">
        <v>1809</v>
      </c>
      <c r="C810" s="27">
        <v>44791</v>
      </c>
      <c r="D810" s="31">
        <v>0.01</v>
      </c>
      <c r="E810" s="25">
        <v>1</v>
      </c>
      <c r="F810" s="25">
        <v>0</v>
      </c>
      <c r="G810" s="25">
        <v>0</v>
      </c>
    </row>
    <row r="811" spans="2:7" x14ac:dyDescent="0.25">
      <c r="B811" s="25">
        <v>1810</v>
      </c>
      <c r="C811" s="27">
        <v>44792</v>
      </c>
      <c r="D811" s="31">
        <v>0.02</v>
      </c>
      <c r="E811" s="25">
        <v>0</v>
      </c>
      <c r="F811" s="25">
        <v>0</v>
      </c>
      <c r="G811" s="25">
        <v>1</v>
      </c>
    </row>
    <row r="812" spans="2:7" x14ac:dyDescent="0.25">
      <c r="B812" s="25">
        <v>1811</v>
      </c>
      <c r="C812" s="27">
        <v>44796</v>
      </c>
      <c r="D812" s="31">
        <v>1.7000000000000001E-2</v>
      </c>
      <c r="E812" s="25">
        <v>0</v>
      </c>
      <c r="F812" s="25">
        <v>1</v>
      </c>
      <c r="G812" s="25">
        <v>1</v>
      </c>
    </row>
    <row r="813" spans="2:7" x14ac:dyDescent="0.25">
      <c r="B813" s="25">
        <v>1812</v>
      </c>
      <c r="C813" s="27">
        <v>44796</v>
      </c>
      <c r="D813" s="31">
        <v>1.9E-2</v>
      </c>
      <c r="E813" s="25">
        <v>0</v>
      </c>
      <c r="F813" s="25">
        <v>1</v>
      </c>
      <c r="G813" s="25">
        <v>1</v>
      </c>
    </row>
    <row r="814" spans="2:7" x14ac:dyDescent="0.25">
      <c r="B814" s="25">
        <v>1813</v>
      </c>
      <c r="C814" s="27">
        <v>44798</v>
      </c>
      <c r="D814" s="31">
        <v>0.01</v>
      </c>
      <c r="E814" s="25">
        <v>1</v>
      </c>
      <c r="F814" s="25">
        <v>0</v>
      </c>
      <c r="G814" s="25">
        <v>0</v>
      </c>
    </row>
    <row r="815" spans="2:7" x14ac:dyDescent="0.25">
      <c r="B815" s="25">
        <v>1814</v>
      </c>
      <c r="C815" s="27">
        <v>44798</v>
      </c>
      <c r="D815" s="31">
        <v>0.02</v>
      </c>
      <c r="E815" s="25">
        <v>0</v>
      </c>
      <c r="F815" s="25">
        <v>1</v>
      </c>
      <c r="G815" s="25">
        <v>0</v>
      </c>
    </row>
    <row r="816" spans="2:7" x14ac:dyDescent="0.25">
      <c r="B816" s="25">
        <v>1815</v>
      </c>
      <c r="C816" s="27">
        <v>44798</v>
      </c>
      <c r="D816" s="31">
        <v>2.1000000000000001E-2</v>
      </c>
      <c r="E816" s="25">
        <v>0</v>
      </c>
      <c r="F816" s="25">
        <v>0</v>
      </c>
      <c r="G816" s="25">
        <v>0</v>
      </c>
    </row>
    <row r="817" spans="2:7" x14ac:dyDescent="0.25">
      <c r="B817" s="25">
        <v>1816</v>
      </c>
      <c r="C817" s="27">
        <v>44798</v>
      </c>
      <c r="D817" s="31">
        <v>2.1000000000000001E-2</v>
      </c>
      <c r="E817" s="25">
        <v>0</v>
      </c>
      <c r="F817" s="25">
        <v>0</v>
      </c>
      <c r="G817" s="25">
        <v>0</v>
      </c>
    </row>
    <row r="818" spans="2:7" x14ac:dyDescent="0.25">
      <c r="B818" s="25">
        <v>1817</v>
      </c>
      <c r="C818" s="27">
        <v>44799</v>
      </c>
      <c r="D818" s="31">
        <v>1.7999999999999999E-2</v>
      </c>
      <c r="E818" s="25">
        <v>0</v>
      </c>
      <c r="F818" s="25">
        <v>1</v>
      </c>
      <c r="G818" s="25">
        <v>1</v>
      </c>
    </row>
    <row r="819" spans="2:7" x14ac:dyDescent="0.25">
      <c r="B819" s="25">
        <v>1818</v>
      </c>
      <c r="C819" s="27">
        <v>44800</v>
      </c>
      <c r="D819" s="31">
        <v>1.6E-2</v>
      </c>
      <c r="E819" s="25">
        <v>1</v>
      </c>
      <c r="F819" s="25">
        <v>0</v>
      </c>
      <c r="G819" s="25">
        <v>0</v>
      </c>
    </row>
    <row r="820" spans="2:7" x14ac:dyDescent="0.25">
      <c r="B820" s="25">
        <v>1819</v>
      </c>
      <c r="C820" s="27">
        <v>44802</v>
      </c>
      <c r="D820" s="31">
        <v>1.6E-2</v>
      </c>
      <c r="E820" s="25">
        <v>1</v>
      </c>
      <c r="F820" s="25">
        <v>0</v>
      </c>
      <c r="G820" s="25">
        <v>1</v>
      </c>
    </row>
    <row r="821" spans="2:7" x14ac:dyDescent="0.25">
      <c r="B821" s="25">
        <v>1820</v>
      </c>
      <c r="C821" s="27">
        <v>44803</v>
      </c>
      <c r="D821" s="31">
        <v>1.4999999999999999E-2</v>
      </c>
      <c r="E821" s="25">
        <v>0</v>
      </c>
      <c r="F821" s="25">
        <v>1</v>
      </c>
      <c r="G821" s="25">
        <v>0</v>
      </c>
    </row>
    <row r="822" spans="2:7" x14ac:dyDescent="0.25">
      <c r="B822" s="25">
        <v>1821</v>
      </c>
      <c r="C822" s="27">
        <v>44803</v>
      </c>
      <c r="D822" s="31">
        <v>0.01</v>
      </c>
      <c r="E822" s="25">
        <v>1</v>
      </c>
      <c r="F822" s="25">
        <v>0</v>
      </c>
      <c r="G822" s="25">
        <v>0</v>
      </c>
    </row>
    <row r="823" spans="2:7" x14ac:dyDescent="0.25">
      <c r="B823" s="25">
        <v>1822</v>
      </c>
      <c r="C823" s="27">
        <v>44804</v>
      </c>
      <c r="D823" s="31">
        <v>1.4E-2</v>
      </c>
      <c r="E823" s="25">
        <v>0</v>
      </c>
      <c r="F823" s="25">
        <v>1</v>
      </c>
      <c r="G823" s="25">
        <v>1</v>
      </c>
    </row>
    <row r="824" spans="2:7" x14ac:dyDescent="0.25">
      <c r="B824" s="25">
        <v>1823</v>
      </c>
      <c r="C824" s="27">
        <v>44806</v>
      </c>
      <c r="D824" s="31">
        <v>1.7000000000000001E-2</v>
      </c>
      <c r="E824" s="25">
        <v>0</v>
      </c>
      <c r="F824" s="25">
        <v>1</v>
      </c>
      <c r="G824" s="25">
        <v>1</v>
      </c>
    </row>
    <row r="825" spans="2:7" x14ac:dyDescent="0.25">
      <c r="B825" s="25">
        <v>1824</v>
      </c>
      <c r="C825" s="27">
        <v>44808</v>
      </c>
      <c r="D825" s="31">
        <v>1.2999999999999999E-2</v>
      </c>
      <c r="E825" s="25">
        <v>1</v>
      </c>
      <c r="F825" s="25">
        <v>0</v>
      </c>
      <c r="G825" s="25">
        <v>1</v>
      </c>
    </row>
    <row r="826" spans="2:7" x14ac:dyDescent="0.25">
      <c r="B826" s="25">
        <v>1825</v>
      </c>
      <c r="C826" s="27">
        <v>44809</v>
      </c>
      <c r="D826" s="31">
        <v>2.1000000000000001E-2</v>
      </c>
      <c r="E826" s="25">
        <v>0</v>
      </c>
      <c r="F826" s="25">
        <v>0</v>
      </c>
      <c r="G826" s="25">
        <v>0</v>
      </c>
    </row>
    <row r="827" spans="2:7" x14ac:dyDescent="0.25">
      <c r="B827" s="25">
        <v>1826</v>
      </c>
      <c r="C827" s="27">
        <v>44809</v>
      </c>
      <c r="D827" s="31">
        <v>1.0999999999999999E-2</v>
      </c>
      <c r="E827" s="25">
        <v>1</v>
      </c>
      <c r="F827" s="25">
        <v>0</v>
      </c>
      <c r="G827" s="25">
        <v>1</v>
      </c>
    </row>
    <row r="828" spans="2:7" x14ac:dyDescent="0.25">
      <c r="B828" s="25">
        <v>1827</v>
      </c>
      <c r="C828" s="27">
        <v>44810</v>
      </c>
      <c r="D828" s="31">
        <v>1.7000000000000001E-2</v>
      </c>
      <c r="E828" s="25">
        <v>0</v>
      </c>
      <c r="F828" s="25">
        <v>1</v>
      </c>
      <c r="G828" s="25">
        <v>1</v>
      </c>
    </row>
    <row r="829" spans="2:7" x14ac:dyDescent="0.25">
      <c r="B829" s="25">
        <v>1828</v>
      </c>
      <c r="C829" s="27">
        <v>44811</v>
      </c>
      <c r="D829" s="31">
        <v>1.6E-2</v>
      </c>
      <c r="E829" s="25">
        <v>0</v>
      </c>
      <c r="F829" s="25">
        <v>1</v>
      </c>
      <c r="G829" s="25">
        <v>1</v>
      </c>
    </row>
    <row r="830" spans="2:7" x14ac:dyDescent="0.25">
      <c r="B830" s="25">
        <v>1829</v>
      </c>
      <c r="C830" s="27">
        <v>44812</v>
      </c>
      <c r="D830" s="31">
        <v>2.3E-2</v>
      </c>
      <c r="E830" s="25">
        <v>0</v>
      </c>
      <c r="F830" s="25">
        <v>0</v>
      </c>
      <c r="G830" s="25">
        <v>1</v>
      </c>
    </row>
    <row r="831" spans="2:7" x14ac:dyDescent="0.25">
      <c r="B831" s="25">
        <v>1830</v>
      </c>
      <c r="C831" s="27">
        <v>44814</v>
      </c>
      <c r="D831" s="31">
        <v>1.9E-2</v>
      </c>
      <c r="E831" s="25">
        <v>0</v>
      </c>
      <c r="F831" s="25">
        <v>1</v>
      </c>
      <c r="G831" s="25">
        <v>0</v>
      </c>
    </row>
    <row r="832" spans="2:7" x14ac:dyDescent="0.25">
      <c r="B832" s="25">
        <v>1831</v>
      </c>
      <c r="C832" s="27">
        <v>44815</v>
      </c>
      <c r="D832" s="31">
        <v>1.7999999999999999E-2</v>
      </c>
      <c r="E832" s="25">
        <v>0</v>
      </c>
      <c r="F832" s="25">
        <v>0</v>
      </c>
      <c r="G832" s="25">
        <v>1</v>
      </c>
    </row>
    <row r="833" spans="2:7" x14ac:dyDescent="0.25">
      <c r="B833" s="25">
        <v>1832</v>
      </c>
      <c r="C833" s="27">
        <v>44815</v>
      </c>
      <c r="D833" s="31">
        <v>2.4E-2</v>
      </c>
      <c r="E833" s="25">
        <v>0</v>
      </c>
      <c r="F833" s="25">
        <v>0</v>
      </c>
      <c r="G833" s="25">
        <v>0</v>
      </c>
    </row>
    <row r="834" spans="2:7" x14ac:dyDescent="0.25">
      <c r="B834" s="25">
        <v>1833</v>
      </c>
      <c r="C834" s="27">
        <v>44816</v>
      </c>
      <c r="D834" s="31">
        <v>1.2E-2</v>
      </c>
      <c r="E834" s="25">
        <v>1</v>
      </c>
      <c r="F834" s="25">
        <v>0</v>
      </c>
      <c r="G834" s="25">
        <v>0</v>
      </c>
    </row>
    <row r="835" spans="2:7" x14ac:dyDescent="0.25">
      <c r="B835" s="25">
        <v>1834</v>
      </c>
      <c r="C835" s="27">
        <v>44816</v>
      </c>
      <c r="D835" s="31">
        <v>1.2E-2</v>
      </c>
      <c r="E835" s="25">
        <v>1</v>
      </c>
      <c r="F835" s="25">
        <v>0</v>
      </c>
      <c r="G835" s="25">
        <v>0</v>
      </c>
    </row>
    <row r="836" spans="2:7" x14ac:dyDescent="0.25">
      <c r="B836" s="25">
        <v>1835</v>
      </c>
      <c r="C836" s="27">
        <v>44819</v>
      </c>
      <c r="D836" s="31">
        <v>1.4999999999999999E-2</v>
      </c>
      <c r="E836" s="25">
        <v>1</v>
      </c>
      <c r="F836" s="25">
        <v>0</v>
      </c>
      <c r="G836" s="25">
        <v>1</v>
      </c>
    </row>
    <row r="837" spans="2:7" x14ac:dyDescent="0.25">
      <c r="B837" s="25">
        <v>1836</v>
      </c>
      <c r="C837" s="27">
        <v>44819</v>
      </c>
      <c r="D837" s="31">
        <v>1.4999999999999999E-2</v>
      </c>
      <c r="E837" s="25">
        <v>0</v>
      </c>
      <c r="F837" s="25">
        <v>1</v>
      </c>
      <c r="G837" s="25">
        <v>1</v>
      </c>
    </row>
    <row r="838" spans="2:7" x14ac:dyDescent="0.25">
      <c r="B838" s="25">
        <v>1837</v>
      </c>
      <c r="C838" s="27">
        <v>44819</v>
      </c>
      <c r="D838" s="31">
        <v>1.7000000000000001E-2</v>
      </c>
      <c r="E838" s="25">
        <v>0</v>
      </c>
      <c r="F838" s="25">
        <v>1</v>
      </c>
      <c r="G838" s="25">
        <v>0</v>
      </c>
    </row>
    <row r="839" spans="2:7" x14ac:dyDescent="0.25">
      <c r="B839" s="25">
        <v>1838</v>
      </c>
      <c r="C839" s="27">
        <v>44820</v>
      </c>
      <c r="D839" s="31">
        <v>0.01</v>
      </c>
      <c r="E839" s="25">
        <v>1</v>
      </c>
      <c r="F839" s="25">
        <v>0</v>
      </c>
      <c r="G839" s="25">
        <v>1</v>
      </c>
    </row>
    <row r="840" spans="2:7" x14ac:dyDescent="0.25">
      <c r="B840" s="25">
        <v>1839</v>
      </c>
      <c r="C840" s="27">
        <v>44820</v>
      </c>
      <c r="D840" s="31">
        <v>1.7000000000000001E-2</v>
      </c>
      <c r="E840" s="25">
        <v>0</v>
      </c>
      <c r="F840" s="25">
        <v>1</v>
      </c>
      <c r="G840" s="25">
        <v>1</v>
      </c>
    </row>
    <row r="841" spans="2:7" x14ac:dyDescent="0.25">
      <c r="B841" s="25">
        <v>1840</v>
      </c>
      <c r="C841" s="27">
        <v>44821</v>
      </c>
      <c r="D841" s="31">
        <v>1.7000000000000001E-2</v>
      </c>
      <c r="E841" s="25">
        <v>1</v>
      </c>
      <c r="F841" s="25">
        <v>0</v>
      </c>
      <c r="G841" s="25">
        <v>1</v>
      </c>
    </row>
    <row r="842" spans="2:7" x14ac:dyDescent="0.25">
      <c r="B842" s="25">
        <v>1841</v>
      </c>
      <c r="C842" s="27">
        <v>44821</v>
      </c>
      <c r="D842" s="31">
        <v>1.7000000000000001E-2</v>
      </c>
      <c r="E842" s="25">
        <v>1</v>
      </c>
      <c r="F842" s="25">
        <v>0</v>
      </c>
      <c r="G842" s="25">
        <v>1</v>
      </c>
    </row>
    <row r="843" spans="2:7" x14ac:dyDescent="0.25">
      <c r="B843" s="25">
        <v>1842</v>
      </c>
      <c r="C843" s="27">
        <v>44822</v>
      </c>
      <c r="D843" s="31">
        <v>2.4E-2</v>
      </c>
      <c r="E843" s="25">
        <v>0</v>
      </c>
      <c r="F843" s="25">
        <v>0</v>
      </c>
      <c r="G843" s="25">
        <v>1</v>
      </c>
    </row>
    <row r="844" spans="2:7" x14ac:dyDescent="0.25">
      <c r="B844" s="25">
        <v>1843</v>
      </c>
      <c r="C844" s="27">
        <v>44823</v>
      </c>
      <c r="D844" s="31">
        <v>0.02</v>
      </c>
      <c r="E844" s="25">
        <v>0</v>
      </c>
      <c r="F844" s="25">
        <v>0</v>
      </c>
      <c r="G844" s="25">
        <v>1</v>
      </c>
    </row>
    <row r="845" spans="2:7" x14ac:dyDescent="0.25">
      <c r="B845" s="25">
        <v>1844</v>
      </c>
      <c r="C845" s="27">
        <v>44826</v>
      </c>
      <c r="D845" s="31">
        <v>2.1999999999999999E-2</v>
      </c>
      <c r="E845" s="25">
        <v>0</v>
      </c>
      <c r="F845" s="25">
        <v>0</v>
      </c>
      <c r="G845" s="25">
        <v>1</v>
      </c>
    </row>
    <row r="846" spans="2:7" x14ac:dyDescent="0.25">
      <c r="B846" s="25">
        <v>1845</v>
      </c>
      <c r="C846" s="27">
        <v>44826</v>
      </c>
      <c r="D846" s="31">
        <v>1.0999999999999999E-2</v>
      </c>
      <c r="E846" s="25">
        <v>1</v>
      </c>
      <c r="F846" s="25">
        <v>0</v>
      </c>
      <c r="G846" s="25">
        <v>1</v>
      </c>
    </row>
    <row r="847" spans="2:7" x14ac:dyDescent="0.25">
      <c r="B847" s="25">
        <v>1846</v>
      </c>
      <c r="C847" s="27">
        <v>44828</v>
      </c>
      <c r="D847" s="31">
        <v>2.1999999999999999E-2</v>
      </c>
      <c r="E847" s="25">
        <v>0</v>
      </c>
      <c r="F847" s="25">
        <v>0</v>
      </c>
      <c r="G847" s="25">
        <v>0</v>
      </c>
    </row>
    <row r="848" spans="2:7" x14ac:dyDescent="0.25">
      <c r="B848" s="25">
        <v>1847</v>
      </c>
      <c r="C848" s="27">
        <v>44829</v>
      </c>
      <c r="D848" s="31">
        <v>0.02</v>
      </c>
      <c r="E848" s="25">
        <v>0</v>
      </c>
      <c r="F848" s="25">
        <v>1</v>
      </c>
      <c r="G848" s="25">
        <v>1</v>
      </c>
    </row>
    <row r="849" spans="2:7" x14ac:dyDescent="0.25">
      <c r="B849" s="25">
        <v>1848</v>
      </c>
      <c r="C849" s="27">
        <v>44830</v>
      </c>
      <c r="D849" s="31">
        <v>1.7999999999999999E-2</v>
      </c>
      <c r="E849" s="25">
        <v>0</v>
      </c>
      <c r="F849" s="25">
        <v>0</v>
      </c>
      <c r="G849" s="25">
        <v>0</v>
      </c>
    </row>
    <row r="850" spans="2:7" x14ac:dyDescent="0.25">
      <c r="B850" s="25">
        <v>1849</v>
      </c>
      <c r="C850" s="27">
        <v>44830</v>
      </c>
      <c r="D850" s="31">
        <v>2.3E-2</v>
      </c>
      <c r="E850" s="25">
        <v>0</v>
      </c>
      <c r="F850" s="25">
        <v>0</v>
      </c>
      <c r="G850" s="25">
        <v>1</v>
      </c>
    </row>
    <row r="851" spans="2:7" x14ac:dyDescent="0.25">
      <c r="B851" s="25">
        <v>1850</v>
      </c>
      <c r="C851" s="27">
        <v>44830</v>
      </c>
      <c r="D851" s="31">
        <v>2.1000000000000001E-2</v>
      </c>
      <c r="E851" s="25">
        <v>0</v>
      </c>
      <c r="F851" s="25">
        <v>0</v>
      </c>
      <c r="G851" s="25">
        <v>0</v>
      </c>
    </row>
    <row r="852" spans="2:7" x14ac:dyDescent="0.25">
      <c r="B852" s="25">
        <v>1851</v>
      </c>
      <c r="C852" s="27">
        <v>44830</v>
      </c>
      <c r="D852" s="31">
        <v>1.9E-2</v>
      </c>
      <c r="E852" s="25">
        <v>0</v>
      </c>
      <c r="F852" s="25">
        <v>0</v>
      </c>
      <c r="G852" s="25">
        <v>1</v>
      </c>
    </row>
    <row r="853" spans="2:7" x14ac:dyDescent="0.25">
      <c r="B853" s="25">
        <v>1852</v>
      </c>
      <c r="C853" s="27">
        <v>44831</v>
      </c>
      <c r="D853" s="31">
        <v>1.4E-2</v>
      </c>
      <c r="E853" s="25">
        <v>1</v>
      </c>
      <c r="F853" s="25">
        <v>0</v>
      </c>
      <c r="G853" s="25">
        <v>1</v>
      </c>
    </row>
    <row r="854" spans="2:7" x14ac:dyDescent="0.25">
      <c r="B854" s="25">
        <v>1853</v>
      </c>
      <c r="C854" s="27">
        <v>44831</v>
      </c>
      <c r="D854" s="31">
        <v>2.3E-2</v>
      </c>
      <c r="E854" s="25">
        <v>0</v>
      </c>
      <c r="F854" s="25">
        <v>0</v>
      </c>
      <c r="G854" s="25">
        <v>0</v>
      </c>
    </row>
    <row r="855" spans="2:7" x14ac:dyDescent="0.25">
      <c r="B855" s="25">
        <v>1854</v>
      </c>
      <c r="C855" s="27">
        <v>44831</v>
      </c>
      <c r="D855" s="31">
        <v>0.02</v>
      </c>
      <c r="E855" s="25">
        <v>0</v>
      </c>
      <c r="F855" s="25">
        <v>1</v>
      </c>
      <c r="G855" s="25">
        <v>1</v>
      </c>
    </row>
    <row r="856" spans="2:7" x14ac:dyDescent="0.25">
      <c r="B856" s="25">
        <v>1855</v>
      </c>
      <c r="C856" s="27">
        <v>44831</v>
      </c>
      <c r="D856" s="31">
        <v>1.2999999999999999E-2</v>
      </c>
      <c r="E856" s="25">
        <v>1</v>
      </c>
      <c r="F856" s="25">
        <v>0</v>
      </c>
      <c r="G856" s="25">
        <v>1</v>
      </c>
    </row>
    <row r="857" spans="2:7" x14ac:dyDescent="0.25">
      <c r="B857" s="25">
        <v>1856</v>
      </c>
      <c r="C857" s="27">
        <v>44831</v>
      </c>
      <c r="D857" s="31">
        <v>0.02</v>
      </c>
      <c r="E857" s="25">
        <v>0</v>
      </c>
      <c r="F857" s="25">
        <v>1</v>
      </c>
      <c r="G857" s="25">
        <v>1</v>
      </c>
    </row>
    <row r="858" spans="2:7" x14ac:dyDescent="0.25">
      <c r="B858" s="25">
        <v>1857</v>
      </c>
      <c r="C858" s="27">
        <v>44832</v>
      </c>
      <c r="D858" s="31">
        <v>2.1000000000000001E-2</v>
      </c>
      <c r="E858" s="25">
        <v>0</v>
      </c>
      <c r="F858" s="25">
        <v>0</v>
      </c>
      <c r="G858" s="25">
        <v>1</v>
      </c>
    </row>
    <row r="859" spans="2:7" x14ac:dyDescent="0.25">
      <c r="B859" s="25">
        <v>1858</v>
      </c>
      <c r="C859" s="27">
        <v>44832</v>
      </c>
      <c r="D859" s="31">
        <v>2.1999999999999999E-2</v>
      </c>
      <c r="E859" s="25">
        <v>0</v>
      </c>
      <c r="F859" s="25">
        <v>0</v>
      </c>
      <c r="G859" s="25">
        <v>0</v>
      </c>
    </row>
    <row r="860" spans="2:7" x14ac:dyDescent="0.25">
      <c r="B860" s="25">
        <v>1859</v>
      </c>
      <c r="C860" s="27">
        <v>44833</v>
      </c>
      <c r="D860" s="31">
        <v>1.9E-2</v>
      </c>
      <c r="E860" s="25">
        <v>0</v>
      </c>
      <c r="F860" s="25">
        <v>0</v>
      </c>
      <c r="G860" s="25">
        <v>1</v>
      </c>
    </row>
    <row r="861" spans="2:7" x14ac:dyDescent="0.25">
      <c r="B861" s="25">
        <v>1860</v>
      </c>
      <c r="C861" s="27">
        <v>44833</v>
      </c>
      <c r="D861" s="31">
        <v>1.4999999999999999E-2</v>
      </c>
      <c r="E861" s="25">
        <v>0</v>
      </c>
      <c r="F861" s="25">
        <v>1</v>
      </c>
      <c r="G861" s="25">
        <v>0</v>
      </c>
    </row>
    <row r="862" spans="2:7" x14ac:dyDescent="0.25">
      <c r="B862" s="25">
        <v>1861</v>
      </c>
      <c r="C862" s="27">
        <v>44834</v>
      </c>
      <c r="D862" s="31">
        <v>0.02</v>
      </c>
      <c r="E862" s="25">
        <v>0</v>
      </c>
      <c r="F862" s="25">
        <v>0</v>
      </c>
      <c r="G862" s="25">
        <v>0</v>
      </c>
    </row>
    <row r="863" spans="2:7" x14ac:dyDescent="0.25">
      <c r="B863" s="25">
        <v>1862</v>
      </c>
      <c r="C863" s="27">
        <v>44836</v>
      </c>
      <c r="D863" s="31">
        <v>2.1000000000000001E-2</v>
      </c>
      <c r="E863" s="25">
        <v>0</v>
      </c>
      <c r="F863" s="25">
        <v>0</v>
      </c>
      <c r="G863" s="25">
        <v>0</v>
      </c>
    </row>
    <row r="864" spans="2:7" x14ac:dyDescent="0.25">
      <c r="B864" s="25">
        <v>1863</v>
      </c>
      <c r="C864" s="27">
        <v>44836</v>
      </c>
      <c r="D864" s="31">
        <v>1.7999999999999999E-2</v>
      </c>
      <c r="E864" s="25">
        <v>0</v>
      </c>
      <c r="F864" s="25">
        <v>0</v>
      </c>
      <c r="G864" s="25">
        <v>0</v>
      </c>
    </row>
    <row r="865" spans="2:7" x14ac:dyDescent="0.25">
      <c r="B865" s="25">
        <v>1864</v>
      </c>
      <c r="C865" s="27">
        <v>44836</v>
      </c>
      <c r="D865" s="31">
        <v>1.7000000000000001E-2</v>
      </c>
      <c r="E865" s="25">
        <v>0</v>
      </c>
      <c r="F865" s="25">
        <v>1</v>
      </c>
      <c r="G865" s="25">
        <v>1</v>
      </c>
    </row>
    <row r="866" spans="2:7" x14ac:dyDescent="0.25">
      <c r="B866" s="25">
        <v>1865</v>
      </c>
      <c r="C866" s="27">
        <v>44838</v>
      </c>
      <c r="D866" s="31">
        <v>1.9E-2</v>
      </c>
      <c r="E866" s="25">
        <v>0</v>
      </c>
      <c r="F866" s="25">
        <v>0</v>
      </c>
      <c r="G866" s="25">
        <v>0</v>
      </c>
    </row>
    <row r="867" spans="2:7" x14ac:dyDescent="0.25">
      <c r="B867" s="25">
        <v>1866</v>
      </c>
      <c r="C867" s="27">
        <v>44838</v>
      </c>
      <c r="D867" s="31">
        <v>0.02</v>
      </c>
      <c r="E867" s="25">
        <v>0</v>
      </c>
      <c r="F867" s="25">
        <v>0</v>
      </c>
      <c r="G867" s="25">
        <v>0</v>
      </c>
    </row>
    <row r="868" spans="2:7" x14ac:dyDescent="0.25">
      <c r="B868" s="25">
        <v>1867</v>
      </c>
      <c r="C868" s="27">
        <v>44838</v>
      </c>
      <c r="D868" s="31">
        <v>2.1000000000000001E-2</v>
      </c>
      <c r="E868" s="25">
        <v>0</v>
      </c>
      <c r="F868" s="25">
        <v>0</v>
      </c>
      <c r="G868" s="25">
        <v>1</v>
      </c>
    </row>
    <row r="869" spans="2:7" x14ac:dyDescent="0.25">
      <c r="B869" s="25">
        <v>1868</v>
      </c>
      <c r="C869" s="27">
        <v>44839</v>
      </c>
      <c r="D869" s="31">
        <v>1.7000000000000001E-2</v>
      </c>
      <c r="E869" s="25">
        <v>1</v>
      </c>
      <c r="F869" s="25">
        <v>0</v>
      </c>
      <c r="G869" s="25">
        <v>0</v>
      </c>
    </row>
    <row r="870" spans="2:7" x14ac:dyDescent="0.25">
      <c r="B870" s="25">
        <v>1869</v>
      </c>
      <c r="C870" s="27">
        <v>44840</v>
      </c>
      <c r="D870" s="31">
        <v>1.2999999999999999E-2</v>
      </c>
      <c r="E870" s="25">
        <v>1</v>
      </c>
      <c r="F870" s="25">
        <v>0</v>
      </c>
      <c r="G870" s="25">
        <v>0</v>
      </c>
    </row>
    <row r="871" spans="2:7" x14ac:dyDescent="0.25">
      <c r="B871" s="25">
        <v>1870</v>
      </c>
      <c r="C871" s="27">
        <v>44841</v>
      </c>
      <c r="D871" s="31">
        <v>2.3E-2</v>
      </c>
      <c r="E871" s="25">
        <v>0</v>
      </c>
      <c r="F871" s="25">
        <v>0</v>
      </c>
      <c r="G871" s="25">
        <v>1</v>
      </c>
    </row>
    <row r="872" spans="2:7" x14ac:dyDescent="0.25">
      <c r="B872" s="25">
        <v>1871</v>
      </c>
      <c r="C872" s="27">
        <v>44841</v>
      </c>
      <c r="D872" s="31">
        <v>1.6E-2</v>
      </c>
      <c r="E872" s="25">
        <v>0</v>
      </c>
      <c r="F872" s="25">
        <v>1</v>
      </c>
      <c r="G872" s="25">
        <v>0</v>
      </c>
    </row>
    <row r="873" spans="2:7" x14ac:dyDescent="0.25">
      <c r="B873" s="25">
        <v>1872</v>
      </c>
      <c r="C873" s="27">
        <v>44843</v>
      </c>
      <c r="D873" s="31">
        <v>1.4999999999999999E-2</v>
      </c>
      <c r="E873" s="25">
        <v>1</v>
      </c>
      <c r="F873" s="25">
        <v>0</v>
      </c>
      <c r="G873" s="25">
        <v>0</v>
      </c>
    </row>
    <row r="874" spans="2:7" x14ac:dyDescent="0.25">
      <c r="B874" s="25">
        <v>1873</v>
      </c>
      <c r="C874" s="27">
        <v>44843</v>
      </c>
      <c r="D874" s="31">
        <v>2.1999999999999999E-2</v>
      </c>
      <c r="E874" s="25">
        <v>0</v>
      </c>
      <c r="F874" s="25">
        <v>0</v>
      </c>
      <c r="G874" s="25">
        <v>0</v>
      </c>
    </row>
    <row r="875" spans="2:7" x14ac:dyDescent="0.25">
      <c r="B875" s="25">
        <v>1874</v>
      </c>
      <c r="C875" s="27">
        <v>44843</v>
      </c>
      <c r="D875" s="31">
        <v>1.0999999999999999E-2</v>
      </c>
      <c r="E875" s="25">
        <v>1</v>
      </c>
      <c r="F875" s="25">
        <v>0</v>
      </c>
      <c r="G875" s="25">
        <v>1</v>
      </c>
    </row>
    <row r="876" spans="2:7" x14ac:dyDescent="0.25">
      <c r="B876" s="25">
        <v>1875</v>
      </c>
      <c r="C876" s="27">
        <v>44844</v>
      </c>
      <c r="D876" s="31">
        <v>1.2999999999999999E-2</v>
      </c>
      <c r="E876" s="25">
        <v>1</v>
      </c>
      <c r="F876" s="25">
        <v>0</v>
      </c>
      <c r="G876" s="25">
        <v>1</v>
      </c>
    </row>
    <row r="877" spans="2:7" x14ac:dyDescent="0.25">
      <c r="B877" s="25">
        <v>1876</v>
      </c>
      <c r="C877" s="27">
        <v>44844</v>
      </c>
      <c r="D877" s="31">
        <v>2.3E-2</v>
      </c>
      <c r="E877" s="25">
        <v>0</v>
      </c>
      <c r="F877" s="25">
        <v>0</v>
      </c>
      <c r="G877" s="25">
        <v>0</v>
      </c>
    </row>
    <row r="878" spans="2:7" x14ac:dyDescent="0.25">
      <c r="B878" s="25">
        <v>1877</v>
      </c>
      <c r="C878" s="27">
        <v>44847</v>
      </c>
      <c r="D878" s="31">
        <v>1.7000000000000001E-2</v>
      </c>
      <c r="E878" s="25">
        <v>1</v>
      </c>
      <c r="F878" s="25">
        <v>0</v>
      </c>
      <c r="G878" s="25">
        <v>0</v>
      </c>
    </row>
    <row r="879" spans="2:7" x14ac:dyDescent="0.25">
      <c r="B879" s="25">
        <v>1878</v>
      </c>
      <c r="C879" s="27">
        <v>44847</v>
      </c>
      <c r="D879" s="31">
        <v>1.7000000000000001E-2</v>
      </c>
      <c r="E879" s="25">
        <v>1</v>
      </c>
      <c r="F879" s="25">
        <v>0</v>
      </c>
      <c r="G879" s="25">
        <v>1</v>
      </c>
    </row>
    <row r="880" spans="2:7" x14ac:dyDescent="0.25">
      <c r="B880" s="25">
        <v>1879</v>
      </c>
      <c r="C880" s="27">
        <v>44848</v>
      </c>
      <c r="D880" s="31">
        <v>0.02</v>
      </c>
      <c r="E880" s="25">
        <v>0</v>
      </c>
      <c r="F880" s="25">
        <v>0</v>
      </c>
      <c r="G880" s="25">
        <v>0</v>
      </c>
    </row>
    <row r="881" spans="2:7" x14ac:dyDescent="0.25">
      <c r="B881" s="25">
        <v>1880</v>
      </c>
      <c r="C881" s="27">
        <v>44848</v>
      </c>
      <c r="D881" s="31">
        <v>1.6E-2</v>
      </c>
      <c r="E881" s="25">
        <v>0</v>
      </c>
      <c r="F881" s="25">
        <v>1</v>
      </c>
      <c r="G881" s="25">
        <v>0</v>
      </c>
    </row>
    <row r="882" spans="2:7" x14ac:dyDescent="0.25">
      <c r="B882" s="25">
        <v>1881</v>
      </c>
      <c r="C882" s="27">
        <v>44849</v>
      </c>
      <c r="D882" s="31">
        <v>1.9E-2</v>
      </c>
      <c r="E882" s="25">
        <v>0</v>
      </c>
      <c r="F882" s="25">
        <v>0</v>
      </c>
      <c r="G882" s="25">
        <v>0</v>
      </c>
    </row>
    <row r="883" spans="2:7" x14ac:dyDescent="0.25">
      <c r="B883" s="25">
        <v>1882</v>
      </c>
      <c r="C883" s="27">
        <v>44851</v>
      </c>
      <c r="D883" s="31">
        <v>1.0999999999999999E-2</v>
      </c>
      <c r="E883" s="25">
        <v>1</v>
      </c>
      <c r="F883" s="25">
        <v>0</v>
      </c>
      <c r="G883" s="25">
        <v>0</v>
      </c>
    </row>
    <row r="884" spans="2:7" x14ac:dyDescent="0.25">
      <c r="B884" s="25">
        <v>1883</v>
      </c>
      <c r="C884" s="27">
        <v>44852</v>
      </c>
      <c r="D884" s="31">
        <v>2.3E-2</v>
      </c>
      <c r="E884" s="25">
        <v>0</v>
      </c>
      <c r="F884" s="25">
        <v>0</v>
      </c>
      <c r="G884" s="25">
        <v>0</v>
      </c>
    </row>
    <row r="885" spans="2:7" x14ac:dyDescent="0.25">
      <c r="B885" s="25">
        <v>1884</v>
      </c>
      <c r="C885" s="27">
        <v>44854</v>
      </c>
      <c r="D885" s="31">
        <v>0.01</v>
      </c>
      <c r="E885" s="25">
        <v>1</v>
      </c>
      <c r="F885" s="25">
        <v>0</v>
      </c>
      <c r="G885" s="25">
        <v>0</v>
      </c>
    </row>
    <row r="886" spans="2:7" x14ac:dyDescent="0.25">
      <c r="B886" s="25">
        <v>1885</v>
      </c>
      <c r="C886" s="27">
        <v>44858</v>
      </c>
      <c r="D886" s="31">
        <v>1.7000000000000001E-2</v>
      </c>
      <c r="E886" s="25">
        <v>1</v>
      </c>
      <c r="F886" s="25">
        <v>0</v>
      </c>
      <c r="G886" s="25">
        <v>1</v>
      </c>
    </row>
    <row r="887" spans="2:7" x14ac:dyDescent="0.25">
      <c r="B887" s="25">
        <v>1886</v>
      </c>
      <c r="C887" s="27">
        <v>44858</v>
      </c>
      <c r="D887" s="31">
        <v>1.6E-2</v>
      </c>
      <c r="E887" s="25">
        <v>0</v>
      </c>
      <c r="F887" s="25">
        <v>1</v>
      </c>
      <c r="G887" s="25">
        <v>0</v>
      </c>
    </row>
    <row r="888" spans="2:7" x14ac:dyDescent="0.25">
      <c r="B888" s="25">
        <v>1887</v>
      </c>
      <c r="C888" s="27">
        <v>44859</v>
      </c>
      <c r="D888" s="31">
        <v>0.01</v>
      </c>
      <c r="E888" s="25">
        <v>1</v>
      </c>
      <c r="F888" s="25">
        <v>0</v>
      </c>
      <c r="G888" s="25">
        <v>1</v>
      </c>
    </row>
    <row r="889" spans="2:7" x14ac:dyDescent="0.25">
      <c r="B889" s="25">
        <v>1888</v>
      </c>
      <c r="C889" s="27">
        <v>44859</v>
      </c>
      <c r="D889" s="31">
        <v>1.2E-2</v>
      </c>
      <c r="E889" s="25">
        <v>1</v>
      </c>
      <c r="F889" s="25">
        <v>0</v>
      </c>
      <c r="G889" s="25">
        <v>0</v>
      </c>
    </row>
    <row r="890" spans="2:7" x14ac:dyDescent="0.25">
      <c r="B890" s="25">
        <v>1889</v>
      </c>
      <c r="C890" s="27">
        <v>44860</v>
      </c>
      <c r="D890" s="31">
        <v>0.02</v>
      </c>
      <c r="E890" s="25">
        <v>0</v>
      </c>
      <c r="F890" s="25">
        <v>0</v>
      </c>
      <c r="G890" s="25">
        <v>0</v>
      </c>
    </row>
    <row r="891" spans="2:7" x14ac:dyDescent="0.25">
      <c r="B891" s="25">
        <v>1890</v>
      </c>
      <c r="C891" s="27">
        <v>44860</v>
      </c>
      <c r="D891" s="31">
        <v>1.7999999999999999E-2</v>
      </c>
      <c r="E891" s="25">
        <v>0</v>
      </c>
      <c r="F891" s="25">
        <v>0</v>
      </c>
      <c r="G891" s="25">
        <v>0</v>
      </c>
    </row>
    <row r="892" spans="2:7" x14ac:dyDescent="0.25">
      <c r="B892" s="25">
        <v>1891</v>
      </c>
      <c r="C892" s="27">
        <v>44861</v>
      </c>
      <c r="D892" s="31">
        <v>2.1000000000000001E-2</v>
      </c>
      <c r="E892" s="25">
        <v>0</v>
      </c>
      <c r="F892" s="25">
        <v>0</v>
      </c>
      <c r="G892" s="25">
        <v>0</v>
      </c>
    </row>
    <row r="893" spans="2:7" x14ac:dyDescent="0.25">
      <c r="B893" s="25">
        <v>1892</v>
      </c>
      <c r="C893" s="27">
        <v>44861</v>
      </c>
      <c r="D893" s="31">
        <v>1.7000000000000001E-2</v>
      </c>
      <c r="E893" s="25">
        <v>0</v>
      </c>
      <c r="F893" s="25">
        <v>1</v>
      </c>
      <c r="G893" s="25">
        <v>0</v>
      </c>
    </row>
    <row r="894" spans="2:7" x14ac:dyDescent="0.25">
      <c r="B894" s="25">
        <v>1893</v>
      </c>
      <c r="C894" s="27">
        <v>44861</v>
      </c>
      <c r="D894" s="31">
        <v>1.4999999999999999E-2</v>
      </c>
      <c r="E894" s="25">
        <v>0</v>
      </c>
      <c r="F894" s="25">
        <v>1</v>
      </c>
      <c r="G894" s="25">
        <v>1</v>
      </c>
    </row>
    <row r="895" spans="2:7" x14ac:dyDescent="0.25">
      <c r="B895" s="25">
        <v>1894</v>
      </c>
      <c r="C895" s="27">
        <v>44862</v>
      </c>
      <c r="D895" s="31">
        <v>2.1999999999999999E-2</v>
      </c>
      <c r="E895" s="25">
        <v>0</v>
      </c>
      <c r="F895" s="25">
        <v>0</v>
      </c>
      <c r="G895" s="25">
        <v>0</v>
      </c>
    </row>
    <row r="896" spans="2:7" x14ac:dyDescent="0.25">
      <c r="B896" s="25">
        <v>1895</v>
      </c>
      <c r="C896" s="27">
        <v>44862</v>
      </c>
      <c r="D896" s="31">
        <v>0.02</v>
      </c>
      <c r="E896" s="25">
        <v>0</v>
      </c>
      <c r="F896" s="25">
        <v>1</v>
      </c>
      <c r="G896" s="25">
        <v>1</v>
      </c>
    </row>
    <row r="897" spans="2:7" x14ac:dyDescent="0.25">
      <c r="B897" s="25">
        <v>1896</v>
      </c>
      <c r="C897" s="27">
        <v>44862</v>
      </c>
      <c r="D897" s="31">
        <v>1.2999999999999999E-2</v>
      </c>
      <c r="E897" s="25">
        <v>1</v>
      </c>
      <c r="F897" s="25">
        <v>0</v>
      </c>
      <c r="G897" s="25">
        <v>1</v>
      </c>
    </row>
    <row r="898" spans="2:7" x14ac:dyDescent="0.25">
      <c r="B898" s="25">
        <v>1897</v>
      </c>
      <c r="C898" s="27">
        <v>44863</v>
      </c>
      <c r="D898" s="31">
        <v>1.7000000000000001E-2</v>
      </c>
      <c r="E898" s="25">
        <v>1</v>
      </c>
      <c r="F898" s="25">
        <v>0</v>
      </c>
      <c r="G898" s="25">
        <v>1</v>
      </c>
    </row>
    <row r="899" spans="2:7" x14ac:dyDescent="0.25">
      <c r="B899" s="25">
        <v>1898</v>
      </c>
      <c r="C899" s="27">
        <v>44864</v>
      </c>
      <c r="D899" s="31">
        <v>1.4E-2</v>
      </c>
      <c r="E899" s="25">
        <v>1</v>
      </c>
      <c r="F899" s="25">
        <v>0</v>
      </c>
      <c r="G899" s="25">
        <v>0</v>
      </c>
    </row>
    <row r="900" spans="2:7" x14ac:dyDescent="0.25">
      <c r="B900" s="25">
        <v>1899</v>
      </c>
      <c r="C900" s="27">
        <v>44864</v>
      </c>
      <c r="D900" s="31">
        <v>1.4E-2</v>
      </c>
      <c r="E900" s="25">
        <v>1</v>
      </c>
      <c r="F900" s="25">
        <v>0</v>
      </c>
      <c r="G900" s="25">
        <v>0</v>
      </c>
    </row>
    <row r="901" spans="2:7" x14ac:dyDescent="0.25">
      <c r="B901" s="25">
        <v>1900</v>
      </c>
      <c r="C901" s="27">
        <v>44864</v>
      </c>
      <c r="D901" s="31">
        <v>1.6E-2</v>
      </c>
      <c r="E901" s="25">
        <v>0</v>
      </c>
      <c r="F901" s="25">
        <v>1</v>
      </c>
      <c r="G901" s="25">
        <v>0</v>
      </c>
    </row>
    <row r="902" spans="2:7" x14ac:dyDescent="0.25">
      <c r="B902" s="25">
        <v>1901</v>
      </c>
      <c r="C902" s="27">
        <v>44866</v>
      </c>
      <c r="D902" s="31">
        <v>1.6E-2</v>
      </c>
      <c r="E902" s="25">
        <v>1</v>
      </c>
      <c r="F902" s="25">
        <v>0</v>
      </c>
      <c r="G902" s="25">
        <v>0</v>
      </c>
    </row>
    <row r="903" spans="2:7" x14ac:dyDescent="0.25">
      <c r="B903" s="25">
        <v>1902</v>
      </c>
      <c r="C903" s="27">
        <v>44866</v>
      </c>
      <c r="D903" s="31">
        <v>1.7000000000000001E-2</v>
      </c>
      <c r="E903" s="25">
        <v>0</v>
      </c>
      <c r="F903" s="25">
        <v>1</v>
      </c>
      <c r="G903" s="25">
        <v>0</v>
      </c>
    </row>
    <row r="904" spans="2:7" x14ac:dyDescent="0.25">
      <c r="B904" s="25">
        <v>1903</v>
      </c>
      <c r="C904" s="27">
        <v>44866</v>
      </c>
      <c r="D904" s="31">
        <v>1.4999999999999999E-2</v>
      </c>
      <c r="E904" s="25">
        <v>1</v>
      </c>
      <c r="F904" s="25">
        <v>0</v>
      </c>
      <c r="G904" s="25">
        <v>0</v>
      </c>
    </row>
    <row r="905" spans="2:7" x14ac:dyDescent="0.25">
      <c r="B905" s="25">
        <v>1904</v>
      </c>
      <c r="C905" s="27">
        <v>44867</v>
      </c>
      <c r="D905" s="31">
        <v>2.1999999999999999E-2</v>
      </c>
      <c r="E905" s="25">
        <v>0</v>
      </c>
      <c r="F905" s="25">
        <v>0</v>
      </c>
      <c r="G905" s="25">
        <v>1</v>
      </c>
    </row>
    <row r="906" spans="2:7" x14ac:dyDescent="0.25">
      <c r="B906" s="25">
        <v>1905</v>
      </c>
      <c r="C906" s="27">
        <v>44868</v>
      </c>
      <c r="D906" s="31">
        <v>0.01</v>
      </c>
      <c r="E906" s="25">
        <v>1</v>
      </c>
      <c r="F906" s="25">
        <v>0</v>
      </c>
      <c r="G906" s="25">
        <v>0</v>
      </c>
    </row>
    <row r="907" spans="2:7" x14ac:dyDescent="0.25">
      <c r="B907" s="25">
        <v>1906</v>
      </c>
      <c r="C907" s="27">
        <v>44868</v>
      </c>
      <c r="D907" s="31">
        <v>1.2999999999999999E-2</v>
      </c>
      <c r="E907" s="25">
        <v>1</v>
      </c>
      <c r="F907" s="25">
        <v>0</v>
      </c>
      <c r="G907" s="25">
        <v>1</v>
      </c>
    </row>
    <row r="908" spans="2:7" x14ac:dyDescent="0.25">
      <c r="B908" s="25">
        <v>1907</v>
      </c>
      <c r="C908" s="27">
        <v>44869</v>
      </c>
      <c r="D908" s="31">
        <v>2.1000000000000001E-2</v>
      </c>
      <c r="E908" s="25">
        <v>0</v>
      </c>
      <c r="F908" s="25">
        <v>0</v>
      </c>
      <c r="G908" s="25">
        <v>0</v>
      </c>
    </row>
    <row r="909" spans="2:7" x14ac:dyDescent="0.25">
      <c r="B909" s="25">
        <v>1908</v>
      </c>
      <c r="C909" s="27">
        <v>44870</v>
      </c>
      <c r="D909" s="31">
        <v>1.7999999999999999E-2</v>
      </c>
      <c r="E909" s="25">
        <v>0</v>
      </c>
      <c r="F909" s="25">
        <v>1</v>
      </c>
      <c r="G909" s="25">
        <v>0</v>
      </c>
    </row>
    <row r="910" spans="2:7" x14ac:dyDescent="0.25">
      <c r="B910" s="25">
        <v>1909</v>
      </c>
      <c r="C910" s="27">
        <v>44872</v>
      </c>
      <c r="D910" s="31">
        <v>1.0999999999999999E-2</v>
      </c>
      <c r="E910" s="25">
        <v>1</v>
      </c>
      <c r="F910" s="25">
        <v>0</v>
      </c>
      <c r="G910" s="25">
        <v>0</v>
      </c>
    </row>
    <row r="911" spans="2:7" x14ac:dyDescent="0.25">
      <c r="B911" s="25">
        <v>1910</v>
      </c>
      <c r="C911" s="27">
        <v>44873</v>
      </c>
      <c r="D911" s="31">
        <v>1.7000000000000001E-2</v>
      </c>
      <c r="E911" s="25">
        <v>0</v>
      </c>
      <c r="F911" s="25">
        <v>1</v>
      </c>
      <c r="G911" s="25">
        <v>1</v>
      </c>
    </row>
    <row r="912" spans="2:7" x14ac:dyDescent="0.25">
      <c r="B912" s="25">
        <v>1911</v>
      </c>
      <c r="C912" s="27">
        <v>44874</v>
      </c>
      <c r="D912" s="31">
        <v>1.4999999999999999E-2</v>
      </c>
      <c r="E912" s="25">
        <v>1</v>
      </c>
      <c r="F912" s="25">
        <v>0</v>
      </c>
      <c r="G912" s="25">
        <v>0</v>
      </c>
    </row>
    <row r="913" spans="2:7" x14ac:dyDescent="0.25">
      <c r="B913" s="25">
        <v>1912</v>
      </c>
      <c r="C913" s="27">
        <v>44875</v>
      </c>
      <c r="D913" s="31">
        <v>1.9E-2</v>
      </c>
      <c r="E913" s="25">
        <v>0</v>
      </c>
      <c r="F913" s="25">
        <v>1</v>
      </c>
      <c r="G913" s="25">
        <v>0</v>
      </c>
    </row>
    <row r="914" spans="2:7" x14ac:dyDescent="0.25">
      <c r="B914" s="25">
        <v>1913</v>
      </c>
      <c r="C914" s="27">
        <v>44877</v>
      </c>
      <c r="D914" s="31">
        <v>1.2E-2</v>
      </c>
      <c r="E914" s="25">
        <v>1</v>
      </c>
      <c r="F914" s="25">
        <v>0</v>
      </c>
      <c r="G914" s="25">
        <v>0</v>
      </c>
    </row>
    <row r="915" spans="2:7" x14ac:dyDescent="0.25">
      <c r="B915" s="25">
        <v>1914</v>
      </c>
      <c r="C915" s="27">
        <v>44878</v>
      </c>
      <c r="D915" s="31">
        <v>2.1000000000000001E-2</v>
      </c>
      <c r="E915" s="25">
        <v>0</v>
      </c>
      <c r="F915" s="25">
        <v>1</v>
      </c>
      <c r="G915" s="25">
        <v>1</v>
      </c>
    </row>
    <row r="916" spans="2:7" x14ac:dyDescent="0.25">
      <c r="B916" s="25">
        <v>1915</v>
      </c>
      <c r="C916" s="27">
        <v>44878</v>
      </c>
      <c r="D916" s="31">
        <v>1.7000000000000001E-2</v>
      </c>
      <c r="E916" s="25">
        <v>1</v>
      </c>
      <c r="F916" s="25">
        <v>0</v>
      </c>
      <c r="G916" s="25">
        <v>0</v>
      </c>
    </row>
    <row r="917" spans="2:7" x14ac:dyDescent="0.25">
      <c r="B917" s="25">
        <v>1916</v>
      </c>
      <c r="C917" s="27">
        <v>44878</v>
      </c>
      <c r="D917" s="31">
        <v>1.7999999999999999E-2</v>
      </c>
      <c r="E917" s="25">
        <v>0</v>
      </c>
      <c r="F917" s="25">
        <v>1</v>
      </c>
      <c r="G917" s="25">
        <v>0</v>
      </c>
    </row>
    <row r="918" spans="2:7" x14ac:dyDescent="0.25">
      <c r="B918" s="25">
        <v>1917</v>
      </c>
      <c r="C918" s="27">
        <v>44879</v>
      </c>
      <c r="D918" s="31">
        <v>1.2E-2</v>
      </c>
      <c r="E918" s="25">
        <v>1</v>
      </c>
      <c r="F918" s="25">
        <v>0</v>
      </c>
      <c r="G918" s="25">
        <v>0</v>
      </c>
    </row>
    <row r="919" spans="2:7" x14ac:dyDescent="0.25">
      <c r="B919" s="25">
        <v>1918</v>
      </c>
      <c r="C919" s="27">
        <v>44879</v>
      </c>
      <c r="D919" s="31">
        <v>0.02</v>
      </c>
      <c r="E919" s="25">
        <v>0</v>
      </c>
      <c r="F919" s="25">
        <v>1</v>
      </c>
      <c r="G919" s="25">
        <v>1</v>
      </c>
    </row>
    <row r="920" spans="2:7" x14ac:dyDescent="0.25">
      <c r="B920" s="25">
        <v>1919</v>
      </c>
      <c r="C920" s="27">
        <v>44880</v>
      </c>
      <c r="D920" s="31">
        <v>1.0999999999999999E-2</v>
      </c>
      <c r="E920" s="25">
        <v>1</v>
      </c>
      <c r="F920" s="25">
        <v>0</v>
      </c>
      <c r="G920" s="25">
        <v>0</v>
      </c>
    </row>
    <row r="921" spans="2:7" x14ac:dyDescent="0.25">
      <c r="B921" s="25">
        <v>1920</v>
      </c>
      <c r="C921" s="27">
        <v>44881</v>
      </c>
      <c r="D921" s="31">
        <v>1.0999999999999999E-2</v>
      </c>
      <c r="E921" s="25">
        <v>1</v>
      </c>
      <c r="F921" s="25">
        <v>0</v>
      </c>
      <c r="G921" s="25">
        <v>1</v>
      </c>
    </row>
    <row r="922" spans="2:7" x14ac:dyDescent="0.25">
      <c r="B922" s="25">
        <v>1921</v>
      </c>
      <c r="C922" s="27">
        <v>44881</v>
      </c>
      <c r="D922" s="31">
        <v>1.7000000000000001E-2</v>
      </c>
      <c r="E922" s="25">
        <v>0</v>
      </c>
      <c r="F922" s="25">
        <v>1</v>
      </c>
      <c r="G922" s="25">
        <v>0</v>
      </c>
    </row>
    <row r="923" spans="2:7" x14ac:dyDescent="0.25">
      <c r="B923" s="25">
        <v>1922</v>
      </c>
      <c r="C923" s="27">
        <v>44881</v>
      </c>
      <c r="D923" s="31">
        <v>1.7000000000000001E-2</v>
      </c>
      <c r="E923" s="25">
        <v>1</v>
      </c>
      <c r="F923" s="25">
        <v>0</v>
      </c>
      <c r="G923" s="25">
        <v>1</v>
      </c>
    </row>
    <row r="924" spans="2:7" x14ac:dyDescent="0.25">
      <c r="B924" s="25">
        <v>1923</v>
      </c>
      <c r="C924" s="27">
        <v>44882</v>
      </c>
      <c r="D924" s="31">
        <v>2.1000000000000001E-2</v>
      </c>
      <c r="E924" s="25">
        <v>0</v>
      </c>
      <c r="F924" s="25">
        <v>0</v>
      </c>
      <c r="G924" s="25">
        <v>1</v>
      </c>
    </row>
    <row r="925" spans="2:7" x14ac:dyDescent="0.25">
      <c r="B925" s="25">
        <v>1924</v>
      </c>
      <c r="C925" s="27">
        <v>44882</v>
      </c>
      <c r="D925" s="31">
        <v>1.7999999999999999E-2</v>
      </c>
      <c r="E925" s="25">
        <v>0</v>
      </c>
      <c r="F925" s="25">
        <v>0</v>
      </c>
      <c r="G925" s="25">
        <v>1</v>
      </c>
    </row>
    <row r="926" spans="2:7" x14ac:dyDescent="0.25">
      <c r="B926" s="25">
        <v>1925</v>
      </c>
      <c r="C926" s="27">
        <v>44882</v>
      </c>
      <c r="D926" s="31">
        <v>1.2E-2</v>
      </c>
      <c r="E926" s="25">
        <v>1</v>
      </c>
      <c r="F926" s="25">
        <v>0</v>
      </c>
      <c r="G926" s="25">
        <v>1</v>
      </c>
    </row>
    <row r="927" spans="2:7" x14ac:dyDescent="0.25">
      <c r="B927" s="25">
        <v>1926</v>
      </c>
      <c r="C927" s="27">
        <v>44882</v>
      </c>
      <c r="D927" s="31">
        <v>1.9E-2</v>
      </c>
      <c r="E927" s="25">
        <v>0</v>
      </c>
      <c r="F927" s="25">
        <v>0</v>
      </c>
      <c r="G927" s="25">
        <v>1</v>
      </c>
    </row>
    <row r="928" spans="2:7" x14ac:dyDescent="0.25">
      <c r="B928" s="25">
        <v>1927</v>
      </c>
      <c r="C928" s="27">
        <v>44884</v>
      </c>
      <c r="D928" s="31">
        <v>0.02</v>
      </c>
      <c r="E928" s="25">
        <v>0</v>
      </c>
      <c r="F928" s="25">
        <v>0</v>
      </c>
      <c r="G928" s="25">
        <v>0</v>
      </c>
    </row>
    <row r="929" spans="2:7" x14ac:dyDescent="0.25">
      <c r="B929" s="25">
        <v>1928</v>
      </c>
      <c r="C929" s="27">
        <v>44886</v>
      </c>
      <c r="D929" s="31">
        <v>2.4E-2</v>
      </c>
      <c r="E929" s="25">
        <v>0</v>
      </c>
      <c r="F929" s="25">
        <v>0</v>
      </c>
      <c r="G929" s="25">
        <v>0</v>
      </c>
    </row>
    <row r="930" spans="2:7" x14ac:dyDescent="0.25">
      <c r="B930" s="25">
        <v>1929</v>
      </c>
      <c r="C930" s="27">
        <v>44887</v>
      </c>
      <c r="D930" s="31">
        <v>2.1999999999999999E-2</v>
      </c>
      <c r="E930" s="25">
        <v>0</v>
      </c>
      <c r="F930" s="25">
        <v>0</v>
      </c>
      <c r="G930" s="25">
        <v>0</v>
      </c>
    </row>
    <row r="931" spans="2:7" x14ac:dyDescent="0.25">
      <c r="B931" s="25">
        <v>1930</v>
      </c>
      <c r="C931" s="27">
        <v>44889</v>
      </c>
      <c r="D931" s="31">
        <v>1.9E-2</v>
      </c>
      <c r="E931" s="25">
        <v>0</v>
      </c>
      <c r="F931" s="25">
        <v>0</v>
      </c>
      <c r="G931" s="25">
        <v>1</v>
      </c>
    </row>
    <row r="932" spans="2:7" x14ac:dyDescent="0.25">
      <c r="B932" s="25">
        <v>1931</v>
      </c>
      <c r="C932" s="27">
        <v>44889</v>
      </c>
      <c r="D932" s="31">
        <v>1.2E-2</v>
      </c>
      <c r="E932" s="25">
        <v>1</v>
      </c>
      <c r="F932" s="25">
        <v>0</v>
      </c>
      <c r="G932" s="25">
        <v>1</v>
      </c>
    </row>
    <row r="933" spans="2:7" x14ac:dyDescent="0.25">
      <c r="B933" s="25">
        <v>1932</v>
      </c>
      <c r="C933" s="27">
        <v>44889</v>
      </c>
      <c r="D933" s="31">
        <v>1.7999999999999999E-2</v>
      </c>
      <c r="E933" s="25">
        <v>0</v>
      </c>
      <c r="F933" s="25">
        <v>1</v>
      </c>
      <c r="G933" s="25">
        <v>0</v>
      </c>
    </row>
    <row r="934" spans="2:7" x14ac:dyDescent="0.25">
      <c r="B934" s="25">
        <v>1933</v>
      </c>
      <c r="C934" s="27">
        <v>44889</v>
      </c>
      <c r="D934" s="31">
        <v>1.2999999999999999E-2</v>
      </c>
      <c r="E934" s="25">
        <v>1</v>
      </c>
      <c r="F934" s="25">
        <v>0</v>
      </c>
      <c r="G934" s="25">
        <v>1</v>
      </c>
    </row>
    <row r="935" spans="2:7" x14ac:dyDescent="0.25">
      <c r="B935" s="25">
        <v>1934</v>
      </c>
      <c r="C935" s="27">
        <v>44889</v>
      </c>
      <c r="D935" s="31">
        <v>1.7999999999999999E-2</v>
      </c>
      <c r="E935" s="25">
        <v>0</v>
      </c>
      <c r="F935" s="25">
        <v>1</v>
      </c>
      <c r="G935" s="25">
        <v>0</v>
      </c>
    </row>
    <row r="936" spans="2:7" x14ac:dyDescent="0.25">
      <c r="B936" s="25">
        <v>1935</v>
      </c>
      <c r="C936" s="27">
        <v>44889</v>
      </c>
      <c r="D936" s="31">
        <v>1.4999999999999999E-2</v>
      </c>
      <c r="E936" s="25">
        <v>0</v>
      </c>
      <c r="F936" s="25">
        <v>1</v>
      </c>
      <c r="G936" s="25">
        <v>1</v>
      </c>
    </row>
    <row r="937" spans="2:7" x14ac:dyDescent="0.25">
      <c r="B937" s="25">
        <v>1936</v>
      </c>
      <c r="C937" s="27">
        <v>44890</v>
      </c>
      <c r="D937" s="31">
        <v>2.1000000000000001E-2</v>
      </c>
      <c r="E937" s="25">
        <v>0</v>
      </c>
      <c r="F937" s="25">
        <v>0</v>
      </c>
      <c r="G937" s="25">
        <v>1</v>
      </c>
    </row>
    <row r="938" spans="2:7" x14ac:dyDescent="0.25">
      <c r="B938" s="25">
        <v>1937</v>
      </c>
      <c r="C938" s="27">
        <v>44891</v>
      </c>
      <c r="D938" s="31">
        <v>1.6E-2</v>
      </c>
      <c r="E938" s="25">
        <v>0</v>
      </c>
      <c r="F938" s="25">
        <v>1</v>
      </c>
      <c r="G938" s="25">
        <v>0</v>
      </c>
    </row>
    <row r="939" spans="2:7" x14ac:dyDescent="0.25">
      <c r="B939" s="25">
        <v>1938</v>
      </c>
      <c r="C939" s="27">
        <v>44891</v>
      </c>
      <c r="D939" s="31">
        <v>2.1000000000000001E-2</v>
      </c>
      <c r="E939" s="25">
        <v>0</v>
      </c>
      <c r="F939" s="25">
        <v>0</v>
      </c>
      <c r="G939" s="25">
        <v>1</v>
      </c>
    </row>
    <row r="940" spans="2:7" x14ac:dyDescent="0.25">
      <c r="B940" s="25">
        <v>1939</v>
      </c>
      <c r="C940" s="27">
        <v>44891</v>
      </c>
      <c r="D940" s="31">
        <v>1.6E-2</v>
      </c>
      <c r="E940" s="25">
        <v>0</v>
      </c>
      <c r="F940" s="25">
        <v>1</v>
      </c>
      <c r="G940" s="25">
        <v>0</v>
      </c>
    </row>
    <row r="941" spans="2:7" x14ac:dyDescent="0.25">
      <c r="B941" s="25">
        <v>1940</v>
      </c>
      <c r="C941" s="27">
        <v>44892</v>
      </c>
      <c r="D941" s="31">
        <v>1.2E-2</v>
      </c>
      <c r="E941" s="25">
        <v>1</v>
      </c>
      <c r="F941" s="25">
        <v>0</v>
      </c>
      <c r="G941" s="25">
        <v>1</v>
      </c>
    </row>
    <row r="942" spans="2:7" x14ac:dyDescent="0.25">
      <c r="B942" s="25">
        <v>1941</v>
      </c>
      <c r="C942" s="27">
        <v>44892</v>
      </c>
      <c r="D942" s="31">
        <v>1.4999999999999999E-2</v>
      </c>
      <c r="E942" s="25">
        <v>0</v>
      </c>
      <c r="F942" s="25">
        <v>1</v>
      </c>
      <c r="G942" s="25">
        <v>1</v>
      </c>
    </row>
    <row r="943" spans="2:7" x14ac:dyDescent="0.25">
      <c r="B943" s="25">
        <v>1942</v>
      </c>
      <c r="C943" s="27">
        <v>44892</v>
      </c>
      <c r="D943" s="31">
        <v>0.01</v>
      </c>
      <c r="E943" s="25">
        <v>1</v>
      </c>
      <c r="F943" s="25">
        <v>0</v>
      </c>
      <c r="G943" s="25">
        <v>0</v>
      </c>
    </row>
    <row r="944" spans="2:7" x14ac:dyDescent="0.25">
      <c r="B944" s="25">
        <v>1943</v>
      </c>
      <c r="C944" s="27">
        <v>44892</v>
      </c>
      <c r="D944" s="31">
        <v>1.0999999999999999E-2</v>
      </c>
      <c r="E944" s="25">
        <v>1</v>
      </c>
      <c r="F944" s="25">
        <v>0</v>
      </c>
      <c r="G944" s="25">
        <v>0</v>
      </c>
    </row>
    <row r="945" spans="2:7" x14ac:dyDescent="0.25">
      <c r="B945" s="25">
        <v>1944</v>
      </c>
      <c r="C945" s="27">
        <v>44893</v>
      </c>
      <c r="D945" s="31">
        <v>1.4E-2</v>
      </c>
      <c r="E945" s="25">
        <v>1</v>
      </c>
      <c r="F945" s="25">
        <v>0</v>
      </c>
      <c r="G945" s="25">
        <v>0</v>
      </c>
    </row>
    <row r="946" spans="2:7" x14ac:dyDescent="0.25">
      <c r="B946" s="25">
        <v>1945</v>
      </c>
      <c r="C946" s="27">
        <v>44894</v>
      </c>
      <c r="D946" s="31">
        <v>1.6E-2</v>
      </c>
      <c r="E946" s="25">
        <v>0</v>
      </c>
      <c r="F946" s="25">
        <v>1</v>
      </c>
      <c r="G946" s="25">
        <v>1</v>
      </c>
    </row>
    <row r="947" spans="2:7" x14ac:dyDescent="0.25">
      <c r="B947" s="25">
        <v>1946</v>
      </c>
      <c r="C947" s="27">
        <v>44894</v>
      </c>
      <c r="D947" s="31">
        <v>1.6E-2</v>
      </c>
      <c r="E947" s="25">
        <v>0</v>
      </c>
      <c r="F947" s="25">
        <v>1</v>
      </c>
      <c r="G947" s="25">
        <v>1</v>
      </c>
    </row>
    <row r="948" spans="2:7" x14ac:dyDescent="0.25">
      <c r="B948" s="25">
        <v>1947</v>
      </c>
      <c r="C948" s="27">
        <v>44894</v>
      </c>
      <c r="D948" s="31">
        <v>1.0999999999999999E-2</v>
      </c>
      <c r="E948" s="25">
        <v>1</v>
      </c>
      <c r="F948" s="25">
        <v>0</v>
      </c>
      <c r="G948" s="25">
        <v>0</v>
      </c>
    </row>
    <row r="949" spans="2:7" x14ac:dyDescent="0.25">
      <c r="B949" s="25">
        <v>1948</v>
      </c>
      <c r="C949" s="27">
        <v>44894</v>
      </c>
      <c r="D949" s="31">
        <v>1.7999999999999999E-2</v>
      </c>
      <c r="E949" s="25">
        <v>0</v>
      </c>
      <c r="F949" s="25">
        <v>1</v>
      </c>
      <c r="G949" s="25">
        <v>1</v>
      </c>
    </row>
    <row r="950" spans="2:7" x14ac:dyDescent="0.25">
      <c r="B950" s="25">
        <v>1949</v>
      </c>
      <c r="C950" s="27">
        <v>44894</v>
      </c>
      <c r="D950" s="31">
        <v>1.6E-2</v>
      </c>
      <c r="E950" s="25">
        <v>1</v>
      </c>
      <c r="F950" s="25">
        <v>0</v>
      </c>
      <c r="G950" s="25">
        <v>1</v>
      </c>
    </row>
    <row r="951" spans="2:7" x14ac:dyDescent="0.25">
      <c r="B951" s="25">
        <v>1950</v>
      </c>
      <c r="C951" s="27">
        <v>44895</v>
      </c>
      <c r="D951" s="31">
        <v>1.9E-2</v>
      </c>
      <c r="E951" s="25">
        <v>0</v>
      </c>
      <c r="F951" s="25">
        <v>0</v>
      </c>
      <c r="G951" s="25">
        <v>0</v>
      </c>
    </row>
    <row r="952" spans="2:7" x14ac:dyDescent="0.25">
      <c r="B952" s="25">
        <v>1951</v>
      </c>
      <c r="C952" s="27">
        <v>44895</v>
      </c>
      <c r="D952" s="31">
        <v>1.4E-2</v>
      </c>
      <c r="E952" s="25">
        <v>1</v>
      </c>
      <c r="F952" s="25">
        <v>0</v>
      </c>
      <c r="G952" s="25">
        <v>0</v>
      </c>
    </row>
    <row r="953" spans="2:7" x14ac:dyDescent="0.25">
      <c r="B953" s="25">
        <v>1952</v>
      </c>
      <c r="C953" s="27">
        <v>44898</v>
      </c>
      <c r="D953" s="31">
        <v>1.0999999999999999E-2</v>
      </c>
      <c r="E953" s="25">
        <v>1</v>
      </c>
      <c r="F953" s="25">
        <v>0</v>
      </c>
      <c r="G953" s="25">
        <v>1</v>
      </c>
    </row>
    <row r="954" spans="2:7" x14ac:dyDescent="0.25">
      <c r="B954" s="25">
        <v>1953</v>
      </c>
      <c r="C954" s="27">
        <v>44898</v>
      </c>
      <c r="D954" s="31">
        <v>1.4E-2</v>
      </c>
      <c r="E954" s="25">
        <v>1</v>
      </c>
      <c r="F954" s="25">
        <v>0</v>
      </c>
      <c r="G954" s="25">
        <v>0</v>
      </c>
    </row>
    <row r="955" spans="2:7" x14ac:dyDescent="0.25">
      <c r="B955" s="25">
        <v>1954</v>
      </c>
      <c r="C955" s="27">
        <v>44898</v>
      </c>
      <c r="D955" s="31">
        <v>0.02</v>
      </c>
      <c r="E955" s="25">
        <v>0</v>
      </c>
      <c r="F955" s="25">
        <v>1</v>
      </c>
      <c r="G955" s="25">
        <v>1</v>
      </c>
    </row>
    <row r="956" spans="2:7" x14ac:dyDescent="0.25">
      <c r="B956" s="25">
        <v>1955</v>
      </c>
      <c r="C956" s="27">
        <v>44900</v>
      </c>
      <c r="D956" s="31">
        <v>2.1000000000000001E-2</v>
      </c>
      <c r="E956" s="25">
        <v>0</v>
      </c>
      <c r="F956" s="25">
        <v>1</v>
      </c>
      <c r="G956" s="25">
        <v>0</v>
      </c>
    </row>
    <row r="957" spans="2:7" x14ac:dyDescent="0.25">
      <c r="B957" s="25">
        <v>1956</v>
      </c>
      <c r="C957" s="27">
        <v>44901</v>
      </c>
      <c r="D957" s="31">
        <v>1.7000000000000001E-2</v>
      </c>
      <c r="E957" s="25">
        <v>0</v>
      </c>
      <c r="F957" s="25">
        <v>1</v>
      </c>
      <c r="G957" s="25">
        <v>1</v>
      </c>
    </row>
    <row r="958" spans="2:7" x14ac:dyDescent="0.25">
      <c r="B958" s="25">
        <v>1957</v>
      </c>
      <c r="C958" s="27">
        <v>44901</v>
      </c>
      <c r="D958" s="31">
        <v>1.4999999999999999E-2</v>
      </c>
      <c r="E958" s="25">
        <v>1</v>
      </c>
      <c r="F958" s="25">
        <v>0</v>
      </c>
      <c r="G958" s="25">
        <v>1</v>
      </c>
    </row>
    <row r="959" spans="2:7" x14ac:dyDescent="0.25">
      <c r="B959" s="25">
        <v>1958</v>
      </c>
      <c r="C959" s="27">
        <v>44902</v>
      </c>
      <c r="D959" s="31">
        <v>1.4999999999999999E-2</v>
      </c>
      <c r="E959" s="25">
        <v>1</v>
      </c>
      <c r="F959" s="25">
        <v>0</v>
      </c>
      <c r="G959" s="25">
        <v>0</v>
      </c>
    </row>
    <row r="960" spans="2:7" x14ac:dyDescent="0.25">
      <c r="B960" s="25">
        <v>1959</v>
      </c>
      <c r="C960" s="27">
        <v>44903</v>
      </c>
      <c r="D960" s="31">
        <v>2.3E-2</v>
      </c>
      <c r="E960" s="25">
        <v>0</v>
      </c>
      <c r="F960" s="25">
        <v>0</v>
      </c>
      <c r="G960" s="25">
        <v>0</v>
      </c>
    </row>
    <row r="961" spans="2:7" x14ac:dyDescent="0.25">
      <c r="B961" s="25">
        <v>1960</v>
      </c>
      <c r="C961" s="27">
        <v>44904</v>
      </c>
      <c r="D961" s="31">
        <v>0.02</v>
      </c>
      <c r="E961" s="25">
        <v>0</v>
      </c>
      <c r="F961" s="25">
        <v>1</v>
      </c>
      <c r="G961" s="25">
        <v>1</v>
      </c>
    </row>
    <row r="962" spans="2:7" x14ac:dyDescent="0.25">
      <c r="B962" s="25">
        <v>1961</v>
      </c>
      <c r="C962" s="27">
        <v>44904</v>
      </c>
      <c r="D962" s="31">
        <v>1.2E-2</v>
      </c>
      <c r="E962" s="25">
        <v>1</v>
      </c>
      <c r="F962" s="25">
        <v>0</v>
      </c>
      <c r="G962" s="25">
        <v>1</v>
      </c>
    </row>
    <row r="963" spans="2:7" x14ac:dyDescent="0.25">
      <c r="B963" s="25">
        <v>1962</v>
      </c>
      <c r="C963" s="27">
        <v>44904</v>
      </c>
      <c r="D963" s="31">
        <v>0.02</v>
      </c>
      <c r="E963" s="25">
        <v>0</v>
      </c>
      <c r="F963" s="25">
        <v>1</v>
      </c>
      <c r="G963" s="25">
        <v>1</v>
      </c>
    </row>
    <row r="964" spans="2:7" x14ac:dyDescent="0.25">
      <c r="B964" s="25">
        <v>1963</v>
      </c>
      <c r="C964" s="27">
        <v>44905</v>
      </c>
      <c r="D964" s="31">
        <v>1.9E-2</v>
      </c>
      <c r="E964" s="25">
        <v>0</v>
      </c>
      <c r="F964" s="25">
        <v>0</v>
      </c>
      <c r="G964" s="25">
        <v>1</v>
      </c>
    </row>
    <row r="965" spans="2:7" x14ac:dyDescent="0.25">
      <c r="B965" s="25">
        <v>1964</v>
      </c>
      <c r="C965" s="27">
        <v>44905</v>
      </c>
      <c r="D965" s="31">
        <v>0.02</v>
      </c>
      <c r="E965" s="25">
        <v>0</v>
      </c>
      <c r="F965" s="25">
        <v>0</v>
      </c>
      <c r="G965" s="25">
        <v>1</v>
      </c>
    </row>
    <row r="966" spans="2:7" x14ac:dyDescent="0.25">
      <c r="B966" s="25">
        <v>1965</v>
      </c>
      <c r="C966" s="27">
        <v>44905</v>
      </c>
      <c r="D966" s="31">
        <v>1.4E-2</v>
      </c>
      <c r="E966" s="25">
        <v>1</v>
      </c>
      <c r="F966" s="25">
        <v>0</v>
      </c>
      <c r="G966" s="25">
        <v>1</v>
      </c>
    </row>
    <row r="967" spans="2:7" x14ac:dyDescent="0.25">
      <c r="B967" s="25">
        <v>1966</v>
      </c>
      <c r="C967" s="27">
        <v>44906</v>
      </c>
      <c r="D967" s="31">
        <v>2.5000000000000001E-2</v>
      </c>
      <c r="E967" s="25">
        <v>0</v>
      </c>
      <c r="F967" s="25">
        <v>0</v>
      </c>
      <c r="G967" s="25">
        <v>1</v>
      </c>
    </row>
    <row r="968" spans="2:7" x14ac:dyDescent="0.25">
      <c r="B968" s="25">
        <v>1967</v>
      </c>
      <c r="C968" s="27">
        <v>44906</v>
      </c>
      <c r="D968" s="31">
        <v>2.3E-2</v>
      </c>
      <c r="E968" s="25">
        <v>0</v>
      </c>
      <c r="F968" s="25">
        <v>0</v>
      </c>
      <c r="G968" s="25">
        <v>1</v>
      </c>
    </row>
    <row r="969" spans="2:7" x14ac:dyDescent="0.25">
      <c r="B969" s="25">
        <v>1968</v>
      </c>
      <c r="C969" s="27">
        <v>44907</v>
      </c>
      <c r="D969" s="31">
        <v>2.1000000000000001E-2</v>
      </c>
      <c r="E969" s="25">
        <v>0</v>
      </c>
      <c r="F969" s="25">
        <v>0</v>
      </c>
      <c r="G969" s="25">
        <v>1</v>
      </c>
    </row>
    <row r="970" spans="2:7" x14ac:dyDescent="0.25">
      <c r="B970" s="25">
        <v>1969</v>
      </c>
      <c r="C970" s="27">
        <v>44908</v>
      </c>
      <c r="D970" s="31">
        <v>1.7000000000000001E-2</v>
      </c>
      <c r="E970" s="25">
        <v>1</v>
      </c>
      <c r="F970" s="25">
        <v>0</v>
      </c>
      <c r="G970" s="25">
        <v>1</v>
      </c>
    </row>
    <row r="971" spans="2:7" x14ac:dyDescent="0.25">
      <c r="B971" s="25">
        <v>1970</v>
      </c>
      <c r="C971" s="27">
        <v>44909</v>
      </c>
      <c r="D971" s="31">
        <v>1.9E-2</v>
      </c>
      <c r="E971" s="25">
        <v>0</v>
      </c>
      <c r="F971" s="25">
        <v>1</v>
      </c>
      <c r="G971" s="25">
        <v>1</v>
      </c>
    </row>
    <row r="972" spans="2:7" x14ac:dyDescent="0.25">
      <c r="B972" s="25">
        <v>1971</v>
      </c>
      <c r="C972" s="27">
        <v>44909</v>
      </c>
      <c r="D972" s="31">
        <v>1.9E-2</v>
      </c>
      <c r="E972" s="25">
        <v>0</v>
      </c>
      <c r="F972" s="25">
        <v>1</v>
      </c>
      <c r="G972" s="25">
        <v>0</v>
      </c>
    </row>
    <row r="973" spans="2:7" x14ac:dyDescent="0.25">
      <c r="B973" s="25">
        <v>1972</v>
      </c>
      <c r="C973" s="27">
        <v>44909</v>
      </c>
      <c r="D973" s="31">
        <v>1.4999999999999999E-2</v>
      </c>
      <c r="E973" s="25">
        <v>0</v>
      </c>
      <c r="F973" s="25">
        <v>1</v>
      </c>
      <c r="G973" s="25">
        <v>1</v>
      </c>
    </row>
    <row r="974" spans="2:7" x14ac:dyDescent="0.25">
      <c r="B974" s="25">
        <v>1973</v>
      </c>
      <c r="C974" s="27">
        <v>44911</v>
      </c>
      <c r="D974" s="31">
        <v>1.0999999999999999E-2</v>
      </c>
      <c r="E974" s="25">
        <v>1</v>
      </c>
      <c r="F974" s="25">
        <v>0</v>
      </c>
      <c r="G974" s="25">
        <v>0</v>
      </c>
    </row>
    <row r="975" spans="2:7" x14ac:dyDescent="0.25">
      <c r="B975" s="25">
        <v>1974</v>
      </c>
      <c r="C975" s="27">
        <v>44913</v>
      </c>
      <c r="D975" s="31">
        <v>1.9E-2</v>
      </c>
      <c r="E975" s="25">
        <v>0</v>
      </c>
      <c r="F975" s="25">
        <v>0</v>
      </c>
      <c r="G975" s="25">
        <v>0</v>
      </c>
    </row>
    <row r="976" spans="2:7" x14ac:dyDescent="0.25">
      <c r="B976" s="25">
        <v>1975</v>
      </c>
      <c r="C976" s="27">
        <v>44913</v>
      </c>
      <c r="D976" s="31">
        <v>1.9E-2</v>
      </c>
      <c r="E976" s="25">
        <v>0</v>
      </c>
      <c r="F976" s="25">
        <v>1</v>
      </c>
      <c r="G976" s="25">
        <v>1</v>
      </c>
    </row>
    <row r="977" spans="2:7" x14ac:dyDescent="0.25">
      <c r="B977" s="25">
        <v>1976</v>
      </c>
      <c r="C977" s="27">
        <v>44913</v>
      </c>
      <c r="D977" s="31">
        <v>1.4E-2</v>
      </c>
      <c r="E977" s="25">
        <v>0</v>
      </c>
      <c r="F977" s="25">
        <v>1</v>
      </c>
      <c r="G977" s="25">
        <v>1</v>
      </c>
    </row>
    <row r="978" spans="2:7" x14ac:dyDescent="0.25">
      <c r="B978" s="25">
        <v>1977</v>
      </c>
      <c r="C978" s="27">
        <v>44914</v>
      </c>
      <c r="D978" s="31">
        <v>1.7999999999999999E-2</v>
      </c>
      <c r="E978" s="25">
        <v>0</v>
      </c>
      <c r="F978" s="25">
        <v>0</v>
      </c>
      <c r="G978" s="25">
        <v>0</v>
      </c>
    </row>
    <row r="979" spans="2:7" x14ac:dyDescent="0.25">
      <c r="B979" s="25">
        <v>1978</v>
      </c>
      <c r="C979" s="27">
        <v>44914</v>
      </c>
      <c r="D979" s="31">
        <v>1.4E-2</v>
      </c>
      <c r="E979" s="25">
        <v>0</v>
      </c>
      <c r="F979" s="25">
        <v>1</v>
      </c>
      <c r="G979" s="25">
        <v>0</v>
      </c>
    </row>
    <row r="980" spans="2:7" x14ac:dyDescent="0.25">
      <c r="B980" s="25">
        <v>1979</v>
      </c>
      <c r="C980" s="27">
        <v>44914</v>
      </c>
      <c r="D980" s="31">
        <v>1.4999999999999999E-2</v>
      </c>
      <c r="E980" s="25">
        <v>0</v>
      </c>
      <c r="F980" s="25">
        <v>1</v>
      </c>
      <c r="G980" s="25">
        <v>1</v>
      </c>
    </row>
    <row r="981" spans="2:7" x14ac:dyDescent="0.25">
      <c r="B981" s="25">
        <v>1980</v>
      </c>
      <c r="C981" s="27">
        <v>44915</v>
      </c>
      <c r="D981" s="31">
        <v>1.6E-2</v>
      </c>
      <c r="E981" s="25">
        <v>0</v>
      </c>
      <c r="F981" s="25">
        <v>1</v>
      </c>
      <c r="G981" s="25">
        <v>1</v>
      </c>
    </row>
    <row r="982" spans="2:7" x14ac:dyDescent="0.25">
      <c r="B982" s="25">
        <v>1981</v>
      </c>
      <c r="C982" s="27">
        <v>44915</v>
      </c>
      <c r="D982" s="31">
        <v>0.01</v>
      </c>
      <c r="E982" s="25">
        <v>1</v>
      </c>
      <c r="F982" s="25">
        <v>0</v>
      </c>
      <c r="G982" s="25">
        <v>1</v>
      </c>
    </row>
    <row r="983" spans="2:7" x14ac:dyDescent="0.25">
      <c r="B983" s="25">
        <v>1982</v>
      </c>
      <c r="C983" s="27">
        <v>44916</v>
      </c>
      <c r="D983" s="31">
        <v>1.6E-2</v>
      </c>
      <c r="E983" s="25">
        <v>0</v>
      </c>
      <c r="F983" s="25">
        <v>1</v>
      </c>
      <c r="G983" s="25">
        <v>1</v>
      </c>
    </row>
    <row r="984" spans="2:7" x14ac:dyDescent="0.25">
      <c r="B984" s="25">
        <v>1983</v>
      </c>
      <c r="C984" s="27">
        <v>44916</v>
      </c>
      <c r="D984" s="31">
        <v>2.1000000000000001E-2</v>
      </c>
      <c r="E984" s="25">
        <v>0</v>
      </c>
      <c r="F984" s="25">
        <v>0</v>
      </c>
      <c r="G984" s="25">
        <v>0</v>
      </c>
    </row>
    <row r="985" spans="2:7" x14ac:dyDescent="0.25">
      <c r="B985" s="25">
        <v>1984</v>
      </c>
      <c r="C985" s="27">
        <v>44916</v>
      </c>
      <c r="D985" s="31">
        <v>1.9E-2</v>
      </c>
      <c r="E985" s="25">
        <v>0</v>
      </c>
      <c r="F985" s="25">
        <v>0</v>
      </c>
      <c r="G985" s="25">
        <v>0</v>
      </c>
    </row>
    <row r="986" spans="2:7" x14ac:dyDescent="0.25">
      <c r="B986" s="25">
        <v>1985</v>
      </c>
      <c r="C986" s="27">
        <v>44917</v>
      </c>
      <c r="D986" s="31">
        <v>2.3E-2</v>
      </c>
      <c r="E986" s="25">
        <v>0</v>
      </c>
      <c r="F986" s="25">
        <v>0</v>
      </c>
      <c r="G986" s="25">
        <v>0</v>
      </c>
    </row>
    <row r="987" spans="2:7" x14ac:dyDescent="0.25">
      <c r="B987" s="25">
        <v>1986</v>
      </c>
      <c r="C987" s="27">
        <v>44919</v>
      </c>
      <c r="D987" s="31">
        <v>1.9E-2</v>
      </c>
      <c r="E987" s="25">
        <v>0</v>
      </c>
      <c r="F987" s="25">
        <v>1</v>
      </c>
      <c r="G987" s="25">
        <v>0</v>
      </c>
    </row>
    <row r="988" spans="2:7" x14ac:dyDescent="0.25">
      <c r="B988" s="25">
        <v>1987</v>
      </c>
      <c r="C988" s="27">
        <v>44921</v>
      </c>
      <c r="D988" s="31">
        <v>1.2E-2</v>
      </c>
      <c r="E988" s="25">
        <v>1</v>
      </c>
      <c r="F988" s="25">
        <v>0</v>
      </c>
      <c r="G988" s="25">
        <v>0</v>
      </c>
    </row>
    <row r="989" spans="2:7" x14ac:dyDescent="0.25">
      <c r="B989" s="25">
        <v>1988</v>
      </c>
      <c r="C989" s="27">
        <v>44921</v>
      </c>
      <c r="D989" s="31">
        <v>2.4E-2</v>
      </c>
      <c r="E989" s="25">
        <v>0</v>
      </c>
      <c r="F989" s="25">
        <v>0</v>
      </c>
      <c r="G989" s="25">
        <v>0</v>
      </c>
    </row>
    <row r="990" spans="2:7" x14ac:dyDescent="0.25">
      <c r="B990" s="25">
        <v>1989</v>
      </c>
      <c r="C990" s="27">
        <v>44921</v>
      </c>
      <c r="D990" s="31">
        <v>1.9E-2</v>
      </c>
      <c r="E990" s="25">
        <v>0</v>
      </c>
      <c r="F990" s="25">
        <v>1</v>
      </c>
      <c r="G990" s="25">
        <v>0</v>
      </c>
    </row>
    <row r="991" spans="2:7" x14ac:dyDescent="0.25">
      <c r="B991" s="25">
        <v>1990</v>
      </c>
      <c r="C991" s="27">
        <v>44923</v>
      </c>
      <c r="D991" s="31">
        <v>1.7999999999999999E-2</v>
      </c>
      <c r="E991" s="25">
        <v>0</v>
      </c>
      <c r="F991" s="25">
        <v>0</v>
      </c>
      <c r="G991" s="25">
        <v>1</v>
      </c>
    </row>
    <row r="992" spans="2:7" x14ac:dyDescent="0.25">
      <c r="B992" s="25">
        <v>1991</v>
      </c>
      <c r="C992" s="27">
        <v>44923</v>
      </c>
      <c r="D992" s="31">
        <v>2.1000000000000001E-2</v>
      </c>
      <c r="E992" s="25">
        <v>0</v>
      </c>
      <c r="F992" s="25">
        <v>0</v>
      </c>
      <c r="G992" s="25">
        <v>1</v>
      </c>
    </row>
    <row r="993" spans="2:7" x14ac:dyDescent="0.25">
      <c r="B993" s="25">
        <v>1992</v>
      </c>
      <c r="C993" s="27">
        <v>44924</v>
      </c>
      <c r="D993" s="31">
        <v>1.7999999999999999E-2</v>
      </c>
      <c r="E993" s="25">
        <v>0</v>
      </c>
      <c r="F993" s="25">
        <v>0</v>
      </c>
      <c r="G993" s="25">
        <v>0</v>
      </c>
    </row>
    <row r="994" spans="2:7" x14ac:dyDescent="0.25">
      <c r="B994" s="25">
        <v>1993</v>
      </c>
      <c r="C994" s="27">
        <v>44924</v>
      </c>
      <c r="D994" s="31">
        <v>2.1000000000000001E-2</v>
      </c>
      <c r="E994" s="25">
        <v>0</v>
      </c>
      <c r="F994" s="25">
        <v>0</v>
      </c>
      <c r="G994" s="25">
        <v>0</v>
      </c>
    </row>
    <row r="995" spans="2:7" x14ac:dyDescent="0.25">
      <c r="B995" s="25">
        <v>1994</v>
      </c>
      <c r="C995" s="27">
        <v>44924</v>
      </c>
      <c r="D995" s="31">
        <v>2.3E-2</v>
      </c>
      <c r="E995" s="25">
        <v>0</v>
      </c>
      <c r="F995" s="25">
        <v>0</v>
      </c>
      <c r="G995" s="25">
        <v>0</v>
      </c>
    </row>
    <row r="996" spans="2:7" x14ac:dyDescent="0.25">
      <c r="B996" s="25">
        <v>1995</v>
      </c>
      <c r="C996" s="27">
        <v>44925</v>
      </c>
      <c r="D996" s="31">
        <v>1.7000000000000001E-2</v>
      </c>
      <c r="E996" s="25">
        <v>1</v>
      </c>
      <c r="F996" s="25">
        <v>0</v>
      </c>
      <c r="G996" s="25">
        <v>0</v>
      </c>
    </row>
    <row r="997" spans="2:7" x14ac:dyDescent="0.25">
      <c r="B997" s="25">
        <v>1996</v>
      </c>
      <c r="C997" s="27">
        <v>44925</v>
      </c>
      <c r="D997" s="31">
        <v>1.2999999999999999E-2</v>
      </c>
      <c r="E997" s="25">
        <v>1</v>
      </c>
      <c r="F997" s="25">
        <v>0</v>
      </c>
      <c r="G997" s="25">
        <v>1</v>
      </c>
    </row>
    <row r="998" spans="2:7" x14ac:dyDescent="0.25">
      <c r="B998" s="25">
        <v>1997</v>
      </c>
      <c r="C998" s="27">
        <v>44925</v>
      </c>
      <c r="D998" s="31">
        <v>1.2E-2</v>
      </c>
      <c r="E998" s="25">
        <v>1</v>
      </c>
      <c r="F998" s="25">
        <v>0</v>
      </c>
      <c r="G998" s="25">
        <v>0</v>
      </c>
    </row>
    <row r="999" spans="2:7" x14ac:dyDescent="0.25">
      <c r="B999" s="25">
        <v>1998</v>
      </c>
      <c r="C999" s="27">
        <v>44925</v>
      </c>
      <c r="D999" s="31">
        <v>1.4999999999999999E-2</v>
      </c>
      <c r="E999" s="25">
        <v>1</v>
      </c>
      <c r="F999" s="25">
        <v>0</v>
      </c>
      <c r="G999" s="25">
        <v>1</v>
      </c>
    </row>
    <row r="1000" spans="2:7" x14ac:dyDescent="0.25">
      <c r="B1000" s="25">
        <v>1999</v>
      </c>
      <c r="C1000" s="27">
        <v>44925</v>
      </c>
      <c r="D1000" s="31">
        <v>1.7000000000000001E-2</v>
      </c>
      <c r="E1000" s="25">
        <v>0</v>
      </c>
      <c r="F1000" s="25">
        <v>1</v>
      </c>
      <c r="G1000" s="25">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58873D-B08B-4D6B-A5EE-12ED406AF9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Pivot</vt:lpstr>
      <vt:lpstr>Refrences</vt:lpstr>
      <vt:lpstr>Dashboard</vt:lpstr>
      <vt:lpstr>Clients Clustering</vt:lpstr>
      <vt:lpstr>clustering results</vt:lpstr>
      <vt:lpstr>Regression Data (apartments)</vt:lpstr>
      <vt:lpstr>regression results</vt:lpstr>
      <vt:lpstr>AB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co.magic</dc:creator>
  <cp:lastModifiedBy>co.magic</cp:lastModifiedBy>
  <dcterms:created xsi:type="dcterms:W3CDTF">2023-01-22T18:57:15Z</dcterms:created>
  <dcterms:modified xsi:type="dcterms:W3CDTF">2023-02-01T11:05:23Z</dcterms:modified>
</cp:coreProperties>
</file>