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a474\Downloads\"/>
    </mc:Choice>
  </mc:AlternateContent>
  <bookViews>
    <workbookView xWindow="0" yWindow="0" windowWidth="19200" windowHeight="11460" activeTab="1"/>
  </bookViews>
  <sheets>
    <sheet name="Sheet1" sheetId="1" r:id="rId1"/>
    <sheet name="Suggested to buy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9" i="1" l="1"/>
  <c r="B39" i="1" l="1"/>
  <c r="D44" i="1"/>
  <c r="D28" i="1"/>
  <c r="D30" i="1"/>
  <c r="D32" i="1" s="1"/>
  <c r="D34" i="1" s="1"/>
  <c r="D36" i="1" s="1"/>
  <c r="D38" i="1" s="1"/>
  <c r="D29" i="1"/>
  <c r="D31" i="1" s="1"/>
  <c r="D33" i="1" s="1"/>
  <c r="D35" i="1" s="1"/>
  <c r="D37" i="1" s="1"/>
  <c r="D45" i="1" l="1"/>
  <c r="B28" i="1"/>
  <c r="B30" i="1" s="1"/>
  <c r="B32" i="1" s="1"/>
  <c r="B34" i="1" s="1"/>
  <c r="B36" i="1" s="1"/>
  <c r="B29" i="1" l="1"/>
  <c r="B31" i="1" l="1"/>
  <c r="B33" i="1" s="1"/>
  <c r="B35" i="1" s="1"/>
</calcChain>
</file>

<file path=xl/sharedStrings.xml><?xml version="1.0" encoding="utf-8"?>
<sst xmlns="http://schemas.openxmlformats.org/spreadsheetml/2006/main" count="125" uniqueCount="86">
  <si>
    <t>Initial parameters</t>
  </si>
  <si>
    <t>Unit</t>
  </si>
  <si>
    <t>Kg</t>
  </si>
  <si>
    <t>Maximum speed</t>
  </si>
  <si>
    <t>m/s</t>
  </si>
  <si>
    <t>kg</t>
  </si>
  <si>
    <t>Calculations</t>
  </si>
  <si>
    <t>Weight transfer force</t>
  </si>
  <si>
    <t>Weight transfer force exerted on tyre R</t>
  </si>
  <si>
    <t>H</t>
  </si>
  <si>
    <t>m</t>
  </si>
  <si>
    <t>Vehicle weight (including driver) W</t>
  </si>
  <si>
    <t>Wheelbase L</t>
  </si>
  <si>
    <t>Lf</t>
  </si>
  <si>
    <t>Lr</t>
  </si>
  <si>
    <t>Weight transfer force exerted on tyre F</t>
  </si>
  <si>
    <t>Ub coefficient</t>
  </si>
  <si>
    <t>tyre radius</t>
  </si>
  <si>
    <t>The rim diameter</t>
  </si>
  <si>
    <t>Ft</t>
  </si>
  <si>
    <t>Fnf</t>
  </si>
  <si>
    <t>Fnr</t>
  </si>
  <si>
    <t>Calliper clearance</t>
  </si>
  <si>
    <t>Rotor diameter</t>
  </si>
  <si>
    <t>Friction forces front callipers</t>
  </si>
  <si>
    <t>Friction forces rear callipers</t>
  </si>
  <si>
    <t>Mean radii of the friction force</t>
  </si>
  <si>
    <t>Calliper coefficient factor ucp</t>
  </si>
  <si>
    <t>Neutral forces front callipers</t>
  </si>
  <si>
    <t>Neutral forces rear callipers</t>
  </si>
  <si>
    <t>Pressure in line front</t>
  </si>
  <si>
    <t>Pressure in line rear</t>
  </si>
  <si>
    <t>Fnfcp</t>
  </si>
  <si>
    <t>Fnrcp</t>
  </si>
  <si>
    <t>Ffcp</t>
  </si>
  <si>
    <t>Frcp</t>
  </si>
  <si>
    <t>Piston area Afcp</t>
  </si>
  <si>
    <t>kg/m2</t>
  </si>
  <si>
    <t>m2</t>
  </si>
  <si>
    <t>Pf</t>
  </si>
  <si>
    <t>Pr</t>
  </si>
  <si>
    <t>lb</t>
  </si>
  <si>
    <t>mph</t>
  </si>
  <si>
    <t>inch</t>
  </si>
  <si>
    <t>inch^2</t>
  </si>
  <si>
    <t>lbs</t>
  </si>
  <si>
    <t>Need to select to 2 piston</t>
  </si>
  <si>
    <t>psi</t>
  </si>
  <si>
    <t>Need to select master cylinders</t>
  </si>
  <si>
    <t>Displacement of caliper pistons recommended</t>
  </si>
  <si>
    <t>Force on master cylinder Rear</t>
  </si>
  <si>
    <t>Force on master cylinder Front</t>
  </si>
  <si>
    <t>Area of each master cylinder</t>
  </si>
  <si>
    <t>https://www.apracing.com/products/race_car/formula_student/sae/brake_calipers.aspx</t>
  </si>
  <si>
    <t>Brake Calliper</t>
  </si>
  <si>
    <t>AP Racing</t>
  </si>
  <si>
    <t>CP3696</t>
  </si>
  <si>
    <t>Brake discs</t>
  </si>
  <si>
    <t>AP RAcing</t>
  </si>
  <si>
    <t>https://www.apracing.com/products/race_car/formula_student/sae/brake_discs.aspx</t>
  </si>
  <si>
    <t xml:space="preserve">267mm </t>
  </si>
  <si>
    <t>Brake pads</t>
  </si>
  <si>
    <t>http://www.apracing.com/ProductDetail.aspx?ProductID=2999</t>
  </si>
  <si>
    <t>Cylinder</t>
  </si>
  <si>
    <t>http://www.apracing.com/ProductDetail.aspx?ProductID=2386</t>
  </si>
  <si>
    <t>25.4mm one</t>
  </si>
  <si>
    <t>Have to check this</t>
  </si>
  <si>
    <t>(large to get the required foot force of 150 lbs= 60kgf)</t>
  </si>
  <si>
    <t>a</t>
  </si>
  <si>
    <t>b</t>
  </si>
  <si>
    <t>mm</t>
  </si>
  <si>
    <t>b/a</t>
  </si>
  <si>
    <t>mm2</t>
  </si>
  <si>
    <t>inch2</t>
  </si>
  <si>
    <t>(approximated from drawing)</t>
  </si>
  <si>
    <t>F foot required</t>
  </si>
  <si>
    <t>CP2623 Type</t>
  </si>
  <si>
    <t>3/4 inch one</t>
  </si>
  <si>
    <t>19.1mm (.75") 3/4"</t>
  </si>
  <si>
    <t>CP2623-92PRM065 / CP2623-92PRM088</t>
  </si>
  <si>
    <t>CP2623-92PRM115 / CP2623-92PRM160 </t>
  </si>
  <si>
    <t>CP2623-92PRT115 / CP2623-92PRT160</t>
  </si>
  <si>
    <t>Cylinder buy link]</t>
  </si>
  <si>
    <t>2x</t>
  </si>
  <si>
    <t>http://www.demon-tweeks.co.uk/motorsport/brake-master-cylinders-reservoirs/wilwood-compact-integral-reservoir-master-cylinder</t>
  </si>
  <si>
    <t>37.24+vat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</si>
</sst>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1" fillId="2" borderId="0" xfId="1"/>
    <xf numFmtId="0" fontId="0" fillId="0" borderId="0" xfId="0" applyAlignment="1">
      <alignment horizontal="center"/>
    </xf>
    <xf numFmtId="0" fontId="3" fillId="0" borderId="0" xfId="2"/>
    <xf numFmtId="0" fontId="4" fillId="0" borderId="0" xfId="0" applyFont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5" fillId="0" borderId="2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2" fillId="0" borderId="0" xfId="0" applyFont="1"/>
  </cellXfs>
  <cellStyles count="3">
    <cellStyle name="Bad" xfId="1" builtinId="27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180975</xdr:colOff>
      <xdr:row>10</xdr:row>
      <xdr:rowOff>161925</xdr:rowOff>
    </xdr:from>
    <xdr:to>
      <xdr:col>28</xdr:col>
      <xdr:colOff>104023</xdr:colOff>
      <xdr:row>17</xdr:row>
      <xdr:rowOff>180806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630025" y="2257425"/>
          <a:ext cx="6019048" cy="1352381"/>
        </a:xfrm>
        <a:prstGeom prst="rect">
          <a:avLst/>
        </a:prstGeom>
      </xdr:spPr>
    </xdr:pic>
    <xdr:clientData/>
  </xdr:twoCellAnchor>
  <xdr:twoCellAnchor editAs="oneCell">
    <xdr:from>
      <xdr:col>18</xdr:col>
      <xdr:colOff>200025</xdr:colOff>
      <xdr:row>0</xdr:row>
      <xdr:rowOff>57150</xdr:rowOff>
    </xdr:from>
    <xdr:to>
      <xdr:col>28</xdr:col>
      <xdr:colOff>84977</xdr:colOff>
      <xdr:row>5</xdr:row>
      <xdr:rowOff>133221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649075" y="57150"/>
          <a:ext cx="5980952" cy="1028571"/>
        </a:xfrm>
        <a:prstGeom prst="rect">
          <a:avLst/>
        </a:prstGeom>
      </xdr:spPr>
    </xdr:pic>
    <xdr:clientData/>
  </xdr:twoCellAnchor>
  <xdr:twoCellAnchor editAs="oneCell">
    <xdr:from>
      <xdr:col>18</xdr:col>
      <xdr:colOff>304800</xdr:colOff>
      <xdr:row>4</xdr:row>
      <xdr:rowOff>104775</xdr:rowOff>
    </xdr:from>
    <xdr:to>
      <xdr:col>28</xdr:col>
      <xdr:colOff>208800</xdr:colOff>
      <xdr:row>10</xdr:row>
      <xdr:rowOff>152251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753850" y="1057275"/>
          <a:ext cx="6000000" cy="1190476"/>
        </a:xfrm>
        <a:prstGeom prst="rect">
          <a:avLst/>
        </a:prstGeom>
      </xdr:spPr>
    </xdr:pic>
    <xdr:clientData/>
  </xdr:twoCellAnchor>
  <xdr:twoCellAnchor editAs="oneCell">
    <xdr:from>
      <xdr:col>18</xdr:col>
      <xdr:colOff>257175</xdr:colOff>
      <xdr:row>17</xdr:row>
      <xdr:rowOff>180975</xdr:rowOff>
    </xdr:from>
    <xdr:to>
      <xdr:col>28</xdr:col>
      <xdr:colOff>294508</xdr:colOff>
      <xdr:row>36</xdr:row>
      <xdr:rowOff>66237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706225" y="3609975"/>
          <a:ext cx="6133333" cy="3504762"/>
        </a:xfrm>
        <a:prstGeom prst="rect">
          <a:avLst/>
        </a:prstGeom>
      </xdr:spPr>
    </xdr:pic>
    <xdr:clientData/>
  </xdr:twoCellAnchor>
  <xdr:twoCellAnchor editAs="oneCell">
    <xdr:from>
      <xdr:col>7</xdr:col>
      <xdr:colOff>400050</xdr:colOff>
      <xdr:row>0</xdr:row>
      <xdr:rowOff>161925</xdr:rowOff>
    </xdr:from>
    <xdr:to>
      <xdr:col>18</xdr:col>
      <xdr:colOff>103974</xdr:colOff>
      <xdr:row>19</xdr:row>
      <xdr:rowOff>9092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295900" y="161925"/>
          <a:ext cx="6409524" cy="3466667"/>
        </a:xfrm>
        <a:prstGeom prst="rect">
          <a:avLst/>
        </a:prstGeom>
      </xdr:spPr>
    </xdr:pic>
    <xdr:clientData/>
  </xdr:twoCellAnchor>
  <xdr:twoCellAnchor editAs="oneCell">
    <xdr:from>
      <xdr:col>7</xdr:col>
      <xdr:colOff>428625</xdr:colOff>
      <xdr:row>18</xdr:row>
      <xdr:rowOff>47625</xdr:rowOff>
    </xdr:from>
    <xdr:to>
      <xdr:col>15</xdr:col>
      <xdr:colOff>123254</xdr:colOff>
      <xdr:row>25</xdr:row>
      <xdr:rowOff>66506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324475" y="3667125"/>
          <a:ext cx="4571429" cy="1352381"/>
        </a:xfrm>
        <a:prstGeom prst="rect">
          <a:avLst/>
        </a:prstGeom>
      </xdr:spPr>
    </xdr:pic>
    <xdr:clientData/>
  </xdr:twoCellAnchor>
  <xdr:twoCellAnchor editAs="oneCell">
    <xdr:from>
      <xdr:col>14</xdr:col>
      <xdr:colOff>504825</xdr:colOff>
      <xdr:row>19</xdr:row>
      <xdr:rowOff>57150</xdr:rowOff>
    </xdr:from>
    <xdr:to>
      <xdr:col>18</xdr:col>
      <xdr:colOff>256901</xdr:colOff>
      <xdr:row>24</xdr:row>
      <xdr:rowOff>133221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67875" y="3867150"/>
          <a:ext cx="2190476" cy="1028571"/>
        </a:xfrm>
        <a:prstGeom prst="rect">
          <a:avLst/>
        </a:prstGeom>
      </xdr:spPr>
    </xdr:pic>
    <xdr:clientData/>
  </xdr:twoCellAnchor>
  <xdr:twoCellAnchor editAs="oneCell">
    <xdr:from>
      <xdr:col>7</xdr:col>
      <xdr:colOff>535643</xdr:colOff>
      <xdr:row>37</xdr:row>
      <xdr:rowOff>114300</xdr:rowOff>
    </xdr:from>
    <xdr:to>
      <xdr:col>18</xdr:col>
      <xdr:colOff>182505</xdr:colOff>
      <xdr:row>53</xdr:row>
      <xdr:rowOff>141034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241243" y="7353300"/>
          <a:ext cx="6352462" cy="307473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apracing.com/ProductDetail.aspx?ProductID=238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"/>
  <sheetViews>
    <sheetView topLeftCell="A19" zoomScaleNormal="100" workbookViewId="0">
      <selection activeCell="D39" sqref="D39"/>
    </sheetView>
  </sheetViews>
  <sheetFormatPr defaultRowHeight="15" x14ac:dyDescent="0.25"/>
  <cols>
    <col min="1" max="1" width="45.85546875" customWidth="1"/>
    <col min="6" max="6" width="13" customWidth="1"/>
    <col min="7" max="7" width="16.28515625" customWidth="1"/>
  </cols>
  <sheetData>
    <row r="1" spans="1:5" x14ac:dyDescent="0.25">
      <c r="A1" t="s">
        <v>0</v>
      </c>
      <c r="C1" t="s">
        <v>1</v>
      </c>
      <c r="E1" t="s">
        <v>1</v>
      </c>
    </row>
    <row r="3" spans="1:5" x14ac:dyDescent="0.25">
      <c r="A3" t="s">
        <v>11</v>
      </c>
      <c r="B3">
        <v>283</v>
      </c>
      <c r="C3" t="s">
        <v>2</v>
      </c>
      <c r="D3">
        <v>625</v>
      </c>
      <c r="E3" t="s">
        <v>41</v>
      </c>
    </row>
    <row r="4" spans="1:5" x14ac:dyDescent="0.25">
      <c r="A4" t="s">
        <v>3</v>
      </c>
      <c r="B4">
        <v>25</v>
      </c>
      <c r="C4" t="s">
        <v>4</v>
      </c>
      <c r="D4">
        <v>55</v>
      </c>
      <c r="E4" t="s">
        <v>42</v>
      </c>
    </row>
    <row r="5" spans="1:5" x14ac:dyDescent="0.25">
      <c r="A5" t="s">
        <v>12</v>
      </c>
      <c r="B5">
        <v>1.5</v>
      </c>
      <c r="C5" t="s">
        <v>10</v>
      </c>
      <c r="D5">
        <v>59</v>
      </c>
      <c r="E5" t="s">
        <v>43</v>
      </c>
    </row>
    <row r="6" spans="1:5" x14ac:dyDescent="0.25">
      <c r="A6" t="s">
        <v>9</v>
      </c>
      <c r="B6">
        <v>0.185</v>
      </c>
      <c r="C6" t="s">
        <v>10</v>
      </c>
      <c r="D6">
        <v>7.3</v>
      </c>
      <c r="E6" t="s">
        <v>43</v>
      </c>
    </row>
    <row r="7" spans="1:5" x14ac:dyDescent="0.25">
      <c r="A7" t="s">
        <v>13</v>
      </c>
      <c r="B7">
        <v>0.64</v>
      </c>
      <c r="C7" t="s">
        <v>10</v>
      </c>
      <c r="D7">
        <v>25</v>
      </c>
      <c r="E7" t="s">
        <v>43</v>
      </c>
    </row>
    <row r="8" spans="1:5" x14ac:dyDescent="0.25">
      <c r="A8" t="s">
        <v>14</v>
      </c>
      <c r="B8">
        <v>0.75</v>
      </c>
      <c r="C8" t="s">
        <v>10</v>
      </c>
      <c r="D8">
        <v>29</v>
      </c>
      <c r="E8" t="s">
        <v>43</v>
      </c>
    </row>
    <row r="9" spans="1:5" x14ac:dyDescent="0.25">
      <c r="A9" t="s">
        <v>16</v>
      </c>
      <c r="B9">
        <v>1.8</v>
      </c>
    </row>
    <row r="10" spans="1:5" x14ac:dyDescent="0.25">
      <c r="A10" t="s">
        <v>17</v>
      </c>
      <c r="B10">
        <v>0.25</v>
      </c>
      <c r="C10" t="s">
        <v>10</v>
      </c>
      <c r="D10">
        <v>9.84</v>
      </c>
      <c r="E10" t="s">
        <v>43</v>
      </c>
    </row>
    <row r="11" spans="1:5" x14ac:dyDescent="0.25">
      <c r="A11" t="s">
        <v>18</v>
      </c>
      <c r="B11">
        <v>0.3</v>
      </c>
      <c r="C11" t="s">
        <v>10</v>
      </c>
      <c r="D11">
        <v>11.8</v>
      </c>
      <c r="E11" t="s">
        <v>43</v>
      </c>
    </row>
    <row r="12" spans="1:5" x14ac:dyDescent="0.25">
      <c r="A12" t="s">
        <v>22</v>
      </c>
      <c r="B12">
        <v>0.03</v>
      </c>
      <c r="C12" t="s">
        <v>10</v>
      </c>
      <c r="D12">
        <v>1.18</v>
      </c>
      <c r="E12" t="s">
        <v>43</v>
      </c>
    </row>
    <row r="13" spans="1:5" x14ac:dyDescent="0.25">
      <c r="A13" t="s">
        <v>23</v>
      </c>
      <c r="B13">
        <v>0.2</v>
      </c>
      <c r="C13" t="s">
        <v>10</v>
      </c>
      <c r="D13">
        <v>7.87</v>
      </c>
      <c r="E13" t="s">
        <v>43</v>
      </c>
    </row>
    <row r="14" spans="1:5" x14ac:dyDescent="0.25">
      <c r="A14" t="s">
        <v>26</v>
      </c>
      <c r="B14">
        <v>0.08</v>
      </c>
      <c r="C14" t="s">
        <v>10</v>
      </c>
      <c r="D14">
        <v>3.14</v>
      </c>
      <c r="E14" t="s">
        <v>43</v>
      </c>
    </row>
    <row r="15" spans="1:5" x14ac:dyDescent="0.25">
      <c r="A15" t="s">
        <v>27</v>
      </c>
      <c r="B15">
        <v>0.6</v>
      </c>
    </row>
    <row r="16" spans="1:5" x14ac:dyDescent="0.25">
      <c r="A16" t="s">
        <v>36</v>
      </c>
      <c r="B16">
        <v>1.5399999999999999E-3</v>
      </c>
      <c r="C16" t="s">
        <v>38</v>
      </c>
      <c r="D16">
        <v>2.54</v>
      </c>
      <c r="E16" t="s">
        <v>44</v>
      </c>
    </row>
    <row r="27" spans="1:10" x14ac:dyDescent="0.25">
      <c r="A27" t="s">
        <v>6</v>
      </c>
    </row>
    <row r="28" spans="1:10" x14ac:dyDescent="0.25">
      <c r="A28" t="s">
        <v>7</v>
      </c>
      <c r="B28">
        <f>1.8*B3*B6/B5</f>
        <v>62.826000000000001</v>
      </c>
      <c r="C28" t="s">
        <v>5</v>
      </c>
      <c r="D28">
        <f>(B9*D3*D6)/D5</f>
        <v>139.19491525423729</v>
      </c>
      <c r="E28" t="s">
        <v>45</v>
      </c>
      <c r="F28" t="s">
        <v>19</v>
      </c>
    </row>
    <row r="29" spans="1:10" x14ac:dyDescent="0.25">
      <c r="A29" t="s">
        <v>15</v>
      </c>
      <c r="B29">
        <f>B3*B7/B5 +B28</f>
        <v>183.57266666666666</v>
      </c>
      <c r="C29" t="s">
        <v>5</v>
      </c>
      <c r="D29">
        <f>(D3*(D8/D5))+D28</f>
        <v>446.3983050847458</v>
      </c>
      <c r="E29" t="s">
        <v>45</v>
      </c>
      <c r="F29" t="s">
        <v>20</v>
      </c>
    </row>
    <row r="30" spans="1:10" x14ac:dyDescent="0.25">
      <c r="A30" t="s">
        <v>8</v>
      </c>
      <c r="B30">
        <f>B3*B8/B5 - B28</f>
        <v>78.674000000000007</v>
      </c>
      <c r="C30" t="s">
        <v>5</v>
      </c>
      <c r="D30">
        <f>(D3*(D7/D5))-D28</f>
        <v>125.63559322033899</v>
      </c>
      <c r="E30" t="s">
        <v>45</v>
      </c>
      <c r="F30" t="s">
        <v>21</v>
      </c>
    </row>
    <row r="31" spans="1:10" x14ac:dyDescent="0.25">
      <c r="A31" t="s">
        <v>24</v>
      </c>
      <c r="B31">
        <f>1.8*B29*B10/B14</f>
        <v>1032.5962499999998</v>
      </c>
      <c r="C31" t="s">
        <v>5</v>
      </c>
      <c r="D31">
        <f>(B9*D29*D10)/D14</f>
        <v>2518.027636834719</v>
      </c>
      <c r="E31" t="s">
        <v>45</v>
      </c>
      <c r="F31" t="s">
        <v>34</v>
      </c>
    </row>
    <row r="32" spans="1:10" x14ac:dyDescent="0.25">
      <c r="A32" t="s">
        <v>25</v>
      </c>
      <c r="B32">
        <f>1.8*B30*B10/B14</f>
        <v>442.54124999999999</v>
      </c>
      <c r="C32" t="s">
        <v>5</v>
      </c>
      <c r="D32">
        <f>(B9*D30*D10)/D14</f>
        <v>708.68077296772094</v>
      </c>
      <c r="E32" t="s">
        <v>45</v>
      </c>
      <c r="F32" t="s">
        <v>35</v>
      </c>
      <c r="J32" t="s">
        <v>46</v>
      </c>
    </row>
    <row r="33" spans="1:10" x14ac:dyDescent="0.25">
      <c r="A33" t="s">
        <v>28</v>
      </c>
      <c r="B33">
        <f>B31/B15</f>
        <v>1720.9937499999999</v>
      </c>
      <c r="C33" t="s">
        <v>5</v>
      </c>
      <c r="D33">
        <f>D31/B15</f>
        <v>4196.7127280578652</v>
      </c>
      <c r="E33" t="s">
        <v>45</v>
      </c>
      <c r="F33" t="s">
        <v>32</v>
      </c>
    </row>
    <row r="34" spans="1:10" x14ac:dyDescent="0.25">
      <c r="A34" t="s">
        <v>29</v>
      </c>
      <c r="B34">
        <f>B32/B15</f>
        <v>737.56875000000002</v>
      </c>
      <c r="C34" t="s">
        <v>5</v>
      </c>
      <c r="D34">
        <f>D32/B15</f>
        <v>1181.1346216128684</v>
      </c>
      <c r="E34" t="s">
        <v>45</v>
      </c>
      <c r="F34" t="s">
        <v>33</v>
      </c>
    </row>
    <row r="35" spans="1:10" x14ac:dyDescent="0.25">
      <c r="A35" t="s">
        <v>30</v>
      </c>
      <c r="B35">
        <f>B33/4*B16</f>
        <v>0.66258259374999995</v>
      </c>
      <c r="C35" t="s">
        <v>37</v>
      </c>
      <c r="D35">
        <f>D33/(4*D16)</f>
        <v>413.06227638364817</v>
      </c>
      <c r="E35" t="s">
        <v>47</v>
      </c>
      <c r="F35" t="s">
        <v>39</v>
      </c>
    </row>
    <row r="36" spans="1:10" x14ac:dyDescent="0.25">
      <c r="A36" t="s">
        <v>31</v>
      </c>
      <c r="B36">
        <f>B34/4*B16</f>
        <v>0.28396396875000002</v>
      </c>
      <c r="C36" t="s">
        <v>37</v>
      </c>
      <c r="D36">
        <f>D34/(4*D16)</f>
        <v>116.25340763906185</v>
      </c>
      <c r="E36" t="s">
        <v>47</v>
      </c>
      <c r="F36" t="s">
        <v>40</v>
      </c>
      <c r="J36" t="s">
        <v>48</v>
      </c>
    </row>
    <row r="37" spans="1:10" x14ac:dyDescent="0.25">
      <c r="A37" t="s">
        <v>51</v>
      </c>
      <c r="D37">
        <f>D35*D39</f>
        <v>729.57124566261859</v>
      </c>
    </row>
    <row r="38" spans="1:10" x14ac:dyDescent="0.25">
      <c r="A38" t="s">
        <v>50</v>
      </c>
      <c r="D38">
        <f>D36*D39</f>
        <v>205.33258124249301</v>
      </c>
    </row>
    <row r="39" spans="1:10" x14ac:dyDescent="0.25">
      <c r="A39" t="s">
        <v>52</v>
      </c>
      <c r="B39">
        <f>3.14*25.4^2</f>
        <v>2025.8024</v>
      </c>
      <c r="C39" t="s">
        <v>72</v>
      </c>
      <c r="D39">
        <f>3.14*0.75^2</f>
        <v>1.7662500000000001</v>
      </c>
      <c r="E39" t="s">
        <v>73</v>
      </c>
    </row>
    <row r="41" spans="1:10" x14ac:dyDescent="0.25">
      <c r="A41" t="s">
        <v>49</v>
      </c>
      <c r="B41">
        <v>7.9378499999999998E-4</v>
      </c>
      <c r="C41" t="s">
        <v>10</v>
      </c>
      <c r="D41">
        <v>3.125E-2</v>
      </c>
      <c r="E41" t="s">
        <v>43</v>
      </c>
    </row>
    <row r="42" spans="1:10" x14ac:dyDescent="0.25">
      <c r="A42" t="s">
        <v>68</v>
      </c>
      <c r="B42">
        <v>260</v>
      </c>
      <c r="C42" t="s">
        <v>70</v>
      </c>
      <c r="D42">
        <v>10</v>
      </c>
      <c r="E42" t="s">
        <v>43</v>
      </c>
      <c r="F42" s="2" t="s">
        <v>74</v>
      </c>
      <c r="G42" s="2"/>
    </row>
    <row r="43" spans="1:10" x14ac:dyDescent="0.25">
      <c r="A43" t="s">
        <v>69</v>
      </c>
      <c r="B43">
        <v>71</v>
      </c>
      <c r="C43" t="s">
        <v>70</v>
      </c>
      <c r="D43">
        <v>2.8</v>
      </c>
      <c r="E43" t="s">
        <v>43</v>
      </c>
      <c r="F43" s="2"/>
      <c r="G43" s="2"/>
    </row>
    <row r="44" spans="1:10" x14ac:dyDescent="0.25">
      <c r="A44" t="s">
        <v>71</v>
      </c>
      <c r="D44">
        <f>D43/D42</f>
        <v>0.27999999999999997</v>
      </c>
    </row>
    <row r="45" spans="1:10" x14ac:dyDescent="0.25">
      <c r="A45" t="s">
        <v>75</v>
      </c>
      <c r="D45" s="1">
        <f>D44*(D37+D38)</f>
        <v>261.77307153343122</v>
      </c>
      <c r="E45" s="1" t="s">
        <v>45</v>
      </c>
    </row>
  </sheetData>
  <mergeCells count="1">
    <mergeCell ref="F42:G4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P16"/>
  <sheetViews>
    <sheetView tabSelected="1" workbookViewId="0">
      <selection activeCell="B16" sqref="B16:E16"/>
    </sheetView>
  </sheetViews>
  <sheetFormatPr defaultRowHeight="15" x14ac:dyDescent="0.25"/>
  <cols>
    <col min="2" max="2" width="20.5703125" customWidth="1"/>
    <col min="3" max="3" width="12.5703125" customWidth="1"/>
    <col min="4" max="4" width="124.140625" customWidth="1"/>
    <col min="14" max="14" width="22.42578125" customWidth="1"/>
    <col min="16" max="16" width="41.140625" customWidth="1"/>
  </cols>
  <sheetData>
    <row r="3" spans="2:16" x14ac:dyDescent="0.25">
      <c r="B3" t="s">
        <v>66</v>
      </c>
    </row>
    <row r="6" spans="2:16" x14ac:dyDescent="0.25">
      <c r="B6" t="s">
        <v>54</v>
      </c>
      <c r="C6" t="s">
        <v>55</v>
      </c>
      <c r="D6" t="s">
        <v>56</v>
      </c>
      <c r="G6" t="s">
        <v>53</v>
      </c>
    </row>
    <row r="7" spans="2:16" x14ac:dyDescent="0.25">
      <c r="B7" t="s">
        <v>57</v>
      </c>
      <c r="C7" t="s">
        <v>58</v>
      </c>
      <c r="D7" t="s">
        <v>60</v>
      </c>
      <c r="G7" t="s">
        <v>59</v>
      </c>
    </row>
    <row r="8" spans="2:16" ht="15.75" thickBot="1" x14ac:dyDescent="0.3">
      <c r="B8" t="s">
        <v>61</v>
      </c>
      <c r="C8" t="s">
        <v>55</v>
      </c>
      <c r="G8" t="s">
        <v>62</v>
      </c>
    </row>
    <row r="9" spans="2:16" ht="76.5" x14ac:dyDescent="0.25">
      <c r="B9" t="s">
        <v>63</v>
      </c>
      <c r="C9" t="s">
        <v>58</v>
      </c>
      <c r="D9" t="s">
        <v>65</v>
      </c>
      <c r="G9" s="3" t="s">
        <v>64</v>
      </c>
      <c r="N9" s="4" t="s">
        <v>76</v>
      </c>
      <c r="O9" s="8" t="s">
        <v>78</v>
      </c>
      <c r="P9" s="5" t="s">
        <v>79</v>
      </c>
    </row>
    <row r="10" spans="2:16" ht="76.5" x14ac:dyDescent="0.25">
      <c r="D10" t="s">
        <v>67</v>
      </c>
      <c r="N10" t="s">
        <v>77</v>
      </c>
      <c r="O10" s="9"/>
      <c r="P10" s="6" t="s">
        <v>80</v>
      </c>
    </row>
    <row r="11" spans="2:16" ht="77.25" thickBot="1" x14ac:dyDescent="0.3">
      <c r="O11" s="10"/>
      <c r="P11" s="7" t="s">
        <v>81</v>
      </c>
    </row>
    <row r="16" spans="2:16" x14ac:dyDescent="0.25">
      <c r="B16" s="11" t="s">
        <v>82</v>
      </c>
      <c r="C16" s="11" t="s">
        <v>83</v>
      </c>
      <c r="D16" s="11" t="s">
        <v>84</v>
      </c>
      <c r="E16" s="11" t="s">
        <v>85</v>
      </c>
    </row>
  </sheetData>
  <mergeCells count="1">
    <mergeCell ref="O9:O11"/>
  </mergeCells>
  <hyperlinks>
    <hyperlink ref="G9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Suggested to buy</vt:lpstr>
    </vt:vector>
  </TitlesOfParts>
  <Company>University of Salford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Monoranu Marius</dc:creator>
  <cp:lastModifiedBy>Monoranu Marius</cp:lastModifiedBy>
  <dcterms:created xsi:type="dcterms:W3CDTF">2017-02-01T13:27:31Z</dcterms:created>
  <dcterms:modified xsi:type="dcterms:W3CDTF">2017-02-22T13:59:45Z</dcterms:modified>
</cp:coreProperties>
</file>