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sh/Desktop/"/>
    </mc:Choice>
  </mc:AlternateContent>
  <bookViews>
    <workbookView xWindow="0" yWindow="460" windowWidth="25600" windowHeight="15460" tabRatio="500"/>
  </bookViews>
  <sheets>
    <sheet name="12SWG" sheetId="3" r:id="rId1"/>
    <sheet name="16SWG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6" i="3"/>
  <c r="G7" i="3"/>
  <c r="G9" i="3"/>
  <c r="G10" i="3"/>
  <c r="G12" i="3"/>
  <c r="G13" i="3"/>
  <c r="G14" i="3"/>
  <c r="G15" i="3"/>
  <c r="G16" i="3"/>
  <c r="G18" i="3"/>
  <c r="G19" i="3"/>
  <c r="G23" i="3"/>
  <c r="E105" i="2"/>
  <c r="D110" i="2"/>
  <c r="F101" i="2"/>
  <c r="F102" i="2"/>
  <c r="F105" i="2"/>
  <c r="M76" i="2"/>
  <c r="M77" i="2"/>
  <c r="M78" i="2"/>
  <c r="M79" i="2"/>
  <c r="M80" i="2"/>
  <c r="M81" i="2"/>
  <c r="M82" i="2"/>
  <c r="M83" i="2"/>
  <c r="M84" i="2"/>
  <c r="M85" i="2"/>
  <c r="M86" i="2"/>
  <c r="M87" i="2"/>
  <c r="J89" i="2"/>
  <c r="J90" i="2"/>
  <c r="J92" i="2"/>
  <c r="J93" i="2"/>
  <c r="G76" i="2"/>
  <c r="G77" i="2"/>
  <c r="G78" i="2"/>
  <c r="G79" i="2"/>
  <c r="G80" i="2"/>
  <c r="G81" i="2"/>
  <c r="G82" i="2"/>
  <c r="G83" i="2"/>
  <c r="G84" i="2"/>
  <c r="G85" i="2"/>
  <c r="G86" i="2"/>
  <c r="G87" i="2"/>
  <c r="D89" i="2"/>
  <c r="D90" i="2"/>
  <c r="L54" i="2"/>
  <c r="L55" i="2"/>
  <c r="L56" i="2"/>
  <c r="L57" i="2"/>
  <c r="L58" i="2"/>
  <c r="J61" i="2"/>
  <c r="J62" i="2"/>
  <c r="J65" i="2"/>
  <c r="J66" i="2"/>
  <c r="G54" i="2"/>
  <c r="G55" i="2"/>
  <c r="G56" i="2"/>
  <c r="G57" i="2"/>
  <c r="G58" i="2"/>
  <c r="D60" i="2"/>
  <c r="G33" i="2"/>
  <c r="G34" i="2"/>
  <c r="G35" i="2"/>
  <c r="G36" i="2"/>
  <c r="D47" i="2"/>
  <c r="L33" i="2"/>
  <c r="L34" i="2"/>
  <c r="L35" i="2"/>
  <c r="L36" i="2"/>
  <c r="J38" i="2"/>
  <c r="J39" i="2"/>
  <c r="J42" i="2"/>
  <c r="J43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D26" i="2"/>
  <c r="M8" i="2"/>
  <c r="M9" i="2"/>
  <c r="M10" i="2"/>
  <c r="M11" i="2"/>
  <c r="M12" i="2"/>
  <c r="M18" i="2"/>
  <c r="M19" i="2"/>
  <c r="J22" i="2"/>
  <c r="J23" i="2"/>
  <c r="AC7" i="2"/>
  <c r="AA15" i="2"/>
  <c r="AC8" i="2"/>
  <c r="AA16" i="2"/>
  <c r="AC9" i="2"/>
  <c r="AA17" i="2"/>
  <c r="AC11" i="2"/>
  <c r="AC10" i="2"/>
  <c r="H2" i="2"/>
  <c r="L2" i="2"/>
</calcChain>
</file>

<file path=xl/sharedStrings.xml><?xml version="1.0" encoding="utf-8"?>
<sst xmlns="http://schemas.openxmlformats.org/spreadsheetml/2006/main" count="108" uniqueCount="47">
  <si>
    <t>TOTAL STOCK</t>
  </si>
  <si>
    <t>STOCK USED SO FAR</t>
  </si>
  <si>
    <t>STOCK LEFT</t>
  </si>
  <si>
    <t>back box</t>
  </si>
  <si>
    <t>STOCK USAGE</t>
  </si>
  <si>
    <t>solidworks</t>
  </si>
  <si>
    <t>self assesment</t>
  </si>
  <si>
    <t>ITEM NO.</t>
  </si>
  <si>
    <t>QTY.</t>
  </si>
  <si>
    <t>LENGTH</t>
  </si>
  <si>
    <t>Label</t>
  </si>
  <si>
    <t>sub total</t>
  </si>
  <si>
    <t>A</t>
  </si>
  <si>
    <t>B</t>
  </si>
  <si>
    <t>STOCK USED?</t>
  </si>
  <si>
    <t xml:space="preserve">START </t>
  </si>
  <si>
    <t>total</t>
  </si>
  <si>
    <t>2XITEM 4</t>
  </si>
  <si>
    <t>stock used</t>
  </si>
  <si>
    <t>% of stock</t>
  </si>
  <si>
    <t>SIDE MEMBERS</t>
  </si>
  <si>
    <t>SOLIDWORKS</t>
  </si>
  <si>
    <t>DESCRIPTION</t>
  </si>
  <si>
    <t>SUB TOTAL</t>
  </si>
  <si>
    <t>TOAL</t>
  </si>
  <si>
    <t>TOTAL</t>
  </si>
  <si>
    <t>REAR TRUSS</t>
  </si>
  <si>
    <t>FRONT BULKHEAD</t>
  </si>
  <si>
    <t>ROUNDED UP</t>
  </si>
  <si>
    <t>SUB ASSEMBLY</t>
  </si>
  <si>
    <t>NUMBER OF STOCK PIECES</t>
  </si>
  <si>
    <t>Total</t>
  </si>
  <si>
    <t>TOTAL LENGTH</t>
  </si>
  <si>
    <t>% SPARE</t>
  </si>
  <si>
    <t>optimised cut list</t>
  </si>
  <si>
    <t>Solution using 6 pieces of stock possible</t>
  </si>
  <si>
    <t>Bin(sum=5912, items=[910, 910, 825, 825, 820, 820, 802])</t>
  </si>
  <si>
    <t>Bin(sum=5977, items=[802, 800, 800, 700, 625, 625, 625, 625, 375])</t>
  </si>
  <si>
    <t>Bin(sum=5992, items=[570, 570, 560, 560, 550, 550, 550, 550, 550, 542, 440])</t>
  </si>
  <si>
    <t>Bin(sum=5882, items=[542, 540, 540, 505, 505, 505, 505, 500, 500, 440, 400, 400])</t>
  </si>
  <si>
    <t>Bin(sum=5989, items=[400, 400, 400, 400, 375, 360, 360, 336, 336, 336, 336, 325, 325, 325, 325, 325, 325])</t>
  </si>
  <si>
    <t>Bin(sum=2520, items=[305, 305, 305, 305, 225, 225, 225, 225, 200, 200])</t>
  </si>
  <si>
    <t>QUANT</t>
  </si>
  <si>
    <t>front hoop</t>
  </si>
  <si>
    <t>main hoop</t>
  </si>
  <si>
    <t>STOCK LEVEL</t>
  </si>
  <si>
    <t>STOCK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</si>
</sst>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entury Gothic"/>
      <family val="2"/>
    </font>
    <font>
      <sz val="12"/>
      <color theme="1"/>
      <name val="Century Gothic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1" applyFill="1" applyBorder="1"/>
    <xf numFmtId="0" fontId="1" fillId="2" borderId="1" xfId="1" applyFill="1" applyBorder="1" applyAlignment="1">
      <alignment horizontal="center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1" xfId="1" applyBorder="1" applyAlignment="1">
      <alignment horizontal="center"/>
    </xf>
    <xf numFmtId="0" fontId="1" fillId="0" borderId="7" xfId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0" borderId="0" xfId="1" applyBorder="1" applyAlignment="1"/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vertical="center"/>
    </xf>
    <xf numFmtId="0" fontId="1" fillId="0" borderId="1" xfId="1" applyBorder="1"/>
    <xf numFmtId="0" fontId="1" fillId="0" borderId="7" xfId="1" applyBorder="1" applyAlignment="1">
      <alignment horizontal="left" vertical="center"/>
    </xf>
    <xf numFmtId="0" fontId="1" fillId="0" borderId="7" xfId="1" applyBorder="1" applyAlignment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1" fillId="0" borderId="0" xfId="1" applyBorder="1" applyAlignment="1">
      <alignment horizontal="left"/>
    </xf>
    <xf numFmtId="164" fontId="0" fillId="0" borderId="0" xfId="2" applyNumberFormat="1" applyFont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9" fontId="0" fillId="0" borderId="1" xfId="2" applyNumberFormat="1" applyFont="1" applyBorder="1"/>
    <xf numFmtId="0" fontId="1" fillId="0" borderId="11" xfId="1" applyBorder="1"/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1" fillId="0" borderId="15" xfId="1" applyBorder="1" applyAlignment="1">
      <alignment horizontal="center"/>
    </xf>
    <xf numFmtId="165" fontId="1" fillId="0" borderId="1" xfId="1" applyNumberFormat="1" applyBorder="1"/>
    <xf numFmtId="9" fontId="0" fillId="0" borderId="0" xfId="2" applyFont="1"/>
    <xf numFmtId="0" fontId="4" fillId="0" borderId="1" xfId="1" applyFont="1" applyBorder="1" applyAlignment="1">
      <alignment horizontal="center"/>
    </xf>
    <xf numFmtId="0" fontId="1" fillId="0" borderId="0" xfId="1" applyFill="1" applyBorder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4</xdr:row>
      <xdr:rowOff>66675</xdr:rowOff>
    </xdr:from>
    <xdr:to>
      <xdr:col>15</xdr:col>
      <xdr:colOff>133350</xdr:colOff>
      <xdr:row>7</xdr:row>
      <xdr:rowOff>0</xdr:rowOff>
    </xdr:to>
    <xdr:sp macro="" textlink="">
      <xdr:nvSpPr>
        <xdr:cNvPr id="2" name="Snip and Round Single Corner Rectangle 1"/>
        <xdr:cNvSpPr/>
      </xdr:nvSpPr>
      <xdr:spPr>
        <a:xfrm>
          <a:off x="10334625" y="841375"/>
          <a:ext cx="1127125" cy="555625"/>
        </a:xfrm>
        <a:prstGeom prst="snipRoundRect">
          <a:avLst/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1"/>
            <a:t>A</a:t>
          </a:r>
        </a:p>
      </xdr:txBody>
    </xdr:sp>
    <xdr:clientData/>
  </xdr:twoCellAnchor>
  <xdr:twoCellAnchor>
    <xdr:from>
      <xdr:col>14</xdr:col>
      <xdr:colOff>266700</xdr:colOff>
      <xdr:row>7</xdr:row>
      <xdr:rowOff>9525</xdr:rowOff>
    </xdr:from>
    <xdr:to>
      <xdr:col>14</xdr:col>
      <xdr:colOff>533400</xdr:colOff>
      <xdr:row>9</xdr:row>
      <xdr:rowOff>200025</xdr:rowOff>
    </xdr:to>
    <xdr:cxnSp macro="">
      <xdr:nvCxnSpPr>
        <xdr:cNvPr id="3" name="Curved Connector 2"/>
        <xdr:cNvCxnSpPr/>
      </xdr:nvCxnSpPr>
      <xdr:spPr>
        <a:xfrm rot="16200000" flipH="1">
          <a:off x="10744200" y="1584325"/>
          <a:ext cx="622300" cy="266700"/>
        </a:xfrm>
        <a:prstGeom prst="curvedConnector3">
          <a:avLst>
            <a:gd name="adj1" fmla="val 89063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457200</xdr:colOff>
      <xdr:row>21</xdr:row>
      <xdr:rowOff>200025</xdr:rowOff>
    </xdr:from>
    <xdr:to>
      <xdr:col>22</xdr:col>
      <xdr:colOff>238125</xdr:colOff>
      <xdr:row>24</xdr:row>
      <xdr:rowOff>104775</xdr:rowOff>
    </xdr:to>
    <xdr:sp macro="" textlink="">
      <xdr:nvSpPr>
        <xdr:cNvPr id="4" name="Snip and Round Single Corner Rectangle 3"/>
        <xdr:cNvSpPr/>
      </xdr:nvSpPr>
      <xdr:spPr>
        <a:xfrm>
          <a:off x="15151100" y="4619625"/>
          <a:ext cx="1127125" cy="552450"/>
        </a:xfrm>
        <a:prstGeom prst="snip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1"/>
            <a:t>B</a:t>
          </a:r>
        </a:p>
      </xdr:txBody>
    </xdr:sp>
    <xdr:clientData/>
  </xdr:twoCellAnchor>
  <xdr:twoCellAnchor>
    <xdr:from>
      <xdr:col>14</xdr:col>
      <xdr:colOff>304800</xdr:colOff>
      <xdr:row>7</xdr:row>
      <xdr:rowOff>19050</xdr:rowOff>
    </xdr:from>
    <xdr:to>
      <xdr:col>18</xdr:col>
      <xdr:colOff>600075</xdr:colOff>
      <xdr:row>10</xdr:row>
      <xdr:rowOff>142875</xdr:rowOff>
    </xdr:to>
    <xdr:cxnSp macro="">
      <xdr:nvCxnSpPr>
        <xdr:cNvPr id="5" name="Curved Connector 4"/>
        <xdr:cNvCxnSpPr/>
      </xdr:nvCxnSpPr>
      <xdr:spPr>
        <a:xfrm>
          <a:off x="10960100" y="1416050"/>
          <a:ext cx="2987675" cy="771525"/>
        </a:xfrm>
        <a:prstGeom prst="curved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7</xdr:row>
      <xdr:rowOff>19049</xdr:rowOff>
    </xdr:from>
    <xdr:to>
      <xdr:col>16</xdr:col>
      <xdr:colOff>171450</xdr:colOff>
      <xdr:row>17</xdr:row>
      <xdr:rowOff>161924</xdr:rowOff>
    </xdr:to>
    <xdr:cxnSp macro="">
      <xdr:nvCxnSpPr>
        <xdr:cNvPr id="6" name="Curved Connector 5"/>
        <xdr:cNvCxnSpPr/>
      </xdr:nvCxnSpPr>
      <xdr:spPr>
        <a:xfrm rot="16200000" flipH="1">
          <a:off x="10377487" y="1922461"/>
          <a:ext cx="2301875" cy="1289051"/>
        </a:xfrm>
        <a:prstGeom prst="curvedConnector3">
          <a:avLst>
            <a:gd name="adj1" fmla="val 13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7</xdr:row>
      <xdr:rowOff>19050</xdr:rowOff>
    </xdr:from>
    <xdr:to>
      <xdr:col>18</xdr:col>
      <xdr:colOff>485775</xdr:colOff>
      <xdr:row>13</xdr:row>
      <xdr:rowOff>47625</xdr:rowOff>
    </xdr:to>
    <xdr:cxnSp macro="">
      <xdr:nvCxnSpPr>
        <xdr:cNvPr id="7" name="Curved Connector 6"/>
        <xdr:cNvCxnSpPr/>
      </xdr:nvCxnSpPr>
      <xdr:spPr>
        <a:xfrm>
          <a:off x="11074400" y="1416050"/>
          <a:ext cx="2759075" cy="1323975"/>
        </a:xfrm>
        <a:prstGeom prst="curvedConnector3">
          <a:avLst>
            <a:gd name="adj1" fmla="val 13289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9526</xdr:colOff>
      <xdr:row>21</xdr:row>
      <xdr:rowOff>38101</xdr:rowOff>
    </xdr:from>
    <xdr:to>
      <xdr:col>20</xdr:col>
      <xdr:colOff>457201</xdr:colOff>
      <xdr:row>23</xdr:row>
      <xdr:rowOff>47626</xdr:rowOff>
    </xdr:to>
    <xdr:cxnSp macro="">
      <xdr:nvCxnSpPr>
        <xdr:cNvPr id="8" name="Curved Connector 7"/>
        <xdr:cNvCxnSpPr>
          <a:stCxn id="4" idx="2"/>
        </xdr:cNvCxnSpPr>
      </xdr:nvCxnSpPr>
      <xdr:spPr>
        <a:xfrm rot="10800000">
          <a:off x="14703426" y="4457701"/>
          <a:ext cx="447675" cy="441325"/>
        </a:xfrm>
        <a:prstGeom prst="curvedConnector3">
          <a:avLst>
            <a:gd name="adj1" fmla="val 8617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18</xdr:row>
      <xdr:rowOff>190500</xdr:rowOff>
    </xdr:from>
    <xdr:to>
      <xdr:col>21</xdr:col>
      <xdr:colOff>238127</xdr:colOff>
      <xdr:row>22</xdr:row>
      <xdr:rowOff>2</xdr:rowOff>
    </xdr:to>
    <xdr:cxnSp macro="">
      <xdr:nvCxnSpPr>
        <xdr:cNvPr id="9" name="Curved Connector 8"/>
        <xdr:cNvCxnSpPr/>
      </xdr:nvCxnSpPr>
      <xdr:spPr>
        <a:xfrm rot="16200000" flipV="1">
          <a:off x="14941550" y="3971925"/>
          <a:ext cx="673102" cy="654052"/>
        </a:xfrm>
        <a:prstGeom prst="curvedConnector3">
          <a:avLst>
            <a:gd name="adj1" fmla="val 73529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438152</xdr:colOff>
      <xdr:row>14</xdr:row>
      <xdr:rowOff>123826</xdr:rowOff>
    </xdr:from>
    <xdr:to>
      <xdr:col>21</xdr:col>
      <xdr:colOff>347664</xdr:colOff>
      <xdr:row>21</xdr:row>
      <xdr:rowOff>200025</xdr:rowOff>
    </xdr:to>
    <xdr:cxnSp macro="">
      <xdr:nvCxnSpPr>
        <xdr:cNvPr id="10" name="Curved Connector 9"/>
        <xdr:cNvCxnSpPr>
          <a:stCxn id="4" idx="3"/>
        </xdr:cNvCxnSpPr>
      </xdr:nvCxnSpPr>
      <xdr:spPr>
        <a:xfrm rot="16200000" flipV="1">
          <a:off x="14629608" y="3534570"/>
          <a:ext cx="1587499" cy="582612"/>
        </a:xfrm>
        <a:prstGeom prst="curved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333375</xdr:colOff>
      <xdr:row>4</xdr:row>
      <xdr:rowOff>47625</xdr:rowOff>
    </xdr:from>
    <xdr:to>
      <xdr:col>22</xdr:col>
      <xdr:colOff>275546</xdr:colOff>
      <xdr:row>24</xdr:row>
      <xdr:rowOff>123292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822325"/>
          <a:ext cx="6000071" cy="4368267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600074</xdr:colOff>
      <xdr:row>29</xdr:row>
      <xdr:rowOff>30651</xdr:rowOff>
    </xdr:from>
    <xdr:to>
      <xdr:col>21</xdr:col>
      <xdr:colOff>446937</xdr:colOff>
      <xdr:row>46</xdr:row>
      <xdr:rowOff>189808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55374" y="6075851"/>
          <a:ext cx="4558563" cy="3943757"/>
        </a:xfrm>
        <a:prstGeom prst="rect">
          <a:avLst/>
        </a:prstGeom>
      </xdr:spPr>
    </xdr:pic>
    <xdr:clientData/>
  </xdr:twoCellAnchor>
  <xdr:twoCellAnchor editAs="oneCell">
    <xdr:from>
      <xdr:col>14</xdr:col>
      <xdr:colOff>471666</xdr:colOff>
      <xdr:row>51</xdr:row>
      <xdr:rowOff>66676</xdr:rowOff>
    </xdr:from>
    <xdr:to>
      <xdr:col>21</xdr:col>
      <xdr:colOff>180975</xdr:colOff>
      <xdr:row>68</xdr:row>
      <xdr:rowOff>146198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6966" y="10874376"/>
          <a:ext cx="4421009" cy="3699022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74</xdr:row>
      <xdr:rowOff>19050</xdr:rowOff>
    </xdr:from>
    <xdr:to>
      <xdr:col>21</xdr:col>
      <xdr:colOff>570851</xdr:colOff>
      <xdr:row>91</xdr:row>
      <xdr:rowOff>75731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39375" y="15601950"/>
          <a:ext cx="5698476" cy="3841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3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6384" width="8.83203125" style="3"/>
  </cols>
  <sheetData>
    <row r="4" spans="4:8" x14ac:dyDescent="0.2">
      <c r="D4" s="18"/>
      <c r="E4" s="18" t="s">
        <v>42</v>
      </c>
      <c r="F4" s="18" t="s">
        <v>9</v>
      </c>
      <c r="G4" s="18" t="s">
        <v>23</v>
      </c>
      <c r="H4" s="38" t="s">
        <v>43</v>
      </c>
    </row>
    <row r="5" spans="4:8" x14ac:dyDescent="0.2">
      <c r="D5" s="18">
        <v>1</v>
      </c>
      <c r="E5" s="18">
        <v>2</v>
      </c>
      <c r="F5" s="18">
        <v>375</v>
      </c>
      <c r="G5" s="18">
        <f>F5*E5</f>
        <v>750</v>
      </c>
    </row>
    <row r="6" spans="4:8" x14ac:dyDescent="0.2">
      <c r="D6" s="18">
        <v>2</v>
      </c>
      <c r="E6" s="18">
        <v>2</v>
      </c>
      <c r="F6" s="18">
        <v>120</v>
      </c>
      <c r="G6" s="18">
        <f t="shared" ref="G6:G7" si="0">F6*E6</f>
        <v>240</v>
      </c>
    </row>
    <row r="7" spans="4:8" x14ac:dyDescent="0.2">
      <c r="D7" s="18">
        <v>3</v>
      </c>
      <c r="E7" s="18">
        <v>1</v>
      </c>
      <c r="F7" s="18">
        <v>350</v>
      </c>
      <c r="G7" s="18">
        <f t="shared" si="0"/>
        <v>350</v>
      </c>
    </row>
    <row r="8" spans="4:8" x14ac:dyDescent="0.2">
      <c r="D8" s="18"/>
      <c r="E8" s="18"/>
      <c r="F8" s="18"/>
      <c r="G8" s="18"/>
    </row>
    <row r="9" spans="4:8" x14ac:dyDescent="0.2">
      <c r="D9" s="18"/>
      <c r="E9" s="18"/>
      <c r="F9" s="18" t="s">
        <v>25</v>
      </c>
      <c r="G9" s="18">
        <f>SUM(G5:G7)</f>
        <v>1340</v>
      </c>
    </row>
    <row r="10" spans="4:8" x14ac:dyDescent="0.2">
      <c r="D10" s="18"/>
      <c r="E10" s="18"/>
      <c r="F10" s="18"/>
      <c r="G10" s="18">
        <f>G9/1000</f>
        <v>1.34</v>
      </c>
    </row>
    <row r="12" spans="4:8" x14ac:dyDescent="0.2">
      <c r="D12" s="18">
        <v>1</v>
      </c>
      <c r="E12" s="18">
        <v>2</v>
      </c>
      <c r="F12" s="18">
        <v>390</v>
      </c>
      <c r="G12" s="18">
        <f t="shared" ref="G12:G16" si="1">F12*E12</f>
        <v>780</v>
      </c>
      <c r="H12" s="3" t="s">
        <v>44</v>
      </c>
    </row>
    <row r="13" spans="4:8" x14ac:dyDescent="0.2">
      <c r="D13" s="18">
        <v>2</v>
      </c>
      <c r="E13" s="18">
        <v>2</v>
      </c>
      <c r="F13" s="18">
        <v>30</v>
      </c>
      <c r="G13" s="18">
        <f t="shared" si="1"/>
        <v>60</v>
      </c>
    </row>
    <row r="14" spans="4:8" x14ac:dyDescent="0.2">
      <c r="D14" s="18">
        <v>3</v>
      </c>
      <c r="E14" s="18">
        <v>2</v>
      </c>
      <c r="F14" s="18">
        <v>655</v>
      </c>
      <c r="G14" s="18">
        <f t="shared" si="1"/>
        <v>1310</v>
      </c>
    </row>
    <row r="15" spans="4:8" x14ac:dyDescent="0.2">
      <c r="D15" s="18">
        <v>4</v>
      </c>
      <c r="E15" s="18">
        <v>2</v>
      </c>
      <c r="F15" s="18">
        <v>100</v>
      </c>
      <c r="G15" s="18">
        <f t="shared" si="1"/>
        <v>200</v>
      </c>
    </row>
    <row r="16" spans="4:8" x14ac:dyDescent="0.2">
      <c r="D16" s="18">
        <v>5</v>
      </c>
      <c r="E16" s="18">
        <v>1</v>
      </c>
      <c r="F16" s="18">
        <v>290</v>
      </c>
      <c r="G16" s="18">
        <f t="shared" si="1"/>
        <v>290</v>
      </c>
    </row>
    <row r="17" spans="4:7" x14ac:dyDescent="0.2">
      <c r="D17" s="18"/>
      <c r="E17" s="18"/>
      <c r="F17" s="18"/>
      <c r="G17" s="18"/>
    </row>
    <row r="18" spans="4:7" x14ac:dyDescent="0.2">
      <c r="D18" s="18"/>
      <c r="E18" s="18"/>
      <c r="F18" s="18" t="s">
        <v>25</v>
      </c>
      <c r="G18" s="18">
        <f>SUM(G12:G16)</f>
        <v>2640</v>
      </c>
    </row>
    <row r="19" spans="4:7" x14ac:dyDescent="0.2">
      <c r="D19" s="18"/>
      <c r="E19" s="18"/>
      <c r="F19" s="18"/>
      <c r="G19" s="18">
        <f>G18/1000</f>
        <v>2.64</v>
      </c>
    </row>
    <row r="22" spans="4:7" x14ac:dyDescent="0.2">
      <c r="D22" s="18" t="s">
        <v>45</v>
      </c>
      <c r="E22" s="18"/>
      <c r="F22" s="18"/>
      <c r="G22" s="18" t="s">
        <v>46</v>
      </c>
    </row>
    <row r="23" spans="4:7" x14ac:dyDescent="0.2">
      <c r="D23" s="18">
        <v>12</v>
      </c>
      <c r="E23" s="18"/>
      <c r="F23" s="18"/>
      <c r="G23" s="18">
        <f>G10+G19</f>
        <v>3.9800000000000004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123"/>
  <sheetViews>
    <sheetView showGridLines="0" workbookViewId="0">
      <selection activeCell="H42" sqref="H42"/>
    </sheetView>
  </sheetViews>
  <sheetFormatPr baseColWidth="10" defaultColWidth="8.83203125" defaultRowHeight="15" x14ac:dyDescent="0.2"/>
  <cols>
    <col min="1" max="2" width="8.83203125" style="3"/>
    <col min="3" max="3" width="12.33203125" style="3" bestFit="1" customWidth="1"/>
    <col min="4" max="4" width="8" style="3" bestFit="1" customWidth="1"/>
    <col min="5" max="5" width="10.5" style="3" bestFit="1" customWidth="1"/>
    <col min="6" max="6" width="11.83203125" style="3" bestFit="1" customWidth="1"/>
    <col min="7" max="8" width="8.83203125" style="3"/>
    <col min="9" max="9" width="12.33203125" style="3" bestFit="1" customWidth="1"/>
    <col min="10" max="10" width="8.1640625" style="3" bestFit="1" customWidth="1"/>
    <col min="11" max="11" width="10.5" style="3" bestFit="1" customWidth="1"/>
    <col min="12" max="12" width="10.83203125" style="3" customWidth="1"/>
    <col min="13" max="13" width="11.1640625" style="3" bestFit="1" customWidth="1"/>
    <col min="14" max="25" width="8.83203125" style="3"/>
    <col min="26" max="26" width="13.1640625" style="3" bestFit="1" customWidth="1"/>
    <col min="27" max="27" width="10.5" style="3" bestFit="1" customWidth="1"/>
    <col min="28" max="28" width="7.83203125" style="3" bestFit="1" customWidth="1"/>
    <col min="29" max="29" width="9.5" style="3" bestFit="1" customWidth="1"/>
    <col min="30" max="16384" width="8.83203125" style="3"/>
  </cols>
  <sheetData>
    <row r="2" spans="3:29" x14ac:dyDescent="0.2">
      <c r="C2" s="1" t="s">
        <v>0</v>
      </c>
      <c r="D2" s="1">
        <v>42</v>
      </c>
      <c r="E2" s="1"/>
      <c r="F2" s="2" t="s">
        <v>1</v>
      </c>
      <c r="G2" s="2"/>
      <c r="H2" s="1">
        <f>J22+J42+J65+J92</f>
        <v>36</v>
      </c>
      <c r="I2" s="1"/>
      <c r="J2" s="2" t="s">
        <v>2</v>
      </c>
      <c r="K2" s="2"/>
      <c r="L2" s="1">
        <f>D2-H2</f>
        <v>6</v>
      </c>
    </row>
    <row r="3" spans="3:29" ht="16" thickBot="1" x14ac:dyDescent="0.25"/>
    <row r="4" spans="3:29" x14ac:dyDescent="0.2"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4"/>
      <c r="O4" s="5"/>
      <c r="P4" s="5"/>
      <c r="Q4" s="5"/>
      <c r="R4" s="5"/>
      <c r="S4" s="5"/>
      <c r="T4" s="5"/>
      <c r="U4" s="5"/>
      <c r="V4" s="5"/>
      <c r="W4" s="6"/>
      <c r="Z4" s="3" t="s">
        <v>4</v>
      </c>
    </row>
    <row r="5" spans="3:29" x14ac:dyDescent="0.2"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7"/>
      <c r="O5" s="8"/>
      <c r="P5" s="8"/>
      <c r="Q5" s="8"/>
      <c r="R5" s="8"/>
      <c r="S5" s="8"/>
      <c r="T5" s="8"/>
      <c r="U5" s="8"/>
      <c r="V5" s="8"/>
      <c r="W5" s="9"/>
    </row>
    <row r="6" spans="3:29" ht="17" x14ac:dyDescent="0.2">
      <c r="C6" s="10" t="s">
        <v>5</v>
      </c>
      <c r="D6" s="10"/>
      <c r="E6" s="10"/>
      <c r="F6" s="10"/>
      <c r="G6" s="8"/>
      <c r="H6" s="8"/>
      <c r="I6" s="10" t="s">
        <v>6</v>
      </c>
      <c r="J6" s="10"/>
      <c r="K6" s="10"/>
      <c r="L6" s="10"/>
      <c r="M6" s="11"/>
      <c r="N6" s="7"/>
      <c r="O6" s="8"/>
      <c r="P6" s="8"/>
      <c r="Q6" s="8"/>
      <c r="R6" s="8"/>
      <c r="S6" s="8"/>
      <c r="T6" s="8"/>
      <c r="U6" s="8"/>
      <c r="V6" s="8"/>
      <c r="W6" s="9"/>
      <c r="Y6" s="12" t="s">
        <v>7</v>
      </c>
      <c r="Z6" s="12" t="s">
        <v>8</v>
      </c>
      <c r="AA6" s="12" t="s">
        <v>9</v>
      </c>
      <c r="AB6" s="12" t="s">
        <v>10</v>
      </c>
      <c r="AC6" s="13" t="s">
        <v>11</v>
      </c>
    </row>
    <row r="7" spans="3:29" ht="17" x14ac:dyDescent="0.2">
      <c r="C7" s="12" t="s">
        <v>7</v>
      </c>
      <c r="D7" s="12" t="s">
        <v>8</v>
      </c>
      <c r="E7" s="12" t="s">
        <v>9</v>
      </c>
      <c r="F7" s="12" t="s">
        <v>11</v>
      </c>
      <c r="G7" s="14"/>
      <c r="H7" s="8"/>
      <c r="I7" s="12" t="s">
        <v>7</v>
      </c>
      <c r="J7" s="12" t="s">
        <v>8</v>
      </c>
      <c r="K7" s="12" t="s">
        <v>9</v>
      </c>
      <c r="L7" s="12" t="s">
        <v>10</v>
      </c>
      <c r="M7" s="13" t="s">
        <v>11</v>
      </c>
      <c r="N7" s="7"/>
      <c r="O7" s="8"/>
      <c r="P7" s="8"/>
      <c r="Q7" s="8"/>
      <c r="R7" s="8"/>
      <c r="S7" s="8"/>
      <c r="T7" s="8"/>
      <c r="U7" s="8"/>
      <c r="V7" s="8"/>
      <c r="W7" s="9"/>
      <c r="Y7" s="15">
        <v>1</v>
      </c>
      <c r="Z7" s="16">
        <v>4</v>
      </c>
      <c r="AA7" s="16">
        <v>625</v>
      </c>
      <c r="AB7" s="17"/>
      <c r="AC7" s="16">
        <f>Z7*AA7</f>
        <v>2500</v>
      </c>
    </row>
    <row r="8" spans="3:29" ht="17" x14ac:dyDescent="0.2">
      <c r="C8" s="15">
        <v>1</v>
      </c>
      <c r="D8" s="15">
        <v>2</v>
      </c>
      <c r="E8" s="15">
        <v>282.32</v>
      </c>
      <c r="F8" s="18">
        <f>D8*E8</f>
        <v>564.64</v>
      </c>
      <c r="G8" s="8"/>
      <c r="H8" s="8"/>
      <c r="I8" s="15">
        <v>1</v>
      </c>
      <c r="J8" s="16">
        <v>4</v>
      </c>
      <c r="K8" s="16">
        <v>625</v>
      </c>
      <c r="L8" s="17" t="s">
        <v>12</v>
      </c>
      <c r="M8" s="19">
        <f>J8*K8</f>
        <v>2500</v>
      </c>
      <c r="N8" s="7"/>
      <c r="O8" s="8"/>
      <c r="P8" s="8"/>
      <c r="Q8" s="8"/>
      <c r="R8" s="8"/>
      <c r="S8" s="8"/>
      <c r="T8" s="8"/>
      <c r="U8" s="8"/>
      <c r="V8" s="8"/>
      <c r="W8" s="9"/>
      <c r="Y8" s="15">
        <v>2</v>
      </c>
      <c r="Z8" s="16">
        <v>6</v>
      </c>
      <c r="AA8" s="16">
        <v>325</v>
      </c>
      <c r="AB8" s="17"/>
      <c r="AC8" s="16">
        <f t="shared" ref="AC8:AC11" si="0">Z8*AA8</f>
        <v>1950</v>
      </c>
    </row>
    <row r="9" spans="3:29" ht="17" x14ac:dyDescent="0.2">
      <c r="C9" s="15">
        <v>2</v>
      </c>
      <c r="D9" s="15">
        <v>4</v>
      </c>
      <c r="E9" s="15">
        <v>175</v>
      </c>
      <c r="F9" s="18">
        <f t="shared" ref="F9:F24" si="1">D9*E9</f>
        <v>700</v>
      </c>
      <c r="G9" s="8"/>
      <c r="H9" s="8"/>
      <c r="I9" s="15">
        <v>2</v>
      </c>
      <c r="J9" s="16">
        <v>6</v>
      </c>
      <c r="K9" s="16">
        <v>325</v>
      </c>
      <c r="L9" s="17" t="s">
        <v>13</v>
      </c>
      <c r="M9" s="19">
        <f t="shared" ref="M9:M12" si="2">J9*K9</f>
        <v>1950</v>
      </c>
      <c r="N9" s="7"/>
      <c r="O9" s="8"/>
      <c r="P9" s="8"/>
      <c r="Q9" s="8"/>
      <c r="R9" s="8"/>
      <c r="S9" s="8"/>
      <c r="T9" s="8"/>
      <c r="U9" s="8"/>
      <c r="V9" s="8"/>
      <c r="W9" s="9"/>
      <c r="Y9" s="15">
        <v>3</v>
      </c>
      <c r="Z9" s="16">
        <v>4</v>
      </c>
      <c r="AA9" s="16">
        <v>225</v>
      </c>
      <c r="AB9" s="17"/>
      <c r="AC9" s="16">
        <f t="shared" si="0"/>
        <v>900</v>
      </c>
    </row>
    <row r="10" spans="3:29" ht="17" x14ac:dyDescent="0.2">
      <c r="C10" s="15">
        <v>3</v>
      </c>
      <c r="D10" s="15">
        <v>4</v>
      </c>
      <c r="E10" s="15">
        <v>625</v>
      </c>
      <c r="F10" s="18">
        <f t="shared" si="1"/>
        <v>2500</v>
      </c>
      <c r="G10" s="8"/>
      <c r="H10" s="8"/>
      <c r="I10" s="15">
        <v>3</v>
      </c>
      <c r="J10" s="16">
        <v>4</v>
      </c>
      <c r="K10" s="16">
        <v>225</v>
      </c>
      <c r="L10" s="17"/>
      <c r="M10" s="19">
        <f t="shared" si="2"/>
        <v>900</v>
      </c>
      <c r="N10" s="7"/>
      <c r="O10" s="8"/>
      <c r="P10" s="8"/>
      <c r="Q10" s="8"/>
      <c r="R10" s="8"/>
      <c r="S10" s="8"/>
      <c r="T10" s="8"/>
      <c r="U10" s="8"/>
      <c r="V10" s="8"/>
      <c r="W10" s="9"/>
      <c r="Y10" s="15">
        <v>4</v>
      </c>
      <c r="Z10" s="16">
        <v>4</v>
      </c>
      <c r="AA10" s="16">
        <v>305</v>
      </c>
      <c r="AB10" s="17"/>
      <c r="AC10" s="16">
        <f t="shared" si="0"/>
        <v>1220</v>
      </c>
    </row>
    <row r="11" spans="3:29" ht="17" x14ac:dyDescent="0.2">
      <c r="C11" s="15">
        <v>4</v>
      </c>
      <c r="D11" s="15">
        <v>2</v>
      </c>
      <c r="E11" s="15">
        <v>335.41</v>
      </c>
      <c r="F11" s="18">
        <f t="shared" si="1"/>
        <v>670.82</v>
      </c>
      <c r="G11" s="8"/>
      <c r="H11" s="8"/>
      <c r="I11" s="15">
        <v>4</v>
      </c>
      <c r="J11" s="16">
        <v>4</v>
      </c>
      <c r="K11" s="16">
        <v>305</v>
      </c>
      <c r="L11" s="17"/>
      <c r="M11" s="19">
        <f t="shared" si="2"/>
        <v>1220</v>
      </c>
      <c r="N11" s="7"/>
      <c r="O11" s="8"/>
      <c r="P11" s="8"/>
      <c r="Q11" s="8"/>
      <c r="R11" s="8"/>
      <c r="S11" s="8"/>
      <c r="T11" s="8"/>
      <c r="U11" s="8"/>
      <c r="V11" s="8"/>
      <c r="W11" s="9"/>
      <c r="Y11" s="15">
        <v>5</v>
      </c>
      <c r="Z11" s="16">
        <v>4</v>
      </c>
      <c r="AA11" s="16">
        <v>336</v>
      </c>
      <c r="AB11" s="17"/>
      <c r="AC11" s="16">
        <f t="shared" si="0"/>
        <v>1344</v>
      </c>
    </row>
    <row r="12" spans="3:29" ht="17" x14ac:dyDescent="0.2">
      <c r="C12" s="15">
        <v>5</v>
      </c>
      <c r="D12" s="15">
        <v>1</v>
      </c>
      <c r="E12" s="15">
        <v>314.14</v>
      </c>
      <c r="F12" s="18">
        <f t="shared" si="1"/>
        <v>314.14</v>
      </c>
      <c r="G12" s="8"/>
      <c r="H12" s="8"/>
      <c r="I12" s="15">
        <v>5</v>
      </c>
      <c r="J12" s="16">
        <v>4</v>
      </c>
      <c r="K12" s="16">
        <v>336</v>
      </c>
      <c r="L12" s="17"/>
      <c r="M12" s="19">
        <f t="shared" si="2"/>
        <v>1344</v>
      </c>
      <c r="N12" s="7"/>
      <c r="O12" s="8"/>
      <c r="P12" s="8"/>
      <c r="Q12" s="8"/>
      <c r="R12" s="8"/>
      <c r="S12" s="8"/>
      <c r="T12" s="8"/>
      <c r="U12" s="8"/>
      <c r="V12" s="8"/>
      <c r="W12" s="9"/>
    </row>
    <row r="13" spans="3:29" ht="17" x14ac:dyDescent="0.2">
      <c r="C13" s="15">
        <v>6</v>
      </c>
      <c r="D13" s="15">
        <v>1</v>
      </c>
      <c r="E13" s="15">
        <v>335.41</v>
      </c>
      <c r="F13" s="18">
        <f t="shared" si="1"/>
        <v>335.41</v>
      </c>
      <c r="G13" s="8"/>
      <c r="H13" s="8"/>
      <c r="I13" s="15"/>
      <c r="J13" s="17"/>
      <c r="K13" s="17"/>
      <c r="L13" s="17"/>
      <c r="M13" s="20"/>
      <c r="N13" s="7"/>
      <c r="O13" s="8"/>
      <c r="P13" s="8"/>
      <c r="Q13" s="8"/>
      <c r="R13" s="8"/>
      <c r="S13" s="8"/>
      <c r="T13" s="8"/>
      <c r="U13" s="8"/>
      <c r="V13" s="8"/>
      <c r="W13" s="9"/>
      <c r="AB13" s="3" t="s">
        <v>14</v>
      </c>
    </row>
    <row r="14" spans="3:29" ht="17" x14ac:dyDescent="0.2">
      <c r="C14" s="15">
        <v>7</v>
      </c>
      <c r="D14" s="15">
        <v>2</v>
      </c>
      <c r="E14" s="15">
        <v>62.5</v>
      </c>
      <c r="F14" s="18">
        <f t="shared" si="1"/>
        <v>125</v>
      </c>
      <c r="G14" s="8"/>
      <c r="H14" s="8"/>
      <c r="I14" s="15"/>
      <c r="J14" s="17"/>
      <c r="K14" s="17"/>
      <c r="L14" s="17"/>
      <c r="M14" s="20"/>
      <c r="N14" s="7"/>
      <c r="O14" s="8"/>
      <c r="P14" s="8"/>
      <c r="Q14" s="8"/>
      <c r="R14" s="8"/>
      <c r="S14" s="8"/>
      <c r="T14" s="8"/>
      <c r="U14" s="8"/>
      <c r="V14" s="8"/>
      <c r="W14" s="9"/>
      <c r="Z14" s="21" t="s">
        <v>15</v>
      </c>
      <c r="AA14" s="21">
        <v>6000</v>
      </c>
    </row>
    <row r="15" spans="3:29" ht="17" x14ac:dyDescent="0.2">
      <c r="C15" s="15">
        <v>8</v>
      </c>
      <c r="D15" s="15">
        <v>2</v>
      </c>
      <c r="E15" s="15">
        <v>325</v>
      </c>
      <c r="F15" s="18">
        <f t="shared" si="1"/>
        <v>650</v>
      </c>
      <c r="G15" s="8"/>
      <c r="H15" s="8"/>
      <c r="I15" s="15"/>
      <c r="J15" s="17"/>
      <c r="K15" s="17"/>
      <c r="L15" s="17"/>
      <c r="M15" s="20"/>
      <c r="N15" s="7"/>
      <c r="O15" s="8"/>
      <c r="P15" s="8"/>
      <c r="Q15" s="8"/>
      <c r="R15" s="8"/>
      <c r="S15" s="8"/>
      <c r="T15" s="8"/>
      <c r="U15" s="8"/>
      <c r="V15" s="8"/>
      <c r="W15" s="9"/>
      <c r="Z15" s="15">
        <v>1</v>
      </c>
      <c r="AA15" s="3">
        <f>AA14-AC7</f>
        <v>3500</v>
      </c>
    </row>
    <row r="16" spans="3:29" ht="17" x14ac:dyDescent="0.2">
      <c r="C16" s="15">
        <v>9</v>
      </c>
      <c r="D16" s="15">
        <v>1</v>
      </c>
      <c r="E16" s="15">
        <v>304.14</v>
      </c>
      <c r="F16" s="18">
        <f t="shared" si="1"/>
        <v>304.14</v>
      </c>
      <c r="G16" s="8"/>
      <c r="H16" s="8"/>
      <c r="I16" s="15"/>
      <c r="J16" s="17"/>
      <c r="K16" s="17"/>
      <c r="L16" s="17"/>
      <c r="M16" s="20"/>
      <c r="N16" s="7"/>
      <c r="O16" s="8"/>
      <c r="P16" s="8"/>
      <c r="Q16" s="8"/>
      <c r="R16" s="8"/>
      <c r="S16" s="8"/>
      <c r="T16" s="8"/>
      <c r="U16" s="8"/>
      <c r="V16" s="8"/>
      <c r="W16" s="9"/>
      <c r="Z16" s="15">
        <v>2</v>
      </c>
      <c r="AA16" s="3">
        <f>AA15-AC8</f>
        <v>1550</v>
      </c>
    </row>
    <row r="17" spans="3:28" ht="17" x14ac:dyDescent="0.2">
      <c r="C17" s="15">
        <v>10</v>
      </c>
      <c r="D17" s="15">
        <v>1</v>
      </c>
      <c r="E17" s="15">
        <v>304.14</v>
      </c>
      <c r="F17" s="18">
        <f t="shared" si="1"/>
        <v>304.14</v>
      </c>
      <c r="G17" s="8"/>
      <c r="H17" s="8"/>
      <c r="I17" s="15"/>
      <c r="J17" s="17"/>
      <c r="K17" s="17"/>
      <c r="L17" s="17"/>
      <c r="M17" s="20"/>
      <c r="N17" s="7"/>
      <c r="O17" s="8"/>
      <c r="P17" s="8"/>
      <c r="Q17" s="8"/>
      <c r="R17" s="8"/>
      <c r="S17" s="8"/>
      <c r="T17" s="8"/>
      <c r="U17" s="8"/>
      <c r="V17" s="8"/>
      <c r="W17" s="9"/>
      <c r="Z17" s="15">
        <v>3</v>
      </c>
      <c r="AA17" s="3">
        <f>AA16-AC9</f>
        <v>650</v>
      </c>
      <c r="AB17" s="3">
        <v>1</v>
      </c>
    </row>
    <row r="18" spans="3:28" ht="17" x14ac:dyDescent="0.2">
      <c r="C18" s="15">
        <v>11</v>
      </c>
      <c r="D18" s="15">
        <v>1</v>
      </c>
      <c r="E18" s="15">
        <v>304.14</v>
      </c>
      <c r="F18" s="18">
        <f t="shared" si="1"/>
        <v>304.14</v>
      </c>
      <c r="G18" s="8"/>
      <c r="H18" s="8"/>
      <c r="I18" s="22" t="s">
        <v>16</v>
      </c>
      <c r="J18" s="17"/>
      <c r="K18" s="17"/>
      <c r="L18" s="17"/>
      <c r="M18" s="19">
        <f>SUM(M8:M12)</f>
        <v>7914</v>
      </c>
      <c r="N18" s="7"/>
      <c r="O18" s="8"/>
      <c r="P18" s="8"/>
      <c r="Q18" s="8"/>
      <c r="R18" s="8"/>
      <c r="S18" s="8"/>
      <c r="T18" s="8"/>
      <c r="U18" s="8"/>
      <c r="V18" s="8"/>
      <c r="W18" s="9"/>
      <c r="Z18" s="15"/>
      <c r="AA18" s="3" t="s">
        <v>17</v>
      </c>
    </row>
    <row r="19" spans="3:28" ht="17" x14ac:dyDescent="0.2">
      <c r="C19" s="15">
        <v>12</v>
      </c>
      <c r="D19" s="15">
        <v>1</v>
      </c>
      <c r="E19" s="15">
        <v>62.5</v>
      </c>
      <c r="F19" s="18">
        <f t="shared" si="1"/>
        <v>62.5</v>
      </c>
      <c r="G19" s="8"/>
      <c r="H19" s="8"/>
      <c r="I19" s="17"/>
      <c r="J19" s="17"/>
      <c r="K19" s="17"/>
      <c r="L19" s="17"/>
      <c r="M19" s="19">
        <f>M18/1000</f>
        <v>7.9139999999999997</v>
      </c>
      <c r="N19" s="7"/>
      <c r="O19" s="8"/>
      <c r="P19" s="8"/>
      <c r="Q19" s="8"/>
      <c r="R19" s="8"/>
      <c r="S19" s="8"/>
      <c r="T19" s="8"/>
      <c r="U19" s="8"/>
      <c r="V19" s="8"/>
      <c r="W19" s="9"/>
      <c r="Z19" s="15"/>
    </row>
    <row r="20" spans="3:28" ht="17" x14ac:dyDescent="0.2">
      <c r="C20" s="15">
        <v>13</v>
      </c>
      <c r="D20" s="15">
        <v>1</v>
      </c>
      <c r="E20" s="15">
        <v>62.5</v>
      </c>
      <c r="F20" s="18">
        <f t="shared" si="1"/>
        <v>62.5</v>
      </c>
      <c r="G20" s="8"/>
      <c r="H20" s="8"/>
      <c r="I20" s="8"/>
      <c r="J20" s="8"/>
      <c r="K20" s="8"/>
      <c r="L20" s="8"/>
      <c r="M20" s="23"/>
      <c r="N20" s="7"/>
      <c r="O20" s="8"/>
      <c r="P20" s="8"/>
      <c r="Q20" s="8"/>
      <c r="R20" s="8"/>
      <c r="S20" s="8"/>
      <c r="T20" s="8"/>
      <c r="U20" s="8"/>
      <c r="V20" s="8"/>
      <c r="W20" s="9"/>
    </row>
    <row r="21" spans="3:28" ht="17" x14ac:dyDescent="0.2">
      <c r="C21" s="15">
        <v>14</v>
      </c>
      <c r="D21" s="15">
        <v>1</v>
      </c>
      <c r="E21" s="15">
        <v>304.14</v>
      </c>
      <c r="F21" s="18">
        <f t="shared" si="1"/>
        <v>304.14</v>
      </c>
      <c r="G21" s="8"/>
      <c r="H21" s="8"/>
      <c r="I21" s="8"/>
      <c r="J21" s="8"/>
      <c r="K21" s="8"/>
      <c r="L21" s="8"/>
      <c r="M21" s="8"/>
      <c r="N21" s="7"/>
      <c r="O21" s="8"/>
      <c r="P21" s="8"/>
      <c r="Q21" s="8"/>
      <c r="R21" s="8"/>
      <c r="S21" s="8"/>
      <c r="T21" s="8"/>
      <c r="U21" s="8"/>
      <c r="V21" s="8"/>
      <c r="W21" s="9"/>
    </row>
    <row r="22" spans="3:28" ht="17" x14ac:dyDescent="0.2">
      <c r="C22" s="15">
        <v>15</v>
      </c>
      <c r="D22" s="15">
        <v>1</v>
      </c>
      <c r="E22" s="15">
        <v>2.08</v>
      </c>
      <c r="F22" s="18">
        <f t="shared" si="1"/>
        <v>2.08</v>
      </c>
      <c r="G22" s="8"/>
      <c r="H22" s="8"/>
      <c r="I22" s="8" t="s">
        <v>18</v>
      </c>
      <c r="J22" s="8">
        <f>ROUNDUP(M19,0)</f>
        <v>8</v>
      </c>
      <c r="K22" s="8"/>
      <c r="L22" s="8"/>
      <c r="M22" s="8"/>
      <c r="N22" s="7"/>
      <c r="O22" s="8"/>
      <c r="P22" s="8"/>
      <c r="Q22" s="8"/>
      <c r="R22" s="8"/>
      <c r="S22" s="8"/>
      <c r="T22" s="8"/>
      <c r="U22" s="8"/>
      <c r="V22" s="8"/>
      <c r="W22" s="9"/>
    </row>
    <row r="23" spans="3:28" ht="17" x14ac:dyDescent="0.2">
      <c r="C23" s="15">
        <v>16</v>
      </c>
      <c r="D23" s="15">
        <v>1</v>
      </c>
      <c r="E23" s="15">
        <v>312.5</v>
      </c>
      <c r="F23" s="18">
        <f t="shared" si="1"/>
        <v>312.5</v>
      </c>
      <c r="G23" s="8"/>
      <c r="H23" s="8"/>
      <c r="I23" s="8" t="s">
        <v>19</v>
      </c>
      <c r="J23" s="24">
        <f>J22/D2</f>
        <v>0.19047619047619047</v>
      </c>
      <c r="K23" s="8"/>
      <c r="L23" s="8"/>
      <c r="M23" s="8"/>
      <c r="N23" s="7"/>
      <c r="O23" s="8"/>
      <c r="P23" s="8"/>
      <c r="Q23" s="8"/>
      <c r="R23" s="8"/>
      <c r="S23" s="8"/>
      <c r="T23" s="8"/>
      <c r="U23" s="8"/>
      <c r="V23" s="8"/>
      <c r="W23" s="9"/>
    </row>
    <row r="24" spans="3:28" ht="17" x14ac:dyDescent="0.2">
      <c r="C24" s="15">
        <v>17</v>
      </c>
      <c r="D24" s="15">
        <v>1</v>
      </c>
      <c r="E24" s="15">
        <v>303.66000000000003</v>
      </c>
      <c r="F24" s="18">
        <f t="shared" si="1"/>
        <v>303.66000000000003</v>
      </c>
      <c r="G24" s="8"/>
      <c r="H24" s="8"/>
      <c r="I24" s="8"/>
      <c r="J24" s="8"/>
      <c r="K24" s="8"/>
      <c r="L24" s="8"/>
      <c r="M24" s="8"/>
      <c r="N24" s="7"/>
      <c r="O24" s="8"/>
      <c r="P24" s="8"/>
      <c r="Q24" s="8"/>
      <c r="R24" s="8"/>
      <c r="S24" s="8"/>
      <c r="T24" s="8"/>
      <c r="U24" s="8"/>
      <c r="V24" s="8"/>
      <c r="W24" s="9"/>
    </row>
    <row r="25" spans="3:28" x14ac:dyDescent="0.2"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7"/>
      <c r="O25" s="8"/>
      <c r="P25" s="8"/>
      <c r="Q25" s="8"/>
      <c r="R25" s="8"/>
      <c r="S25" s="8"/>
      <c r="T25" s="8"/>
      <c r="U25" s="8"/>
      <c r="V25" s="8"/>
      <c r="W25" s="9"/>
    </row>
    <row r="26" spans="3:28" ht="16" thickBot="1" x14ac:dyDescent="0.25">
      <c r="C26" s="25" t="s">
        <v>16</v>
      </c>
      <c r="D26" s="26">
        <f>SUM(F8:F24)</f>
        <v>7819.8100000000013</v>
      </c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7"/>
    </row>
    <row r="29" spans="3:28" ht="16" thickBot="1" x14ac:dyDescent="0.25"/>
    <row r="30" spans="3:28" x14ac:dyDescent="0.2">
      <c r="C30" s="4" t="s">
        <v>20</v>
      </c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Q30" s="5"/>
      <c r="R30" s="5"/>
      <c r="S30" s="5"/>
      <c r="T30" s="5"/>
      <c r="U30" s="5"/>
      <c r="V30" s="5"/>
      <c r="W30" s="6"/>
    </row>
    <row r="31" spans="3:28" x14ac:dyDescent="0.2">
      <c r="C31" s="10" t="s">
        <v>21</v>
      </c>
      <c r="D31" s="10"/>
      <c r="E31" s="10"/>
      <c r="F31" s="10"/>
      <c r="G31" s="10"/>
      <c r="H31" s="8"/>
      <c r="I31" s="10" t="s">
        <v>6</v>
      </c>
      <c r="J31" s="10"/>
      <c r="K31" s="10"/>
      <c r="L31" s="10"/>
      <c r="M31" s="10"/>
      <c r="N31" s="8"/>
      <c r="O31" s="8"/>
      <c r="P31" s="8"/>
      <c r="Q31" s="8"/>
      <c r="R31" s="8"/>
      <c r="S31" s="8"/>
      <c r="T31" s="8"/>
      <c r="U31" s="8"/>
      <c r="V31" s="8"/>
      <c r="W31" s="9"/>
    </row>
    <row r="32" spans="3:28" ht="34" x14ac:dyDescent="0.2">
      <c r="C32" s="15" t="s">
        <v>7</v>
      </c>
      <c r="D32" s="15" t="s">
        <v>8</v>
      </c>
      <c r="E32" s="15" t="s">
        <v>22</v>
      </c>
      <c r="F32" s="15" t="s">
        <v>9</v>
      </c>
      <c r="G32" s="15" t="s">
        <v>23</v>
      </c>
      <c r="H32" s="8"/>
      <c r="I32" s="15" t="s">
        <v>7</v>
      </c>
      <c r="J32" s="15" t="s">
        <v>8</v>
      </c>
      <c r="K32" s="15" t="s">
        <v>9</v>
      </c>
      <c r="L32" s="15" t="s">
        <v>23</v>
      </c>
      <c r="M32" s="18"/>
      <c r="N32" s="8"/>
      <c r="O32" s="8"/>
      <c r="P32" s="8"/>
      <c r="Q32" s="8"/>
      <c r="R32" s="8"/>
      <c r="S32" s="8"/>
      <c r="T32" s="8"/>
      <c r="U32" s="8"/>
      <c r="V32" s="8"/>
      <c r="W32" s="9"/>
    </row>
    <row r="33" spans="3:23" ht="17" x14ac:dyDescent="0.2">
      <c r="C33" s="15">
        <v>1</v>
      </c>
      <c r="D33" s="15">
        <v>2</v>
      </c>
      <c r="E33" s="15"/>
      <c r="F33" s="15">
        <v>829.55</v>
      </c>
      <c r="G33" s="18">
        <f>F33*D33</f>
        <v>1659.1</v>
      </c>
      <c r="H33" s="8"/>
      <c r="I33" s="18">
        <v>1</v>
      </c>
      <c r="J33" s="18">
        <v>2</v>
      </c>
      <c r="K33" s="18">
        <v>820</v>
      </c>
      <c r="L33" s="18">
        <f>J33*K33</f>
        <v>1640</v>
      </c>
      <c r="M33" s="18"/>
      <c r="N33" s="8"/>
      <c r="O33" s="8"/>
      <c r="P33" s="8"/>
      <c r="Q33" s="8"/>
      <c r="R33" s="8"/>
      <c r="S33" s="8"/>
      <c r="T33" s="8"/>
      <c r="U33" s="8"/>
      <c r="V33" s="8"/>
      <c r="W33" s="9"/>
    </row>
    <row r="34" spans="3:23" ht="17" x14ac:dyDescent="0.2">
      <c r="C34" s="15">
        <v>2</v>
      </c>
      <c r="D34" s="15">
        <v>2</v>
      </c>
      <c r="E34" s="15"/>
      <c r="F34" s="15">
        <v>810.45</v>
      </c>
      <c r="G34" s="18">
        <f t="shared" ref="G34:G36" si="3">F34*D34</f>
        <v>1620.9</v>
      </c>
      <c r="H34" s="8"/>
      <c r="I34" s="18">
        <v>2</v>
      </c>
      <c r="J34" s="18">
        <v>2</v>
      </c>
      <c r="K34" s="18">
        <v>800</v>
      </c>
      <c r="L34" s="18">
        <f t="shared" ref="L34:L36" si="4">J34*K34</f>
        <v>1600</v>
      </c>
      <c r="M34" s="18"/>
      <c r="N34" s="8"/>
      <c r="O34" s="8"/>
      <c r="P34" s="8"/>
      <c r="Q34" s="8"/>
      <c r="R34" s="8"/>
      <c r="S34" s="8"/>
      <c r="T34" s="8"/>
      <c r="U34" s="8"/>
      <c r="V34" s="8"/>
      <c r="W34" s="9"/>
    </row>
    <row r="35" spans="3:23" ht="17" x14ac:dyDescent="0.2">
      <c r="C35" s="15">
        <v>3</v>
      </c>
      <c r="D35" s="15">
        <v>2</v>
      </c>
      <c r="E35" s="15"/>
      <c r="F35" s="15">
        <v>806.61</v>
      </c>
      <c r="G35" s="18">
        <f t="shared" si="3"/>
        <v>1613.22</v>
      </c>
      <c r="H35" s="8"/>
      <c r="I35" s="18">
        <v>3</v>
      </c>
      <c r="J35" s="18">
        <v>2</v>
      </c>
      <c r="K35" s="18">
        <v>825</v>
      </c>
      <c r="L35" s="18">
        <f t="shared" si="4"/>
        <v>1650</v>
      </c>
      <c r="M35" s="18"/>
      <c r="N35" s="8"/>
      <c r="O35" s="8"/>
      <c r="P35" s="8"/>
      <c r="Q35" s="8"/>
      <c r="R35" s="8"/>
      <c r="S35" s="8"/>
      <c r="T35" s="8"/>
      <c r="U35" s="8"/>
      <c r="V35" s="8"/>
      <c r="W35" s="9"/>
    </row>
    <row r="36" spans="3:23" ht="17" x14ac:dyDescent="0.2">
      <c r="C36" s="15">
        <v>4</v>
      </c>
      <c r="D36" s="15">
        <v>2</v>
      </c>
      <c r="E36" s="15"/>
      <c r="F36" s="15">
        <v>834.29</v>
      </c>
      <c r="G36" s="18">
        <f t="shared" si="3"/>
        <v>1668.58</v>
      </c>
      <c r="H36" s="8"/>
      <c r="I36" s="18">
        <v>4</v>
      </c>
      <c r="J36" s="18">
        <v>2</v>
      </c>
      <c r="K36" s="18">
        <v>802</v>
      </c>
      <c r="L36" s="18">
        <f t="shared" si="4"/>
        <v>1604</v>
      </c>
      <c r="M36" s="18"/>
      <c r="N36" s="8"/>
      <c r="O36" s="8"/>
      <c r="P36" s="8"/>
      <c r="Q36" s="8"/>
      <c r="R36" s="8"/>
      <c r="S36" s="8"/>
      <c r="T36" s="8"/>
      <c r="U36" s="8"/>
      <c r="V36" s="8"/>
      <c r="W36" s="9"/>
    </row>
    <row r="37" spans="3:23" ht="17" x14ac:dyDescent="0.2">
      <c r="C37" s="15"/>
      <c r="D37" s="15"/>
      <c r="E37" s="15"/>
      <c r="F37" s="15"/>
      <c r="G37" s="18"/>
      <c r="H37" s="8"/>
      <c r="I37" s="18"/>
      <c r="J37" s="18"/>
      <c r="K37" s="18"/>
      <c r="L37" s="18"/>
      <c r="M37" s="18"/>
      <c r="N37" s="8"/>
      <c r="O37" s="8"/>
      <c r="P37" s="8"/>
      <c r="Q37" s="8"/>
      <c r="R37" s="8"/>
      <c r="S37" s="8"/>
      <c r="T37" s="8"/>
      <c r="U37" s="8"/>
      <c r="V37" s="8"/>
      <c r="W37" s="9"/>
    </row>
    <row r="38" spans="3:23" ht="17" x14ac:dyDescent="0.2">
      <c r="C38" s="15"/>
      <c r="D38" s="15"/>
      <c r="E38" s="15"/>
      <c r="F38" s="15"/>
      <c r="G38" s="18"/>
      <c r="H38" s="8"/>
      <c r="I38" s="18" t="s">
        <v>24</v>
      </c>
      <c r="J38" s="18">
        <f>SUM(L33:L36)</f>
        <v>6494</v>
      </c>
      <c r="K38" s="18"/>
      <c r="L38" s="18"/>
      <c r="M38" s="18"/>
      <c r="N38" s="8"/>
      <c r="O38" s="8"/>
      <c r="P38" s="8"/>
      <c r="Q38" s="8"/>
      <c r="R38" s="8"/>
      <c r="S38" s="8"/>
      <c r="T38" s="8"/>
      <c r="U38" s="8"/>
      <c r="V38" s="8"/>
      <c r="W38" s="9"/>
    </row>
    <row r="39" spans="3:23" ht="17" x14ac:dyDescent="0.2">
      <c r="C39" s="15"/>
      <c r="D39" s="15"/>
      <c r="E39" s="15"/>
      <c r="F39" s="15"/>
      <c r="G39" s="18"/>
      <c r="H39" s="8"/>
      <c r="I39" s="18"/>
      <c r="J39" s="18">
        <f>J38/1000</f>
        <v>6.4939999999999998</v>
      </c>
      <c r="K39" s="18"/>
      <c r="L39" s="18"/>
      <c r="M39" s="18"/>
      <c r="N39" s="8"/>
      <c r="O39" s="8"/>
      <c r="P39" s="8"/>
      <c r="Q39" s="8"/>
      <c r="R39" s="8"/>
      <c r="S39" s="8"/>
      <c r="T39" s="8"/>
      <c r="U39" s="8"/>
      <c r="V39" s="8"/>
      <c r="W39" s="9"/>
    </row>
    <row r="40" spans="3:23" ht="17" x14ac:dyDescent="0.2">
      <c r="C40" s="15"/>
      <c r="D40" s="15"/>
      <c r="E40" s="15"/>
      <c r="F40" s="15"/>
      <c r="G40" s="18"/>
      <c r="H40" s="8"/>
      <c r="I40" s="18"/>
      <c r="J40" s="18"/>
      <c r="K40" s="18"/>
      <c r="L40" s="18"/>
      <c r="M40" s="18"/>
      <c r="N40" s="8"/>
      <c r="O40" s="8"/>
      <c r="P40" s="8"/>
      <c r="Q40" s="8"/>
      <c r="R40" s="8"/>
      <c r="S40" s="8"/>
      <c r="T40" s="8"/>
      <c r="U40" s="8"/>
      <c r="V40" s="8"/>
      <c r="W40" s="9"/>
    </row>
    <row r="41" spans="3:23" ht="17" x14ac:dyDescent="0.2">
      <c r="C41" s="15"/>
      <c r="D41" s="15"/>
      <c r="E41" s="15"/>
      <c r="F41" s="15"/>
      <c r="G41" s="18"/>
      <c r="H41" s="8"/>
      <c r="I41" s="18"/>
      <c r="J41" s="18"/>
      <c r="K41" s="18"/>
      <c r="L41" s="18"/>
      <c r="M41" s="18"/>
      <c r="N41" s="8"/>
      <c r="O41" s="8"/>
      <c r="P41" s="8"/>
      <c r="Q41" s="8"/>
      <c r="R41" s="8"/>
      <c r="S41" s="8"/>
      <c r="T41" s="8"/>
      <c r="U41" s="8"/>
      <c r="V41" s="8"/>
      <c r="W41" s="9"/>
    </row>
    <row r="42" spans="3:23" ht="17" x14ac:dyDescent="0.2">
      <c r="C42" s="15"/>
      <c r="D42" s="15"/>
      <c r="E42" s="15"/>
      <c r="F42" s="15"/>
      <c r="G42" s="18"/>
      <c r="H42" s="8"/>
      <c r="I42" s="18" t="s">
        <v>18</v>
      </c>
      <c r="J42" s="18">
        <f>ROUNDUP(J39,0)</f>
        <v>7</v>
      </c>
      <c r="K42" s="18"/>
      <c r="L42" s="18"/>
      <c r="M42" s="18"/>
      <c r="N42" s="8"/>
      <c r="O42" s="8"/>
      <c r="P42" s="8"/>
      <c r="Q42" s="8"/>
      <c r="R42" s="8"/>
      <c r="S42" s="8"/>
      <c r="T42" s="8"/>
      <c r="U42" s="8"/>
      <c r="V42" s="8"/>
      <c r="W42" s="9"/>
    </row>
    <row r="43" spans="3:23" ht="17" x14ac:dyDescent="0.2">
      <c r="C43" s="15"/>
      <c r="D43" s="15"/>
      <c r="E43" s="15"/>
      <c r="F43" s="15"/>
      <c r="G43" s="18"/>
      <c r="H43" s="8"/>
      <c r="I43" s="18" t="s">
        <v>19</v>
      </c>
      <c r="J43" s="28">
        <f>J42/D2</f>
        <v>0.16666666666666666</v>
      </c>
      <c r="K43" s="18"/>
      <c r="L43" s="18"/>
      <c r="M43" s="18"/>
      <c r="N43" s="8"/>
      <c r="O43" s="8"/>
      <c r="P43" s="8"/>
      <c r="Q43" s="8"/>
      <c r="R43" s="8"/>
      <c r="S43" s="8"/>
      <c r="T43" s="8"/>
      <c r="U43" s="8"/>
      <c r="V43" s="8"/>
      <c r="W43" s="9"/>
    </row>
    <row r="44" spans="3:23" ht="17" x14ac:dyDescent="0.2">
      <c r="C44" s="15"/>
      <c r="D44" s="15"/>
      <c r="E44" s="15"/>
      <c r="F44" s="15"/>
      <c r="G44" s="18"/>
      <c r="H44" s="8"/>
      <c r="I44" s="8"/>
      <c r="J44" s="8"/>
      <c r="K44" s="8"/>
      <c r="L44" s="8"/>
      <c r="M44" s="9"/>
      <c r="N44" s="8"/>
      <c r="O44" s="8"/>
      <c r="P44" s="8"/>
      <c r="Q44" s="8"/>
      <c r="R44" s="8"/>
      <c r="S44" s="8"/>
      <c r="T44" s="8"/>
      <c r="U44" s="8"/>
      <c r="V44" s="8"/>
      <c r="W44" s="9"/>
    </row>
    <row r="45" spans="3:23" x14ac:dyDescent="0.2">
      <c r="C45" s="7"/>
      <c r="D45" s="8"/>
      <c r="E45" s="8"/>
      <c r="F45" s="8"/>
      <c r="G45" s="8"/>
      <c r="H45" s="8"/>
      <c r="I45" s="8"/>
      <c r="J45" s="8"/>
      <c r="K45" s="8"/>
      <c r="L45" s="8"/>
      <c r="M45" s="9"/>
      <c r="N45" s="8"/>
      <c r="O45" s="8"/>
      <c r="P45" s="8"/>
      <c r="Q45" s="8"/>
      <c r="R45" s="8"/>
      <c r="S45" s="8"/>
      <c r="T45" s="8"/>
      <c r="U45" s="8"/>
      <c r="V45" s="8"/>
      <c r="W45" s="9"/>
    </row>
    <row r="46" spans="3:23" x14ac:dyDescent="0.2">
      <c r="C46" s="7"/>
      <c r="D46" s="8"/>
      <c r="E46" s="8"/>
      <c r="F46" s="8"/>
      <c r="G46" s="8"/>
      <c r="H46" s="8"/>
      <c r="I46" s="8"/>
      <c r="J46" s="8"/>
      <c r="K46" s="8"/>
      <c r="L46" s="8"/>
      <c r="M46" s="9"/>
      <c r="N46" s="8"/>
      <c r="O46" s="8"/>
      <c r="P46" s="8"/>
      <c r="Q46" s="8"/>
      <c r="R46" s="8"/>
      <c r="S46" s="8"/>
      <c r="T46" s="8"/>
      <c r="U46" s="8"/>
      <c r="V46" s="8"/>
      <c r="W46" s="9"/>
    </row>
    <row r="47" spans="3:23" ht="16" thickBot="1" x14ac:dyDescent="0.25">
      <c r="C47" s="25" t="s">
        <v>25</v>
      </c>
      <c r="D47" s="26">
        <f>SUM(G33:G44)</f>
        <v>6561.8</v>
      </c>
      <c r="E47" s="26"/>
      <c r="F47" s="26"/>
      <c r="G47" s="26"/>
      <c r="H47" s="26"/>
      <c r="I47" s="26"/>
      <c r="J47" s="26"/>
      <c r="K47" s="26"/>
      <c r="L47" s="26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7"/>
    </row>
    <row r="50" spans="3:22" ht="16" thickBot="1" x14ac:dyDescent="0.25"/>
    <row r="51" spans="3:22" x14ac:dyDescent="0.2">
      <c r="C51" s="29" t="s">
        <v>26</v>
      </c>
      <c r="D51" s="5"/>
      <c r="E51" s="5"/>
      <c r="F51" s="5"/>
      <c r="G51" s="5"/>
      <c r="H51" s="5"/>
      <c r="I51" s="5"/>
      <c r="J51" s="5"/>
      <c r="K51" s="5"/>
      <c r="L51" s="5"/>
      <c r="M51" s="6"/>
      <c r="N51" s="5"/>
      <c r="O51" s="5"/>
      <c r="P51" s="5"/>
      <c r="Q51" s="5"/>
      <c r="R51" s="5"/>
      <c r="S51" s="5"/>
      <c r="T51" s="5"/>
      <c r="U51" s="5"/>
      <c r="V51" s="6"/>
    </row>
    <row r="52" spans="3:22" x14ac:dyDescent="0.2">
      <c r="C52" s="10" t="s">
        <v>21</v>
      </c>
      <c r="D52" s="10"/>
      <c r="E52" s="10"/>
      <c r="F52" s="10"/>
      <c r="G52" s="18"/>
      <c r="H52" s="8"/>
      <c r="I52" s="10" t="s">
        <v>6</v>
      </c>
      <c r="J52" s="10"/>
      <c r="K52" s="10"/>
      <c r="L52" s="10"/>
      <c r="M52" s="30"/>
      <c r="N52" s="8"/>
      <c r="O52" s="8"/>
      <c r="P52" s="8"/>
      <c r="Q52" s="8"/>
      <c r="R52" s="8"/>
      <c r="S52" s="8"/>
      <c r="T52" s="8"/>
      <c r="U52" s="8"/>
      <c r="V52" s="9"/>
    </row>
    <row r="53" spans="3:22" ht="34" x14ac:dyDescent="0.2">
      <c r="C53" s="15" t="s">
        <v>7</v>
      </c>
      <c r="D53" s="15" t="s">
        <v>8</v>
      </c>
      <c r="E53" s="15" t="s">
        <v>22</v>
      </c>
      <c r="F53" s="15" t="s">
        <v>9</v>
      </c>
      <c r="G53" s="15" t="s">
        <v>23</v>
      </c>
      <c r="H53" s="8"/>
      <c r="I53" s="15" t="s">
        <v>7</v>
      </c>
      <c r="J53" s="15" t="s">
        <v>8</v>
      </c>
      <c r="K53" s="15" t="s">
        <v>9</v>
      </c>
      <c r="L53" s="15" t="s">
        <v>23</v>
      </c>
      <c r="M53" s="9"/>
      <c r="N53" s="8"/>
      <c r="O53" s="8"/>
      <c r="P53" s="8"/>
      <c r="Q53" s="8"/>
      <c r="R53" s="8"/>
      <c r="S53" s="8"/>
      <c r="T53" s="8"/>
      <c r="U53" s="8"/>
      <c r="V53" s="9"/>
    </row>
    <row r="54" spans="3:22" ht="17" x14ac:dyDescent="0.2">
      <c r="C54" s="15">
        <v>1</v>
      </c>
      <c r="D54" s="15">
        <v>2</v>
      </c>
      <c r="E54" s="15"/>
      <c r="F54" s="15">
        <v>909.73</v>
      </c>
      <c r="G54" s="18">
        <f>F54*D54</f>
        <v>1819.46</v>
      </c>
      <c r="H54" s="8"/>
      <c r="I54" s="15">
        <v>1</v>
      </c>
      <c r="J54" s="15">
        <v>2</v>
      </c>
      <c r="K54" s="15">
        <v>550</v>
      </c>
      <c r="L54" s="18">
        <f>K54*J54</f>
        <v>1100</v>
      </c>
      <c r="M54" s="9"/>
      <c r="N54" s="8"/>
      <c r="O54" s="8"/>
      <c r="P54" s="8"/>
      <c r="Q54" s="8"/>
      <c r="R54" s="8"/>
      <c r="S54" s="8"/>
      <c r="T54" s="8"/>
      <c r="U54" s="8"/>
      <c r="V54" s="9"/>
    </row>
    <row r="55" spans="3:22" ht="17" x14ac:dyDescent="0.2">
      <c r="C55" s="15">
        <v>2</v>
      </c>
      <c r="D55" s="15">
        <v>2</v>
      </c>
      <c r="E55" s="15"/>
      <c r="F55" s="15">
        <v>555.75</v>
      </c>
      <c r="G55" s="18">
        <f t="shared" ref="G55:G58" si="5">F55*D55</f>
        <v>1111.5</v>
      </c>
      <c r="H55" s="8"/>
      <c r="I55" s="15">
        <v>2</v>
      </c>
      <c r="J55" s="15">
        <v>2</v>
      </c>
      <c r="K55" s="15">
        <v>570</v>
      </c>
      <c r="L55" s="18">
        <f t="shared" ref="L55:L58" si="6">K55*J55</f>
        <v>1140</v>
      </c>
      <c r="M55" s="9"/>
      <c r="N55" s="8"/>
      <c r="O55" s="8"/>
      <c r="P55" s="8"/>
      <c r="Q55" s="8"/>
      <c r="R55" s="8"/>
      <c r="S55" s="8"/>
      <c r="T55" s="8"/>
      <c r="U55" s="8"/>
      <c r="V55" s="9"/>
    </row>
    <row r="56" spans="3:22" ht="17" x14ac:dyDescent="0.2">
      <c r="C56" s="15">
        <v>3</v>
      </c>
      <c r="D56" s="15">
        <v>2</v>
      </c>
      <c r="E56" s="15"/>
      <c r="F56" s="15">
        <v>575.13</v>
      </c>
      <c r="G56" s="18">
        <f t="shared" si="5"/>
        <v>1150.26</v>
      </c>
      <c r="H56" s="8"/>
      <c r="I56" s="15">
        <v>3</v>
      </c>
      <c r="J56" s="15">
        <v>2</v>
      </c>
      <c r="K56" s="15">
        <v>560</v>
      </c>
      <c r="L56" s="18">
        <f t="shared" si="6"/>
        <v>1120</v>
      </c>
      <c r="M56" s="9"/>
      <c r="N56" s="8"/>
      <c r="O56" s="8"/>
      <c r="P56" s="8"/>
      <c r="Q56" s="8"/>
      <c r="R56" s="8"/>
      <c r="S56" s="8"/>
      <c r="T56" s="8"/>
      <c r="U56" s="8"/>
      <c r="V56" s="9"/>
    </row>
    <row r="57" spans="3:22" ht="17" x14ac:dyDescent="0.2">
      <c r="C57" s="15">
        <v>4</v>
      </c>
      <c r="D57" s="15">
        <v>2</v>
      </c>
      <c r="E57" s="15"/>
      <c r="F57" s="15">
        <v>557.34</v>
      </c>
      <c r="G57" s="18">
        <f t="shared" si="5"/>
        <v>1114.68</v>
      </c>
      <c r="H57" s="8"/>
      <c r="I57" s="15">
        <v>4</v>
      </c>
      <c r="J57" s="15">
        <v>2</v>
      </c>
      <c r="K57" s="15">
        <v>910</v>
      </c>
      <c r="L57" s="18">
        <f t="shared" si="6"/>
        <v>1820</v>
      </c>
      <c r="M57" s="9"/>
      <c r="N57" s="8"/>
      <c r="O57" s="8"/>
      <c r="P57" s="8"/>
      <c r="Q57" s="8"/>
      <c r="R57" s="8"/>
      <c r="S57" s="8"/>
      <c r="T57" s="8"/>
      <c r="U57" s="8"/>
      <c r="V57" s="9"/>
    </row>
    <row r="58" spans="3:22" ht="17" x14ac:dyDescent="0.2">
      <c r="C58" s="15">
        <v>5</v>
      </c>
      <c r="D58" s="15">
        <v>1</v>
      </c>
      <c r="E58" s="15"/>
      <c r="F58" s="15">
        <v>700</v>
      </c>
      <c r="G58" s="18">
        <f t="shared" si="5"/>
        <v>700</v>
      </c>
      <c r="H58" s="8"/>
      <c r="I58" s="15">
        <v>5</v>
      </c>
      <c r="J58" s="15">
        <v>1</v>
      </c>
      <c r="K58" s="15">
        <v>700</v>
      </c>
      <c r="L58" s="18">
        <f t="shared" si="6"/>
        <v>700</v>
      </c>
      <c r="M58" s="9"/>
      <c r="N58" s="8"/>
      <c r="O58" s="8"/>
      <c r="P58" s="8"/>
      <c r="Q58" s="8"/>
      <c r="R58" s="8"/>
      <c r="S58" s="8"/>
      <c r="T58" s="8"/>
      <c r="U58" s="8"/>
      <c r="V58" s="9"/>
    </row>
    <row r="59" spans="3:22" x14ac:dyDescent="0.2">
      <c r="C59" s="18"/>
      <c r="D59" s="18"/>
      <c r="E59" s="18"/>
      <c r="F59" s="18"/>
      <c r="G59" s="18"/>
      <c r="H59" s="8"/>
      <c r="I59" s="18"/>
      <c r="J59" s="18"/>
      <c r="K59" s="18"/>
      <c r="L59" s="18"/>
      <c r="M59" s="9"/>
      <c r="N59" s="8"/>
      <c r="O59" s="8"/>
      <c r="P59" s="8"/>
      <c r="Q59" s="8"/>
      <c r="R59" s="8"/>
      <c r="S59" s="8"/>
      <c r="T59" s="8"/>
      <c r="U59" s="8"/>
      <c r="V59" s="9"/>
    </row>
    <row r="60" spans="3:22" x14ac:dyDescent="0.2">
      <c r="C60" s="18" t="s">
        <v>25</v>
      </c>
      <c r="D60" s="18">
        <f>SUM(G54:G58)</f>
        <v>5895.9000000000005</v>
      </c>
      <c r="E60" s="18"/>
      <c r="F60" s="18"/>
      <c r="G60" s="18"/>
      <c r="H60" s="8"/>
      <c r="I60" s="18"/>
      <c r="J60" s="18"/>
      <c r="K60" s="18"/>
      <c r="L60" s="18"/>
      <c r="M60" s="9"/>
      <c r="N60" s="8"/>
      <c r="O60" s="8"/>
      <c r="P60" s="8"/>
      <c r="Q60" s="8"/>
      <c r="R60" s="8"/>
      <c r="S60" s="8"/>
      <c r="T60" s="8"/>
      <c r="U60" s="8"/>
      <c r="V60" s="9"/>
    </row>
    <row r="61" spans="3:22" x14ac:dyDescent="0.2">
      <c r="C61" s="7"/>
      <c r="D61" s="8"/>
      <c r="E61" s="8"/>
      <c r="F61" s="8"/>
      <c r="G61" s="8"/>
      <c r="H61" s="8"/>
      <c r="I61" s="18" t="s">
        <v>25</v>
      </c>
      <c r="J61" s="18">
        <f>SUM(L54:L58)</f>
        <v>5880</v>
      </c>
      <c r="K61" s="18"/>
      <c r="L61" s="18"/>
      <c r="M61" s="9"/>
      <c r="N61" s="8"/>
      <c r="O61" s="8"/>
      <c r="P61" s="8"/>
      <c r="Q61" s="8"/>
      <c r="R61" s="8"/>
      <c r="S61" s="8"/>
      <c r="T61" s="8"/>
      <c r="U61" s="8"/>
      <c r="V61" s="9"/>
    </row>
    <row r="62" spans="3:22" x14ac:dyDescent="0.2">
      <c r="C62" s="7"/>
      <c r="D62" s="8"/>
      <c r="E62" s="8"/>
      <c r="F62" s="8"/>
      <c r="G62" s="8"/>
      <c r="H62" s="8"/>
      <c r="I62" s="18"/>
      <c r="J62" s="18">
        <f>J61/1000</f>
        <v>5.88</v>
      </c>
      <c r="K62" s="18"/>
      <c r="L62" s="18"/>
      <c r="M62" s="9"/>
      <c r="N62" s="8"/>
      <c r="O62" s="8"/>
      <c r="P62" s="8"/>
      <c r="Q62" s="8"/>
      <c r="R62" s="8"/>
      <c r="S62" s="8"/>
      <c r="T62" s="8"/>
      <c r="U62" s="8"/>
      <c r="V62" s="9"/>
    </row>
    <row r="63" spans="3:22" x14ac:dyDescent="0.2">
      <c r="C63" s="7"/>
      <c r="D63" s="8"/>
      <c r="E63" s="8"/>
      <c r="F63" s="8"/>
      <c r="G63" s="8"/>
      <c r="H63" s="8"/>
      <c r="I63" s="8"/>
      <c r="J63" s="8"/>
      <c r="K63" s="8"/>
      <c r="L63" s="8"/>
      <c r="M63" s="9"/>
      <c r="N63" s="8"/>
      <c r="O63" s="8"/>
      <c r="P63" s="8"/>
      <c r="Q63" s="8"/>
      <c r="R63" s="8"/>
      <c r="S63" s="8"/>
      <c r="T63" s="8"/>
      <c r="U63" s="8"/>
      <c r="V63" s="9"/>
    </row>
    <row r="64" spans="3:22" x14ac:dyDescent="0.2">
      <c r="C64" s="7"/>
      <c r="D64" s="8"/>
      <c r="E64" s="8"/>
      <c r="F64" s="8"/>
      <c r="G64" s="8"/>
      <c r="H64" s="8"/>
      <c r="I64" s="8"/>
      <c r="J64" s="8"/>
      <c r="K64" s="8"/>
      <c r="L64" s="8"/>
      <c r="M64" s="9"/>
      <c r="N64" s="8"/>
      <c r="O64" s="8"/>
      <c r="P64" s="8"/>
      <c r="Q64" s="8"/>
      <c r="R64" s="8"/>
      <c r="S64" s="8"/>
      <c r="T64" s="8"/>
      <c r="U64" s="8"/>
      <c r="V64" s="9"/>
    </row>
    <row r="65" spans="3:22" x14ac:dyDescent="0.2">
      <c r="C65" s="7"/>
      <c r="D65" s="8"/>
      <c r="E65" s="8"/>
      <c r="F65" s="8"/>
      <c r="G65" s="8"/>
      <c r="H65" s="8"/>
      <c r="I65" s="18" t="s">
        <v>18</v>
      </c>
      <c r="J65" s="18">
        <f>ROUNDUP(J62,0)</f>
        <v>6</v>
      </c>
      <c r="K65" s="8"/>
      <c r="L65" s="8"/>
      <c r="M65" s="9"/>
      <c r="N65" s="8"/>
      <c r="O65" s="8"/>
      <c r="P65" s="8"/>
      <c r="Q65" s="8"/>
      <c r="R65" s="8"/>
      <c r="S65" s="8"/>
      <c r="T65" s="8"/>
      <c r="U65" s="8"/>
      <c r="V65" s="9"/>
    </row>
    <row r="66" spans="3:22" ht="16" x14ac:dyDescent="0.2">
      <c r="C66" s="7"/>
      <c r="D66" s="8"/>
      <c r="E66" s="8"/>
      <c r="F66" s="8"/>
      <c r="G66" s="8"/>
      <c r="H66" s="8"/>
      <c r="I66" s="18" t="s">
        <v>19</v>
      </c>
      <c r="J66" s="28">
        <f>J65/D2</f>
        <v>0.14285714285714285</v>
      </c>
      <c r="K66" s="8"/>
      <c r="L66" s="8"/>
      <c r="M66" s="9"/>
      <c r="N66" s="8"/>
      <c r="O66" s="8"/>
      <c r="P66" s="8"/>
      <c r="Q66" s="8"/>
      <c r="R66" s="8"/>
      <c r="S66" s="8"/>
      <c r="T66" s="8"/>
      <c r="U66" s="8"/>
      <c r="V66" s="9"/>
    </row>
    <row r="67" spans="3:22" x14ac:dyDescent="0.2">
      <c r="C67" s="7"/>
      <c r="D67" s="8"/>
      <c r="E67" s="8"/>
      <c r="F67" s="8"/>
      <c r="G67" s="8"/>
      <c r="H67" s="8"/>
      <c r="I67" s="8"/>
      <c r="J67" s="8"/>
      <c r="K67" s="8"/>
      <c r="L67" s="8"/>
      <c r="M67" s="9"/>
      <c r="N67" s="8"/>
      <c r="O67" s="8"/>
      <c r="P67" s="8"/>
      <c r="Q67" s="8"/>
      <c r="R67" s="8"/>
      <c r="S67" s="8"/>
      <c r="T67" s="8"/>
      <c r="U67" s="8"/>
      <c r="V67" s="9"/>
    </row>
    <row r="68" spans="3:22" x14ac:dyDescent="0.2">
      <c r="C68" s="7"/>
      <c r="D68" s="8"/>
      <c r="E68" s="8"/>
      <c r="F68" s="8"/>
      <c r="G68" s="8"/>
      <c r="H68" s="8"/>
      <c r="I68" s="8"/>
      <c r="J68" s="8"/>
      <c r="K68" s="8"/>
      <c r="L68" s="8"/>
      <c r="M68" s="9"/>
      <c r="N68" s="8"/>
      <c r="O68" s="8"/>
      <c r="P68" s="8"/>
      <c r="Q68" s="8"/>
      <c r="R68" s="8"/>
      <c r="S68" s="8"/>
      <c r="T68" s="8"/>
      <c r="U68" s="8"/>
      <c r="V68" s="9"/>
    </row>
    <row r="69" spans="3:22" x14ac:dyDescent="0.2">
      <c r="C69" s="7"/>
      <c r="D69" s="8"/>
      <c r="E69" s="8"/>
      <c r="F69" s="8"/>
      <c r="G69" s="8"/>
      <c r="H69" s="8"/>
      <c r="I69" s="8"/>
      <c r="J69" s="8"/>
      <c r="K69" s="8"/>
      <c r="L69" s="8"/>
      <c r="M69" s="9"/>
      <c r="N69" s="8"/>
      <c r="O69" s="8"/>
      <c r="P69" s="8"/>
      <c r="Q69" s="8"/>
      <c r="R69" s="8"/>
      <c r="S69" s="8"/>
      <c r="T69" s="8"/>
      <c r="U69" s="8"/>
      <c r="V69" s="9"/>
    </row>
    <row r="70" spans="3:22" ht="16" thickBot="1" x14ac:dyDescent="0.25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7"/>
      <c r="N70" s="26"/>
      <c r="O70" s="26"/>
      <c r="P70" s="26"/>
      <c r="Q70" s="26"/>
      <c r="R70" s="26"/>
      <c r="S70" s="26"/>
      <c r="T70" s="26"/>
      <c r="U70" s="26"/>
      <c r="V70" s="27"/>
    </row>
    <row r="72" spans="3:22" ht="16" thickBot="1" x14ac:dyDescent="0.25"/>
    <row r="73" spans="3:22" x14ac:dyDescent="0.2">
      <c r="C73" s="31" t="s">
        <v>27</v>
      </c>
      <c r="D73" s="32"/>
      <c r="E73" s="5"/>
      <c r="F73" s="5"/>
      <c r="G73" s="5"/>
      <c r="H73" s="5"/>
      <c r="I73" s="5"/>
      <c r="J73" s="5"/>
      <c r="K73" s="5"/>
      <c r="L73" s="5"/>
      <c r="M73" s="6"/>
      <c r="N73" s="5"/>
      <c r="O73" s="5"/>
      <c r="P73" s="5"/>
      <c r="Q73" s="5"/>
      <c r="R73" s="5"/>
      <c r="S73" s="5"/>
      <c r="T73" s="5"/>
      <c r="U73" s="5"/>
      <c r="V73" s="6"/>
    </row>
    <row r="74" spans="3:22" x14ac:dyDescent="0.2">
      <c r="C74" s="10" t="s">
        <v>21</v>
      </c>
      <c r="D74" s="10"/>
      <c r="E74" s="10"/>
      <c r="F74" s="10"/>
      <c r="G74" s="18"/>
      <c r="H74" s="8"/>
      <c r="I74" s="10" t="s">
        <v>28</v>
      </c>
      <c r="J74" s="10"/>
      <c r="K74" s="10"/>
      <c r="L74" s="10"/>
      <c r="M74" s="10"/>
      <c r="N74" s="8"/>
      <c r="O74" s="8"/>
      <c r="P74" s="8"/>
      <c r="Q74" s="8"/>
      <c r="R74" s="8"/>
      <c r="S74" s="8"/>
      <c r="T74" s="8"/>
      <c r="U74" s="8"/>
      <c r="V74" s="9"/>
    </row>
    <row r="75" spans="3:22" ht="34" x14ac:dyDescent="0.2">
      <c r="C75" s="15" t="s">
        <v>7</v>
      </c>
      <c r="D75" s="15" t="s">
        <v>8</v>
      </c>
      <c r="E75" s="15" t="s">
        <v>22</v>
      </c>
      <c r="F75" s="15" t="s">
        <v>9</v>
      </c>
      <c r="G75" s="33" t="s">
        <v>23</v>
      </c>
      <c r="H75" s="8"/>
      <c r="I75" s="15" t="s">
        <v>7</v>
      </c>
      <c r="J75" s="15" t="s">
        <v>8</v>
      </c>
      <c r="K75" s="15" t="s">
        <v>22</v>
      </c>
      <c r="L75" s="15" t="s">
        <v>9</v>
      </c>
      <c r="M75" s="33" t="s">
        <v>23</v>
      </c>
      <c r="N75" s="8"/>
      <c r="O75" s="8"/>
      <c r="P75" s="8"/>
      <c r="Q75" s="8"/>
      <c r="R75" s="8"/>
      <c r="S75" s="8"/>
      <c r="T75" s="8"/>
      <c r="U75" s="8"/>
      <c r="V75" s="9"/>
    </row>
    <row r="76" spans="3:22" ht="17" x14ac:dyDescent="0.2">
      <c r="C76" s="15">
        <v>1</v>
      </c>
      <c r="D76" s="15">
        <v>2</v>
      </c>
      <c r="E76" s="15"/>
      <c r="F76" s="15">
        <v>901.39</v>
      </c>
      <c r="G76" s="18">
        <f>F76*D76</f>
        <v>1802.78</v>
      </c>
      <c r="H76" s="8"/>
      <c r="I76" s="15">
        <v>1</v>
      </c>
      <c r="J76" s="15">
        <v>2</v>
      </c>
      <c r="K76" s="15"/>
      <c r="L76" s="15">
        <v>910</v>
      </c>
      <c r="M76" s="18">
        <f>L76*J76</f>
        <v>1820</v>
      </c>
      <c r="N76" s="8"/>
      <c r="O76" s="8"/>
      <c r="P76" s="8"/>
      <c r="Q76" s="8"/>
      <c r="R76" s="8"/>
      <c r="S76" s="8"/>
      <c r="T76" s="8"/>
      <c r="U76" s="8"/>
      <c r="V76" s="9"/>
    </row>
    <row r="77" spans="3:22" ht="17" x14ac:dyDescent="0.2">
      <c r="C77" s="15">
        <v>2</v>
      </c>
      <c r="D77" s="15">
        <v>2</v>
      </c>
      <c r="E77" s="15"/>
      <c r="F77" s="15">
        <v>436.61</v>
      </c>
      <c r="G77" s="18">
        <f t="shared" ref="G77:G87" si="7">F77*D77</f>
        <v>873.22</v>
      </c>
      <c r="H77" s="8"/>
      <c r="I77" s="15">
        <v>2</v>
      </c>
      <c r="J77" s="15">
        <v>2</v>
      </c>
      <c r="K77" s="15"/>
      <c r="L77" s="15">
        <v>440</v>
      </c>
      <c r="M77" s="18">
        <f t="shared" ref="M77:M87" si="8">L77*J77</f>
        <v>880</v>
      </c>
      <c r="N77" s="8"/>
      <c r="O77" s="8"/>
      <c r="P77" s="8"/>
      <c r="Q77" s="8"/>
      <c r="R77" s="8"/>
      <c r="S77" s="8"/>
      <c r="T77" s="8"/>
      <c r="U77" s="8"/>
      <c r="V77" s="9"/>
    </row>
    <row r="78" spans="3:22" ht="17" x14ac:dyDescent="0.2">
      <c r="C78" s="15">
        <v>3</v>
      </c>
      <c r="D78" s="15">
        <v>2</v>
      </c>
      <c r="E78" s="15"/>
      <c r="F78" s="15">
        <v>500</v>
      </c>
      <c r="G78" s="18">
        <f t="shared" si="7"/>
        <v>1000</v>
      </c>
      <c r="H78" s="8"/>
      <c r="I78" s="15">
        <v>3</v>
      </c>
      <c r="J78" s="15">
        <v>2</v>
      </c>
      <c r="K78" s="15"/>
      <c r="L78" s="15">
        <v>500</v>
      </c>
      <c r="M78" s="18">
        <f t="shared" si="8"/>
        <v>1000</v>
      </c>
      <c r="N78" s="8"/>
      <c r="O78" s="8"/>
      <c r="P78" s="8"/>
      <c r="Q78" s="8"/>
      <c r="R78" s="8"/>
      <c r="S78" s="8"/>
      <c r="T78" s="8"/>
      <c r="U78" s="8"/>
      <c r="V78" s="9"/>
    </row>
    <row r="79" spans="3:22" ht="17" x14ac:dyDescent="0.2">
      <c r="C79" s="15">
        <v>4</v>
      </c>
      <c r="D79" s="15">
        <v>2</v>
      </c>
      <c r="E79" s="15"/>
      <c r="F79" s="15">
        <v>532.09</v>
      </c>
      <c r="G79" s="18">
        <f t="shared" si="7"/>
        <v>1064.18</v>
      </c>
      <c r="H79" s="8"/>
      <c r="I79" s="15">
        <v>4</v>
      </c>
      <c r="J79" s="15">
        <v>2</v>
      </c>
      <c r="K79" s="15"/>
      <c r="L79" s="15">
        <v>540</v>
      </c>
      <c r="M79" s="18">
        <f t="shared" si="8"/>
        <v>1080</v>
      </c>
      <c r="N79" s="8"/>
      <c r="O79" s="8"/>
      <c r="P79" s="8"/>
      <c r="Q79" s="8"/>
      <c r="R79" s="8"/>
      <c r="S79" s="8"/>
      <c r="T79" s="8"/>
      <c r="U79" s="8"/>
      <c r="V79" s="9"/>
    </row>
    <row r="80" spans="3:22" ht="17" x14ac:dyDescent="0.2">
      <c r="C80" s="15">
        <v>5</v>
      </c>
      <c r="D80" s="15">
        <v>4</v>
      </c>
      <c r="E80" s="15"/>
      <c r="F80" s="15">
        <v>502.49</v>
      </c>
      <c r="G80" s="18">
        <f t="shared" si="7"/>
        <v>2009.96</v>
      </c>
      <c r="H80" s="8"/>
      <c r="I80" s="15">
        <v>5</v>
      </c>
      <c r="J80" s="15">
        <v>4</v>
      </c>
      <c r="K80" s="15"/>
      <c r="L80" s="15">
        <v>505</v>
      </c>
      <c r="M80" s="18">
        <f t="shared" si="8"/>
        <v>2020</v>
      </c>
      <c r="N80" s="8"/>
      <c r="O80" s="8"/>
      <c r="P80" s="8"/>
      <c r="Q80" s="8"/>
      <c r="R80" s="8"/>
      <c r="S80" s="8"/>
      <c r="T80" s="8"/>
      <c r="U80" s="8"/>
      <c r="V80" s="9"/>
    </row>
    <row r="81" spans="3:22" ht="17" x14ac:dyDescent="0.2">
      <c r="C81" s="15">
        <v>6</v>
      </c>
      <c r="D81" s="15">
        <v>2</v>
      </c>
      <c r="E81" s="15"/>
      <c r="F81" s="15">
        <v>540.83000000000004</v>
      </c>
      <c r="G81" s="18">
        <f t="shared" si="7"/>
        <v>1081.6600000000001</v>
      </c>
      <c r="H81" s="8"/>
      <c r="I81" s="15">
        <v>6</v>
      </c>
      <c r="J81" s="15">
        <v>2</v>
      </c>
      <c r="K81" s="15"/>
      <c r="L81" s="15">
        <v>542</v>
      </c>
      <c r="M81" s="18">
        <f t="shared" si="8"/>
        <v>1084</v>
      </c>
      <c r="N81" s="8"/>
      <c r="O81" s="8"/>
      <c r="P81" s="8"/>
      <c r="Q81" s="8"/>
      <c r="R81" s="8"/>
      <c r="S81" s="8"/>
      <c r="T81" s="8"/>
      <c r="U81" s="8"/>
      <c r="V81" s="9"/>
    </row>
    <row r="82" spans="3:22" ht="17" x14ac:dyDescent="0.2">
      <c r="C82" s="15">
        <v>7</v>
      </c>
      <c r="D82" s="15">
        <v>2</v>
      </c>
      <c r="E82" s="15"/>
      <c r="F82" s="15">
        <v>375</v>
      </c>
      <c r="G82" s="18">
        <f t="shared" si="7"/>
        <v>750</v>
      </c>
      <c r="H82" s="8"/>
      <c r="I82" s="15">
        <v>7</v>
      </c>
      <c r="J82" s="15">
        <v>2</v>
      </c>
      <c r="K82" s="15"/>
      <c r="L82" s="15">
        <v>375</v>
      </c>
      <c r="M82" s="18">
        <f t="shared" si="8"/>
        <v>750</v>
      </c>
      <c r="N82" s="8"/>
      <c r="O82" s="8"/>
      <c r="P82" s="8"/>
      <c r="Q82" s="8"/>
      <c r="R82" s="8"/>
      <c r="S82" s="8"/>
      <c r="T82" s="8"/>
      <c r="U82" s="8"/>
      <c r="V82" s="9"/>
    </row>
    <row r="83" spans="3:22" ht="17" x14ac:dyDescent="0.2">
      <c r="C83" s="15">
        <v>8</v>
      </c>
      <c r="D83" s="15">
        <v>2</v>
      </c>
      <c r="E83" s="15"/>
      <c r="F83" s="15">
        <v>559.02</v>
      </c>
      <c r="G83" s="18">
        <f t="shared" si="7"/>
        <v>1118.04</v>
      </c>
      <c r="H83" s="8"/>
      <c r="I83" s="15">
        <v>8</v>
      </c>
      <c r="J83" s="15">
        <v>2</v>
      </c>
      <c r="K83" s="15"/>
      <c r="L83" s="15">
        <v>560</v>
      </c>
      <c r="M83" s="18">
        <f t="shared" si="8"/>
        <v>1120</v>
      </c>
      <c r="N83" s="8"/>
      <c r="O83" s="8"/>
      <c r="P83" s="8"/>
      <c r="Q83" s="8"/>
      <c r="R83" s="8"/>
      <c r="S83" s="8"/>
      <c r="T83" s="8"/>
      <c r="U83" s="8"/>
      <c r="V83" s="9"/>
    </row>
    <row r="84" spans="3:22" ht="17" x14ac:dyDescent="0.2">
      <c r="C84" s="15">
        <v>9</v>
      </c>
      <c r="D84" s="15">
        <v>6</v>
      </c>
      <c r="E84" s="15"/>
      <c r="F84" s="15">
        <v>400</v>
      </c>
      <c r="G84" s="18">
        <f t="shared" si="7"/>
        <v>2400</v>
      </c>
      <c r="H84" s="8"/>
      <c r="I84" s="15">
        <v>9</v>
      </c>
      <c r="J84" s="15">
        <v>6</v>
      </c>
      <c r="K84" s="15"/>
      <c r="L84" s="15">
        <v>400</v>
      </c>
      <c r="M84" s="18">
        <f t="shared" si="8"/>
        <v>2400</v>
      </c>
      <c r="N84" s="8"/>
      <c r="O84" s="8"/>
      <c r="P84" s="8"/>
      <c r="Q84" s="8"/>
      <c r="R84" s="8"/>
      <c r="S84" s="8"/>
      <c r="T84" s="8"/>
      <c r="U84" s="8"/>
      <c r="V84" s="9"/>
    </row>
    <row r="85" spans="3:22" ht="17" x14ac:dyDescent="0.2">
      <c r="C85" s="15">
        <v>10</v>
      </c>
      <c r="D85" s="15">
        <v>1</v>
      </c>
      <c r="E85" s="15"/>
      <c r="F85" s="15">
        <v>548.29</v>
      </c>
      <c r="G85" s="18">
        <f t="shared" si="7"/>
        <v>548.29</v>
      </c>
      <c r="H85" s="8"/>
      <c r="I85" s="15">
        <v>10</v>
      </c>
      <c r="J85" s="15">
        <v>1</v>
      </c>
      <c r="K85" s="15"/>
      <c r="L85" s="15">
        <v>550</v>
      </c>
      <c r="M85" s="18">
        <f t="shared" si="8"/>
        <v>550</v>
      </c>
      <c r="N85" s="8"/>
      <c r="O85" s="8"/>
      <c r="P85" s="8"/>
      <c r="Q85" s="8"/>
      <c r="R85" s="8"/>
      <c r="S85" s="8"/>
      <c r="T85" s="8"/>
      <c r="U85" s="8"/>
      <c r="V85" s="9"/>
    </row>
    <row r="86" spans="3:22" ht="17" x14ac:dyDescent="0.2">
      <c r="C86" s="15">
        <v>11</v>
      </c>
      <c r="D86" s="15">
        <v>2</v>
      </c>
      <c r="E86" s="15"/>
      <c r="F86" s="15">
        <v>200</v>
      </c>
      <c r="G86" s="18">
        <f t="shared" si="7"/>
        <v>400</v>
      </c>
      <c r="H86" s="8"/>
      <c r="I86" s="15">
        <v>11</v>
      </c>
      <c r="J86" s="15">
        <v>2</v>
      </c>
      <c r="K86" s="15"/>
      <c r="L86" s="15">
        <v>200</v>
      </c>
      <c r="M86" s="18">
        <f t="shared" si="8"/>
        <v>400</v>
      </c>
      <c r="N86" s="8"/>
      <c r="O86" s="8"/>
      <c r="P86" s="8"/>
      <c r="Q86" s="8"/>
      <c r="R86" s="8"/>
      <c r="S86" s="8"/>
      <c r="T86" s="8"/>
      <c r="U86" s="8"/>
      <c r="V86" s="9"/>
    </row>
    <row r="87" spans="3:22" ht="17" x14ac:dyDescent="0.2">
      <c r="C87" s="15">
        <v>12</v>
      </c>
      <c r="D87" s="15">
        <v>2</v>
      </c>
      <c r="E87" s="15"/>
      <c r="F87" s="15">
        <v>447.21</v>
      </c>
      <c r="G87" s="18">
        <f t="shared" si="7"/>
        <v>894.42</v>
      </c>
      <c r="H87" s="8"/>
      <c r="I87" s="15">
        <v>12</v>
      </c>
      <c r="J87" s="15">
        <v>2</v>
      </c>
      <c r="K87" s="15"/>
      <c r="L87" s="15">
        <v>550</v>
      </c>
      <c r="M87" s="18">
        <f t="shared" si="8"/>
        <v>1100</v>
      </c>
      <c r="N87" s="8"/>
      <c r="O87" s="8"/>
      <c r="P87" s="8"/>
      <c r="Q87" s="8"/>
      <c r="R87" s="8"/>
      <c r="S87" s="8"/>
      <c r="T87" s="8"/>
      <c r="U87" s="8"/>
      <c r="V87" s="9"/>
    </row>
    <row r="88" spans="3:22" x14ac:dyDescent="0.2">
      <c r="C88" s="18"/>
      <c r="D88" s="18"/>
      <c r="E88" s="18"/>
      <c r="F88" s="18"/>
      <c r="G88" s="18"/>
      <c r="H88" s="8"/>
      <c r="I88" s="18"/>
      <c r="J88" s="18"/>
      <c r="K88" s="18"/>
      <c r="L88" s="18"/>
      <c r="M88" s="18"/>
      <c r="N88" s="8"/>
      <c r="O88" s="8"/>
      <c r="P88" s="8"/>
      <c r="Q88" s="8"/>
      <c r="R88" s="8"/>
      <c r="S88" s="8"/>
      <c r="T88" s="8"/>
      <c r="U88" s="8"/>
      <c r="V88" s="9"/>
    </row>
    <row r="89" spans="3:22" x14ac:dyDescent="0.2">
      <c r="C89" s="18" t="s">
        <v>25</v>
      </c>
      <c r="D89" s="18">
        <f>SUM(G76:G87)</f>
        <v>13942.550000000001</v>
      </c>
      <c r="E89" s="18"/>
      <c r="F89" s="18"/>
      <c r="G89" s="18"/>
      <c r="H89" s="8"/>
      <c r="I89" s="18" t="s">
        <v>25</v>
      </c>
      <c r="J89" s="18">
        <f>SUM(M76:M87)</f>
        <v>14204</v>
      </c>
      <c r="K89" s="18"/>
      <c r="L89" s="18"/>
      <c r="M89" s="18"/>
      <c r="N89" s="8"/>
      <c r="O89" s="8"/>
      <c r="P89" s="8"/>
      <c r="Q89" s="8"/>
      <c r="R89" s="8"/>
      <c r="S89" s="8"/>
      <c r="T89" s="8"/>
      <c r="U89" s="8"/>
      <c r="V89" s="9"/>
    </row>
    <row r="90" spans="3:22" x14ac:dyDescent="0.2">
      <c r="C90" s="18"/>
      <c r="D90" s="18">
        <f>D89/1000</f>
        <v>13.942550000000001</v>
      </c>
      <c r="E90" s="18"/>
      <c r="F90" s="18"/>
      <c r="G90" s="18"/>
      <c r="H90" s="8"/>
      <c r="I90" s="18"/>
      <c r="J90" s="18">
        <f>J89/1000</f>
        <v>14.204000000000001</v>
      </c>
      <c r="K90" s="18"/>
      <c r="L90" s="18"/>
      <c r="M90" s="18"/>
      <c r="N90" s="8"/>
      <c r="O90" s="8"/>
      <c r="P90" s="8"/>
      <c r="Q90" s="8"/>
      <c r="R90" s="8"/>
      <c r="S90" s="8"/>
      <c r="T90" s="8"/>
      <c r="U90" s="8"/>
      <c r="V90" s="9"/>
    </row>
    <row r="91" spans="3:22" x14ac:dyDescent="0.2">
      <c r="C91" s="7"/>
      <c r="D91" s="8"/>
      <c r="E91" s="8"/>
      <c r="F91" s="8"/>
      <c r="G91" s="8"/>
      <c r="H91" s="8"/>
      <c r="K91" s="8"/>
      <c r="L91" s="8"/>
      <c r="M91" s="9"/>
      <c r="N91" s="8"/>
      <c r="O91" s="8"/>
      <c r="P91" s="8"/>
      <c r="Q91" s="8"/>
      <c r="R91" s="8"/>
      <c r="S91" s="8"/>
      <c r="T91" s="8"/>
      <c r="U91" s="8"/>
      <c r="V91" s="9"/>
    </row>
    <row r="92" spans="3:22" x14ac:dyDescent="0.2">
      <c r="C92" s="7"/>
      <c r="D92" s="8"/>
      <c r="E92" s="8"/>
      <c r="F92" s="8"/>
      <c r="G92" s="8"/>
      <c r="H92" s="8"/>
      <c r="I92" s="18" t="s">
        <v>18</v>
      </c>
      <c r="J92" s="18">
        <f>ROUNDUP(J90,0)</f>
        <v>15</v>
      </c>
      <c r="K92" s="8"/>
      <c r="L92" s="8"/>
      <c r="M92" s="9"/>
      <c r="N92" s="8"/>
      <c r="O92" s="8"/>
      <c r="P92" s="8"/>
      <c r="Q92" s="8"/>
      <c r="R92" s="8"/>
      <c r="S92" s="8"/>
      <c r="T92" s="8"/>
      <c r="U92" s="8"/>
      <c r="V92" s="9"/>
    </row>
    <row r="93" spans="3:22" ht="16" x14ac:dyDescent="0.2">
      <c r="C93" s="7"/>
      <c r="D93" s="8"/>
      <c r="E93" s="8"/>
      <c r="F93" s="8"/>
      <c r="G93" s="8"/>
      <c r="H93" s="8"/>
      <c r="I93" s="18" t="s">
        <v>19</v>
      </c>
      <c r="J93" s="28">
        <f>J92/D2</f>
        <v>0.35714285714285715</v>
      </c>
      <c r="K93" s="8"/>
      <c r="L93" s="8"/>
      <c r="M93" s="9"/>
      <c r="N93" s="8"/>
      <c r="O93" s="8"/>
      <c r="P93" s="8"/>
      <c r="Q93" s="8"/>
      <c r="R93" s="8"/>
      <c r="S93" s="8"/>
      <c r="T93" s="8"/>
      <c r="U93" s="8"/>
      <c r="V93" s="9"/>
    </row>
    <row r="94" spans="3:22" x14ac:dyDescent="0.2">
      <c r="C94" s="7"/>
      <c r="D94" s="8"/>
      <c r="E94" s="8"/>
      <c r="F94" s="8"/>
      <c r="G94" s="8"/>
      <c r="H94" s="8"/>
      <c r="I94" s="8"/>
      <c r="J94" s="8"/>
      <c r="K94" s="8"/>
      <c r="L94" s="8"/>
      <c r="M94" s="9"/>
      <c r="N94" s="8"/>
      <c r="O94" s="8"/>
      <c r="P94" s="8"/>
      <c r="Q94" s="8"/>
      <c r="R94" s="8"/>
      <c r="S94" s="8"/>
      <c r="T94" s="8"/>
      <c r="U94" s="8"/>
      <c r="V94" s="9"/>
    </row>
    <row r="95" spans="3:22" ht="16" thickBot="1" x14ac:dyDescent="0.25"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7"/>
      <c r="N95" s="26"/>
      <c r="O95" s="26"/>
      <c r="P95" s="26"/>
      <c r="Q95" s="26"/>
      <c r="R95" s="26"/>
      <c r="S95" s="26"/>
      <c r="T95" s="26"/>
      <c r="U95" s="26"/>
      <c r="V95" s="27"/>
    </row>
    <row r="100" spans="3:9" x14ac:dyDescent="0.2">
      <c r="C100" s="11" t="s">
        <v>29</v>
      </c>
      <c r="D100" s="34"/>
      <c r="E100" s="18" t="s">
        <v>9</v>
      </c>
      <c r="F100" s="11" t="s">
        <v>30</v>
      </c>
      <c r="G100" s="34"/>
      <c r="I100" s="18"/>
    </row>
    <row r="101" spans="3:9" x14ac:dyDescent="0.2">
      <c r="C101" s="11" t="s">
        <v>27</v>
      </c>
      <c r="D101" s="34"/>
      <c r="E101" s="18">
        <v>15</v>
      </c>
      <c r="F101" s="18">
        <f>E101/6</f>
        <v>2.5</v>
      </c>
      <c r="G101" s="18"/>
      <c r="I101" s="18"/>
    </row>
    <row r="102" spans="3:9" x14ac:dyDescent="0.2">
      <c r="C102" s="11" t="s">
        <v>26</v>
      </c>
      <c r="D102" s="34"/>
      <c r="E102" s="18">
        <v>6</v>
      </c>
      <c r="F102" s="18">
        <f>E102/6</f>
        <v>1</v>
      </c>
      <c r="G102" s="18"/>
      <c r="I102" s="18"/>
    </row>
    <row r="103" spans="3:9" x14ac:dyDescent="0.2">
      <c r="C103" s="11" t="s">
        <v>20</v>
      </c>
      <c r="D103" s="34"/>
      <c r="E103" s="18">
        <v>7</v>
      </c>
      <c r="F103" s="18">
        <v>1.2</v>
      </c>
      <c r="G103" s="18"/>
      <c r="I103" s="18"/>
    </row>
    <row r="104" spans="3:9" x14ac:dyDescent="0.2">
      <c r="C104" s="11" t="s">
        <v>3</v>
      </c>
      <c r="D104" s="34"/>
      <c r="E104" s="18">
        <v>8</v>
      </c>
      <c r="F104" s="35">
        <v>1.5</v>
      </c>
      <c r="G104" s="18"/>
      <c r="I104" s="18"/>
    </row>
    <row r="105" spans="3:9" x14ac:dyDescent="0.2">
      <c r="C105" s="11" t="s">
        <v>31</v>
      </c>
      <c r="D105" s="34"/>
      <c r="E105" s="18">
        <f>SUM(E101:E104)</f>
        <v>36</v>
      </c>
      <c r="F105" s="18">
        <f>SUM(F101:F104)</f>
        <v>6.2</v>
      </c>
      <c r="G105" s="18" t="s">
        <v>25</v>
      </c>
      <c r="I105" s="18"/>
    </row>
    <row r="107" spans="3:9" x14ac:dyDescent="0.2">
      <c r="C107" s="3" t="s">
        <v>0</v>
      </c>
      <c r="D107" s="3" t="s">
        <v>32</v>
      </c>
    </row>
    <row r="108" spans="3:9" x14ac:dyDescent="0.2">
      <c r="C108" s="3">
        <v>7</v>
      </c>
      <c r="D108" s="3">
        <v>42</v>
      </c>
    </row>
    <row r="110" spans="3:9" ht="16" x14ac:dyDescent="0.2">
      <c r="C110" s="3" t="s">
        <v>33</v>
      </c>
      <c r="D110" s="36">
        <f>1-E105/D108</f>
        <v>0.1428571428571429</v>
      </c>
    </row>
    <row r="116" spans="3:17" ht="26" x14ac:dyDescent="0.3">
      <c r="C116" s="37" t="s">
        <v>34</v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</row>
    <row r="117" spans="3:17" ht="26" x14ac:dyDescent="0.3">
      <c r="C117" s="37" t="s">
        <v>35</v>
      </c>
      <c r="D117" s="37"/>
      <c r="E117" s="37"/>
      <c r="F117" s="37"/>
      <c r="G117" s="37"/>
      <c r="H117" s="37"/>
      <c r="I117" s="37"/>
      <c r="J117" s="18"/>
      <c r="K117" s="18"/>
      <c r="L117" s="18"/>
      <c r="M117" s="18"/>
      <c r="N117" s="18"/>
      <c r="O117" s="18"/>
      <c r="P117" s="18"/>
      <c r="Q117" s="18"/>
    </row>
    <row r="118" spans="3:17" ht="26" x14ac:dyDescent="0.3">
      <c r="C118" s="37" t="s">
        <v>36</v>
      </c>
      <c r="D118" s="37"/>
      <c r="E118" s="37"/>
      <c r="F118" s="37"/>
      <c r="G118" s="37"/>
      <c r="H118" s="37"/>
      <c r="I118" s="37"/>
      <c r="J118" s="37"/>
      <c r="K118" s="37"/>
      <c r="L118" s="18"/>
      <c r="M118" s="18"/>
      <c r="N118" s="18"/>
      <c r="O118" s="18"/>
      <c r="P118" s="18"/>
      <c r="Q118" s="18"/>
    </row>
    <row r="119" spans="3:17" ht="26" x14ac:dyDescent="0.3">
      <c r="C119" s="37" t="s">
        <v>37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18"/>
      <c r="O119" s="18"/>
      <c r="P119" s="18"/>
      <c r="Q119" s="18"/>
    </row>
    <row r="120" spans="3:17" ht="26" x14ac:dyDescent="0.3">
      <c r="C120" s="37" t="s">
        <v>38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18"/>
      <c r="P120" s="18"/>
      <c r="Q120" s="18"/>
    </row>
    <row r="121" spans="3:17" ht="26" x14ac:dyDescent="0.3">
      <c r="C121" s="37" t="s">
        <v>39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18"/>
      <c r="O121" s="18"/>
      <c r="P121" s="18"/>
      <c r="Q121" s="18"/>
    </row>
    <row r="122" spans="3:17" ht="26" x14ac:dyDescent="0.3">
      <c r="C122" s="37" t="s">
        <v>40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spans="3:17" ht="26" x14ac:dyDescent="0.3">
      <c r="C123" s="37" t="s">
        <v>41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18"/>
      <c r="O123" s="18"/>
      <c r="P123" s="18"/>
      <c r="Q123" s="18"/>
    </row>
  </sheetData>
  <mergeCells count="26">
    <mergeCell ref="C123:M123"/>
    <mergeCell ref="C117:I117"/>
    <mergeCell ref="C118:K118"/>
    <mergeCell ref="C119:M119"/>
    <mergeCell ref="C120:N120"/>
    <mergeCell ref="C121:M121"/>
    <mergeCell ref="C122:Q122"/>
    <mergeCell ref="C101:D101"/>
    <mergeCell ref="C102:D102"/>
    <mergeCell ref="C103:D103"/>
    <mergeCell ref="C104:D104"/>
    <mergeCell ref="C105:D105"/>
    <mergeCell ref="C116:O116"/>
    <mergeCell ref="C52:F52"/>
    <mergeCell ref="I52:M52"/>
    <mergeCell ref="C73:D73"/>
    <mergeCell ref="C74:F74"/>
    <mergeCell ref="I74:M74"/>
    <mergeCell ref="C100:D100"/>
    <mergeCell ref="F100:G100"/>
    <mergeCell ref="F2:G2"/>
    <mergeCell ref="J2:K2"/>
    <mergeCell ref="C6:F6"/>
    <mergeCell ref="I6:M6"/>
    <mergeCell ref="C31:G31"/>
    <mergeCell ref="I31:M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12SWG</vt:lpstr>
      <vt:lpstr>16SWG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2016-06-13T15:11:27Z</dcterms:created>
  <dcterms:modified xsi:type="dcterms:W3CDTF">2016-06-13T15:13:28Z</dcterms:modified>
</cp:coreProperties>
</file>