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paper2\"/>
    </mc:Choice>
  </mc:AlternateContent>
  <xr:revisionPtr revIDLastSave="0" documentId="13_ncr:1_{7601DAE6-B49B-423B-8D02-96CF9A457827}" xr6:coauthVersionLast="47" xr6:coauthVersionMax="47" xr10:uidLastSave="{00000000-0000-0000-0000-000000000000}"/>
  <bookViews>
    <workbookView xWindow="-108" yWindow="-108" windowWidth="23256" windowHeight="1401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1" i="1" l="1"/>
  <c r="B21" i="1"/>
  <c r="B20" i="1"/>
  <c r="E19" i="1"/>
  <c r="E20" i="1" s="1"/>
  <c r="B16" i="1"/>
  <c r="D16" i="1" s="1"/>
  <c r="B10" i="1"/>
  <c r="D10" i="1" s="1"/>
  <c r="B5" i="1"/>
  <c r="B8" i="1" s="1"/>
  <c r="E22" i="1" l="1"/>
  <c r="B9" i="1"/>
  <c r="B14" i="1" s="1"/>
  <c r="B15" i="1" s="1"/>
  <c r="D15" i="1" s="1"/>
  <c r="B22" i="1"/>
</calcChain>
</file>

<file path=xl/sharedStrings.xml><?xml version="1.0" encoding="utf-8"?>
<sst xmlns="http://schemas.openxmlformats.org/spreadsheetml/2006/main" count="48" uniqueCount="31">
  <si>
    <t>Ec</t>
  </si>
  <si>
    <t>Units for Ec and Es should be the same, it doesn’t matter what since they are used to calculate n</t>
  </si>
  <si>
    <t>Es</t>
  </si>
  <si>
    <t>h (height)</t>
  </si>
  <si>
    <t>mm</t>
  </si>
  <si>
    <t>b (width)</t>
  </si>
  <si>
    <t xml:space="preserve">n </t>
  </si>
  <si>
    <t>unitless</t>
  </si>
  <si>
    <t>As (area of compression steel)</t>
  </si>
  <si>
    <t>mm^2</t>
  </si>
  <si>
    <t>As’ (area of tension steel)</t>
  </si>
  <si>
    <t>B</t>
  </si>
  <si>
    <t>r</t>
  </si>
  <si>
    <t>Ig (moment of inertia for gross concrete section about centroidal axis, neglecting reinforcement)</t>
  </si>
  <si>
    <t>mm^4</t>
  </si>
  <si>
    <t>m^4</t>
  </si>
  <si>
    <t>d (tension face to compression steel)</t>
  </si>
  <si>
    <t>d’ (tension face to tension steel)</t>
  </si>
  <si>
    <t>a (tension face to n.a.)</t>
  </si>
  <si>
    <t>Icr (Moment of inertia of cracked transformed section)</t>
  </si>
  <si>
    <t>Area</t>
  </si>
  <si>
    <t>m^2</t>
  </si>
  <si>
    <t>fc’ (specified compressive strength of concrete)</t>
  </si>
  <si>
    <t>MPa</t>
  </si>
  <si>
    <t>ft’ (specified tensile strength of concrete)</t>
  </si>
  <si>
    <t>fr (modulus of rupture of concrete)</t>
  </si>
  <si>
    <t>yt (distance from centroidal axis of gross section, neglecting reinforcement, to extreme fiber in tension)</t>
  </si>
  <si>
    <t>Mcr_pos</t>
  </si>
  <si>
    <t>KN-m</t>
  </si>
  <si>
    <t>Mcr_neg</t>
  </si>
  <si>
    <t>kN/m^2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</si>
</sst>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49320</xdr:colOff>
      <xdr:row>0</xdr:row>
      <xdr:rowOff>0</xdr:rowOff>
    </xdr:from>
    <xdr:to>
      <xdr:col>12</xdr:col>
      <xdr:colOff>153360</xdr:colOff>
      <xdr:row>15</xdr:row>
      <xdr:rowOff>57600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565120" y="0"/>
          <a:ext cx="5246280" cy="673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181680</xdr:colOff>
      <xdr:row>16</xdr:row>
      <xdr:rowOff>2280</xdr:rowOff>
    </xdr:from>
    <xdr:to>
      <xdr:col>9</xdr:col>
      <xdr:colOff>1211280</xdr:colOff>
      <xdr:row>27</xdr:row>
      <xdr:rowOff>46800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712720" y="7121160"/>
          <a:ext cx="2660400" cy="494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429360</xdr:colOff>
      <xdr:row>17</xdr:row>
      <xdr:rowOff>39600</xdr:rowOff>
    </xdr:from>
    <xdr:to>
      <xdr:col>15</xdr:col>
      <xdr:colOff>65040</xdr:colOff>
      <xdr:row>21</xdr:row>
      <xdr:rowOff>222480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471840" y="7606800"/>
          <a:ext cx="3712320" cy="1963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zoomScale="55" zoomScaleNormal="55" workbookViewId="0">
      <selection activeCell="C24" sqref="C24"/>
    </sheetView>
  </sheetViews>
  <sheetFormatPr defaultColWidth="11.5546875" defaultRowHeight="13.2" x14ac:dyDescent="0.25"/>
  <cols>
    <col min="1" max="1" width="35.88671875" customWidth="1"/>
    <col min="3" max="3" width="16.21875" customWidth="1"/>
    <col min="4" max="4" width="22.5546875" customWidth="1"/>
    <col min="10" max="10" width="26.6640625" customWidth="1"/>
  </cols>
  <sheetData>
    <row r="1" spans="1:5" ht="35.1" customHeight="1" x14ac:dyDescent="0.25">
      <c r="A1" s="2" t="s">
        <v>0</v>
      </c>
      <c r="B1" s="3">
        <v>24804</v>
      </c>
      <c r="C1" s="1" t="s">
        <v>1</v>
      </c>
      <c r="D1" t="s">
        <v>30</v>
      </c>
    </row>
    <row r="2" spans="1:5" ht="35.1" customHeight="1" x14ac:dyDescent="0.25">
      <c r="A2" s="2" t="s">
        <v>2</v>
      </c>
      <c r="B2" s="3">
        <v>200569</v>
      </c>
      <c r="C2" s="1"/>
      <c r="D2" s="5" t="s">
        <v>30</v>
      </c>
    </row>
    <row r="3" spans="1:5" ht="35.1" customHeight="1" x14ac:dyDescent="0.25">
      <c r="A3" s="2" t="s">
        <v>3</v>
      </c>
      <c r="B3" s="3">
        <v>406.4</v>
      </c>
      <c r="C3" t="s">
        <v>4</v>
      </c>
    </row>
    <row r="4" spans="1:5" ht="35.1" customHeight="1" x14ac:dyDescent="0.25">
      <c r="A4" s="2" t="s">
        <v>5</v>
      </c>
      <c r="B4" s="3">
        <v>228.6</v>
      </c>
      <c r="C4" t="s">
        <v>4</v>
      </c>
    </row>
    <row r="5" spans="1:5" ht="35.1" customHeight="1" x14ac:dyDescent="0.25">
      <c r="A5" s="2" t="s">
        <v>6</v>
      </c>
      <c r="B5">
        <f>B2/B1</f>
        <v>8.0861554587969682</v>
      </c>
      <c r="C5" t="s">
        <v>7</v>
      </c>
    </row>
    <row r="6" spans="1:5" ht="35.1" customHeight="1" x14ac:dyDescent="0.25">
      <c r="A6" s="2" t="s">
        <v>8</v>
      </c>
      <c r="B6" s="3">
        <v>1136</v>
      </c>
      <c r="C6" t="s">
        <v>9</v>
      </c>
    </row>
    <row r="7" spans="1:5" ht="35.1" customHeight="1" x14ac:dyDescent="0.25">
      <c r="A7" s="2" t="s">
        <v>10</v>
      </c>
      <c r="B7" s="3">
        <v>1136</v>
      </c>
      <c r="C7" t="s">
        <v>9</v>
      </c>
    </row>
    <row r="8" spans="1:5" ht="35.1" customHeight="1" x14ac:dyDescent="0.25">
      <c r="A8" s="2" t="s">
        <v>11</v>
      </c>
      <c r="B8">
        <f>B4/(B5*B6)</f>
        <v>2.4886040763324117E-2</v>
      </c>
    </row>
    <row r="9" spans="1:5" ht="35.1" customHeight="1" x14ac:dyDescent="0.25">
      <c r="A9" s="2" t="s">
        <v>12</v>
      </c>
      <c r="B9">
        <f>((B5-1)*B7)/(B5*B6)</f>
        <v>0.87633183592678832</v>
      </c>
    </row>
    <row r="10" spans="1:5" ht="35.1" customHeight="1" x14ac:dyDescent="0.25">
      <c r="A10" s="2" t="s">
        <v>13</v>
      </c>
      <c r="B10">
        <f>(B4*B3^3)/12</f>
        <v>1278662939.4431999</v>
      </c>
      <c r="C10" t="s">
        <v>14</v>
      </c>
      <c r="D10" s="4">
        <f>B10*10^-12</f>
        <v>1.2786629394432E-3</v>
      </c>
      <c r="E10" s="4" t="s">
        <v>15</v>
      </c>
    </row>
    <row r="11" spans="1:5" ht="35.1" customHeight="1" x14ac:dyDescent="0.25">
      <c r="A11" s="2" t="s">
        <v>16</v>
      </c>
      <c r="B11" s="3">
        <v>377.77499999999998</v>
      </c>
      <c r="C11" t="s">
        <v>4</v>
      </c>
    </row>
    <row r="12" spans="1:5" ht="35.1" customHeight="1" x14ac:dyDescent="0.25">
      <c r="A12" s="2" t="s">
        <v>17</v>
      </c>
      <c r="B12" s="3">
        <v>44.424999999999997</v>
      </c>
      <c r="C12" t="s">
        <v>4</v>
      </c>
    </row>
    <row r="13" spans="1:5" ht="35.1" customHeight="1" x14ac:dyDescent="0.25">
      <c r="A13" s="2"/>
    </row>
    <row r="14" spans="1:5" ht="35.1" customHeight="1" x14ac:dyDescent="0.25">
      <c r="A14" s="2" t="s">
        <v>18</v>
      </c>
      <c r="B14">
        <f>(SQRT(2*B11*B8*(1+B9*B12/B11)+(1+B9)^2)-(1+B9))/B8</f>
        <v>122.52686533407969</v>
      </c>
      <c r="C14" t="s">
        <v>4</v>
      </c>
    </row>
    <row r="15" spans="1:5" ht="35.1" customHeight="1" x14ac:dyDescent="0.25">
      <c r="A15" s="2" t="s">
        <v>19</v>
      </c>
      <c r="B15">
        <f>(B4*B14^3)/3+B5*B6*(B11-B14)^2+(B5-1)*B7*(B14-B12)^2</f>
        <v>787745840.87295139</v>
      </c>
      <c r="C15" t="s">
        <v>14</v>
      </c>
      <c r="D15" s="4">
        <f>B15*10^-12</f>
        <v>7.8774584087295142E-4</v>
      </c>
      <c r="E15" s="4" t="s">
        <v>15</v>
      </c>
    </row>
    <row r="16" spans="1:5" ht="35.1" customHeight="1" x14ac:dyDescent="0.25">
      <c r="A16" t="s">
        <v>20</v>
      </c>
      <c r="B16">
        <f>B4*B3</f>
        <v>92903.039999999994</v>
      </c>
      <c r="C16" t="s">
        <v>9</v>
      </c>
      <c r="D16" s="4">
        <f>B16*10^-6</f>
        <v>9.2903039999999992E-2</v>
      </c>
      <c r="E16" s="4" t="s">
        <v>21</v>
      </c>
    </row>
    <row r="19" spans="1:6" ht="35.1" customHeight="1" x14ac:dyDescent="0.25">
      <c r="A19" s="2" t="s">
        <v>22</v>
      </c>
      <c r="B19" s="3">
        <v>31</v>
      </c>
      <c r="C19" t="s">
        <v>23</v>
      </c>
      <c r="D19" s="2" t="s">
        <v>24</v>
      </c>
      <c r="E19" s="5">
        <f>0.5*SQRT(B19)</f>
        <v>2.7838821814150108</v>
      </c>
      <c r="F19" t="s">
        <v>23</v>
      </c>
    </row>
    <row r="20" spans="1:6" ht="35.1" customHeight="1" x14ac:dyDescent="0.25">
      <c r="A20" s="2" t="s">
        <v>25</v>
      </c>
      <c r="B20">
        <f>0.623*SQRT(B19)</f>
        <v>3.4687171980431035</v>
      </c>
      <c r="C20" t="s">
        <v>23</v>
      </c>
      <c r="D20" s="2" t="s">
        <v>25</v>
      </c>
      <c r="E20">
        <f>0.623*SQRT(E19)</f>
        <v>1.0394736202474917</v>
      </c>
      <c r="F20" t="s">
        <v>23</v>
      </c>
    </row>
    <row r="21" spans="1:6" ht="35.1" customHeight="1" x14ac:dyDescent="0.25">
      <c r="A21" s="2" t="s">
        <v>26</v>
      </c>
      <c r="B21">
        <f>B3/2</f>
        <v>203.2</v>
      </c>
      <c r="C21" t="s">
        <v>4</v>
      </c>
      <c r="D21" s="2" t="s">
        <v>26</v>
      </c>
      <c r="E21">
        <f>B3/2</f>
        <v>203.2</v>
      </c>
      <c r="F21" t="s">
        <v>4</v>
      </c>
    </row>
    <row r="22" spans="1:6" ht="35.1" customHeight="1" x14ac:dyDescent="0.25">
      <c r="A22" s="2" t="s">
        <v>27</v>
      </c>
      <c r="B22" s="4">
        <f>(B20*1000*D10)/(B21*10^-3)</f>
        <v>21.827362837337475</v>
      </c>
      <c r="C22" s="4" t="s">
        <v>28</v>
      </c>
      <c r="D22" s="2" t="s">
        <v>29</v>
      </c>
      <c r="E22" s="4">
        <f>-(E20*1000*D10)/(E21*10^-3)</f>
        <v>-6.5410255646620188</v>
      </c>
      <c r="F22" s="4" t="s">
        <v>28</v>
      </c>
    </row>
    <row r="23" spans="1:6" ht="35.1" customHeight="1" x14ac:dyDescent="0.25">
      <c r="A23" s="2"/>
    </row>
    <row r="24" spans="1:6" ht="35.1" customHeight="1" x14ac:dyDescent="0.25">
      <c r="A24" s="2"/>
    </row>
    <row r="25" spans="1:6" ht="35.1" customHeight="1" x14ac:dyDescent="0.25">
      <c r="A25" s="2"/>
    </row>
    <row r="26" spans="1:6" ht="35.1" customHeight="1" x14ac:dyDescent="0.25">
      <c r="A26" s="2"/>
    </row>
    <row r="27" spans="1:6" ht="35.1" customHeight="1" x14ac:dyDescent="0.25">
      <c r="A27" s="2"/>
    </row>
    <row r="28" spans="1:6" ht="35.1" customHeight="1" x14ac:dyDescent="0.25">
      <c r="A28" s="2"/>
    </row>
    <row r="29" spans="1:6" ht="35.1" customHeight="1" x14ac:dyDescent="0.25">
      <c r="A29" s="2"/>
    </row>
    <row r="30" spans="1:6" ht="35.1" customHeight="1" x14ac:dyDescent="0.25">
      <c r="A30" s="2"/>
    </row>
    <row r="31" spans="1:6" ht="35.1" customHeight="1" x14ac:dyDescent="0.25">
      <c r="A31" s="2"/>
    </row>
    <row r="32" spans="1:6" ht="35.1" customHeight="1" x14ac:dyDescent="0.25">
      <c r="A32" s="2"/>
    </row>
    <row r="33" spans="1:1" ht="35.1" customHeight="1" x14ac:dyDescent="0.25">
      <c r="A33" s="2"/>
    </row>
    <row r="1048574" ht="12.75" customHeight="1" x14ac:dyDescent="0.25"/>
    <row r="1048575" ht="12.75" customHeight="1" x14ac:dyDescent="0.25"/>
    <row r="1048576" ht="12.75" customHeight="1" x14ac:dyDescent="0.25"/>
  </sheetData>
  <mergeCells count="1">
    <mergeCell ref="C1:C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Deniz</cp:lastModifiedBy>
  <cp:revision>23</cp:revision>
  <dcterms:created xsi:type="dcterms:W3CDTF">2022-06-02T20:17:20Z</dcterms:created>
  <dcterms:modified xsi:type="dcterms:W3CDTF">2022-06-18T12:11:44Z</dcterms:modified>
  <dc:language>en-US</dc:language>
</cp:coreProperties>
</file>