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<sst xmlns="http://schemas.openxmlformats.org/spreadsheetml/2006/main" count="46" uniqueCount="30">
  <si>
    <t xml:space="preserve">Ec</t>
  </si>
  <si>
    <t xml:space="preserve">Units for Ec and Es should be the same, it doesn’t matter what since they are used to calculate n</t>
  </si>
  <si>
    <t xml:space="preserve">Es</t>
  </si>
  <si>
    <t xml:space="preserve">h (height)</t>
  </si>
  <si>
    <t xml:space="preserve">mm</t>
  </si>
  <si>
    <t xml:space="preserve">b (width)</t>
  </si>
  <si>
    <t xml:space="preserve">n </t>
  </si>
  <si>
    <t xml:space="preserve">unitless</t>
  </si>
  <si>
    <t xml:space="preserve">As (area of compression steel)</t>
  </si>
  <si>
    <t xml:space="preserve">mm^2</t>
  </si>
  <si>
    <t xml:space="preserve">As’ (area of tension steel)</t>
  </si>
  <si>
    <t xml:space="preserve">B</t>
  </si>
  <si>
    <t xml:space="preserve">r</t>
  </si>
  <si>
    <t xml:space="preserve">Ig (moment of inertia for gross concrete section about centroidal axis, neglecting reinforcement)</t>
  </si>
  <si>
    <t xml:space="preserve">mm^4</t>
  </si>
  <si>
    <t xml:space="preserve">m^4</t>
  </si>
  <si>
    <t xml:space="preserve">d (tension face to compression steel)</t>
  </si>
  <si>
    <t xml:space="preserve">d’ (tension face to tension steel)</t>
  </si>
  <si>
    <t xml:space="preserve">a (tension face to n.a.)</t>
  </si>
  <si>
    <t xml:space="preserve">Icr (Moment of inertia of cracked transformed section)</t>
  </si>
  <si>
    <t xml:space="preserve">Area</t>
  </si>
  <si>
    <t xml:space="preserve">m^2</t>
  </si>
  <si>
    <t xml:space="preserve">fc’ (specified compressive strength of concrete)</t>
  </si>
  <si>
    <t xml:space="preserve">MPa</t>
  </si>
  <si>
    <t xml:space="preserve">ft’ (specified tensile strength of concrete)</t>
  </si>
  <si>
    <t xml:space="preserve">fr (modulus of rupture of concrete)</t>
  </si>
  <si>
    <t xml:space="preserve">yt (distance from centroidal axis of gross section, neglecting reinforcement, to extreme fiber in tension)</t>
  </si>
  <si>
    <t xml:space="preserve">Mcr_pos</t>
  </si>
  <si>
    <t xml:space="preserve">KN-m</t>
  </si>
  <si>
    <t xml:space="preserve">Mcr_neg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</si>
</sst>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49320</xdr:colOff>
      <xdr:row>0</xdr:row>
      <xdr:rowOff>0</xdr:rowOff>
    </xdr:from>
    <xdr:to>
      <xdr:col>12</xdr:col>
      <xdr:colOff>153360</xdr:colOff>
      <xdr:row>15</xdr:row>
      <xdr:rowOff>57600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8565120" y="0"/>
          <a:ext cx="5246280" cy="6734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196920</xdr:colOff>
      <xdr:row>15</xdr:row>
      <xdr:rowOff>444240</xdr:rowOff>
    </xdr:from>
    <xdr:to>
      <xdr:col>9</xdr:col>
      <xdr:colOff>1226520</xdr:colOff>
      <xdr:row>27</xdr:row>
      <xdr:rowOff>46800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8712720" y="7121160"/>
          <a:ext cx="2660400" cy="4944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444600</xdr:colOff>
      <xdr:row>17</xdr:row>
      <xdr:rowOff>39600</xdr:rowOff>
    </xdr:from>
    <xdr:to>
      <xdr:col>15</xdr:col>
      <xdr:colOff>80280</xdr:colOff>
      <xdr:row>21</xdr:row>
      <xdr:rowOff>222480</xdr:rowOff>
    </xdr:to>
    <xdr:pic>
      <xdr:nvPicPr>
        <xdr:cNvPr id="2" name="Image 3" descr=""/>
        <xdr:cNvPicPr/>
      </xdr:nvPicPr>
      <xdr:blipFill>
        <a:blip r:embed="rId3"/>
        <a:stretch/>
      </xdr:blipFill>
      <xdr:spPr>
        <a:xfrm>
          <a:off x="12471840" y="7606800"/>
          <a:ext cx="3712320" cy="1963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B22" activeCellId="0" sqref="B22"/>
    </sheetView>
  </sheetViews>
  <sheetFormatPr defaultColWidth="11.5703125" defaultRowHeight="35.05" zeroHeight="false" outlineLevelRow="0" outlineLevelCol="0"/>
  <cols>
    <col collapsed="false" customWidth="true" hidden="false" outlineLevel="0" max="1" min="1" style="0" width="35.7"/>
    <col collapsed="false" customWidth="true" hidden="false" outlineLevel="0" max="3" min="3" style="0" width="16.26"/>
    <col collapsed="false" customWidth="true" hidden="false" outlineLevel="0" max="4" min="4" style="0" width="22.51"/>
    <col collapsed="false" customWidth="true" hidden="false" outlineLevel="0" max="10" min="10" style="0" width="26.66"/>
  </cols>
  <sheetData>
    <row r="1" customFormat="false" ht="35.05" hidden="false" customHeight="true" outlineLevel="0" collapsed="false">
      <c r="A1" s="1" t="s">
        <v>0</v>
      </c>
      <c r="B1" s="2" t="n">
        <v>2.71</v>
      </c>
      <c r="C1" s="3" t="s">
        <v>1</v>
      </c>
    </row>
    <row r="2" customFormat="false" ht="35.05" hidden="false" customHeight="true" outlineLevel="0" collapsed="false">
      <c r="A2" s="1" t="s">
        <v>2</v>
      </c>
      <c r="B2" s="2" t="n">
        <v>19.8</v>
      </c>
      <c r="C2" s="3"/>
    </row>
    <row r="3" customFormat="false" ht="35.05" hidden="false" customHeight="true" outlineLevel="0" collapsed="false">
      <c r="A3" s="1" t="s">
        <v>3</v>
      </c>
      <c r="B3" s="2" t="n">
        <v>304.8</v>
      </c>
      <c r="C3" s="0" t="s">
        <v>4</v>
      </c>
    </row>
    <row r="4" customFormat="false" ht="35.05" hidden="false" customHeight="true" outlineLevel="0" collapsed="false">
      <c r="A4" s="1" t="s">
        <v>5</v>
      </c>
      <c r="B4" s="2" t="n">
        <v>152.4</v>
      </c>
      <c r="C4" s="0" t="s">
        <v>4</v>
      </c>
    </row>
    <row r="5" customFormat="false" ht="35.05" hidden="false" customHeight="true" outlineLevel="0" collapsed="false">
      <c r="A5" s="1" t="s">
        <v>6</v>
      </c>
      <c r="B5" s="0" t="n">
        <f aca="false">B2/B1</f>
        <v>7.30627306273063</v>
      </c>
      <c r="C5" s="0" t="s">
        <v>7</v>
      </c>
    </row>
    <row r="6" customFormat="false" ht="35.05" hidden="false" customHeight="true" outlineLevel="0" collapsed="false">
      <c r="A6" s="1" t="s">
        <v>8</v>
      </c>
      <c r="B6" s="2" t="n">
        <v>257.290824</v>
      </c>
      <c r="C6" s="0" t="s">
        <v>9</v>
      </c>
    </row>
    <row r="7" customFormat="false" ht="35.05" hidden="false" customHeight="true" outlineLevel="0" collapsed="false">
      <c r="A7" s="1" t="s">
        <v>10</v>
      </c>
      <c r="B7" s="2" t="n">
        <v>0</v>
      </c>
      <c r="C7" s="0" t="s">
        <v>9</v>
      </c>
    </row>
    <row r="8" customFormat="false" ht="35.05" hidden="false" customHeight="true" outlineLevel="0" collapsed="false">
      <c r="A8" s="1" t="s">
        <v>11</v>
      </c>
      <c r="B8" s="0" t="n">
        <f aca="false">B4/(B5*B6)</f>
        <v>0.0810708580838774</v>
      </c>
    </row>
    <row r="9" customFormat="false" ht="35.05" hidden="false" customHeight="true" outlineLevel="0" collapsed="false">
      <c r="A9" s="1" t="s">
        <v>12</v>
      </c>
      <c r="B9" s="0" t="n">
        <f aca="false">((B5-1)*B7)/(B5*B6)</f>
        <v>0</v>
      </c>
    </row>
    <row r="10" customFormat="false" ht="35.05" hidden="false" customHeight="true" outlineLevel="0" collapsed="false">
      <c r="A10" s="1" t="s">
        <v>13</v>
      </c>
      <c r="B10" s="0" t="n">
        <f aca="false">(B4*B3^3)/12</f>
        <v>359623951.7184</v>
      </c>
      <c r="C10" s="0" t="s">
        <v>14</v>
      </c>
      <c r="D10" s="4" t="n">
        <f aca="false">B10*10^-12</f>
        <v>0.0003596239517184</v>
      </c>
      <c r="E10" s="4" t="s">
        <v>15</v>
      </c>
    </row>
    <row r="11" customFormat="false" ht="35.05" hidden="false" customHeight="true" outlineLevel="0" collapsed="false">
      <c r="A11" s="1" t="s">
        <v>16</v>
      </c>
      <c r="B11" s="2" t="n">
        <v>272.3</v>
      </c>
      <c r="C11" s="0" t="s">
        <v>4</v>
      </c>
    </row>
    <row r="12" customFormat="false" ht="35.05" hidden="false" customHeight="true" outlineLevel="0" collapsed="false">
      <c r="A12" s="1" t="s">
        <v>17</v>
      </c>
      <c r="B12" s="2" t="n">
        <v>0</v>
      </c>
      <c r="C12" s="0" t="s">
        <v>4</v>
      </c>
    </row>
    <row r="13" customFormat="false" ht="35.05" hidden="false" customHeight="true" outlineLevel="0" collapsed="false">
      <c r="A13" s="1"/>
    </row>
    <row r="14" customFormat="false" ht="35.05" hidden="false" customHeight="true" outlineLevel="0" collapsed="false">
      <c r="A14" s="1" t="s">
        <v>18</v>
      </c>
      <c r="B14" s="0" t="n">
        <f aca="false">(SQRT(2*B11*B8*(1+B9*B12/B11)+(1+B9)^2)-(1+B9))/B8</f>
        <v>70.5489445193223</v>
      </c>
      <c r="C14" s="0" t="s">
        <v>4</v>
      </c>
    </row>
    <row r="15" customFormat="false" ht="35.05" hidden="false" customHeight="true" outlineLevel="0" collapsed="false">
      <c r="A15" s="1" t="s">
        <v>19</v>
      </c>
      <c r="B15" s="0" t="n">
        <f aca="false">(B4*B14^3)/3+B5*B6*(B11-B14)^2+(B5-1)*B7*(B14-B12)^2</f>
        <v>94353477.0874755</v>
      </c>
      <c r="C15" s="0" t="s">
        <v>14</v>
      </c>
      <c r="D15" s="4" t="n">
        <f aca="false">B15*10^-12</f>
        <v>9.43534770874755E-005</v>
      </c>
      <c r="E15" s="4" t="s">
        <v>15</v>
      </c>
    </row>
    <row r="16" customFormat="false" ht="35.05" hidden="false" customHeight="true" outlineLevel="0" collapsed="false">
      <c r="A16" s="0" t="s">
        <v>20</v>
      </c>
      <c r="B16" s="0" t="n">
        <f aca="false">B4*B3</f>
        <v>46451.52</v>
      </c>
      <c r="C16" s="0" t="s">
        <v>9</v>
      </c>
      <c r="D16" s="4" t="n">
        <f aca="false">B16*10^-6</f>
        <v>0.04645152</v>
      </c>
      <c r="E16" s="4" t="s">
        <v>21</v>
      </c>
    </row>
    <row r="19" customFormat="false" ht="35.05" hidden="false" customHeight="true" outlineLevel="0" collapsed="false">
      <c r="A19" s="1" t="s">
        <v>22</v>
      </c>
      <c r="B19" s="2" t="n">
        <v>31.6754795</v>
      </c>
      <c r="C19" s="0" t="s">
        <v>23</v>
      </c>
      <c r="D19" s="1" t="s">
        <v>24</v>
      </c>
      <c r="E19" s="5" t="n">
        <f aca="false">0.5*SQRT(B19)</f>
        <v>2.81404866251456</v>
      </c>
      <c r="F19" s="0" t="s">
        <v>23</v>
      </c>
    </row>
    <row r="20" customFormat="false" ht="35.05" hidden="false" customHeight="true" outlineLevel="0" collapsed="false">
      <c r="A20" s="1" t="s">
        <v>25</v>
      </c>
      <c r="B20" s="0" t="n">
        <f aca="false">0.623*SQRT(B19)</f>
        <v>3.50630463349315</v>
      </c>
      <c r="C20" s="0" t="s">
        <v>23</v>
      </c>
      <c r="D20" s="1" t="s">
        <v>25</v>
      </c>
      <c r="E20" s="0" t="n">
        <f aca="false">0.623*SQRT(E19)</f>
        <v>1.0450903756772</v>
      </c>
      <c r="F20" s="0" t="s">
        <v>23</v>
      </c>
    </row>
    <row r="21" customFormat="false" ht="35.05" hidden="false" customHeight="true" outlineLevel="0" collapsed="false">
      <c r="A21" s="1" t="s">
        <v>26</v>
      </c>
      <c r="B21" s="0" t="n">
        <f aca="false">B3/2</f>
        <v>152.4</v>
      </c>
      <c r="C21" s="0" t="s">
        <v>4</v>
      </c>
      <c r="D21" s="1" t="s">
        <v>26</v>
      </c>
      <c r="E21" s="0" t="n">
        <f aca="false">B3/2</f>
        <v>152.4</v>
      </c>
      <c r="F21" s="0" t="s">
        <v>4</v>
      </c>
    </row>
    <row r="22" customFormat="false" ht="35.05" hidden="false" customHeight="true" outlineLevel="0" collapsed="false">
      <c r="A22" s="1" t="s">
        <v>27</v>
      </c>
      <c r="B22" s="4" t="n">
        <f aca="false">(B20*1000*D10)/(B21*10^-3)</f>
        <v>8.27395753428701</v>
      </c>
      <c r="C22" s="4" t="s">
        <v>28</v>
      </c>
      <c r="D22" s="1" t="s">
        <v>29</v>
      </c>
      <c r="E22" s="4" t="n">
        <f aca="false">-(E20*1000*D10)/(E21*10^-3)</f>
        <v>-2.46613865356891</v>
      </c>
      <c r="F22" s="4" t="s">
        <v>28</v>
      </c>
    </row>
    <row r="23" customFormat="false" ht="35.05" hidden="false" customHeight="true" outlineLevel="0" collapsed="false">
      <c r="A23" s="1"/>
    </row>
    <row r="24" customFormat="false" ht="35.05" hidden="false" customHeight="true" outlineLevel="0" collapsed="false">
      <c r="A24" s="1"/>
    </row>
    <row r="25" customFormat="false" ht="35.05" hidden="false" customHeight="true" outlineLevel="0" collapsed="false">
      <c r="A25" s="1"/>
    </row>
    <row r="26" customFormat="false" ht="35.05" hidden="false" customHeight="true" outlineLevel="0" collapsed="false">
      <c r="A26" s="1"/>
    </row>
    <row r="27" customFormat="false" ht="35.05" hidden="false" customHeight="true" outlineLevel="0" collapsed="false">
      <c r="A27" s="1"/>
    </row>
    <row r="28" customFormat="false" ht="35.05" hidden="false" customHeight="true" outlineLevel="0" collapsed="false">
      <c r="A28" s="1"/>
    </row>
    <row r="29" customFormat="false" ht="35.05" hidden="false" customHeight="true" outlineLevel="0" collapsed="false">
      <c r="A29" s="1"/>
    </row>
    <row r="30" customFormat="false" ht="35.05" hidden="false" customHeight="true" outlineLevel="0" collapsed="false">
      <c r="A30" s="1"/>
    </row>
    <row r="31" customFormat="false" ht="35.05" hidden="false" customHeight="true" outlineLevel="0" collapsed="false">
      <c r="A31" s="1"/>
    </row>
    <row r="32" customFormat="false" ht="35.05" hidden="false" customHeight="true" outlineLevel="0" collapsed="false">
      <c r="A32" s="1"/>
    </row>
    <row r="33" customFormat="false" ht="35.05" hidden="false" customHeight="true" outlineLevel="0" collapsed="false">
      <c r="A33" s="1"/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">
    <mergeCell ref="C1:C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2022-06-02T20:17:20Z</dcterms:created>
  <dc:creator/>
  <dc:description/>
  <dc:language>en-US</dc:language>
  <cp:lastModifiedBy/>
  <dcterms:modified xsi:type="dcterms:W3CDTF">2022-06-07T20:06:49Z</dcterms:modified>
  <cp:revision>23</cp:revision>
  <dc:subject/>
  <dc:title/>
</cp:coreProperties>
</file>