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-WIN10\Documents\GitHub\BCE\Fourth Semester\static and probability\lab2\"/>
    </mc:Choice>
  </mc:AlternateContent>
  <xr:revisionPtr revIDLastSave="0" documentId="13_ncr:1_{0BFCAF36-D4D5-4DE3-8864-2D87848BD545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3" l="1"/>
  <c r="I24" i="3"/>
  <c r="I22" i="3"/>
  <c r="G22" i="2"/>
  <c r="K22" i="3"/>
  <c r="K25" i="3"/>
  <c r="K24" i="3"/>
  <c r="L21" i="3"/>
  <c r="L20" i="3"/>
  <c r="G19" i="3"/>
  <c r="G20" i="3" s="1"/>
  <c r="G21" i="3" s="1"/>
  <c r="G22" i="3" s="1"/>
  <c r="G23" i="3" s="1"/>
  <c r="G24" i="3" s="1"/>
  <c r="G25" i="3" s="1"/>
  <c r="G26" i="3" s="1"/>
  <c r="F20" i="3"/>
  <c r="F21" i="3"/>
  <c r="F22" i="3"/>
  <c r="F23" i="3"/>
  <c r="F24" i="3"/>
  <c r="F25" i="3"/>
  <c r="F26" i="3"/>
  <c r="F19" i="3"/>
  <c r="E19" i="3"/>
  <c r="G25" i="2"/>
  <c r="G24" i="2"/>
  <c r="G21" i="2"/>
  <c r="G20" i="2"/>
  <c r="C19" i="2"/>
  <c r="C20" i="2" s="1"/>
  <c r="C21" i="2" s="1"/>
  <c r="C22" i="2" s="1"/>
  <c r="C23" i="2" s="1"/>
  <c r="C24" i="2" s="1"/>
  <c r="C25" i="2" s="1"/>
  <c r="C26" i="2" s="1"/>
  <c r="G19" i="2" s="1"/>
  <c r="C27" i="1"/>
  <c r="C30" i="1" s="1"/>
  <c r="C26" i="1"/>
  <c r="C25" i="1"/>
  <c r="C29" i="1" s="1"/>
  <c r="C24" i="1"/>
  <c r="C23" i="1"/>
  <c r="C22" i="1"/>
  <c r="C21" i="1"/>
  <c r="C28" i="1" s="1"/>
  <c r="C20" i="1"/>
  <c r="C19" i="1"/>
  <c r="G29" i="2" l="1"/>
  <c r="G26" i="2"/>
  <c r="E22" i="2"/>
  <c r="L28" i="3"/>
  <c r="L24" i="3"/>
  <c r="L25" i="3"/>
  <c r="L22" i="3"/>
  <c r="E24" i="3"/>
  <c r="E21" i="3"/>
  <c r="E25" i="3"/>
  <c r="L23" i="3"/>
  <c r="E23" i="3"/>
  <c r="E20" i="3"/>
  <c r="E22" i="3"/>
  <c r="E26" i="3"/>
  <c r="G28" i="2"/>
  <c r="E24" i="2"/>
  <c r="G27" i="2" a="1"/>
  <c r="G27" i="2" s="1"/>
  <c r="G30" i="2" s="1"/>
  <c r="E25" i="2"/>
  <c r="G23" i="2"/>
  <c r="L29" i="3" l="1"/>
  <c r="L26" i="3"/>
  <c r="L19" i="3"/>
  <c r="L27" i="3" s="1" a="1"/>
  <c r="L27" i="3" s="1"/>
  <c r="L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<sst xmlns="http://schemas.openxmlformats.org/spreadsheetml/2006/main" count="84" uniqueCount="54">
  <si>
    <t>marks(x)</t>
  </si>
  <si>
    <t>Measures</t>
  </si>
  <si>
    <t>Value</t>
  </si>
  <si>
    <t>Formula</t>
  </si>
  <si>
    <t>AM</t>
  </si>
  <si>
    <t>Q1</t>
  </si>
  <si>
    <t>Q3</t>
  </si>
  <si>
    <t>QD</t>
  </si>
  <si>
    <t>S</t>
  </si>
  <si>
    <t>L</t>
  </si>
  <si>
    <t xml:space="preserve"> =AVERAGE(A2:A11)</t>
  </si>
  <si>
    <t xml:space="preserve"> =MIN(A2:A11)</t>
  </si>
  <si>
    <t xml:space="preserve"> =MAX(A2:A11)</t>
  </si>
  <si>
    <t xml:space="preserve"> =MEDIAN(A2:A11)</t>
  </si>
  <si>
    <t xml:space="preserve"> =MAX(A2:A11)-MIN(A2:A11)</t>
  </si>
  <si>
    <t xml:space="preserve"> =QUARTILE.INC(A2:A11,1)</t>
  </si>
  <si>
    <t xml:space="preserve"> =QUARTILE.INC(A2:A11,3)</t>
  </si>
  <si>
    <t xml:space="preserve"> =(C8-C7)/2</t>
  </si>
  <si>
    <t xml:space="preserve"> =STDEV.P(A2:A11)</t>
  </si>
  <si>
    <t xml:space="preserve"> =(C4 - C3)/(C4 + C3)</t>
  </si>
  <si>
    <t xml:space="preserve"> =(C8 - C7)/(C8 + C7)</t>
  </si>
  <si>
    <t xml:space="preserve"> =(C10 / A11) * 100</t>
  </si>
  <si>
    <t>Coefficient of Variation (CV)</t>
  </si>
  <si>
    <t>Coefficient of Quartile Deviation</t>
  </si>
  <si>
    <t>Coefficient of Range</t>
  </si>
  <si>
    <t>Standard Deviation (σ)</t>
  </si>
  <si>
    <t>Median</t>
  </si>
  <si>
    <t>Range</t>
  </si>
  <si>
    <t>X</t>
  </si>
  <si>
    <t>F</t>
  </si>
  <si>
    <t>Values</t>
  </si>
  <si>
    <t>CF</t>
  </si>
  <si>
    <t>Position</t>
  </si>
  <si>
    <t>WAGES</t>
  </si>
  <si>
    <t>LSB</t>
  </si>
  <si>
    <t>USB</t>
  </si>
  <si>
    <t>0-100</t>
  </si>
  <si>
    <t>100-200</t>
  </si>
  <si>
    <t>200-300</t>
  </si>
  <si>
    <t>300-400</t>
  </si>
  <si>
    <t>400-500</t>
  </si>
  <si>
    <t>500-600</t>
  </si>
  <si>
    <t>600-700</t>
  </si>
  <si>
    <t>700-800</t>
  </si>
  <si>
    <t>MID VALUE(X)</t>
  </si>
  <si>
    <t>H</t>
  </si>
  <si>
    <t>MEASURES</t>
  </si>
  <si>
    <t>POSITION</t>
  </si>
  <si>
    <t>FORMULA</t>
  </si>
  <si>
    <t>CLASS</t>
  </si>
  <si>
    <t>VALUE</t>
  </si>
  <si>
    <t xml:space="preserve"> =0.5*G26</t>
  </si>
  <si>
    <t xml:space="preserve"> =0.25*G26</t>
  </si>
  <si>
    <t xml:space="preserve"> =0.75*(G26)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</si>
</sst>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424"/>
      <name val="Consolas"/>
      <family val="3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workbookViewId="0">
      <selection sqref="A1:XFD11"/>
    </sheetView>
  </sheetViews>
  <sheetFormatPr defaultRowHeight="15" x14ac:dyDescent="0.25"/>
  <cols>
    <col min="2" max="2" width="30.5703125" bestFit="1" customWidth="1"/>
    <col min="3" max="3" width="12" bestFit="1" customWidth="1"/>
    <col min="4" max="4" width="26.7109375" bestFit="1" customWidth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8" spans="1:4" x14ac:dyDescent="0.25">
      <c r="A18" s="2" t="s">
        <v>0</v>
      </c>
      <c r="B18" s="2" t="s">
        <v>1</v>
      </c>
      <c r="C18" s="2" t="s">
        <v>2</v>
      </c>
      <c r="D18" s="2" t="s">
        <v>3</v>
      </c>
    </row>
    <row r="19" spans="1:4" x14ac:dyDescent="0.25">
      <c r="A19" s="1">
        <v>24</v>
      </c>
      <c r="B19" s="1" t="s">
        <v>4</v>
      </c>
      <c r="C19" s="1">
        <f>AVERAGE(A19:A28)</f>
        <v>25.8</v>
      </c>
      <c r="D19" s="1" t="s">
        <v>10</v>
      </c>
    </row>
    <row r="20" spans="1:4" x14ac:dyDescent="0.25">
      <c r="A20" s="1">
        <v>30</v>
      </c>
      <c r="B20" s="1" t="s">
        <v>8</v>
      </c>
      <c r="C20" s="1">
        <f>MIN(A19:A28)</f>
        <v>22</v>
      </c>
      <c r="D20" s="1" t="s">
        <v>11</v>
      </c>
    </row>
    <row r="21" spans="1:4" x14ac:dyDescent="0.25">
      <c r="A21" s="1">
        <v>28</v>
      </c>
      <c r="B21" s="1" t="s">
        <v>9</v>
      </c>
      <c r="C21" s="1">
        <f>MAX(A19:A28)</f>
        <v>30</v>
      </c>
      <c r="D21" s="1" t="s">
        <v>12</v>
      </c>
    </row>
    <row r="22" spans="1:4" x14ac:dyDescent="0.25">
      <c r="A22" s="1">
        <v>23</v>
      </c>
      <c r="B22" s="1" t="s">
        <v>26</v>
      </c>
      <c r="C22" s="1">
        <f>MEDIAN(A19:A28)</f>
        <v>25.5</v>
      </c>
      <c r="D22" s="1" t="s">
        <v>13</v>
      </c>
    </row>
    <row r="23" spans="1:4" x14ac:dyDescent="0.25">
      <c r="A23" s="1">
        <v>25</v>
      </c>
      <c r="B23" s="1" t="s">
        <v>27</v>
      </c>
      <c r="C23" s="1">
        <f>MAX(A19:A28)-MIN(A19:A28)</f>
        <v>8</v>
      </c>
      <c r="D23" s="1" t="s">
        <v>14</v>
      </c>
    </row>
    <row r="24" spans="1:4" x14ac:dyDescent="0.25">
      <c r="A24" s="1">
        <v>22</v>
      </c>
      <c r="B24" s="1" t="s">
        <v>5</v>
      </c>
      <c r="C24" s="1">
        <f>_xlfn.QUARTILE.INC(A19:A28,1)</f>
        <v>24.25</v>
      </c>
      <c r="D24" s="1" t="s">
        <v>15</v>
      </c>
    </row>
    <row r="25" spans="1:4" x14ac:dyDescent="0.25">
      <c r="A25" s="1">
        <v>26</v>
      </c>
      <c r="B25" s="1" t="s">
        <v>6</v>
      </c>
      <c r="C25" s="1">
        <f>_xlfn.QUARTILE.INC(A19:A28,3)</f>
        <v>27.75</v>
      </c>
      <c r="D25" s="1" t="s">
        <v>16</v>
      </c>
    </row>
    <row r="26" spans="1:4" x14ac:dyDescent="0.25">
      <c r="A26" s="1">
        <v>27</v>
      </c>
      <c r="B26" s="1" t="s">
        <v>7</v>
      </c>
      <c r="C26" s="1">
        <f>(C25-C24)/2</f>
        <v>1.75</v>
      </c>
      <c r="D26" s="1" t="s">
        <v>17</v>
      </c>
    </row>
    <row r="27" spans="1:4" x14ac:dyDescent="0.25">
      <c r="A27" s="1">
        <v>28</v>
      </c>
      <c r="B27" s="1" t="s">
        <v>25</v>
      </c>
      <c r="C27" s="1">
        <f>_xlfn.STDEV.P(A19:A28)</f>
        <v>2.3579652245103193</v>
      </c>
      <c r="D27" s="1" t="s">
        <v>18</v>
      </c>
    </row>
    <row r="28" spans="1:4" x14ac:dyDescent="0.25">
      <c r="A28" s="1">
        <v>25</v>
      </c>
      <c r="B28" s="1" t="s">
        <v>24</v>
      </c>
      <c r="C28" s="1">
        <f>(C21 - C20)/(C21 + C20)</f>
        <v>0.15384615384615385</v>
      </c>
      <c r="D28" s="1" t="s">
        <v>19</v>
      </c>
    </row>
    <row r="29" spans="1:4" x14ac:dyDescent="0.25">
      <c r="A29" s="1"/>
      <c r="B29" s="1" t="s">
        <v>23</v>
      </c>
      <c r="C29" s="1">
        <f>(C25 - C24)/(C25 + C24)</f>
        <v>6.7307692307692304E-2</v>
      </c>
      <c r="D29" s="1" t="s">
        <v>20</v>
      </c>
    </row>
    <row r="30" spans="1:4" x14ac:dyDescent="0.25">
      <c r="A30" s="1"/>
      <c r="B30" s="1" t="s">
        <v>22</v>
      </c>
      <c r="C30" s="1">
        <f>(C27 / C19) * 100</f>
        <v>9.1394000950012373</v>
      </c>
      <c r="D30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8658-1FBE-485F-8D57-FB9B16B5D2EC}">
  <dimension ref="A18:H30"/>
  <sheetViews>
    <sheetView showGridLines="0" topLeftCell="A10" workbookViewId="0">
      <selection activeCell="D13" sqref="D13"/>
    </sheetView>
  </sheetViews>
  <sheetFormatPr defaultRowHeight="15" x14ac:dyDescent="0.25"/>
  <cols>
    <col min="4" max="4" width="30.5703125" bestFit="1" customWidth="1"/>
    <col min="5" max="5" width="8.28515625" bestFit="1" customWidth="1"/>
    <col min="6" max="6" width="8.28515625" customWidth="1"/>
  </cols>
  <sheetData>
    <row r="18" spans="1:8" x14ac:dyDescent="0.25">
      <c r="A18" s="2" t="s">
        <v>28</v>
      </c>
      <c r="B18" s="2" t="s">
        <v>29</v>
      </c>
      <c r="C18" s="2" t="s">
        <v>31</v>
      </c>
      <c r="D18" s="2" t="s">
        <v>1</v>
      </c>
      <c r="E18" s="2" t="s">
        <v>32</v>
      </c>
      <c r="F18" s="2" t="s">
        <v>3</v>
      </c>
      <c r="G18" s="2" t="s">
        <v>30</v>
      </c>
      <c r="H18" s="2" t="s">
        <v>3</v>
      </c>
    </row>
    <row r="19" spans="1:8" x14ac:dyDescent="0.25">
      <c r="A19" s="1">
        <v>5</v>
      </c>
      <c r="B19" s="1">
        <v>5</v>
      </c>
      <c r="C19" s="1">
        <f>B19</f>
        <v>5</v>
      </c>
      <c r="D19" s="1" t="s">
        <v>4</v>
      </c>
      <c r="E19" s="1"/>
      <c r="F19" s="1"/>
      <c r="G19" s="1">
        <f>SUMPRODUCT(A19:A26,B19:B26)/C26</f>
        <v>11.946015424164525</v>
      </c>
      <c r="H19" s="1"/>
    </row>
    <row r="20" spans="1:8" x14ac:dyDescent="0.25">
      <c r="A20" s="1">
        <v>7</v>
      </c>
      <c r="B20" s="1">
        <v>44</v>
      </c>
      <c r="C20" s="1">
        <f>C19+B20</f>
        <v>49</v>
      </c>
      <c r="D20" s="1" t="s">
        <v>8</v>
      </c>
      <c r="E20" s="1"/>
      <c r="F20" s="1"/>
      <c r="G20" s="1">
        <f>MIN(A19:A26)</f>
        <v>5</v>
      </c>
      <c r="H20" s="1"/>
    </row>
    <row r="21" spans="1:8" x14ac:dyDescent="0.25">
      <c r="A21" s="1">
        <v>9</v>
      </c>
      <c r="B21" s="1">
        <v>60</v>
      </c>
      <c r="C21" s="1">
        <f t="shared" ref="C21:C26" si="0">C20+B21</f>
        <v>109</v>
      </c>
      <c r="D21" s="1" t="s">
        <v>9</v>
      </c>
      <c r="E21" s="1"/>
      <c r="F21" s="1"/>
      <c r="G21" s="1">
        <f>MAX(A19:A26)</f>
        <v>19</v>
      </c>
      <c r="H21" s="1"/>
    </row>
    <row r="22" spans="1:8" x14ac:dyDescent="0.25">
      <c r="A22" s="1">
        <v>11</v>
      </c>
      <c r="B22" s="1">
        <v>75</v>
      </c>
      <c r="C22" s="1">
        <f t="shared" si="0"/>
        <v>184</v>
      </c>
      <c r="D22" s="1" t="s">
        <v>26</v>
      </c>
      <c r="E22" s="1">
        <f>0.5*(C26+1)</f>
        <v>195</v>
      </c>
      <c r="F22" s="1"/>
      <c r="G22" s="1">
        <f>A23</f>
        <v>13</v>
      </c>
      <c r="H22" s="1"/>
    </row>
    <row r="23" spans="1:8" x14ac:dyDescent="0.25">
      <c r="A23" s="1">
        <v>13</v>
      </c>
      <c r="B23" s="1">
        <v>95</v>
      </c>
      <c r="C23" s="1">
        <f t="shared" si="0"/>
        <v>279</v>
      </c>
      <c r="D23" s="1" t="s">
        <v>27</v>
      </c>
      <c r="E23" s="1"/>
      <c r="F23" s="1"/>
      <c r="G23" s="1">
        <f>G21-G20</f>
        <v>14</v>
      </c>
      <c r="H23" s="1"/>
    </row>
    <row r="24" spans="1:8" x14ac:dyDescent="0.25">
      <c r="A24" s="1">
        <v>15</v>
      </c>
      <c r="B24" s="1">
        <v>82</v>
      </c>
      <c r="C24" s="1">
        <f t="shared" si="0"/>
        <v>361</v>
      </c>
      <c r="D24" s="1" t="s">
        <v>5</v>
      </c>
      <c r="E24" s="3">
        <f>0.25*(C26+1)</f>
        <v>97.5</v>
      </c>
      <c r="F24" s="3"/>
      <c r="G24" s="1">
        <f>A21</f>
        <v>9</v>
      </c>
      <c r="H24" s="1"/>
    </row>
    <row r="25" spans="1:8" x14ac:dyDescent="0.25">
      <c r="A25" s="1">
        <v>17</v>
      </c>
      <c r="B25" s="1">
        <v>24</v>
      </c>
      <c r="C25" s="1">
        <f t="shared" si="0"/>
        <v>385</v>
      </c>
      <c r="D25" s="1" t="s">
        <v>6</v>
      </c>
      <c r="E25" s="1">
        <f>0.75*(C26+1)</f>
        <v>292.5</v>
      </c>
      <c r="F25" s="1"/>
      <c r="G25" s="1">
        <f>A24</f>
        <v>15</v>
      </c>
      <c r="H25" s="1"/>
    </row>
    <row r="26" spans="1:8" x14ac:dyDescent="0.25">
      <c r="A26" s="1">
        <v>19</v>
      </c>
      <c r="B26" s="1">
        <v>4</v>
      </c>
      <c r="C26" s="1">
        <f t="shared" si="0"/>
        <v>389</v>
      </c>
      <c r="D26" s="1" t="s">
        <v>7</v>
      </c>
      <c r="E26" s="1"/>
      <c r="F26" s="1"/>
      <c r="G26" s="1">
        <f>(G25-G24)/2</f>
        <v>3</v>
      </c>
      <c r="H26" s="1"/>
    </row>
    <row r="27" spans="1:8" x14ac:dyDescent="0.25">
      <c r="A27" s="1"/>
      <c r="B27" s="1"/>
      <c r="C27" s="1"/>
      <c r="D27" s="1" t="s">
        <v>25</v>
      </c>
      <c r="E27" s="1"/>
      <c r="F27" s="1"/>
      <c r="G27" s="1" cm="1">
        <f t="array" ref="G27">SQRT(SUMPRODUCT(B19:B26,A19:A26^2)/C26-G19^2)</f>
        <v>3.0369897506022898</v>
      </c>
      <c r="H27" s="1"/>
    </row>
    <row r="28" spans="1:8" x14ac:dyDescent="0.25">
      <c r="A28" s="1"/>
      <c r="B28" s="1"/>
      <c r="C28" s="1"/>
      <c r="D28" s="1" t="s">
        <v>24</v>
      </c>
      <c r="E28" s="1"/>
      <c r="F28" s="1"/>
      <c r="G28" s="1">
        <f>(G21-G20)/(G21+G20)</f>
        <v>0.58333333333333337</v>
      </c>
      <c r="H28" s="1"/>
    </row>
    <row r="29" spans="1:8" x14ac:dyDescent="0.25">
      <c r="A29" s="1"/>
      <c r="B29" s="1"/>
      <c r="C29" s="1"/>
      <c r="D29" s="1" t="s">
        <v>23</v>
      </c>
      <c r="E29" s="1"/>
      <c r="F29" s="1"/>
      <c r="G29" s="1">
        <f>(G25-G24)/(G25+G24)</f>
        <v>0.25</v>
      </c>
      <c r="H29" s="1"/>
    </row>
    <row r="30" spans="1:8" x14ac:dyDescent="0.25">
      <c r="A30" s="1"/>
      <c r="B30" s="1"/>
      <c r="C30" s="1"/>
      <c r="D30" s="1" t="s">
        <v>22</v>
      </c>
      <c r="E30" s="1"/>
      <c r="F30" s="1"/>
      <c r="G30" s="1">
        <f>(G27/G19)*100</f>
        <v>25.422617021396398</v>
      </c>
      <c r="H3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611A-29EC-4F9E-8209-C1A588D7A6B1}">
  <dimension ref="A18:M30"/>
  <sheetViews>
    <sheetView showGridLines="0" tabSelected="1" topLeftCell="A13" workbookViewId="0">
      <selection activeCell="I26" sqref="I26"/>
    </sheetView>
  </sheetViews>
  <sheetFormatPr defaultRowHeight="15" x14ac:dyDescent="0.25"/>
  <cols>
    <col min="5" max="5" width="13.42578125" bestFit="1" customWidth="1"/>
    <col min="8" max="8" width="30.5703125" bestFit="1" customWidth="1"/>
    <col min="10" max="10" width="11.7109375" bestFit="1" customWidth="1"/>
    <col min="11" max="11" width="7.7109375" bestFit="1" customWidth="1"/>
    <col min="12" max="12" width="12" bestFit="1" customWidth="1"/>
    <col min="13" max="13" width="10" bestFit="1" customWidth="1"/>
  </cols>
  <sheetData>
    <row r="18" spans="1:13" x14ac:dyDescent="0.25">
      <c r="A18" s="2" t="s">
        <v>33</v>
      </c>
      <c r="B18" s="2" t="s">
        <v>29</v>
      </c>
      <c r="C18" s="2" t="s">
        <v>34</v>
      </c>
      <c r="D18" s="2" t="s">
        <v>35</v>
      </c>
      <c r="E18" s="2" t="s">
        <v>44</v>
      </c>
      <c r="F18" s="2" t="s">
        <v>45</v>
      </c>
      <c r="G18" s="2" t="s">
        <v>31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48</v>
      </c>
    </row>
    <row r="19" spans="1:13" x14ac:dyDescent="0.25">
      <c r="A19" s="4" t="s">
        <v>36</v>
      </c>
      <c r="B19" s="4">
        <v>20</v>
      </c>
      <c r="C19" s="4">
        <v>0</v>
      </c>
      <c r="D19" s="4">
        <v>100</v>
      </c>
      <c r="E19" s="1">
        <f>(D19-C19)/2</f>
        <v>50</v>
      </c>
      <c r="F19" s="1">
        <f>D19-C19</f>
        <v>100</v>
      </c>
      <c r="G19" s="1">
        <f>B19</f>
        <v>20</v>
      </c>
      <c r="H19" s="1" t="s">
        <v>4</v>
      </c>
      <c r="I19" s="1"/>
      <c r="J19" s="1"/>
      <c r="K19" s="1"/>
      <c r="L19" s="1">
        <f>SUMPRODUCT(B19:B26,E19:E26)/G26</f>
        <v>384</v>
      </c>
      <c r="M19" s="1"/>
    </row>
    <row r="20" spans="1:13" x14ac:dyDescent="0.25">
      <c r="A20" s="4" t="s">
        <v>37</v>
      </c>
      <c r="B20" s="4">
        <v>45</v>
      </c>
      <c r="C20" s="4">
        <v>100</v>
      </c>
      <c r="D20" s="4">
        <v>200</v>
      </c>
      <c r="E20" s="1">
        <f>C20+E19</f>
        <v>150</v>
      </c>
      <c r="F20" s="1">
        <f t="shared" ref="F20:F26" si="0">D20-C20</f>
        <v>100</v>
      </c>
      <c r="G20" s="1">
        <f>G19+B20</f>
        <v>65</v>
      </c>
      <c r="H20" s="1" t="s">
        <v>8</v>
      </c>
      <c r="I20" s="1"/>
      <c r="J20" s="1"/>
      <c r="K20" s="1"/>
      <c r="L20" s="1">
        <f>MIN(C19:C26)</f>
        <v>0</v>
      </c>
      <c r="M20" s="1"/>
    </row>
    <row r="21" spans="1:13" x14ac:dyDescent="0.25">
      <c r="A21" s="4" t="s">
        <v>38</v>
      </c>
      <c r="B21" s="4">
        <v>85</v>
      </c>
      <c r="C21" s="4">
        <v>200</v>
      </c>
      <c r="D21" s="4">
        <v>300</v>
      </c>
      <c r="E21" s="1">
        <f>C21+E19</f>
        <v>250</v>
      </c>
      <c r="F21" s="1">
        <f t="shared" si="0"/>
        <v>100</v>
      </c>
      <c r="G21" s="1">
        <f t="shared" ref="G21:G26" si="1">G20+B21</f>
        <v>150</v>
      </c>
      <c r="H21" s="1" t="s">
        <v>9</v>
      </c>
      <c r="I21" s="1"/>
      <c r="J21" s="1"/>
      <c r="K21" s="1"/>
      <c r="L21" s="3">
        <f>MAX(D19:D26)</f>
        <v>800</v>
      </c>
      <c r="M21" s="1"/>
    </row>
    <row r="22" spans="1:13" x14ac:dyDescent="0.25">
      <c r="A22" s="4" t="s">
        <v>39</v>
      </c>
      <c r="B22" s="4">
        <v>160</v>
      </c>
      <c r="C22" s="4">
        <v>300</v>
      </c>
      <c r="D22" s="4">
        <v>400</v>
      </c>
      <c r="E22" s="1">
        <f>C22+E19</f>
        <v>350</v>
      </c>
      <c r="F22" s="1">
        <f t="shared" si="0"/>
        <v>100</v>
      </c>
      <c r="G22" s="1">
        <f t="shared" si="1"/>
        <v>310</v>
      </c>
      <c r="H22" s="1" t="s">
        <v>26</v>
      </c>
      <c r="I22" s="1">
        <f>0.5*G26</f>
        <v>250</v>
      </c>
      <c r="J22" s="1" t="s">
        <v>51</v>
      </c>
      <c r="K22" s="1" t="str">
        <f>A22</f>
        <v>300-400</v>
      </c>
      <c r="L22" s="1">
        <f>C22+F22*(I22-G21)/B22</f>
        <v>362.5</v>
      </c>
      <c r="M22" s="1"/>
    </row>
    <row r="23" spans="1:13" x14ac:dyDescent="0.25">
      <c r="A23" s="4" t="s">
        <v>40</v>
      </c>
      <c r="B23" s="4">
        <v>70</v>
      </c>
      <c r="C23" s="4">
        <v>400</v>
      </c>
      <c r="D23" s="4">
        <v>500</v>
      </c>
      <c r="E23" s="1">
        <f>C23+E19</f>
        <v>450</v>
      </c>
      <c r="F23" s="1">
        <f t="shared" si="0"/>
        <v>100</v>
      </c>
      <c r="G23" s="1">
        <f t="shared" si="1"/>
        <v>380</v>
      </c>
      <c r="H23" s="1" t="s">
        <v>27</v>
      </c>
      <c r="I23" s="1"/>
      <c r="J23" s="1"/>
      <c r="K23" s="1"/>
      <c r="L23" s="1">
        <f>L21-L20</f>
        <v>800</v>
      </c>
      <c r="M23" s="1"/>
    </row>
    <row r="24" spans="1:13" x14ac:dyDescent="0.25">
      <c r="A24" s="4" t="s">
        <v>41</v>
      </c>
      <c r="B24" s="4">
        <v>55</v>
      </c>
      <c r="C24" s="4">
        <v>500</v>
      </c>
      <c r="D24" s="4">
        <v>600</v>
      </c>
      <c r="E24" s="1">
        <f>C24+E19</f>
        <v>550</v>
      </c>
      <c r="F24" s="1">
        <f t="shared" si="0"/>
        <v>100</v>
      </c>
      <c r="G24" s="1">
        <f t="shared" si="1"/>
        <v>435</v>
      </c>
      <c r="H24" s="1" t="s">
        <v>5</v>
      </c>
      <c r="I24" s="1">
        <f>0.25*G26</f>
        <v>125</v>
      </c>
      <c r="J24" s="1" t="s">
        <v>52</v>
      </c>
      <c r="K24" s="1" t="str">
        <f>A21</f>
        <v>200-300</v>
      </c>
      <c r="L24" s="1">
        <f>C21+F21*(I24-G20)/B21</f>
        <v>270.58823529411768</v>
      </c>
      <c r="M24" s="1"/>
    </row>
    <row r="25" spans="1:13" x14ac:dyDescent="0.25">
      <c r="A25" s="4" t="s">
        <v>42</v>
      </c>
      <c r="B25" s="4">
        <v>35</v>
      </c>
      <c r="C25" s="4">
        <v>600</v>
      </c>
      <c r="D25" s="4">
        <v>700</v>
      </c>
      <c r="E25" s="1">
        <f>C25+E19</f>
        <v>650</v>
      </c>
      <c r="F25" s="1">
        <f t="shared" si="0"/>
        <v>100</v>
      </c>
      <c r="G25" s="1">
        <f t="shared" si="1"/>
        <v>470</v>
      </c>
      <c r="H25" s="1" t="s">
        <v>6</v>
      </c>
      <c r="I25" s="1">
        <f>0.75*(G26)</f>
        <v>375</v>
      </c>
      <c r="J25" s="1" t="s">
        <v>53</v>
      </c>
      <c r="K25" s="1" t="str">
        <f>A23</f>
        <v>400-500</v>
      </c>
      <c r="L25" s="1">
        <f>C23+F23*(I25-G22)/B23</f>
        <v>492.85714285714289</v>
      </c>
      <c r="M25" s="1"/>
    </row>
    <row r="26" spans="1:13" x14ac:dyDescent="0.25">
      <c r="A26" s="4" t="s">
        <v>43</v>
      </c>
      <c r="B26" s="4">
        <v>30</v>
      </c>
      <c r="C26" s="4">
        <v>700</v>
      </c>
      <c r="D26" s="4">
        <v>800</v>
      </c>
      <c r="E26" s="1">
        <f>C26+E19</f>
        <v>750</v>
      </c>
      <c r="F26" s="1">
        <f t="shared" si="0"/>
        <v>100</v>
      </c>
      <c r="G26" s="1">
        <f t="shared" si="1"/>
        <v>500</v>
      </c>
      <c r="H26" s="1" t="s">
        <v>7</v>
      </c>
      <c r="I26" s="1"/>
      <c r="J26" s="1"/>
      <c r="K26" s="1"/>
      <c r="L26" s="1">
        <f>(L25-L24)/2</f>
        <v>111.1344537815126</v>
      </c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 t="s">
        <v>25</v>
      </c>
      <c r="I27" s="1"/>
      <c r="J27" s="1"/>
      <c r="K27" s="1"/>
      <c r="L27" s="1" cm="1">
        <f t="array" ref="L27">SQRT(SUMPRODUCT(B19:B26,E19:E26^2)/G26-L19^2)</f>
        <v>171.5925406304132</v>
      </c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 t="s">
        <v>24</v>
      </c>
      <c r="I28" s="1"/>
      <c r="J28" s="1"/>
      <c r="K28" s="1"/>
      <c r="L28" s="1">
        <f>(L21-L20)/(L21+L20)</f>
        <v>1</v>
      </c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 t="s">
        <v>23</v>
      </c>
      <c r="I29" s="1"/>
      <c r="J29" s="1"/>
      <c r="K29" s="1"/>
      <c r="L29" s="1">
        <f>(L25-L24)/(L25+L24)</f>
        <v>0.29113924050632911</v>
      </c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 t="s">
        <v>22</v>
      </c>
      <c r="I30" s="1"/>
      <c r="J30" s="1"/>
      <c r="K30" s="1"/>
      <c r="L30" s="1">
        <f>(L27/L19)*100</f>
        <v>44.685557455836772</v>
      </c>
      <c r="M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ACER-WIN10</dc:creator>
  <cp:lastModifiedBy>Salim Shrestha</cp:lastModifiedBy>
  <dcterms:created xsi:type="dcterms:W3CDTF">2015-06-05T18:17:20Z</dcterms:created>
  <dcterms:modified xsi:type="dcterms:W3CDTF">2025-07-24T17:23:47Z</dcterms:modified>
</cp:coreProperties>
</file>