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vid Rios\DataClass\Excel_HW\Starter_Code\"/>
    </mc:Choice>
  </mc:AlternateContent>
  <xr:revisionPtr revIDLastSave="0" documentId="13_ncr:1_{B5FC4052-E23A-4BD9-9EA8-E6610275B85D}" xr6:coauthVersionLast="47" xr6:coauthVersionMax="47" xr10:uidLastSave="{00000000-0000-0000-0000-000000000000}"/>
  <bookViews>
    <workbookView xWindow="36960" yWindow="0" windowWidth="18075" windowHeight="14160" xr2:uid="{9C988584-E637-4BFC-A8AE-A6ABF3A24E99}"/>
  </bookViews>
  <sheets>
    <sheet name="Crowdfunding" sheetId="1" r:id="rId1"/>
    <sheet name="Outcome vs. Category" sheetId="5" r:id="rId2"/>
    <sheet name="Outcome vs. Sub-category" sheetId="6" r:id="rId3"/>
    <sheet name="Outcome vs. Month Created" sheetId="9" r:id="rId4"/>
    <sheet name="Outcomes Based on Goal" sheetId="11" r:id="rId5"/>
    <sheet name="Statistical Analysis" sheetId="12" r:id="rId6"/>
  </sheets>
  <definedNames>
    <definedName name="_xlnm._FilterDatabase" localSheetId="0" hidden="1">Crowdfunding!$A$1:$R$1001</definedName>
    <definedName name="_xlnm._FilterDatabase" localSheetId="4" hidden="1">'Outcomes Based on Goal'!$A$1:$I$13</definedName>
    <definedName name="_xlnm._FilterDatabase" localSheetId="5" hidden="1">'Statistical Analysis'!$A$1:$B$971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2" l="1"/>
  <c r="G13" i="12"/>
  <c r="G24" i="12"/>
  <c r="G25" i="12"/>
  <c r="G36" i="12"/>
  <c r="G37" i="12"/>
  <c r="G48" i="12"/>
  <c r="G49" i="12"/>
  <c r="G60" i="12"/>
  <c r="G61" i="12"/>
  <c r="G72" i="12"/>
  <c r="G73" i="12"/>
  <c r="G84" i="12"/>
  <c r="G85" i="12"/>
  <c r="G96" i="12"/>
  <c r="G97" i="12"/>
  <c r="G108" i="12"/>
  <c r="G109" i="12"/>
  <c r="G120" i="12"/>
  <c r="G121" i="12"/>
  <c r="G132" i="12"/>
  <c r="G133" i="12"/>
  <c r="G144" i="12"/>
  <c r="G145" i="12"/>
  <c r="G156" i="12"/>
  <c r="G157" i="12"/>
  <c r="G168" i="12"/>
  <c r="G169" i="12"/>
  <c r="G180" i="12"/>
  <c r="G181" i="12"/>
  <c r="G192" i="12"/>
  <c r="G193" i="12"/>
  <c r="G204" i="12"/>
  <c r="G205" i="12"/>
  <c r="G216" i="12"/>
  <c r="G217" i="12"/>
  <c r="G228" i="12"/>
  <c r="G229" i="12"/>
  <c r="G240" i="12"/>
  <c r="G241" i="12"/>
  <c r="G252" i="12"/>
  <c r="G253" i="12"/>
  <c r="G264" i="12"/>
  <c r="G265" i="12"/>
  <c r="G276" i="12"/>
  <c r="G277" i="12"/>
  <c r="G288" i="12"/>
  <c r="G289" i="12"/>
  <c r="G300" i="12"/>
  <c r="G301" i="12"/>
  <c r="G312" i="12"/>
  <c r="G313" i="12"/>
  <c r="G324" i="12"/>
  <c r="G325" i="12"/>
  <c r="G336" i="12"/>
  <c r="G337" i="12"/>
  <c r="G348" i="12"/>
  <c r="G349" i="12"/>
  <c r="G360" i="12"/>
  <c r="G361" i="12"/>
  <c r="C37" i="12"/>
  <c r="C48" i="12"/>
  <c r="C109" i="12"/>
  <c r="C120" i="12"/>
  <c r="C181" i="12"/>
  <c r="C192" i="12"/>
  <c r="C253" i="12"/>
  <c r="C264" i="12"/>
  <c r="C325" i="12"/>
  <c r="C336" i="12"/>
  <c r="C397" i="12"/>
  <c r="C408" i="12"/>
  <c r="C469" i="12"/>
  <c r="C480" i="12"/>
  <c r="C541" i="12"/>
  <c r="C552" i="12"/>
  <c r="M2" i="12"/>
  <c r="G3" i="12" s="1"/>
  <c r="M7" i="12"/>
  <c r="M6" i="12"/>
  <c r="M5" i="12"/>
  <c r="M4" i="12"/>
  <c r="M3" i="12"/>
  <c r="J7" i="12"/>
  <c r="J6" i="12"/>
  <c r="J5" i="12"/>
  <c r="J4" i="12"/>
  <c r="J3" i="12"/>
  <c r="J2" i="12"/>
  <c r="C3" i="12" s="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8" i="11"/>
  <c r="C11" i="11"/>
  <c r="C10" i="11"/>
  <c r="C9" i="11"/>
  <c r="C7" i="11"/>
  <c r="C6" i="11"/>
  <c r="C5" i="11"/>
  <c r="C4" i="11"/>
  <c r="C3" i="11"/>
  <c r="C2" i="11"/>
  <c r="B3" i="11"/>
  <c r="B4" i="11"/>
  <c r="B5" i="11"/>
  <c r="B6" i="11"/>
  <c r="B7" i="11"/>
  <c r="E7" i="11" s="1"/>
  <c r="B8" i="11"/>
  <c r="B9" i="11"/>
  <c r="B10" i="11"/>
  <c r="B11" i="11"/>
  <c r="B12" i="11"/>
  <c r="E12" i="11" s="1"/>
  <c r="B13" i="11"/>
  <c r="E13" i="11" s="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10" i="11" l="1"/>
  <c r="E8" i="11"/>
  <c r="G8" i="11" s="1"/>
  <c r="E6" i="11"/>
  <c r="C553" i="12"/>
  <c r="C481" i="12"/>
  <c r="C409" i="12"/>
  <c r="C337" i="12"/>
  <c r="C265" i="12"/>
  <c r="C193" i="12"/>
  <c r="C121" i="12"/>
  <c r="C49" i="12"/>
  <c r="G362" i="12"/>
  <c r="G350" i="12"/>
  <c r="G338" i="12"/>
  <c r="G326" i="12"/>
  <c r="G314" i="12"/>
  <c r="G302" i="12"/>
  <c r="G290" i="12"/>
  <c r="G278" i="12"/>
  <c r="G266" i="12"/>
  <c r="G254" i="12"/>
  <c r="G242" i="12"/>
  <c r="G230" i="12"/>
  <c r="G218" i="12"/>
  <c r="G206" i="12"/>
  <c r="G194" i="12"/>
  <c r="G182" i="12"/>
  <c r="G170" i="12"/>
  <c r="G158" i="12"/>
  <c r="G146" i="12"/>
  <c r="G134" i="12"/>
  <c r="G122" i="12"/>
  <c r="G110" i="12"/>
  <c r="G98" i="12"/>
  <c r="G86" i="12"/>
  <c r="G74" i="12"/>
  <c r="G62" i="12"/>
  <c r="G50" i="12"/>
  <c r="G38" i="12"/>
  <c r="G26" i="12"/>
  <c r="G14" i="12"/>
  <c r="C540" i="12"/>
  <c r="C468" i="12"/>
  <c r="C396" i="12"/>
  <c r="C324" i="12"/>
  <c r="C252" i="12"/>
  <c r="C180" i="12"/>
  <c r="C108" i="12"/>
  <c r="C36" i="12"/>
  <c r="G359" i="12"/>
  <c r="G347" i="12"/>
  <c r="G335" i="12"/>
  <c r="G323" i="12"/>
  <c r="G311" i="12"/>
  <c r="G299" i="12"/>
  <c r="G287" i="12"/>
  <c r="G275" i="12"/>
  <c r="G263" i="12"/>
  <c r="G251" i="12"/>
  <c r="G239" i="12"/>
  <c r="G227" i="12"/>
  <c r="G215" i="12"/>
  <c r="G203" i="12"/>
  <c r="G191" i="12"/>
  <c r="G179" i="12"/>
  <c r="G167" i="12"/>
  <c r="G155" i="12"/>
  <c r="G143" i="12"/>
  <c r="G131" i="12"/>
  <c r="G119" i="12"/>
  <c r="G107" i="12"/>
  <c r="G95" i="12"/>
  <c r="G83" i="12"/>
  <c r="G71" i="12"/>
  <c r="G59" i="12"/>
  <c r="G47" i="12"/>
  <c r="G35" i="12"/>
  <c r="G23" i="12"/>
  <c r="G11" i="12"/>
  <c r="C529" i="12"/>
  <c r="C457" i="12"/>
  <c r="C385" i="12"/>
  <c r="C313" i="12"/>
  <c r="C241" i="12"/>
  <c r="C169" i="12"/>
  <c r="C97" i="12"/>
  <c r="C25" i="12"/>
  <c r="G358" i="12"/>
  <c r="G346" i="12"/>
  <c r="G334" i="12"/>
  <c r="G322" i="12"/>
  <c r="G310" i="12"/>
  <c r="G298" i="12"/>
  <c r="G286" i="12"/>
  <c r="G274" i="12"/>
  <c r="G262" i="12"/>
  <c r="G250" i="12"/>
  <c r="G238" i="12"/>
  <c r="G226" i="12"/>
  <c r="G214" i="12"/>
  <c r="G202" i="12"/>
  <c r="G190" i="12"/>
  <c r="G178" i="12"/>
  <c r="G166" i="12"/>
  <c r="G154" i="12"/>
  <c r="G142" i="12"/>
  <c r="G130" i="12"/>
  <c r="G118" i="12"/>
  <c r="G106" i="12"/>
  <c r="G94" i="12"/>
  <c r="G82" i="12"/>
  <c r="G70" i="12"/>
  <c r="G58" i="12"/>
  <c r="G46" i="12"/>
  <c r="G34" i="12"/>
  <c r="G22" i="12"/>
  <c r="G10" i="12"/>
  <c r="C528" i="12"/>
  <c r="C456" i="12"/>
  <c r="C384" i="12"/>
  <c r="C312" i="12"/>
  <c r="C240" i="12"/>
  <c r="C168" i="12"/>
  <c r="C96" i="12"/>
  <c r="C24" i="12"/>
  <c r="G357" i="12"/>
  <c r="G345" i="12"/>
  <c r="G333" i="12"/>
  <c r="G321" i="12"/>
  <c r="G309" i="12"/>
  <c r="G297" i="12"/>
  <c r="G285" i="12"/>
  <c r="G273" i="12"/>
  <c r="G261" i="12"/>
  <c r="G249" i="12"/>
  <c r="G237" i="12"/>
  <c r="G225" i="12"/>
  <c r="G213" i="12"/>
  <c r="G201" i="12"/>
  <c r="G189" i="12"/>
  <c r="G177" i="12"/>
  <c r="G165" i="12"/>
  <c r="G153" i="12"/>
  <c r="G141" i="12"/>
  <c r="G129" i="12"/>
  <c r="G117" i="12"/>
  <c r="G105" i="12"/>
  <c r="G93" i="12"/>
  <c r="G81" i="12"/>
  <c r="G69" i="12"/>
  <c r="G57" i="12"/>
  <c r="G45" i="12"/>
  <c r="G33" i="12"/>
  <c r="G21" i="12"/>
  <c r="G9" i="12"/>
  <c r="C517" i="12"/>
  <c r="C445" i="12"/>
  <c r="C373" i="12"/>
  <c r="C301" i="12"/>
  <c r="C229" i="12"/>
  <c r="C157" i="12"/>
  <c r="C85" i="12"/>
  <c r="C13" i="12"/>
  <c r="G356" i="12"/>
  <c r="G344" i="12"/>
  <c r="G332" i="12"/>
  <c r="G320" i="12"/>
  <c r="G308" i="12"/>
  <c r="G296" i="12"/>
  <c r="G284" i="12"/>
  <c r="G272" i="12"/>
  <c r="G260" i="12"/>
  <c r="G248" i="12"/>
  <c r="G236" i="12"/>
  <c r="G224" i="12"/>
  <c r="G212" i="12"/>
  <c r="G200" i="12"/>
  <c r="G188" i="12"/>
  <c r="G176" i="12"/>
  <c r="G164" i="12"/>
  <c r="G152" i="12"/>
  <c r="G140" i="12"/>
  <c r="G128" i="12"/>
  <c r="G116" i="12"/>
  <c r="G104" i="12"/>
  <c r="G92" i="12"/>
  <c r="G80" i="12"/>
  <c r="G68" i="12"/>
  <c r="G56" i="12"/>
  <c r="G44" i="12"/>
  <c r="G32" i="12"/>
  <c r="G20" i="12"/>
  <c r="G8" i="12"/>
  <c r="C516" i="12"/>
  <c r="C444" i="12"/>
  <c r="C372" i="12"/>
  <c r="C300" i="12"/>
  <c r="C228" i="12"/>
  <c r="C156" i="12"/>
  <c r="C84" i="12"/>
  <c r="C12" i="12"/>
  <c r="G355" i="12"/>
  <c r="G343" i="12"/>
  <c r="G331" i="12"/>
  <c r="G319" i="12"/>
  <c r="G307" i="12"/>
  <c r="G295" i="12"/>
  <c r="G283" i="12"/>
  <c r="G271" i="12"/>
  <c r="G259" i="12"/>
  <c r="G247" i="12"/>
  <c r="G235" i="12"/>
  <c r="G223" i="12"/>
  <c r="G211" i="12"/>
  <c r="G199" i="12"/>
  <c r="G187" i="12"/>
  <c r="G175" i="12"/>
  <c r="G163" i="12"/>
  <c r="G151" i="12"/>
  <c r="G139" i="12"/>
  <c r="G127" i="12"/>
  <c r="G115" i="12"/>
  <c r="G103" i="12"/>
  <c r="G91" i="12"/>
  <c r="G79" i="12"/>
  <c r="G67" i="12"/>
  <c r="G55" i="12"/>
  <c r="G43" i="12"/>
  <c r="G31" i="12"/>
  <c r="G19" i="12"/>
  <c r="G7" i="12"/>
  <c r="C505" i="12"/>
  <c r="C433" i="12"/>
  <c r="C361" i="12"/>
  <c r="C289" i="12"/>
  <c r="C217" i="12"/>
  <c r="C145" i="12"/>
  <c r="C73" i="12"/>
  <c r="G2" i="12"/>
  <c r="G354" i="12"/>
  <c r="G342" i="12"/>
  <c r="G330" i="12"/>
  <c r="G318" i="12"/>
  <c r="G306" i="12"/>
  <c r="G294" i="12"/>
  <c r="G282" i="12"/>
  <c r="G270" i="12"/>
  <c r="G258" i="12"/>
  <c r="G246" i="12"/>
  <c r="G234" i="12"/>
  <c r="G222" i="12"/>
  <c r="G210" i="12"/>
  <c r="G198" i="12"/>
  <c r="G186" i="12"/>
  <c r="G174" i="12"/>
  <c r="G162" i="12"/>
  <c r="G150" i="12"/>
  <c r="G138" i="12"/>
  <c r="G126" i="12"/>
  <c r="G114" i="12"/>
  <c r="G102" i="12"/>
  <c r="G90" i="12"/>
  <c r="G78" i="12"/>
  <c r="G66" i="12"/>
  <c r="G54" i="12"/>
  <c r="G42" i="12"/>
  <c r="G30" i="12"/>
  <c r="G18" i="12"/>
  <c r="G6" i="12"/>
  <c r="C504" i="12"/>
  <c r="C432" i="12"/>
  <c r="C360" i="12"/>
  <c r="C288" i="12"/>
  <c r="C216" i="12"/>
  <c r="C144" i="12"/>
  <c r="C72" i="12"/>
  <c r="G365" i="12"/>
  <c r="G353" i="12"/>
  <c r="G341" i="12"/>
  <c r="G329" i="12"/>
  <c r="G317" i="12"/>
  <c r="G305" i="12"/>
  <c r="G293" i="12"/>
  <c r="G281" i="12"/>
  <c r="G269" i="12"/>
  <c r="G257" i="12"/>
  <c r="G245" i="12"/>
  <c r="G233" i="12"/>
  <c r="G221" i="12"/>
  <c r="G209" i="12"/>
  <c r="G197" i="12"/>
  <c r="G185" i="12"/>
  <c r="G173" i="12"/>
  <c r="G161" i="12"/>
  <c r="G149" i="12"/>
  <c r="G137" i="12"/>
  <c r="G125" i="12"/>
  <c r="G113" i="12"/>
  <c r="G101" i="12"/>
  <c r="G89" i="12"/>
  <c r="G77" i="12"/>
  <c r="G65" i="12"/>
  <c r="G53" i="12"/>
  <c r="G41" i="12"/>
  <c r="G29" i="12"/>
  <c r="G17" i="12"/>
  <c r="G5" i="12"/>
  <c r="C565" i="12"/>
  <c r="C493" i="12"/>
  <c r="C421" i="12"/>
  <c r="C349" i="12"/>
  <c r="C277" i="12"/>
  <c r="C205" i="12"/>
  <c r="C133" i="12"/>
  <c r="C61" i="12"/>
  <c r="G364" i="12"/>
  <c r="G352" i="12"/>
  <c r="G340" i="12"/>
  <c r="G328" i="12"/>
  <c r="G316" i="12"/>
  <c r="G304" i="12"/>
  <c r="G292" i="12"/>
  <c r="G280" i="12"/>
  <c r="G268" i="12"/>
  <c r="G256" i="12"/>
  <c r="G244" i="12"/>
  <c r="G232" i="12"/>
  <c r="G220" i="12"/>
  <c r="G208" i="12"/>
  <c r="G196" i="12"/>
  <c r="G184" i="12"/>
  <c r="G172" i="12"/>
  <c r="G160" i="12"/>
  <c r="G148" i="12"/>
  <c r="G136" i="12"/>
  <c r="G124" i="12"/>
  <c r="G112" i="12"/>
  <c r="G100" i="12"/>
  <c r="G88" i="12"/>
  <c r="G76" i="12"/>
  <c r="G64" i="12"/>
  <c r="G52" i="12"/>
  <c r="G40" i="12"/>
  <c r="G28" i="12"/>
  <c r="G16" i="12"/>
  <c r="G4" i="12"/>
  <c r="C564" i="12"/>
  <c r="C492" i="12"/>
  <c r="C420" i="12"/>
  <c r="C348" i="12"/>
  <c r="C276" i="12"/>
  <c r="C204" i="12"/>
  <c r="C132" i="12"/>
  <c r="C60" i="12"/>
  <c r="G363" i="12"/>
  <c r="G351" i="12"/>
  <c r="G339" i="12"/>
  <c r="G327" i="12"/>
  <c r="G315" i="12"/>
  <c r="G303" i="12"/>
  <c r="G291" i="12"/>
  <c r="G279" i="12"/>
  <c r="G267" i="12"/>
  <c r="G255" i="12"/>
  <c r="G243" i="12"/>
  <c r="G231" i="12"/>
  <c r="G219" i="12"/>
  <c r="G207" i="12"/>
  <c r="G195" i="12"/>
  <c r="G183" i="12"/>
  <c r="G171" i="12"/>
  <c r="G159" i="12"/>
  <c r="G147" i="12"/>
  <c r="G135" i="12"/>
  <c r="G123" i="12"/>
  <c r="G111" i="12"/>
  <c r="G99" i="12"/>
  <c r="G87" i="12"/>
  <c r="G75" i="12"/>
  <c r="G63" i="12"/>
  <c r="G51" i="12"/>
  <c r="G39" i="12"/>
  <c r="G27" i="12"/>
  <c r="G15" i="12"/>
  <c r="C566" i="12"/>
  <c r="C554" i="12"/>
  <c r="C542" i="12"/>
  <c r="C530" i="12"/>
  <c r="C518" i="12"/>
  <c r="C506" i="12"/>
  <c r="C494" i="12"/>
  <c r="C482" i="12"/>
  <c r="C470" i="12"/>
  <c r="C458" i="12"/>
  <c r="C446" i="12"/>
  <c r="C434" i="12"/>
  <c r="C422" i="12"/>
  <c r="C410" i="12"/>
  <c r="C398" i="12"/>
  <c r="C386" i="12"/>
  <c r="C374" i="12"/>
  <c r="C362" i="12"/>
  <c r="C350" i="12"/>
  <c r="C338" i="12"/>
  <c r="C326" i="12"/>
  <c r="C314" i="12"/>
  <c r="C302" i="12"/>
  <c r="C290" i="12"/>
  <c r="C278" i="12"/>
  <c r="C266" i="12"/>
  <c r="C254" i="12"/>
  <c r="C242" i="12"/>
  <c r="C230" i="12"/>
  <c r="C218" i="12"/>
  <c r="C206" i="12"/>
  <c r="C194" i="12"/>
  <c r="C182" i="12"/>
  <c r="C170" i="12"/>
  <c r="C158" i="12"/>
  <c r="C146" i="12"/>
  <c r="C134" i="12"/>
  <c r="C122" i="12"/>
  <c r="C110" i="12"/>
  <c r="C98" i="12"/>
  <c r="C86" i="12"/>
  <c r="C74" i="12"/>
  <c r="C62" i="12"/>
  <c r="C50" i="12"/>
  <c r="C38" i="12"/>
  <c r="C26" i="12"/>
  <c r="C14" i="12"/>
  <c r="C563" i="12"/>
  <c r="C551" i="12"/>
  <c r="C539" i="12"/>
  <c r="C527" i="12"/>
  <c r="C515" i="12"/>
  <c r="C503" i="12"/>
  <c r="C491" i="12"/>
  <c r="C479" i="12"/>
  <c r="C467" i="12"/>
  <c r="C455" i="12"/>
  <c r="C443" i="12"/>
  <c r="C431" i="12"/>
  <c r="C419" i="12"/>
  <c r="C407" i="12"/>
  <c r="C395" i="12"/>
  <c r="C383" i="12"/>
  <c r="C371" i="12"/>
  <c r="C359" i="12"/>
  <c r="C347" i="12"/>
  <c r="C335" i="12"/>
  <c r="C323" i="12"/>
  <c r="C311" i="12"/>
  <c r="C299" i="12"/>
  <c r="C287" i="12"/>
  <c r="C275" i="12"/>
  <c r="C263" i="12"/>
  <c r="C251" i="12"/>
  <c r="C239" i="12"/>
  <c r="C227" i="12"/>
  <c r="C215" i="12"/>
  <c r="C203" i="12"/>
  <c r="C191" i="12"/>
  <c r="C179" i="12"/>
  <c r="C167" i="12"/>
  <c r="C155" i="12"/>
  <c r="C143" i="12"/>
  <c r="C131" i="12"/>
  <c r="C119" i="12"/>
  <c r="C107" i="12"/>
  <c r="C95" i="12"/>
  <c r="C83" i="12"/>
  <c r="C71" i="12"/>
  <c r="C59" i="12"/>
  <c r="C47" i="12"/>
  <c r="C35" i="12"/>
  <c r="C23" i="12"/>
  <c r="C11" i="12"/>
  <c r="C562" i="12"/>
  <c r="C550" i="12"/>
  <c r="C538" i="12"/>
  <c r="C526" i="12"/>
  <c r="C514" i="12"/>
  <c r="C502" i="12"/>
  <c r="C490" i="12"/>
  <c r="C478" i="12"/>
  <c r="C466" i="12"/>
  <c r="C454" i="12"/>
  <c r="C442" i="12"/>
  <c r="C430" i="12"/>
  <c r="C418" i="12"/>
  <c r="C406" i="12"/>
  <c r="C394" i="12"/>
  <c r="C382" i="12"/>
  <c r="C370" i="12"/>
  <c r="C358" i="12"/>
  <c r="C346" i="12"/>
  <c r="C334" i="12"/>
  <c r="C322" i="12"/>
  <c r="C310" i="12"/>
  <c r="C298" i="12"/>
  <c r="C286" i="12"/>
  <c r="C274" i="12"/>
  <c r="C262" i="12"/>
  <c r="C250" i="12"/>
  <c r="C238" i="12"/>
  <c r="C226" i="12"/>
  <c r="C214" i="12"/>
  <c r="C202" i="12"/>
  <c r="C190" i="12"/>
  <c r="C178" i="12"/>
  <c r="C166" i="12"/>
  <c r="C154" i="12"/>
  <c r="C142" i="12"/>
  <c r="C130" i="12"/>
  <c r="C118" i="12"/>
  <c r="C106" i="12"/>
  <c r="C94" i="12"/>
  <c r="C82" i="12"/>
  <c r="C70" i="12"/>
  <c r="C58" i="12"/>
  <c r="C46" i="12"/>
  <c r="C34" i="12"/>
  <c r="C22" i="12"/>
  <c r="C10" i="12"/>
  <c r="C561" i="12"/>
  <c r="C549" i="12"/>
  <c r="C537" i="12"/>
  <c r="C525" i="12"/>
  <c r="C513" i="12"/>
  <c r="C501" i="12"/>
  <c r="C489" i="12"/>
  <c r="C477" i="12"/>
  <c r="C465" i="12"/>
  <c r="C453" i="12"/>
  <c r="C441" i="12"/>
  <c r="C429" i="12"/>
  <c r="C417" i="12"/>
  <c r="C405" i="12"/>
  <c r="C393" i="12"/>
  <c r="C381" i="12"/>
  <c r="C369" i="12"/>
  <c r="C357" i="12"/>
  <c r="C345" i="12"/>
  <c r="C333" i="12"/>
  <c r="C321" i="12"/>
  <c r="C309" i="12"/>
  <c r="C297" i="12"/>
  <c r="C285" i="12"/>
  <c r="C273" i="12"/>
  <c r="C261" i="12"/>
  <c r="C249" i="12"/>
  <c r="C237" i="12"/>
  <c r="C225" i="12"/>
  <c r="C213" i="12"/>
  <c r="C201" i="12"/>
  <c r="C189" i="12"/>
  <c r="C177" i="12"/>
  <c r="C165" i="12"/>
  <c r="C153" i="12"/>
  <c r="C141" i="12"/>
  <c r="C129" i="12"/>
  <c r="C117" i="12"/>
  <c r="C105" i="12"/>
  <c r="C93" i="12"/>
  <c r="C81" i="12"/>
  <c r="C69" i="12"/>
  <c r="C57" i="12"/>
  <c r="C45" i="12"/>
  <c r="C33" i="12"/>
  <c r="C21" i="12"/>
  <c r="C9" i="12"/>
  <c r="C560" i="12"/>
  <c r="C548" i="12"/>
  <c r="C536" i="12"/>
  <c r="C524" i="12"/>
  <c r="C512" i="12"/>
  <c r="C500" i="12"/>
  <c r="C488" i="12"/>
  <c r="C476" i="12"/>
  <c r="C464" i="12"/>
  <c r="C452" i="12"/>
  <c r="C440" i="12"/>
  <c r="C428" i="12"/>
  <c r="C416" i="12"/>
  <c r="C404" i="12"/>
  <c r="C392" i="12"/>
  <c r="C380" i="12"/>
  <c r="C368" i="12"/>
  <c r="C356" i="12"/>
  <c r="C344" i="12"/>
  <c r="C332" i="12"/>
  <c r="C320" i="12"/>
  <c r="C308" i="12"/>
  <c r="C296" i="12"/>
  <c r="C284" i="12"/>
  <c r="C272" i="12"/>
  <c r="C260" i="12"/>
  <c r="C248" i="12"/>
  <c r="C236" i="12"/>
  <c r="C224" i="12"/>
  <c r="C212" i="12"/>
  <c r="C200" i="12"/>
  <c r="C188" i="12"/>
  <c r="C176" i="12"/>
  <c r="C164" i="12"/>
  <c r="C152" i="12"/>
  <c r="C140" i="12"/>
  <c r="C128" i="12"/>
  <c r="C116" i="12"/>
  <c r="C104" i="12"/>
  <c r="C92" i="12"/>
  <c r="C80" i="12"/>
  <c r="C68" i="12"/>
  <c r="C56" i="12"/>
  <c r="C44" i="12"/>
  <c r="C32" i="12"/>
  <c r="C20" i="12"/>
  <c r="C8" i="12"/>
  <c r="C559" i="12"/>
  <c r="C547" i="12"/>
  <c r="C535" i="12"/>
  <c r="C523" i="12"/>
  <c r="C511" i="12"/>
  <c r="C499" i="12"/>
  <c r="C487" i="12"/>
  <c r="C475" i="12"/>
  <c r="C463" i="12"/>
  <c r="C451" i="12"/>
  <c r="C439" i="12"/>
  <c r="C427" i="12"/>
  <c r="C415" i="12"/>
  <c r="C403" i="12"/>
  <c r="C391" i="12"/>
  <c r="C379" i="12"/>
  <c r="C367" i="12"/>
  <c r="C355" i="12"/>
  <c r="C343" i="12"/>
  <c r="C331" i="12"/>
  <c r="C319" i="12"/>
  <c r="C307" i="12"/>
  <c r="C295" i="12"/>
  <c r="C283" i="12"/>
  <c r="C271" i="12"/>
  <c r="C259" i="12"/>
  <c r="C247" i="12"/>
  <c r="C235" i="12"/>
  <c r="C223" i="12"/>
  <c r="C211" i="12"/>
  <c r="C199" i="12"/>
  <c r="C187" i="12"/>
  <c r="C175" i="12"/>
  <c r="C163" i="12"/>
  <c r="C151" i="12"/>
  <c r="C139" i="12"/>
  <c r="C127" i="12"/>
  <c r="C115" i="12"/>
  <c r="C103" i="12"/>
  <c r="C91" i="12"/>
  <c r="C79" i="12"/>
  <c r="C67" i="12"/>
  <c r="C55" i="12"/>
  <c r="C43" i="12"/>
  <c r="C31" i="12"/>
  <c r="C19" i="12"/>
  <c r="C7" i="12"/>
  <c r="C558" i="12"/>
  <c r="C546" i="12"/>
  <c r="C534" i="12"/>
  <c r="C522" i="12"/>
  <c r="C510" i="12"/>
  <c r="C498" i="12"/>
  <c r="C486" i="12"/>
  <c r="C474" i="12"/>
  <c r="C462" i="12"/>
  <c r="C450" i="12"/>
  <c r="C438" i="12"/>
  <c r="C426" i="12"/>
  <c r="C414" i="12"/>
  <c r="C402" i="12"/>
  <c r="C390" i="12"/>
  <c r="C378" i="12"/>
  <c r="C366" i="12"/>
  <c r="C354" i="12"/>
  <c r="C342" i="12"/>
  <c r="C330" i="12"/>
  <c r="C318" i="12"/>
  <c r="C306" i="12"/>
  <c r="C294" i="12"/>
  <c r="C282" i="12"/>
  <c r="C270" i="12"/>
  <c r="C258" i="12"/>
  <c r="C246" i="12"/>
  <c r="C234" i="12"/>
  <c r="C222" i="12"/>
  <c r="C210" i="12"/>
  <c r="C198" i="12"/>
  <c r="C186" i="12"/>
  <c r="C174" i="12"/>
  <c r="C162" i="12"/>
  <c r="C150" i="12"/>
  <c r="C138" i="12"/>
  <c r="C126" i="12"/>
  <c r="C114" i="12"/>
  <c r="C102" i="12"/>
  <c r="C90" i="12"/>
  <c r="C78" i="12"/>
  <c r="C66" i="12"/>
  <c r="C54" i="12"/>
  <c r="C42" i="12"/>
  <c r="C30" i="12"/>
  <c r="C18" i="12"/>
  <c r="C6" i="12"/>
  <c r="C557" i="12"/>
  <c r="C545" i="12"/>
  <c r="C533" i="12"/>
  <c r="C521" i="12"/>
  <c r="C509" i="12"/>
  <c r="C497" i="12"/>
  <c r="C485" i="12"/>
  <c r="C473" i="12"/>
  <c r="C461" i="12"/>
  <c r="C449" i="12"/>
  <c r="C437" i="12"/>
  <c r="C425" i="12"/>
  <c r="C413" i="12"/>
  <c r="C401" i="12"/>
  <c r="C389" i="12"/>
  <c r="C377" i="12"/>
  <c r="C365" i="12"/>
  <c r="C353" i="12"/>
  <c r="C341" i="12"/>
  <c r="C329" i="12"/>
  <c r="C317" i="12"/>
  <c r="C305" i="12"/>
  <c r="C293" i="12"/>
  <c r="C281" i="12"/>
  <c r="C269" i="12"/>
  <c r="C257" i="12"/>
  <c r="C245" i="12"/>
  <c r="C233" i="12"/>
  <c r="C221" i="12"/>
  <c r="C209" i="12"/>
  <c r="C197" i="12"/>
  <c r="C185" i="12"/>
  <c r="C173" i="12"/>
  <c r="C161" i="12"/>
  <c r="C149" i="12"/>
  <c r="C137" i="12"/>
  <c r="C125" i="12"/>
  <c r="C113" i="12"/>
  <c r="C101" i="12"/>
  <c r="C89" i="12"/>
  <c r="C77" i="12"/>
  <c r="C65" i="12"/>
  <c r="C53" i="12"/>
  <c r="C41" i="12"/>
  <c r="C29" i="12"/>
  <c r="C17" i="12"/>
  <c r="C5" i="12"/>
  <c r="C556" i="12"/>
  <c r="C544" i="12"/>
  <c r="C532" i="12"/>
  <c r="C520" i="12"/>
  <c r="C508" i="12"/>
  <c r="C496" i="12"/>
  <c r="C484" i="12"/>
  <c r="C472" i="12"/>
  <c r="C460" i="12"/>
  <c r="C448" i="12"/>
  <c r="C436" i="12"/>
  <c r="C424" i="12"/>
  <c r="C412" i="12"/>
  <c r="C400" i="12"/>
  <c r="C388" i="12"/>
  <c r="C376" i="12"/>
  <c r="C364" i="12"/>
  <c r="C352" i="12"/>
  <c r="C340" i="12"/>
  <c r="C328" i="12"/>
  <c r="C316" i="12"/>
  <c r="C304" i="12"/>
  <c r="C292" i="12"/>
  <c r="C280" i="12"/>
  <c r="C268" i="12"/>
  <c r="C256" i="12"/>
  <c r="C244" i="12"/>
  <c r="C232" i="12"/>
  <c r="C220" i="12"/>
  <c r="C208" i="12"/>
  <c r="C196" i="12"/>
  <c r="C184" i="12"/>
  <c r="C172" i="12"/>
  <c r="C160" i="12"/>
  <c r="C148" i="12"/>
  <c r="C136" i="12"/>
  <c r="C124" i="12"/>
  <c r="C112" i="12"/>
  <c r="C100" i="12"/>
  <c r="C88" i="12"/>
  <c r="C76" i="12"/>
  <c r="C64" i="12"/>
  <c r="C52" i="12"/>
  <c r="C40" i="12"/>
  <c r="C28" i="12"/>
  <c r="C16" i="12"/>
  <c r="C4" i="12"/>
  <c r="C2" i="12"/>
  <c r="C555" i="12"/>
  <c r="C543" i="12"/>
  <c r="C531" i="12"/>
  <c r="C519" i="12"/>
  <c r="C507" i="12"/>
  <c r="C495" i="12"/>
  <c r="C483" i="12"/>
  <c r="C471" i="12"/>
  <c r="C459" i="12"/>
  <c r="C447" i="12"/>
  <c r="C435" i="12"/>
  <c r="C423" i="12"/>
  <c r="C411" i="12"/>
  <c r="C399" i="12"/>
  <c r="C387" i="12"/>
  <c r="C375" i="12"/>
  <c r="C363" i="12"/>
  <c r="C351" i="12"/>
  <c r="C339" i="12"/>
  <c r="C327" i="12"/>
  <c r="C315" i="12"/>
  <c r="C303" i="12"/>
  <c r="C291" i="12"/>
  <c r="C279" i="12"/>
  <c r="C267" i="12"/>
  <c r="C255" i="12"/>
  <c r="C243" i="12"/>
  <c r="C231" i="12"/>
  <c r="C219" i="12"/>
  <c r="C207" i="12"/>
  <c r="C195" i="12"/>
  <c r="C183" i="12"/>
  <c r="C171" i="12"/>
  <c r="C159" i="12"/>
  <c r="C147" i="12"/>
  <c r="C135" i="12"/>
  <c r="C123" i="12"/>
  <c r="C111" i="12"/>
  <c r="C99" i="12"/>
  <c r="C87" i="12"/>
  <c r="C75" i="12"/>
  <c r="C63" i="12"/>
  <c r="C51" i="12"/>
  <c r="C39" i="12"/>
  <c r="C27" i="12"/>
  <c r="C15" i="12"/>
  <c r="E11" i="11"/>
  <c r="F11" i="11" s="1"/>
  <c r="E9" i="11"/>
  <c r="F9" i="11" s="1"/>
  <c r="E5" i="11"/>
  <c r="H5" i="11" s="1"/>
  <c r="E4" i="11"/>
  <c r="G4" i="11" s="1"/>
  <c r="E3" i="11"/>
  <c r="G3" i="11" s="1"/>
  <c r="G6" i="11"/>
  <c r="H6" i="11"/>
  <c r="G7" i="11"/>
  <c r="H8" i="11"/>
  <c r="F7" i="11"/>
  <c r="H7" i="11"/>
  <c r="G10" i="11"/>
  <c r="H10" i="11"/>
  <c r="G12" i="11"/>
  <c r="H12" i="11"/>
  <c r="G13" i="11"/>
  <c r="H13" i="11"/>
  <c r="E2" i="11"/>
  <c r="F2" i="11" s="1"/>
  <c r="F13" i="11"/>
  <c r="F12" i="11"/>
  <c r="F10" i="11"/>
  <c r="F8" i="11"/>
  <c r="F6" i="11"/>
  <c r="F4" i="11" l="1"/>
  <c r="G9" i="11"/>
  <c r="H9" i="11"/>
  <c r="G11" i="11"/>
  <c r="G5" i="11"/>
  <c r="F5" i="11"/>
  <c r="H11" i="11"/>
  <c r="F3" i="11"/>
  <c r="H4" i="11"/>
  <c r="H3" i="11"/>
  <c r="H2" i="11"/>
  <c r="G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82BE3-3401-43D6-B92F-65B5ABD2918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94106D0-F0CF-42A7-8E75-6F381EB90378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<sst xmlns="http://schemas.openxmlformats.org/spreadsheetml/2006/main" count="9070" uniqueCount="2116">
  <si>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</si>
  <si>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</si>
  <si>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</si>
  <si>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</si>
  <si>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</si>
  <si>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</si>
  <si>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</si>
  <si>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</si>
  <si>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</si>
  <si>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</si>
  <si>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</si>
  <si>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</si>
  <si>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</si>
  <si>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</si>
  <si>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</si>
  <si>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</si>
  <si>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</si>
  <si>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</si>
  <si>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</si>
  <si>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</si>
  <si>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</si>
  <si>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</si>
  <si>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</si>
  <si>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</si>
  <si>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</si>
  <si>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</si>
  <si>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</si>
  <si>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</si>
  <si>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</si>
  <si>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</si>
  <si>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</si>
  <si>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</si>
  <si>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</si>
  <si>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</si>
  <si>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</si>
  <si>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</si>
  <si>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</si>
  <si>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</si>
  <si>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</si>
  <si>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</si>
  <si>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</si>
  <si>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</si>
  <si>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</si>
  <si>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</si>
  <si>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</si>
  <si>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</si>
  <si>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</si>
  <si>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</si>
  <si>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</si>
  <si>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</si>
  <si>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</si>
  <si>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</si>
  <si>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</si>
  <si>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</si>
  <si>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</si>
  <si>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</si>
  <si>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</si>
  <si>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</si>
  <si>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</si>
  <si>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</si>
  <si>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</si>
  <si>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</si>
  <si>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</si>
  <si>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</si>
  <si>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</si>
  <si>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</si>
  <si>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</si>
  <si>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</si>
  <si>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</si>
  <si>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</si>
  <si>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</si>
  <si>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</si>
  <si>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</si>
  <si>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</si>
  <si>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</si>
  <si>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</si>
  <si>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</si>
  <si>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</si>
  <si>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</si>
  <si>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</si>
  <si>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</si>
  <si>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</si>
  <si>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</si>
  <si>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</si>
  <si>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</si>
  <si>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</si>
  <si>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</si>
  <si>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</si>
  <si>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</si>
  <si>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</si>
  <si>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</si>
  <si>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</si>
  <si>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</si>
  <si>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</si>
  <si>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</si>
  <si>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</si>
  <si>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</si>
  <si>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</si>
  <si>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</si>
  <si>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</si>
  <si>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</si>
  <si>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</si>
  <si>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</si>
  <si>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</si>
  <si>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</si>
  <si>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</si>
  <si>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</si>
  <si>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</si>
  <si>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</si>
  <si>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</si>
  <si>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</si>
  <si>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</si>
  <si>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</si>
  <si>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</si>
  <si>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</si>
  <si>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</si>
  <si>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</si>
  <si>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</si>
  <si>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</si>
  <si>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</si>
  <si>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</si>
  <si>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</si>
  <si>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</si>
  <si>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</si>
  <si>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</si>
  <si>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</si>
  <si>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</si>
  <si>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</si>
  <si>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</si>
  <si>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</si>
  <si>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</si>
  <si>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</si>
  <si>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</si>
  <si>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</si>
  <si>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</si>
  <si>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</si>
  <si>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</si>
  <si>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</si>
  <si>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</si>
  <si>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</si>
  <si>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</si>
  <si>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</si>
  <si>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</si>
  <si>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</si>
  <si>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</si>
  <si>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</si>
  <si>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</si>
  <si>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</si>
  <si>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</si>
  <si>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</si>
  <si>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</si>
  <si>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</si>
  <si>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</si>
  <si>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</si>
  <si>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</si>
  <si>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</si>
  <si>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</si>
  <si>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</si>
  <si>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</si>
  <si>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</si>
  <si>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</si>
  <si>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</si>
  <si>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</si>
  <si>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</si>
  <si>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</si>
  <si>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</si>
  <si>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</si>
  <si>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</si>
  <si>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</si>
  <si>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</si>
  <si>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</si>
  <si>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</si>
  <si>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</si>
  <si>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</si>
  <si>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</si>
  <si>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</si>
  <si>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</si>
  <si>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</si>
  <si>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</si>
  <si>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</si>
  <si>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</si>
  <si>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</si>
  <si>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</si>
  <si>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</si>
  <si>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</si>
  <si>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</si>
  <si>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</si>
  <si>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</si>
  <si>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</si>
  <si>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</si>
  <si>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</si>
  <si>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</si>
  <si>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</si>
  <si>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</si>
  <si>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</si>
  <si>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</si>
  <si>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</si>
  <si>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</si>
  <si>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</si>
  <si>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</si>
  <si>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</si>
  <si>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</si>
  <si>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</si>
  <si>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</si>
  <si>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</si>
  <si>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</si>
  <si>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</si>
  <si>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</si>
  <si>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</si>
  <si>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</si>
  <si>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</si>
  <si>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</si>
  <si>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</si>
  <si>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</si>
  <si>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</si>
  <si>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</si>
  <si>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</si>
  <si>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</si>
  <si>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</si>
  <si>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</si>
  <si>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</si>
  <si>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</si>
  <si>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</si>
  <si>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</si>
  <si>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</si>
  <si>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</si>
  <si>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</si>
  <si>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</si>
  <si>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</si>
  <si>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</si>
  <si>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</si>
  <si>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</si>
  <si>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</si>
  <si>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</si>
  <si>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</si>
  <si>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</si>
  <si>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</si>
  <si>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</si>
  <si>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</si>
  <si>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</si>
  <si>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</si>
  <si>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</si>
  <si>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</si>
  <si>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</si>
  <si>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</si>
  <si>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</si>
  <si>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</si>
  <si>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</si>
  <si>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</si>
  <si>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</si>
  <si>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</si>
  <si>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</si>
  <si>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</si>
  <si>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</si>
  <si>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</si>
  <si>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</si>
  <si>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</si>
  <si>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</si>
  <si>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</si>
  <si>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</si>
  <si>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</si>
  <si>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</si>
  <si>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</si>
  <si>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</si>
  <si>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</si>
  <si>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</si>
  <si>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</si>
  <si>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</si>
  <si>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</si>
  <si>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</si>
  <si>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</si>
  <si>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</si>
  <si>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</si>
  <si>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</si>
  <si>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</si>
  <si>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</si>
  <si>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</si>
  <si>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</si>
  <si>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</si>
  <si>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</si>
  <si>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</si>
  <si>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</si>
  <si>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</si>
  <si>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</si>
  <si>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</si>
  <si>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</si>
  <si>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</si>
  <si>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</si>
  <si>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</si>
  <si>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</si>
  <si>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</si>
  <si>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</si>
  <si>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</si>
  <si>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</si>
  <si>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</si>
  <si>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</si>
  <si>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</si>
  <si>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</si>
  <si>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</si>
  <si>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</si>
  <si>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</si>
  <si>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</si>
  <si>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</si>
  <si>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</si>
  <si>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</si>
  <si>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</si>
  <si>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</si>
  <si>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</si>
  <si>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</si>
  <si>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</si>
  <si>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</si>
  <si>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</si>
  <si>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</si>
  <si>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</si>
  <si>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</si>
  <si>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</si>
  <si>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</si>
  <si>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</si>
  <si>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</si>
  <si>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</si>
  <si>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</si>
  <si>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</si>
  <si>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</si>
  <si>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</si>
  <si>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</si>
  <si>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</si>
  <si>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</si>
  <si>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</si>
  <si>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</si>
  <si>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</si>
  <si>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</si>
  <si>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</si>
  <si>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</si>
  <si>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</si>
  <si>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</si>
  <si>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</si>
  <si>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</si>
  <si>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</si>
  <si>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</si>
  <si>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</si>
  <si>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</si>
  <si>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</si>
  <si>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</si>
  <si>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</si>
  <si>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</si>
  <si>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</si>
  <si>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</si>
  <si>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</si>
  <si>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</si>
  <si>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</si>
  <si>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</si>
  <si>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</si>
  <si>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</si>
  <si>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</si>
  <si>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</si>
  <si>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</si>
  <si>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</si>
  <si>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</si>
  <si>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</si>
  <si>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</si>
  <si>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</si>
  <si>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</si>
  <si>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</si>
  <si>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</si>
  <si>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</si>
  <si>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</si>
  <si>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</si>
  <si>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</si>
  <si>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</si>
  <si>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</si>
  <si>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</si>
  <si>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</si>
  <si>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</si>
  <si>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</si>
  <si>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</si>
  <si>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</si>
  <si>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</si>
  <si>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</si>
  <si>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</si>
  <si>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</si>
  <si>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</si>
  <si>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</si>
  <si>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</si>
  <si>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</si>
  <si>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</si>
  <si>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</si>
  <si>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</si>
  <si>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</si>
  <si>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</si>
  <si>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</si>
  <si>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</si>
  <si>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</si>
  <si>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</si>
  <si>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</si>
  <si>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</si>
  <si>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</si>
  <si>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</si>
  <si>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</si>
  <si>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</si>
  <si>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</si>
  <si>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</si>
  <si>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</si>
  <si>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</si>
  <si>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</si>
  <si>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</si>
  <si>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</si>
  <si>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</si>
  <si>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</si>
  <si>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</si>
  <si>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</si>
  <si>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</si>
  <si>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</si>
  <si>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</si>
  <si>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</si>
  <si>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</si>
  <si>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</si>
  <si>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</si>
  <si>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</si>
  <si>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</si>
  <si>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</si>
  <si>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</si>
  <si>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</si>
  <si>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</si>
  <si>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</si>
  <si>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</si>
  <si>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</si>
  <si>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</si>
  <si>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</si>
  <si>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</si>
  <si>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</si>
  <si>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</si>
  <si>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</si>
  <si>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</si>
  <si>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</si>
  <si>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</si>
  <si>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</si>
  <si>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</si>
  <si>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</si>
  <si>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</si>
  <si>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</si>
  <si>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</si>
  <si>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</si>
  <si>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</si>
  <si>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</si>
  <si>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</si>
  <si>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</si>
  <si>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</si>
  <si>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</si>
  <si>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</si>
  <si>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</si>
  <si>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</si>
  <si>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</si>
  <si>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</si>
  <si>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</si>
  <si>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</si>
  <si>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</si>
  <si>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</si>
  <si>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</si>
  <si>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</si>
  <si>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</si>
  <si>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</si>
  <si>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</si>
  <si>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</si>
  <si>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</si>
  <si>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</si>
  <si>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</si>
  <si>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</si>
  <si>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</si>
  <si>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</si>
  <si>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</si>
  <si>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</si>
  <si>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</si>
  <si>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</si>
  <si>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</si>
  <si>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</si>
  <si>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</si>
  <si>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</si>
  <si>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</si>
  <si>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</si>
  <si>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</si>
  <si>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</si>
  <si>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</si>
  <si>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</si>
  <si>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</si>
  <si>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</si>
  <si>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</si>
  <si>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</si>
  <si>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</si>
  <si>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</si>
  <si>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</si>
  <si>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</si>
  <si>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</si>
  <si>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</si>
  <si>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</si>
  <si>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</si>
  <si>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</si>
  <si>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</si>
  <si>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</si>
  <si>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</si>
  <si>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</si>
  <si>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</si>
  <si>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</si>
  <si>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</si>
  <si>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</si>
  <si>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</si>
  <si>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</si>
  <si>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</si>
  <si>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</si>
  <si>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</si>
  <si>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</si>
  <si>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</si>
  <si>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</si>
  <si>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</si>
  <si>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</si>
  <si>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</si>
  <si>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</si>
  <si>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</si>
  <si>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</si>
  <si>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</si>
  <si>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</si>
  <si>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</si>
  <si>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</si>
  <si>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</si>
  <si>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</si>
  <si>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</si>
  <si>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</si>
  <si>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</si>
  <si>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</si>
  <si>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</si>
  <si>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</si>
  <si>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</si>
  <si>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</si>
  <si>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</si>
  <si>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</si>
  <si>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</si>
  <si>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</si>
  <si>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</si>
  <si>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</si>
  <si>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</si>
  <si>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</si>
  <si>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</si>
  <si>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</si>
  <si>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</si>
  <si>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</si>
  <si>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</si>
  <si>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</si>
  <si>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</si>
  <si>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</si>
  <si>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</si>
  <si>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</si>
  <si>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</si>
  <si>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</si>
  <si>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</si>
  <si>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</si>
  <si>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</si>
  <si>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</si>
  <si>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</si>
  <si>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</si>
  <si>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</si>
  <si>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</si>
  <si>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</si>
  <si>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</si>
  <si>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</si>
  <si>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</si>
  <si>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</si>
  <si>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</si>
  <si>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</si>
  <si>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</si>
  <si>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</si>
  <si>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</si>
  <si>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</si>
  <si>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</si>
  <si>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</si>
  <si>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</si>
  <si>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</si>
  <si>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</si>
  <si>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</si>
  <si>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</si>
  <si>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</si>
  <si>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</si>
  <si>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</si>
  <si>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</si>
  <si>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</si>
  <si>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</si>
  <si>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</si>
  <si>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</si>
  <si>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</si>
  <si>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</si>
  <si>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</si>
  <si>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</si>
  <si>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</si>
  <si>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</si>
  <si>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</si>
  <si>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</si>
  <si>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</si>
  <si>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</si>
  <si>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</si>
  <si>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</si>
  <si>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</si>
  <si>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</si>
  <si>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</si>
  <si>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</si>
  <si>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</si>
  <si>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</si>
  <si>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</si>
  <si>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</si>
  <si>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</si>
  <si>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</si>
  <si>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</si>
  <si>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</si>
  <si>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</si>
  <si>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</si>
  <si>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</si>
  <si>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</si>
  <si>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</si>
  <si>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</si>
  <si>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</si>
  <si>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</si>
  <si>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</si>
  <si>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</si>
  <si>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</si>
  <si>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</si>
  <si>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</si>
  <si>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</si>
  <si>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</si>
  <si>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</si>
  <si>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</si>
  <si>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</si>
  <si>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</si>
  <si>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</si>
  <si>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</si>
  <si>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</si>
  <si>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</si>
  <si>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</si>
  <si>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</si>
  <si>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</si>
  <si>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</si>
  <si>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</si>
  <si>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</si>
  <si>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</si>
  <si>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</si>
  <si>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</si>
  <si>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</si>
  <si>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</si>
  <si>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</si>
  <si>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</si>
  <si>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</si>
  <si>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</si>
  <si>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</si>
  <si>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</si>
  <si>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</si>
  <si>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</si>
  <si>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</si>
  <si>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</si>
  <si>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</si>
  <si>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</si>
  <si>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</si>
  <si>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</si>
  <si>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</si>
  <si>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</si>
  <si>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</si>
  <si>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</si>
  <si>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</si>
  <si>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</si>
  <si>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</si>
  <si>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</si>
  <si>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</si>
  <si>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</si>
  <si>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</si>
  <si>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</si>
  <si>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</si>
  <si>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</si>
  <si>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</si>
  <si>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</si>
  <si>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</si>
  <si>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</si>
  <si>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</si>
  <si>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</si>
  <si>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</si>
  <si>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</si>
  <si>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</si>
  <si>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</si>
  <si>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</si>
  <si>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</si>
  <si>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</si>
  <si>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</si>
  <si>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</si>
  <si>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</si>
  <si>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</si>
  <si>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</si>
  <si>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</si>
  <si>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</si>
  <si>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</si>
  <si>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</si>
  <si>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</si>
  <si>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</si>
  <si>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</si>
  <si>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</si>
  <si>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</si>
  <si>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</si>
  <si>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</si>
  <si>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</si>
  <si>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</si>
  <si>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</si>
  <si>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</si>
  <si>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</si>
  <si>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</si>
  <si>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</si>
  <si>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</si>
  <si>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</si>
  <si>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</si>
  <si>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</si>
  <si>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</si>
  <si>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</si>
  <si>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</si>
  <si>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</si>
  <si>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</si>
  <si>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</si>
  <si>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</si>
  <si>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</si>
  <si>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</si>
  <si>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</si>
  <si>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</si>
  <si>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</si>
  <si>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</si>
  <si>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</si>
  <si>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</si>
  <si>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</si>
  <si>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</si>
  <si>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</si>
  <si>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</si>
  <si>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</si>
  <si>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</si>
  <si>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</si>
  <si>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</si>
  <si>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</si>
  <si>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</si>
  <si>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</si>
  <si>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</si>
  <si>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</si>
  <si>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</si>
  <si>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</si>
  <si>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</si>
  <si>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</si>
  <si>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</si>
  <si>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</si>
  <si>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</si>
  <si>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</si>
  <si>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</si>
  <si>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</si>
  <si>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</si>
  <si>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</si>
  <si>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</si>
  <si>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</si>
  <si>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</si>
  <si>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</si>
  <si>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</si>
  <si>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</si>
  <si>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</si>
  <si>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</si>
  <si>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</si>
  <si>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</si>
  <si>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</si>
  <si>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</si>
  <si>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</si>
  <si>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</si>
  <si>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</si>
  <si>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</si>
  <si>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</si>
  <si>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</si>
  <si>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</si>
  <si>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</si>
  <si>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</si>
  <si>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</si>
  <si>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</si>
  <si>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</si>
  <si>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</si>
  <si>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</si>
  <si>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</si>
  <si>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</si>
  <si>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</si>
  <si>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</si>
  <si>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</si>
  <si>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</si>
  <si>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</si>
  <si>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</si>
  <si>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</si>
  <si>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</si>
  <si>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</si>
  <si>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</si>
  <si>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</si>
  <si>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</si>
  <si>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</si>
  <si>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</si>
  <si>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</si>
  <si>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</si>
  <si>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</si>
  <si>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</si>
  <si>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</si>
  <si>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</si>
  <si>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</si>
  <si>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</si>
  <si>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</si>
  <si>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</si>
  <si>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</si>
  <si>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</si>
  <si>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</si>
  <si>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</si>
  <si>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</si>
  <si>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</si>
  <si>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</si>
  <si>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</si>
  <si>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</si>
  <si>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</si>
  <si>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</si>
  <si>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</si>
  <si>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</si>
  <si>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</si>
  <si>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</si>
  <si>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</si>
  <si>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</si>
  <si>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</si>
  <si>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</si>
  <si>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</si>
  <si>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</si>
  <si>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</si>
  <si>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</si>
  <si>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</si>
  <si>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</si>
  <si>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</si>
  <si>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</si>
  <si>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</si>
  <si>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</si>
  <si>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</si>
  <si>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</si>
  <si>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</si>
  <si>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</si>
  <si>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</si>
  <si>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</si>
  <si>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</si>
  <si>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</si>
  <si>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</si>
  <si>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</si>
  <si>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</si>
  <si>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</si>
  <si>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</si>
  <si>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</si>
  <si>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</si>
  <si>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</si>
  <si>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</si>
  <si>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</si>
  <si>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</si>
  <si>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</si>
  <si>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</si>
  <si>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</si>
  <si>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</si>
  <si>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</si>
  <si>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</si>
  <si>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</si>
  <si>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</si>
  <si>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</si>
  <si>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</si>
  <si>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</si>
  <si>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</si>
  <si>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</si>
  <si>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</si>
  <si>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</si>
  <si>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</si>
  <si>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</si>
  <si>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</si>
  <si>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</si>
  <si>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</si>
  <si>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</si>
  <si>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</si>
  <si>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</si>
  <si>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</si>
  <si>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</si>
  <si>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</si>
  <si>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</si>
  <si>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</si>
  <si>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</si>
  <si>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</si>
  <si>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</si>
  <si>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</si>
  <si>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</si>
  <si>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</si>
  <si>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</si>
  <si>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</si>
  <si>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</si>
  <si>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</si>
  <si>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</si>
  <si>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</si>
  <si>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</si>
  <si>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</si>
  <si>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</si>
  <si>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</si>
  <si>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</si>
  <si>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</si>
  <si>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</si>
  <si>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</si>
  <si>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</si>
  <si>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</si>
  <si>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</si>
  <si>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</si>
  <si>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</si>
  <si>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</si>
  <si>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</si>
  <si>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</si>
  <si>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</si>
  <si>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</si>
  <si>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</si>
  <si>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</si>
  <si>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</si>
  <si>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</si>
  <si>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</si>
  <si>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</si>
  <si>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</si>
  <si>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</si>
  <si>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</si>
  <si>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</si>
  <si>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</si>
  <si>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</si>
  <si>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</si>
  <si>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</si>
  <si>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</si>
  <si>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</si>
  <si>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</si>
  <si>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</si>
  <si>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</si>
  <si>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</si>
  <si>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</si>
  <si>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</si>
  <si>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</si>
  <si>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</si>
  <si>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</si>
  <si>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</si>
  <si>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</si>
  <si>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</si>
  <si>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</si>
  <si>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</si>
  <si>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</si>
  <si>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</si>
  <si>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</si>
  <si>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</si>
  <si>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</si>
  <si>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</si>
  <si>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</si>
  <si>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</si>
  <si>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</si>
  <si>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</si>
  <si>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</si>
  <si>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</si>
  <si>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</si>
  <si>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</si>
  <si>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</si>
  <si>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</si>
  <si>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</si>
  <si>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</si>
  <si>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</si>
  <si>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</si>
  <si>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</si>
  <si>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</si>
  <si>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</si>
  <si>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</si>
  <si>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</si>
  <si>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</si>
  <si>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</si>
  <si>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</si>
  <si>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</si>
  <si>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</si>
  <si>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</si>
  <si>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</si>
  <si>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</si>
  <si>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</si>
  <si>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</si>
  <si>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</si>
  <si>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</si>
  <si>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</si>
  <si>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</si>
  <si>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</si>
  <si>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</si>
  <si>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</si>
  <si>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</si>
  <si>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</si>
  <si>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</si>
  <si>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</si>
  <si>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</si>
  <si>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</si>
  <si>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</si>
  <si>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</si>
  <si>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</si>
  <si>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</si>
  <si>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</si>
  <si>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</si>
  <si>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</si>
  <si>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</si>
  <si>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</si>
  <si>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</si>
  <si>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</si>
  <si>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</si>
  <si>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</si>
  <si>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</si>
  <si>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</si>
  <si>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</si>
  <si>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</si>
  <si>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</si>
  <si>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</si>
  <si>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</si>
  <si>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</si>
  <si>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</si>
  <si>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</si>
  <si>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</si>
  <si>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</si>
  <si>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</si>
  <si>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</si>
  <si>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</si>
  <si>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</si>
  <si>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</si>
  <si>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</si>
  <si>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</si>
  <si>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</si>
  <si>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</si>
  <si>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</si>
  <si>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</si>
  <si>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</si>
  <si>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</si>
  <si>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</si>
  <si>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</si>
  <si>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</si>
  <si>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</si>
  <si>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</si>
  <si>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</si>
  <si>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</si>
  <si>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</si>
  <si>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</si>
  <si>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</si>
  <si>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</si>
  <si>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</si>
  <si>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</si>
  <si>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</si>
  <si>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</si>
  <si>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</si>
  <si>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</si>
  <si>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</si>
  <si>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</si>
  <si>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</si>
  <si>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</si>
  <si>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</si>
  <si>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</si>
  <si>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</si>
  <si>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</si>
  <si>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</si>
  <si>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</si>
  <si>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</si>
  <si>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</si>
  <si>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</si>
  <si>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</si>
  <si>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</si>
  <si>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</si>
  <si>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</si>
  <si>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</si>
  <si>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</si>
  <si>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</si>
  <si>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</si>
  <si>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</si>
  <si>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</si>
  <si>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</si>
  <si>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</si>
  <si>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</si>
  <si>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</si>
  <si>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</si>
  <si>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</si>
  <si>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</si>
  <si>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</si>
  <si>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</si>
  <si>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</si>
  <si>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</si>
  <si>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</si>
  <si>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</si>
  <si>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</si>
  <si>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</si>
  <si>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</si>
  <si>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</si>
  <si>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</si>
  <si>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</si>
  <si>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</si>
  <si>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</si>
  <si>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</si>
  <si>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</si>
  <si>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</si>
  <si>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</si>
  <si>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</si>
  <si>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</si>
  <si>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</si>
  <si>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</si>
  <si>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</si>
  <si>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</si>
  <si>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</si>
  <si>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</si>
  <si>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</si>
  <si>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</si>
  <si>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</si>
  <si>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</si>
  <si>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</si>
  <si>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</si>
  <si>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</si>
  <si>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</si>
  <si>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</si>
  <si>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</si>
  <si>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</si>
  <si>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</si>
  <si>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</si>
  <si>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</si>
  <si>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</si>
  <si>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</si>
  <si>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</si>
  <si>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</si>
  <si>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</si>
  <si>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</si>
  <si>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</si>
  <si>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</si>
  <si>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</si>
  <si>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</si>
  <si>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</si>
  <si>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</si>
  <si>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</si>
  <si>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</si>
  <si>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</si>
  <si>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</si>
  <si>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</si>
  <si>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</si>
  <si>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</si>
  <si>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</si>
  <si>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</si>
  <si>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</si>
  <si>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</si>
  <si>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</si>
  <si>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</si>
  <si>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</si>
  <si>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</si>
  <si>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</si>
  <si>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</si>
  <si>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</si>
  <si>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</si>
  <si>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</si>
  <si>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</si>
  <si>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</si>
  <si>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</si>
  <si>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</si>
  <si>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</si>
  <si>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</si>
  <si>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</si>
  <si>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</si>
  <si>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</si>
  <si>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</si>
  <si>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</si>
  <si>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</si>
  <si>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</si>
  <si>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</si>
  <si>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</si>
  <si>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</si>
  <si>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</si>
  <si>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</si>
  <si>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</si>
  <si>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</si>
  <si>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</si>
  <si>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</si>
  <si>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</si>
  <si>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</si>
  <si>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</si>
  <si>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</si>
  <si>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</si>
  <si>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</si>
  <si>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</si>
  <si>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</si>
  <si>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</si>
  <si>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</si>
  <si>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</si>
  <si>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</si>
  <si>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</si>
  <si>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</si>
  <si>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</si>
  <si>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</si>
  <si>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</si>
  <si>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</si>
  <si>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</si>
  <si>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</si>
  <si>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</si>
  <si>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</si>
  <si>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</si>
  <si>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</si>
  <si>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</si>
  <si>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</si>
  <si>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</si>
  <si>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</si>
  <si>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</si>
  <si>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</si>
  <si>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</si>
  <si>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</si>
  <si>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</si>
  <si>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</si>
  <si>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</si>
  <si>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</si>
  <si>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</si>
  <si>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</si>
  <si>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</si>
  <si>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</si>
  <si>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</si>
  <si>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</si>
  <si>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</si>
  <si>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</si>
  <si>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</si>
  <si>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</si>
  <si>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</si>
  <si>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</si>
  <si>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</si>
  <si>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</si>
  <si>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</si>
  <si>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</si>
  <si>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</si>
  <si>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</si>
  <si>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</si>
  <si>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</si>
  <si>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</si>
  <si>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</si>
  <si>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</si>
  <si>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</si>
  <si>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</si>
  <si>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</si>
  <si>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</si>
  <si>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</si>
  <si>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</si>
  <si>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</si>
  <si>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</si>
  <si>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</si>
  <si>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</si>
  <si>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</si>
  <si>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</si>
  <si>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</si>
  <si>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</si>
  <si>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</si>
  <si>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</si>
  <si>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</si>
  <si>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</si>
  <si>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</si>
  <si>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</si>
  <si>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</si>
  <si>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</si>
  <si>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</si>
  <si>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</si>
  <si>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</si>
  <si>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</si>
  <si>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</si>
  <si>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</si>
  <si>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</si>
  <si>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</si>
  <si>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</si>
  <si>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</si>
  <si>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</si>
  <si>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</si>
  <si>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</si>
  <si>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</si>
  <si>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</si>
  <si>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</si>
  <si>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</si>
  <si>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</si>
  <si>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</si>
  <si>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</si>
  <si>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</si>
  <si>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</si>
  <si>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</si>
  <si>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</si>
  <si>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</si>
  <si>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</si>
  <si>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</si>
  <si>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</si>
  <si>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</si>
  <si>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</si>
  <si>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</si>
  <si>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</si>
  <si>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</si>
  <si>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</si>
  <si>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</si>
  <si>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</si>
  <si>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</si>
  <si>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</si>
  <si>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</si>
  <si>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</si>
  <si>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</si>
  <si>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</si>
  <si>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</si>
  <si>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</si>
  <si>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</si>
  <si>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</si>
  <si>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</si>
  <si>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</si>
  <si>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</si>
  <si>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</si>
  <si>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</si>
  <si>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</si>
  <si>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</si>
  <si>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</si>
  <si>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</si>
  <si>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</si>
  <si>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</si>
  <si>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</si>
  <si>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</si>
  <si>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</si>
  <si>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</si>
  <si>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</si>
  <si>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</si>
  <si>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</si>
  <si>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</si>
  <si>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</si>
  <si>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</si>
  <si>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</si>
  <si>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</si>
  <si>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</si>
  <si>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</si>
  <si>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</si>
  <si>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</si>
  <si>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</si>
  <si>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</si>
  <si>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</si>
  <si>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</si>
  <si>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</si>
  <si>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</si>
  <si>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</si>
  <si>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</si>
  <si>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</si>
  <si>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</si>
  <si>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</si>
  <si>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</si>
  <si>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</si>
  <si>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</si>
  <si>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</si>
  <si>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</si>
  <si>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</si>
  <si>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</si>
  <si>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</si>
  <si>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</si>
  <si>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</si>
  <si>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</si>
  <si>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</si>
  <si>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</si>
  <si>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</si>
  <si>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</si>
  <si>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</si>
  <si>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</si>
  <si>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</si>
  <si>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</si>
  <si>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</si>
  <si>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</si>
  <si>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</si>
  <si>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</si>
  <si>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</si>
  <si>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</si>
  <si>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</si>
  <si>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</si>
  <si>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</si>
  <si>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</si>
  <si>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</si>
  <si>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</si>
  <si>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</si>
  <si>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</si>
  <si>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</si>
  <si>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</si>
  <si>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</si>
  <si>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</si>
  <si>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</si>
  <si>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</si>
  <si>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</si>
  <si>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</si>
  <si>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</si>
  <si>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</si>
  <si>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</si>
  <si>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</si>
  <si>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</si>
  <si>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</si>
  <si>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</si>
  <si>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</si>
  <si>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</si>
  <si>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</si>
  <si>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</si>
  <si>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</si>
  <si>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</si>
  <si>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</si>
  <si>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</si>
  <si>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</si>
  <si>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</si>
  <si>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</si>
  <si>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</si>
  <si>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</si>
  <si>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</si>
  <si>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</si>
  <si>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</si>
  <si>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</si>
  <si>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</si>
  <si>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</si>
  <si>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</si>
  <si>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</si>
  <si>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</si>
  <si>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</si>
  <si>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</si>
  <si>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</si>
  <si>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</si>
  <si>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</si>
  <si>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</si>
  <si>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</si>
  <si>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</si>
  <si>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</si>
  <si>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</si>
  <si>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</si>
  <si>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</si>
  <si>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</si>
  <si>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</si>
  <si>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</si>
  <si>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</si>
  <si>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</si>
  <si>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</si>
  <si>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</si>
  <si>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</si>
  <si>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</si>
  <si>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</si>
  <si>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</si>
  <si>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</si>
  <si>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</si>
  <si>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</si>
  <si>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</si>
  <si>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</si>
  <si>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</si>
  <si>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</si>
  <si>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</si>
  <si>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</si>
  <si>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</si>
  <si>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</si>
  <si>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</si>
  <si>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</si>
  <si>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</si>
  <si>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</si>
  <si>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</si>
  <si>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</si>
  <si>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</si>
  <si>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</si>
  <si>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</si>
  <si>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</si>
  <si>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</si>
  <si>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</si>
  <si>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</si>
  <si>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</si>
  <si>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</si>
  <si>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</si>
  <si>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</si>
  <si>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</si>
  <si>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</si>
  <si>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</si>
  <si>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</si>
  <si>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</si>
  <si>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</si>
  <si>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</si>
  <si>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</si>
  <si>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</si>
  <si>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</si>
  <si>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</si>
  <si>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</si>
  <si>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</si>
  <si>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</si>
  <si>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</si>
  <si>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</si>
  <si>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</si>
  <si>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</si>
  <si>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</si>
  <si>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</si>
  <si>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</si>
  <si>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</si>
  <si>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</si>
  <si>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</si>
  <si>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</si>
  <si>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</si>
  <si>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</si>
  <si>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</si>
  <si>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</si>
  <si>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</si>
  <si>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</si>
  <si>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</si>
  <si>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</si>
  <si>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</si>
  <si>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</si>
  <si>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</si>
  <si>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</si>
  <si>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</si>
  <si>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</si>
  <si>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</si>
  <si>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</si>
  <si>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</si>
  <si>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</si>
  <si>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</si>
  <si>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</si>
  <si>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</si>
  <si>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</si>
  <si>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</si>
  <si>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</si>
  <si>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</si>
  <si>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</si>
  <si>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</si>
  <si>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</si>
  <si>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</si>
  <si>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</si>
  <si>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</si>
  <si>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</si>
  <si>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</si>
  <si>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</si>
  <si>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</si>
  <si>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</si>
  <si>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</si>
  <si>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</si>
  <si>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</si>
  <si>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</si>
  <si>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</si>
  <si>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</si>
  <si>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</si>
  <si>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</si>
  <si>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</si>
  <si>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</si>
  <si>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</si>
  <si>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</si>
  <si>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</si>
  <si>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</si>
  <si>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</si>
  <si>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</si>
  <si>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</si>
  <si>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</si>
  <si>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</si>
  <si>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</si>
  <si>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</si>
  <si>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</si>
  <si>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</si>
  <si>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</si>
  <si>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</si>
  <si>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</si>
  <si>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</si>
  <si>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</si>
  <si>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</si>
  <si>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</si>
  <si>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</si>
  <si>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</si>
  <si>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</si>
  <si>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</si>
  <si>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</si>
  <si>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</si>
  <si>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</si>
  <si>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</si>
  <si>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</si>
  <si>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</si>
  <si>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</si>
  <si>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</si>
  <si>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</si>
  <si>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</si>
  <si>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</si>
  <si>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</si>
  <si>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</si>
  <si>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</si>
  <si>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</si>
  <si>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</si>
  <si>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</si>
  <si>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</si>
  <si>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</si>
  <si>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</si>
  <si>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</si>
  <si>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</si>
  <si>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</si>
  <si>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</si>
  <si>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</si>
  <si>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</si>
  <si>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</si>
  <si>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</si>
  <si>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</si>
  <si>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</si>
  <si>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</si>
  <si>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</si>
  <si>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</si>
  <si>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</si>
  <si>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</si>
  <si>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</si>
  <si>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</si>
  <si>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</si>
  <si>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</si>
  <si>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</si>
  <si>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</si>
  <si>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</si>
  <si>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</si>
  <si>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</si>
  <si>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</si>
  <si>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</si>
  <si>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</si>
  <si>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</si>
  <si>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</si>
  <si>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</si>
  <si>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</si>
  <si>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</si>
  <si>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</si>
  <si>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</si>
  <si>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</si>
  <si>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</si>
  <si>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</si>
  <si>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</si>
  <si>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</si>
  <si>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</si>
  <si>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</si>
  <si>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</si>
  <si>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</si>
  <si>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</si>
  <si>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</si>
  <si>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</si>
  <si>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</si>
  <si>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</si>
  <si>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</si>
  <si>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</si>
  <si>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</si>
  <si>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</si>
  <si>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</si>
  <si>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</si>
  <si>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</si>
  <si>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</si>
  <si>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</si>
  <si>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</si>
  <si>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</si>
  <si>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</si>
  <si>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</si>
  <si>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</si>
  <si>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</si>
  <si>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</si>
  <si>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</si>
  <si>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</si>
  <si>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</si>
  <si>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</si>
  <si>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</si>
  <si>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</si>
  <si>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</si>
  <si>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</si>
  <si>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</si>
  <si>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</si>
  <si>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</si>
  <si>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</si>
  <si>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</si>
  <si>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</si>
  <si>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</si>
  <si>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</si>
  <si>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</si>
  <si>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</si>
  <si>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</si>
  <si>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</si>
  <si>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</si>
  <si>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</si>
  <si>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</si>
  <si>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</si>
  <si>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</si>
  <si>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</si>
  <si>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</si>
  <si>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</si>
  <si>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</si>
  <si>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</si>
  <si>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</si>
  <si>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</si>
  <si>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</si>
  <si>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</si>
  <si>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</si>
  <si>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</si>
  <si>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</si>
  <si>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</si>
  <si>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</si>
  <si>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</si>
  <si>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</si>
  <si>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</si>
  <si>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</si>
  <si>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</si>
  <si>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</si>
  <si>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</si>
  <si>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</si>
  <si>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</si>
  <si>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</si>
  <si>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</si>
  <si>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</si>
  <si>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</si>
  <si>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</si>
  <si>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</si>
  <si>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</si>
  <si>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</si>
  <si>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</si>
  <si>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</si>
  <si>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</si>
  <si>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</si>
  <si>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</si>
  <si>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</si>
  <si>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</si>
  <si>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</si>
  <si>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</si>
  <si>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</si>
  <si>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</si>
  <si>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</si>
  <si>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</si>
  <si>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</si>
  <si>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</si>
  <si>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</si>
  <si>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</si>
  <si>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</si>
  <si>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</si>
  <si>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</si>
  <si>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</si>
  <si>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</si>
  <si>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</si>
  <si>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</si>
  <si>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</si>
  <si>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</si>
  <si>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</si>
  <si>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</si>
  <si>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</si>
  <si>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</si>
  <si>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</si>
  <si>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</si>
  <si>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</si>
  <si>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</si>
  <si>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</si>
  <si>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</si>
  <si>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</si>
  <si>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</si>
  <si>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</si>
  <si>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</si>
  <si>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</si>
  <si>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</si>
  <si>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</si>
  <si>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</si>
  <si>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</si>
  <si>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</si>
  <si>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</si>
  <si>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</si>
  <si>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</si>
  <si>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</si>
  <si>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</si>
  <si>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</si>
  <si>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</si>
  <si>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</si>
  <si>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</si>
  <si>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</si>
  <si>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</si>
  <si>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</si>
  <si>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</si>
  <si>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</si>
  <si>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</si>
  <si>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</si>
  <si>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</si>
  <si>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</si>
  <si>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</si>
  <si>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</si>
  <si>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</si>
  <si>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</si>
  <si>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</si>
  <si>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</si>
  <si>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</si>
  <si>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</si>
  <si>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</si>
  <si>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</si>
  <si>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</si>
  <si>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</si>
  <si>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</si>
  <si>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</si>
  <si>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</si>
  <si>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</si>
  <si>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</si>
  <si>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</si>
  <si>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</si>
  <si>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</si>
  <si>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</si>
  <si>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</si>
  <si>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</si>
  <si>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</si>
  <si>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</si>
  <si>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</si>
  <si>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</si>
  <si>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</si>
  <si>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</si>
  <si>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</si>
  <si>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</si>
  <si>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</si>
  <si>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</si>
  <si>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</si>
  <si>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</si>
  <si>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</si>
  <si>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</si>
  <si>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</si>
  <si>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</si>
  <si>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</si>
  <si>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</si>
  <si>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</si>
  <si>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</si>
  <si>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</si>
  <si>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</si>
  <si>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</si>
  <si>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</si>
  <si>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</si>
  <si>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</si>
  <si>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</si>
  <si>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</si>
  <si>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</si>
  <si>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</si>
  <si>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</si>
  <si>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</si>
  <si>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</si>
  <si>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</si>
  <si>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</si>
  <si>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</si>
  <si>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</si>
  <si>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</si>
  <si>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</si>
  <si>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</si>
  <si>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</si>
  <si>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</si>
  <si>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</si>
  <si>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</si>
  <si>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</si>
  <si>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</si>
  <si>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</si>
  <si>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</si>
  <si>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</si>
  <si>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</si>
  <si>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</si>
  <si>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</si>
  <si>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</si>
  <si>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</si>
  <si>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</si>
  <si>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</si>
  <si>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</si>
  <si>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</si>
  <si>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</si>
  <si>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</si>
  <si>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</si>
  <si>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</si>
  <si>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</si>
  <si>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</si>
  <si>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</si>
  <si>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</si>
  <si>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</si>
  <si>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</si>
  <si>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</si>
  <si>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</si>
  <si>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</si>
  <si>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</si>
  <si>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</si>
  <si>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</si>
  <si>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</si>
  <si>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</si>
  <si>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</si>
  <si>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</si>
  <si>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</si>
  <si>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</si>
  <si>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</si>
  <si>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</si>
  <si>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</si>
  <si>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</si>
  <si>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</si>
  <si>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</si>
  <si>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</si>
  <si>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</si>
  <si>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</si>
  <si>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</si>
  <si>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</si>
  <si>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</si>
  <si>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</si>
  <si>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</si>
  <si>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</si>
  <si>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</si>
  <si>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</si>
  <si>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</si>
  <si>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</si>
  <si>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</si>
  <si>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</si>
  <si>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</si>
  <si>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</si>
  <si>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</si>
  <si>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</si>
  <si>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</si>
  <si>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</si>
  <si>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</si>
  <si>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</si>
  <si>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</si>
  <si>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</si>
  <si>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</si>
  <si>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</si>
  <si>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</si>
  <si>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</si>
  <si>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</si>
  <si>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</si>
  <si>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</si>
  <si>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</si>
  <si>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</si>
  <si>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</si>
  <si>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</si>
  <si>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</si>
  <si>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</si>
  <si>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</si>
  <si>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</si>
  <si>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</si>
  <si>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</si>
  <si>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</si>
  <si>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</si>
  <si>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</si>
  <si>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</si>
  <si>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</si>
  <si>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</si>
  <si>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</si>
  <si>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</si>
  <si>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</si>
  <si>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</si>
  <si>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</si>
  <si>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</si>
  <si>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</si>
  <si>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</si>
  <si>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</si>
  <si>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</si>
  <si>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</si>
  <si>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</si>
  <si>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</si>
  <si>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</si>
  <si>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</si>
  <si>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</si>
  <si>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</si>
  <si>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</si>
  <si>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</si>
  <si>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</si>
  <si>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</si>
  <si>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</si>
  <si>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</si>
  <si>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</si>
  <si>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</si>
  <si>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</si>
  <si>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</si>
  <si>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</si>
  <si>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</si>
  <si>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</si>
  <si>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</si>
  <si>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</si>
  <si>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</si>
  <si>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</si>
  <si>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</si>
  <si>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</si>
  <si>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</si>
  <si>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</si>
  <si>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</si>
  <si>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</si>
  <si>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</si>
  <si>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</si>
  <si>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</si>
  <si>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</si>
  <si>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</si>
  <si>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</si>
  <si>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</si>
  <si>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</si>
  <si>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</si>
  <si>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</si>
  <si>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</si>
  <si>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</si>
  <si>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</si>
  <si>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</si>
  <si>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</si>
  <si>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</si>
  <si>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</si>
  <si>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</si>
  <si>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</si>
  <si>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</si>
  <si>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</si>
  <si>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</si>
  <si>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</si>
  <si>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</si>
  <si>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</si>
  <si>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</si>
  <si>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</si>
  <si>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</si>
  <si>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</si>
  <si>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</si>
  <si>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</si>
  <si>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</si>
  <si>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</si>
  <si>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</si>
  <si>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</si>
  <si>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</si>
  <si>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</si>
  <si>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</si>
  <si>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</si>
  <si>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</si>
  <si>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</si>
  <si>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</si>
  <si>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</si>
  <si>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</si>
  <si>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</si>
  <si>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</si>
  <si>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</si>
  <si>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</si>
  <si>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</si>
  <si>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</si>
  <si>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</si>
  <si>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</si>
  <si>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</si>
  <si>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</si>
  <si>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</si>
  <si>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</si>
  <si>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</si>
  <si>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</si>
  <si>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</si>
  <si>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</si>
  <si>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</si>
  <si>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</si>
  <si>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</si>
  <si>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</si>
  <si>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</si>
  <si>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</si>
  <si>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</si>
  <si>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</si>
  <si>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</si>
  <si>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</si>
  <si>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</si>
  <si>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</si>
  <si>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</si>
  <si>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</si>
  <si>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</si>
  <si>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</si>
  <si>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</si>
  <si>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</si>
  <si>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</si>
  <si>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</si>
  <si>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</si>
  <si>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</si>
  <si>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</si>
  <si>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</si>
  <si>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</si>
  <si>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</si>
  <si>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</si>
  <si>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</si>
  <si>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</si>
  <si>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</si>
  <si>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</si>
  <si>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</si>
  <si>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</si>
  <si>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</si>
  <si>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</si>
  <si>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</si>
  <si>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</si>
  <si>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</si>
  <si>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</si>
  <si>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</si>
  <si>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</si>
  <si>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</si>
  <si>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</si>
  <si>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</si>
  <si>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</si>
  <si>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</si>
  <si>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</si>
  <si>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</si>
  <si>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</si>
  <si>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</si>
  <si>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</si>
  <si>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</si>
  <si>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</si>
  <si>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</si>
  <si>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</si>
  <si>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</si>
  <si>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</si>
  <si>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</si>
  <si>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</si>
  <si>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</si>
  <si>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</si>
  <si>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</si>
  <si>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</si>
  <si>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</si>
  <si>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</si>
  <si>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</si>
  <si>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</si>
  <si>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</si>
  <si>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</si>
  <si>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</si>
  <si>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</si>
  <si>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</si>
  <si>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</si>
  <si>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</si>
  <si>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</si>
  <si>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</si>
  <si>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</si>
  <si>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</si>
  <si>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</si>
  <si>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</si>
  <si>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</si>
  <si>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</si>
  <si>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</si>
  <si>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</si>
  <si>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</si>
  <si>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</si>
  <si>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</si>
  <si>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</si>
  <si>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</si>
  <si>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</si>
  <si>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</si>
  <si>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</si>
  <si>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</si>
  <si>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</si>
  <si>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</si>
  <si>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Successful (%)</t>
  </si>
  <si>
    <t>Percentage Failed (%)</t>
  </si>
  <si>
    <t>Percentage Canceled (%)</t>
  </si>
  <si>
    <t>Mean</t>
  </si>
  <si>
    <t>Median</t>
  </si>
  <si>
    <t>Minimum</t>
  </si>
  <si>
    <t>Maximum</t>
  </si>
  <si>
    <t>Variance</t>
  </si>
  <si>
    <t>Standard Deviation</t>
  </si>
  <si>
    <t>Statistical Analysis of Backer Count: Successful</t>
  </si>
  <si>
    <t>Statistical Analysis of Backer Count: Failed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</si>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</sst>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2" xfId="0" applyBorder="1"/>
    <xf numFmtId="164" fontId="0" fillId="0" borderId="13" xfId="42" applyNumberFormat="1" applyFont="1" applyBorder="1"/>
    <xf numFmtId="0" fontId="0" fillId="0" borderId="14" xfId="0" applyBorder="1"/>
    <xf numFmtId="164" fontId="0" fillId="0" borderId="15" xfId="42" applyNumberFormat="1" applyFont="1" applyBorder="1"/>
    <xf numFmtId="0" fontId="16" fillId="0" borderId="0" xfId="0" applyFont="1"/>
    <xf numFmtId="0" fontId="18" fillId="34" borderId="10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Category!PivotTable4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C-478E-B5D6-1B89381607C9}"/>
            </c:ext>
          </c:extLst>
        </c:ser>
        <c:ser>
          <c:idx val="1"/>
          <c:order val="1"/>
          <c:tx>
            <c:strRef>
              <c:f>'Outcome vs.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C-478E-B5D6-1B89381607C9}"/>
            </c:ext>
          </c:extLst>
        </c:ser>
        <c:ser>
          <c:idx val="2"/>
          <c:order val="2"/>
          <c:tx>
            <c:strRef>
              <c:f>'Outcome vs.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C-478E-B5D6-1B89381607C9}"/>
            </c:ext>
          </c:extLst>
        </c:ser>
        <c:ser>
          <c:idx val="3"/>
          <c:order val="3"/>
          <c:tx>
            <c:strRef>
              <c:f>'Outcome vs.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vs.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A-471B-879F-6A0E6462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185472"/>
        <c:axId val="223497680"/>
      </c:barChart>
      <c:catAx>
        <c:axId val="13841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97680"/>
        <c:crosses val="autoZero"/>
        <c:auto val="1"/>
        <c:lblAlgn val="ctr"/>
        <c:lblOffset val="100"/>
        <c:noMultiLvlLbl val="0"/>
      </c:catAx>
      <c:valAx>
        <c:axId val="2234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1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Sub-category!PivotTable9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8-4CA7-B56A-3FD8BD5A7F0B}"/>
            </c:ext>
          </c:extLst>
        </c:ser>
        <c:ser>
          <c:idx val="1"/>
          <c:order val="1"/>
          <c:tx>
            <c:strRef>
              <c:f>'Outcome vs.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8-4CA7-B56A-3FD8BD5A7F0B}"/>
            </c:ext>
          </c:extLst>
        </c:ser>
        <c:ser>
          <c:idx val="2"/>
          <c:order val="2"/>
          <c:tx>
            <c:strRef>
              <c:f>'Outcome vs.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8-4CA7-B56A-3FD8BD5A7F0B}"/>
            </c:ext>
          </c:extLst>
        </c:ser>
        <c:ser>
          <c:idx val="3"/>
          <c:order val="3"/>
          <c:tx>
            <c:strRef>
              <c:f>'Outcome vs.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E-49D5-9F63-9DF8C86D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181120"/>
        <c:axId val="113916816"/>
      </c:barChart>
      <c:catAx>
        <c:axId val="12901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6816"/>
        <c:crosses val="autoZero"/>
        <c:auto val="1"/>
        <c:lblAlgn val="ctr"/>
        <c:lblOffset val="100"/>
        <c:noMultiLvlLbl val="0"/>
      </c:catAx>
      <c:valAx>
        <c:axId val="1139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vs. Month Created!PivotTable12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vs. Month Created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vs. Month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7-46B8-A76D-56B077D41786}"/>
            </c:ext>
          </c:extLst>
        </c:ser>
        <c:ser>
          <c:idx val="1"/>
          <c:order val="1"/>
          <c:tx>
            <c:strRef>
              <c:f>'Outcome vs. Month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7-46B8-A76D-56B077D41786}"/>
            </c:ext>
          </c:extLst>
        </c:ser>
        <c:ser>
          <c:idx val="2"/>
          <c:order val="2"/>
          <c:tx>
            <c:strRef>
              <c:f>'Outcome vs. Month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 vs. Month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7-46B8-A76D-56B077D4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1536"/>
        <c:axId val="101645616"/>
      </c:lineChart>
      <c:catAx>
        <c:axId val="129769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5616"/>
        <c:crosses val="autoZero"/>
        <c:auto val="1"/>
        <c:lblAlgn val="ctr"/>
        <c:lblOffset val="100"/>
        <c:noMultiLvlLbl val="0"/>
      </c:catAx>
      <c:valAx>
        <c:axId val="101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6-494E-AAFD-1BC60BB73F46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 (%)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76-494E-AAFD-1BC60BB73F46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76-494E-AAFD-1BC60BB7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34672"/>
        <c:axId val="1438690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376-494E-AAFD-1BC60BB73F4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76-494E-AAFD-1BC60BB73F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76-494E-AAFD-1BC60BB73F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76-494E-AAFD-1BC60BB73F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Goal'!$I$2:$I$13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76-494E-AAFD-1BC60BB73F46}"/>
                  </c:ext>
                </c:extLst>
              </c15:ser>
            </c15:filteredLineSeries>
          </c:ext>
        </c:extLst>
      </c:lineChart>
      <c:catAx>
        <c:axId val="18564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0064"/>
        <c:crosses val="autoZero"/>
        <c:auto val="1"/>
        <c:lblAlgn val="ctr"/>
        <c:lblOffset val="100"/>
        <c:noMultiLvlLbl val="0"/>
      </c:catAx>
      <c:valAx>
        <c:axId val="1438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for Successful Backer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'Statistical Analysis'!$B$2:$B$566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xVal>
          <c:yVal>
            <c:numRef>
              <c:f>'Statistical Analysis'!$C$2:$C$566</c:f>
              <c:numCache>
                <c:formatCode>General</c:formatCode>
                <c:ptCount val="565"/>
                <c:pt idx="0">
                  <c:v>2.5347390636345715E-4</c:v>
                </c:pt>
                <c:pt idx="1">
                  <c:v>2.5478967100214084E-4</c:v>
                </c:pt>
                <c:pt idx="2">
                  <c:v>2.5492074808685061E-4</c:v>
                </c:pt>
                <c:pt idx="3">
                  <c:v>2.5557475471478796E-4</c:v>
                </c:pt>
                <c:pt idx="4">
                  <c:v>2.5557475471478796E-4</c:v>
                </c:pt>
                <c:pt idx="5">
                  <c:v>2.5583571000108412E-4</c:v>
                </c:pt>
                <c:pt idx="6">
                  <c:v>2.5661633446864759E-4</c:v>
                </c:pt>
                <c:pt idx="7">
                  <c:v>2.5674610947301683E-4</c:v>
                </c:pt>
                <c:pt idx="8">
                  <c:v>2.5674610947301683E-4</c:v>
                </c:pt>
                <c:pt idx="9">
                  <c:v>2.5687578989708778E-4</c:v>
                </c:pt>
                <c:pt idx="10">
                  <c:v>2.570053755312885E-4</c:v>
                </c:pt>
                <c:pt idx="11">
                  <c:v>2.570053755312885E-4</c:v>
                </c:pt>
                <c:pt idx="12">
                  <c:v>2.5765187452426221E-4</c:v>
                </c:pt>
                <c:pt idx="13">
                  <c:v>2.5765187452426221E-4</c:v>
                </c:pt>
                <c:pt idx="14">
                  <c:v>2.5765187452426221E-4</c:v>
                </c:pt>
                <c:pt idx="15">
                  <c:v>2.5790980326545753E-4</c:v>
                </c:pt>
                <c:pt idx="16">
                  <c:v>2.5790980326545753E-4</c:v>
                </c:pt>
                <c:pt idx="17">
                  <c:v>2.5790980326545753E-4</c:v>
                </c:pt>
                <c:pt idx="18">
                  <c:v>2.5816734615144389E-4</c:v>
                </c:pt>
                <c:pt idx="19">
                  <c:v>2.5829597237651348E-4</c:v>
                </c:pt>
                <c:pt idx="20">
                  <c:v>2.5829597237651348E-4</c:v>
                </c:pt>
                <c:pt idx="21">
                  <c:v>2.5842450151127017E-4</c:v>
                </c:pt>
                <c:pt idx="22">
                  <c:v>2.5855293334703833E-4</c:v>
                </c:pt>
                <c:pt idx="23">
                  <c:v>2.5868126767522056E-4</c:v>
                </c:pt>
                <c:pt idx="24">
                  <c:v>2.5906568352946372E-4</c:v>
                </c:pt>
                <c:pt idx="25">
                  <c:v>2.594492143135628E-4</c:v>
                </c:pt>
                <c:pt idx="26">
                  <c:v>2.5970440702218313E-4</c:v>
                </c:pt>
                <c:pt idx="27">
                  <c:v>2.5983185440840825E-4</c:v>
                </c:pt>
                <c:pt idx="28">
                  <c:v>2.5983185440840825E-4</c:v>
                </c:pt>
                <c:pt idx="29">
                  <c:v>2.60086450205772E-4</c:v>
                </c:pt>
                <c:pt idx="30">
                  <c:v>2.6021359820159776E-4</c:v>
                </c:pt>
                <c:pt idx="31">
                  <c:v>2.6034064598545324E-4</c:v>
                </c:pt>
                <c:pt idx="32">
                  <c:v>2.6034064598545324E-4</c:v>
                </c:pt>
                <c:pt idx="33">
                  <c:v>2.604675933498963E-4</c:v>
                </c:pt>
                <c:pt idx="34">
                  <c:v>2.6059444008757153E-4</c:v>
                </c:pt>
                <c:pt idx="35">
                  <c:v>2.6072118599121082E-4</c:v>
                </c:pt>
                <c:pt idx="36">
                  <c:v>2.6122715712313194E-4</c:v>
                </c:pt>
                <c:pt idx="37">
                  <c:v>2.6122715712313194E-4</c:v>
                </c:pt>
                <c:pt idx="38">
                  <c:v>2.614795323024145E-4</c:v>
                </c:pt>
                <c:pt idx="39">
                  <c:v>2.614795323024145E-4</c:v>
                </c:pt>
                <c:pt idx="40">
                  <c:v>2.6173149835210054E-4</c:v>
                </c:pt>
                <c:pt idx="41">
                  <c:v>2.6173149835210054E-4</c:v>
                </c:pt>
                <c:pt idx="42">
                  <c:v>2.6173149835210054E-4</c:v>
                </c:pt>
                <c:pt idx="43">
                  <c:v>2.6173149835210054E-4</c:v>
                </c:pt>
                <c:pt idx="44">
                  <c:v>2.6173149835210054E-4</c:v>
                </c:pt>
                <c:pt idx="45">
                  <c:v>2.6173149835210054E-4</c:v>
                </c:pt>
                <c:pt idx="46">
                  <c:v>2.6185732743702844E-4</c:v>
                </c:pt>
                <c:pt idx="47">
                  <c:v>2.6198305362016254E-4</c:v>
                </c:pt>
                <c:pt idx="48">
                  <c:v>2.6198305362016254E-4</c:v>
                </c:pt>
                <c:pt idx="49">
                  <c:v>2.6210867669523174E-4</c:v>
                </c:pt>
                <c:pt idx="50">
                  <c:v>2.6210867669523174E-4</c:v>
                </c:pt>
                <c:pt idx="51">
                  <c:v>2.6223419645605886E-4</c:v>
                </c:pt>
                <c:pt idx="52">
                  <c:v>2.6223419645605886E-4</c:v>
                </c:pt>
                <c:pt idx="53">
                  <c:v>2.6235961269656128E-4</c:v>
                </c:pt>
                <c:pt idx="54">
                  <c:v>2.6235961269656128E-4</c:v>
                </c:pt>
                <c:pt idx="55">
                  <c:v>2.6235961269656128E-4</c:v>
                </c:pt>
                <c:pt idx="56">
                  <c:v>2.6235961269656128E-4</c:v>
                </c:pt>
                <c:pt idx="57">
                  <c:v>2.6235961269656128E-4</c:v>
                </c:pt>
                <c:pt idx="58">
                  <c:v>2.6235961269656128E-4</c:v>
                </c:pt>
                <c:pt idx="59">
                  <c:v>2.6248492521075166E-4</c:v>
                </c:pt>
                <c:pt idx="60">
                  <c:v>2.6248492521075166E-4</c:v>
                </c:pt>
                <c:pt idx="61">
                  <c:v>2.6248492521075166E-4</c:v>
                </c:pt>
                <c:pt idx="62">
                  <c:v>2.6261013379273805E-4</c:v>
                </c:pt>
                <c:pt idx="63">
                  <c:v>2.6261013379273805E-4</c:v>
                </c:pt>
                <c:pt idx="64">
                  <c:v>2.6261013379273805E-4</c:v>
                </c:pt>
                <c:pt idx="65">
                  <c:v>2.6273523823672505E-4</c:v>
                </c:pt>
                <c:pt idx="66">
                  <c:v>2.6273523823672505E-4</c:v>
                </c:pt>
                <c:pt idx="67">
                  <c:v>2.6273523823672505E-4</c:v>
                </c:pt>
                <c:pt idx="68">
                  <c:v>2.6273523823672505E-4</c:v>
                </c:pt>
                <c:pt idx="69">
                  <c:v>2.6286023833701371E-4</c:v>
                </c:pt>
                <c:pt idx="70">
                  <c:v>2.6286023833701371E-4</c:v>
                </c:pt>
                <c:pt idx="71">
                  <c:v>2.6310992468418857E-4</c:v>
                </c:pt>
                <c:pt idx="72">
                  <c:v>2.6323461052016615E-4</c:v>
                </c:pt>
                <c:pt idx="73">
                  <c:v>2.6323461052016615E-4</c:v>
                </c:pt>
                <c:pt idx="74">
                  <c:v>2.6323461052016615E-4</c:v>
                </c:pt>
                <c:pt idx="75">
                  <c:v>2.6323461052016615E-4</c:v>
                </c:pt>
                <c:pt idx="76">
                  <c:v>2.6323461052016615E-4</c:v>
                </c:pt>
                <c:pt idx="77">
                  <c:v>2.6335919119062953E-4</c:v>
                </c:pt>
                <c:pt idx="78">
                  <c:v>2.6348366649037218E-4</c:v>
                </c:pt>
                <c:pt idx="79">
                  <c:v>2.6348366649037218E-4</c:v>
                </c:pt>
                <c:pt idx="80">
                  <c:v>2.6348366649037218E-4</c:v>
                </c:pt>
                <c:pt idx="81">
                  <c:v>2.6360803621428794E-4</c:v>
                </c:pt>
                <c:pt idx="82">
                  <c:v>2.6373230015737115E-4</c:v>
                </c:pt>
                <c:pt idx="83">
                  <c:v>2.6373230015737115E-4</c:v>
                </c:pt>
                <c:pt idx="84">
                  <c:v>2.6373230015737115E-4</c:v>
                </c:pt>
                <c:pt idx="85">
                  <c:v>2.6385645811471752E-4</c:v>
                </c:pt>
                <c:pt idx="86">
                  <c:v>2.6398050988152462E-4</c:v>
                </c:pt>
                <c:pt idx="87">
                  <c:v>2.6398050988152462E-4</c:v>
                </c:pt>
                <c:pt idx="88">
                  <c:v>2.642282940248234E-4</c:v>
                </c:pt>
                <c:pt idx="89">
                  <c:v>2.642282940248234E-4</c:v>
                </c:pt>
                <c:pt idx="90">
                  <c:v>2.643520259922243E-4</c:v>
                </c:pt>
                <c:pt idx="91">
                  <c:v>2.643520259922243E-4</c:v>
                </c:pt>
                <c:pt idx="92">
                  <c:v>2.6447565095090534E-4</c:v>
                </c:pt>
                <c:pt idx="93">
                  <c:v>2.6447565095090534E-4</c:v>
                </c:pt>
                <c:pt idx="94">
                  <c:v>2.6459916869658163E-4</c:v>
                </c:pt>
                <c:pt idx="95">
                  <c:v>2.6459916869658163E-4</c:v>
                </c:pt>
                <c:pt idx="96">
                  <c:v>2.648458817323063E-4</c:v>
                </c:pt>
                <c:pt idx="97">
                  <c:v>2.6496907661431297E-4</c:v>
                </c:pt>
                <c:pt idx="98">
                  <c:v>2.6496907661431297E-4</c:v>
                </c:pt>
                <c:pt idx="99">
                  <c:v>2.6509216346723218E-4</c:v>
                </c:pt>
                <c:pt idx="100">
                  <c:v>2.6509216346723218E-4</c:v>
                </c:pt>
                <c:pt idx="101">
                  <c:v>2.6509216346723218E-4</c:v>
                </c:pt>
                <c:pt idx="102">
                  <c:v>2.6509216346723218E-4</c:v>
                </c:pt>
                <c:pt idx="103">
                  <c:v>2.6509216346723218E-4</c:v>
                </c:pt>
                <c:pt idx="104">
                  <c:v>2.6546077381447134E-4</c:v>
                </c:pt>
                <c:pt idx="105">
                  <c:v>2.6546077381447134E-4</c:v>
                </c:pt>
                <c:pt idx="106">
                  <c:v>2.6546077381447134E-4</c:v>
                </c:pt>
                <c:pt idx="107">
                  <c:v>2.6546077381447134E-4</c:v>
                </c:pt>
                <c:pt idx="108">
                  <c:v>2.6558342651458868E-4</c:v>
                </c:pt>
                <c:pt idx="109">
                  <c:v>2.6570597016793652E-4</c:v>
                </c:pt>
                <c:pt idx="110">
                  <c:v>2.6570597016793652E-4</c:v>
                </c:pt>
                <c:pt idx="111">
                  <c:v>2.6570597016793652E-4</c:v>
                </c:pt>
                <c:pt idx="112">
                  <c:v>2.658284045713067E-4</c:v>
                </c:pt>
                <c:pt idx="113">
                  <c:v>2.658284045713067E-4</c:v>
                </c:pt>
                <c:pt idx="114">
                  <c:v>2.6595072952160191E-4</c:v>
                </c:pt>
                <c:pt idx="115">
                  <c:v>2.6595072952160191E-4</c:v>
                </c:pt>
                <c:pt idx="116">
                  <c:v>2.6595072952160191E-4</c:v>
                </c:pt>
                <c:pt idx="117">
                  <c:v>2.6607294481583615E-4</c:v>
                </c:pt>
                <c:pt idx="118">
                  <c:v>2.6619505025113533E-4</c:v>
                </c:pt>
                <c:pt idx="119">
                  <c:v>2.6619505025113533E-4</c:v>
                </c:pt>
                <c:pt idx="120">
                  <c:v>2.6631704562473778E-4</c:v>
                </c:pt>
                <c:pt idx="121">
                  <c:v>2.6631704562473778E-4</c:v>
                </c:pt>
                <c:pt idx="122">
                  <c:v>2.6656070537637113E-4</c:v>
                </c:pt>
                <c:pt idx="123">
                  <c:v>2.6680392245091267E-4</c:v>
                </c:pt>
                <c:pt idx="124">
                  <c:v>2.6680392245091267E-4</c:v>
                </c:pt>
                <c:pt idx="125">
                  <c:v>2.6680392245091267E-4</c:v>
                </c:pt>
                <c:pt idx="126">
                  <c:v>2.6692536447858023E-4</c:v>
                </c:pt>
                <c:pt idx="127">
                  <c:v>2.6692536447858023E-4</c:v>
                </c:pt>
                <c:pt idx="128">
                  <c:v>2.6692536447858023E-4</c:v>
                </c:pt>
                <c:pt idx="129">
                  <c:v>2.6692536447858023E-4</c:v>
                </c:pt>
                <c:pt idx="130">
                  <c:v>2.6704669523037333E-4</c:v>
                </c:pt>
                <c:pt idx="131">
                  <c:v>2.6704669523037333E-4</c:v>
                </c:pt>
                <c:pt idx="132">
                  <c:v>2.6704669523037333E-4</c:v>
                </c:pt>
                <c:pt idx="133">
                  <c:v>2.6728902209861648E-4</c:v>
                </c:pt>
                <c:pt idx="134">
                  <c:v>2.6741001781149982E-4</c:v>
                </c:pt>
                <c:pt idx="135">
                  <c:v>2.6741001781149982E-4</c:v>
                </c:pt>
                <c:pt idx="136">
                  <c:v>2.6741001781149982E-4</c:v>
                </c:pt>
                <c:pt idx="137">
                  <c:v>2.6741001781149982E-4</c:v>
                </c:pt>
                <c:pt idx="138">
                  <c:v>2.6741001781149982E-4</c:v>
                </c:pt>
                <c:pt idx="139">
                  <c:v>2.675309014413759E-4</c:v>
                </c:pt>
                <c:pt idx="140">
                  <c:v>2.675309014413759E-4</c:v>
                </c:pt>
                <c:pt idx="141">
                  <c:v>2.676516727867568E-4</c:v>
                </c:pt>
                <c:pt idx="142">
                  <c:v>2.676516727867568E-4</c:v>
                </c:pt>
                <c:pt idx="143">
                  <c:v>2.6777233164627337E-4</c:v>
                </c:pt>
                <c:pt idx="144">
                  <c:v>2.6777233164627337E-4</c:v>
                </c:pt>
                <c:pt idx="145">
                  <c:v>2.6789287781867624E-4</c:v>
                </c:pt>
                <c:pt idx="146">
                  <c:v>2.6789287781867624E-4</c:v>
                </c:pt>
                <c:pt idx="147">
                  <c:v>2.6801331110283636E-4</c:v>
                </c:pt>
                <c:pt idx="148">
                  <c:v>2.6801331110283636E-4</c:v>
                </c:pt>
                <c:pt idx="149">
                  <c:v>2.6801331110283636E-4</c:v>
                </c:pt>
                <c:pt idx="150">
                  <c:v>2.6801331110283636E-4</c:v>
                </c:pt>
                <c:pt idx="151">
                  <c:v>2.6801331110283636E-4</c:v>
                </c:pt>
                <c:pt idx="152">
                  <c:v>2.6813363129774535E-4</c:v>
                </c:pt>
                <c:pt idx="153">
                  <c:v>2.6813363129774535E-4</c:v>
                </c:pt>
                <c:pt idx="154">
                  <c:v>2.6813363129774535E-4</c:v>
                </c:pt>
                <c:pt idx="155">
                  <c:v>2.6825383820251633E-4</c:v>
                </c:pt>
                <c:pt idx="156">
                  <c:v>2.6825383820251633E-4</c:v>
                </c:pt>
                <c:pt idx="157">
                  <c:v>2.6825383820251633E-4</c:v>
                </c:pt>
                <c:pt idx="158">
                  <c:v>2.6837393161638405E-4</c:v>
                </c:pt>
                <c:pt idx="159">
                  <c:v>2.6837393161638405E-4</c:v>
                </c:pt>
                <c:pt idx="160">
                  <c:v>2.6837393161638405E-4</c:v>
                </c:pt>
                <c:pt idx="161">
                  <c:v>2.6849391133870591E-4</c:v>
                </c:pt>
                <c:pt idx="162">
                  <c:v>2.6849391133870591E-4</c:v>
                </c:pt>
                <c:pt idx="163">
                  <c:v>2.6849391133870591E-4</c:v>
                </c:pt>
                <c:pt idx="164">
                  <c:v>2.6861377716896233E-4</c:v>
                </c:pt>
                <c:pt idx="165">
                  <c:v>2.6873352890675721E-4</c:v>
                </c:pt>
                <c:pt idx="166">
                  <c:v>2.6873352890675721E-4</c:v>
                </c:pt>
                <c:pt idx="167">
                  <c:v>2.688531663518186E-4</c:v>
                </c:pt>
                <c:pt idx="168">
                  <c:v>2.688531663518186E-4</c:v>
                </c:pt>
                <c:pt idx="169">
                  <c:v>2.688531663518186E-4</c:v>
                </c:pt>
                <c:pt idx="170">
                  <c:v>2.6897268930399921E-4</c:v>
                </c:pt>
                <c:pt idx="171">
                  <c:v>2.6897268930399921E-4</c:v>
                </c:pt>
                <c:pt idx="172">
                  <c:v>2.6909209756327697E-4</c:v>
                </c:pt>
                <c:pt idx="173">
                  <c:v>2.6909209756327697E-4</c:v>
                </c:pt>
                <c:pt idx="174">
                  <c:v>2.6909209756327697E-4</c:v>
                </c:pt>
                <c:pt idx="175">
                  <c:v>2.693305692036654E-4</c:v>
                </c:pt>
                <c:pt idx="176">
                  <c:v>2.693305692036654E-4</c:v>
                </c:pt>
                <c:pt idx="177">
                  <c:v>2.693305692036654E-4</c:v>
                </c:pt>
                <c:pt idx="178">
                  <c:v>2.693305692036654E-4</c:v>
                </c:pt>
                <c:pt idx="179">
                  <c:v>2.6944963218536309E-4</c:v>
                </c:pt>
                <c:pt idx="180">
                  <c:v>2.695685796753331E-4</c:v>
                </c:pt>
                <c:pt idx="181">
                  <c:v>2.695685796753331E-4</c:v>
                </c:pt>
                <c:pt idx="182">
                  <c:v>2.695685796753331E-4</c:v>
                </c:pt>
                <c:pt idx="183">
                  <c:v>2.695685796753331E-4</c:v>
                </c:pt>
                <c:pt idx="184">
                  <c:v>2.6980612738266853E-4</c:v>
                </c:pt>
                <c:pt idx="185">
                  <c:v>2.6992472720164493E-4</c:v>
                </c:pt>
                <c:pt idx="186">
                  <c:v>2.6992472720164493E-4</c:v>
                </c:pt>
                <c:pt idx="187">
                  <c:v>2.6992472720164493E-4</c:v>
                </c:pt>
                <c:pt idx="188">
                  <c:v>2.7004321073211695E-4</c:v>
                </c:pt>
                <c:pt idx="189">
                  <c:v>2.7004321073211695E-4</c:v>
                </c:pt>
                <c:pt idx="190">
                  <c:v>2.7016157777521449E-4</c:v>
                </c:pt>
                <c:pt idx="191">
                  <c:v>2.7016157777521449E-4</c:v>
                </c:pt>
                <c:pt idx="192">
                  <c:v>2.7027982813219835E-4</c:v>
                </c:pt>
                <c:pt idx="193">
                  <c:v>2.7027982813219835E-4</c:v>
                </c:pt>
                <c:pt idx="194">
                  <c:v>2.7075165872881884E-4</c:v>
                </c:pt>
                <c:pt idx="195">
                  <c:v>2.7075165872881884E-4</c:v>
                </c:pt>
                <c:pt idx="196">
                  <c:v>2.7075165872881884E-4</c:v>
                </c:pt>
                <c:pt idx="197">
                  <c:v>2.7075165872881884E-4</c:v>
                </c:pt>
                <c:pt idx="198">
                  <c:v>2.7086932267876058E-4</c:v>
                </c:pt>
                <c:pt idx="199">
                  <c:v>2.7086932267876058E-4</c:v>
                </c:pt>
                <c:pt idx="200">
                  <c:v>2.7086932267876058E-4</c:v>
                </c:pt>
                <c:pt idx="201">
                  <c:v>2.7086932267876058E-4</c:v>
                </c:pt>
                <c:pt idx="202">
                  <c:v>2.7098686875293019E-4</c:v>
                </c:pt>
                <c:pt idx="203">
                  <c:v>2.7098686875293019E-4</c:v>
                </c:pt>
                <c:pt idx="204">
                  <c:v>2.711042967535191E-4</c:v>
                </c:pt>
                <c:pt idx="205">
                  <c:v>2.711042967535191E-4</c:v>
                </c:pt>
                <c:pt idx="206">
                  <c:v>2.711042967535191E-4</c:v>
                </c:pt>
                <c:pt idx="207">
                  <c:v>2.711042967535191E-4</c:v>
                </c:pt>
                <c:pt idx="208">
                  <c:v>2.711042967535191E-4</c:v>
                </c:pt>
                <c:pt idx="209">
                  <c:v>2.7122160648285426E-4</c:v>
                </c:pt>
                <c:pt idx="210">
                  <c:v>2.7122160648285426E-4</c:v>
                </c:pt>
                <c:pt idx="211">
                  <c:v>2.7133879774339818E-4</c:v>
                </c:pt>
                <c:pt idx="212">
                  <c:v>2.7133879774339818E-4</c:v>
                </c:pt>
                <c:pt idx="213">
                  <c:v>2.7133879774339818E-4</c:v>
                </c:pt>
                <c:pt idx="214">
                  <c:v>2.7145587033774955E-4</c:v>
                </c:pt>
                <c:pt idx="215">
                  <c:v>2.7145587033774955E-4</c:v>
                </c:pt>
                <c:pt idx="216">
                  <c:v>2.7157282406864414E-4</c:v>
                </c:pt>
                <c:pt idx="217">
                  <c:v>2.7180637415169328E-4</c:v>
                </c:pt>
                <c:pt idx="218">
                  <c:v>2.7180637415169328E-4</c:v>
                </c:pt>
                <c:pt idx="219">
                  <c:v>2.7192297011000835E-4</c:v>
                </c:pt>
                <c:pt idx="220">
                  <c:v>2.7192297011000835E-4</c:v>
                </c:pt>
                <c:pt idx="221">
                  <c:v>2.7192297011000835E-4</c:v>
                </c:pt>
                <c:pt idx="222">
                  <c:v>2.7192297011000835E-4</c:v>
                </c:pt>
                <c:pt idx="223">
                  <c:v>2.7192297011000835E-4</c:v>
                </c:pt>
                <c:pt idx="224">
                  <c:v>2.7203944641718877E-4</c:v>
                </c:pt>
                <c:pt idx="225">
                  <c:v>2.7203944641718877E-4</c:v>
                </c:pt>
                <c:pt idx="226">
                  <c:v>2.7203944641718877E-4</c:v>
                </c:pt>
                <c:pt idx="227">
                  <c:v>2.7203944641718877E-4</c:v>
                </c:pt>
                <c:pt idx="228">
                  <c:v>2.7215580287666278E-4</c:v>
                </c:pt>
                <c:pt idx="229">
                  <c:v>2.723881554669055E-4</c:v>
                </c:pt>
                <c:pt idx="230">
                  <c:v>2.723881554669055E-4</c:v>
                </c:pt>
                <c:pt idx="231">
                  <c:v>2.7250415120523352E-4</c:v>
                </c:pt>
                <c:pt idx="232">
                  <c:v>2.7262002631097472E-4</c:v>
                </c:pt>
                <c:pt idx="233">
                  <c:v>2.7262002631097472E-4</c:v>
                </c:pt>
                <c:pt idx="234">
                  <c:v>2.7262002631097472E-4</c:v>
                </c:pt>
                <c:pt idx="235">
                  <c:v>2.7285141384137762E-4</c:v>
                </c:pt>
                <c:pt idx="236">
                  <c:v>2.7296692587473731E-4</c:v>
                </c:pt>
                <c:pt idx="237">
                  <c:v>2.7308231649290747E-4</c:v>
                </c:pt>
                <c:pt idx="238">
                  <c:v>2.7308231649290747E-4</c:v>
                </c:pt>
                <c:pt idx="239">
                  <c:v>2.7319758550059758E-4</c:v>
                </c:pt>
                <c:pt idx="240">
                  <c:v>2.7331273270266184E-4</c:v>
                </c:pt>
                <c:pt idx="241">
                  <c:v>2.7365744152583235E-4</c:v>
                </c:pt>
                <c:pt idx="242">
                  <c:v>2.7377209955685878E-4</c:v>
                </c:pt>
                <c:pt idx="243">
                  <c:v>2.7377209955685878E-4</c:v>
                </c:pt>
                <c:pt idx="244">
                  <c:v>2.7377209955685878E-4</c:v>
                </c:pt>
                <c:pt idx="245">
                  <c:v>2.7377209955685878E-4</c:v>
                </c:pt>
                <c:pt idx="246">
                  <c:v>2.7388663480872711E-4</c:v>
                </c:pt>
                <c:pt idx="247">
                  <c:v>2.7388663480872711E-4</c:v>
                </c:pt>
                <c:pt idx="248">
                  <c:v>2.7400104708717379E-4</c:v>
                </c:pt>
                <c:pt idx="249">
                  <c:v>2.7411533619808414E-4</c:v>
                </c:pt>
                <c:pt idx="250">
                  <c:v>2.7411533619808414E-4</c:v>
                </c:pt>
                <c:pt idx="251">
                  <c:v>2.7422950194749319E-4</c:v>
                </c:pt>
                <c:pt idx="252">
                  <c:v>2.7434354414158571E-4</c:v>
                </c:pt>
                <c:pt idx="253">
                  <c:v>2.7445746258669722E-4</c:v>
                </c:pt>
                <c:pt idx="254">
                  <c:v>2.7445746258669722E-4</c:v>
                </c:pt>
                <c:pt idx="255">
                  <c:v>2.7445746258669722E-4</c:v>
                </c:pt>
                <c:pt idx="256">
                  <c:v>2.7445746258669722E-4</c:v>
                </c:pt>
                <c:pt idx="257">
                  <c:v>2.7445746258669722E-4</c:v>
                </c:pt>
                <c:pt idx="258">
                  <c:v>2.7457125708931434E-4</c:v>
                </c:pt>
                <c:pt idx="259">
                  <c:v>2.7479847349377016E-4</c:v>
                </c:pt>
                <c:pt idx="260">
                  <c:v>2.7479847349377016E-4</c:v>
                </c:pt>
                <c:pt idx="261">
                  <c:v>2.7491189500934254E-4</c:v>
                </c:pt>
                <c:pt idx="262">
                  <c:v>2.7491189500934254E-4</c:v>
                </c:pt>
                <c:pt idx="263">
                  <c:v>2.7502519180988886E-4</c:v>
                </c:pt>
                <c:pt idx="264">
                  <c:v>2.7502519180988886E-4</c:v>
                </c:pt>
                <c:pt idx="265">
                  <c:v>2.7502519180988886E-4</c:v>
                </c:pt>
                <c:pt idx="266">
                  <c:v>2.7513836370265921E-4</c:v>
                </c:pt>
                <c:pt idx="267">
                  <c:v>2.7513836370265921E-4</c:v>
                </c:pt>
                <c:pt idx="268">
                  <c:v>2.7525141049505847E-4</c:v>
                </c:pt>
                <c:pt idx="269">
                  <c:v>2.7536433199464613E-4</c:v>
                </c:pt>
                <c:pt idx="270">
                  <c:v>2.7536433199464613E-4</c:v>
                </c:pt>
                <c:pt idx="271">
                  <c:v>2.7536433199464613E-4</c:v>
                </c:pt>
                <c:pt idx="272">
                  <c:v>2.7536433199464613E-4</c:v>
                </c:pt>
                <c:pt idx="273">
                  <c:v>2.7547712800913746E-4</c:v>
                </c:pt>
                <c:pt idx="274">
                  <c:v>2.7547712800913746E-4</c:v>
                </c:pt>
                <c:pt idx="275">
                  <c:v>2.7558979834640333E-4</c:v>
                </c:pt>
                <c:pt idx="276">
                  <c:v>2.7581476122152672E-4</c:v>
                </c:pt>
                <c:pt idx="277">
                  <c:v>2.7581476122152672E-4</c:v>
                </c:pt>
                <c:pt idx="278">
                  <c:v>2.7581476122152672E-4</c:v>
                </c:pt>
                <c:pt idx="279">
                  <c:v>2.7592705337591136E-4</c:v>
                </c:pt>
                <c:pt idx="280">
                  <c:v>2.7592705337591136E-4</c:v>
                </c:pt>
                <c:pt idx="281">
                  <c:v>2.7592705337591136E-4</c:v>
                </c:pt>
                <c:pt idx="282">
                  <c:v>2.7615125816082999E-4</c:v>
                </c:pt>
                <c:pt idx="283">
                  <c:v>2.7626317040884183E-4</c:v>
                </c:pt>
                <c:pt idx="284">
                  <c:v>2.7626317040884183E-4</c:v>
                </c:pt>
                <c:pt idx="285">
                  <c:v>2.7637495563913994E-4</c:v>
                </c:pt>
                <c:pt idx="286">
                  <c:v>2.7637495563913994E-4</c:v>
                </c:pt>
                <c:pt idx="287">
                  <c:v>2.7659814428331091E-4</c:v>
                </c:pt>
                <c:pt idx="288">
                  <c:v>2.7670954731594439E-4</c:v>
                </c:pt>
                <c:pt idx="289">
                  <c:v>2.7682082256838661E-4</c:v>
                </c:pt>
                <c:pt idx="290">
                  <c:v>2.7682082256838661E-4</c:v>
                </c:pt>
                <c:pt idx="291">
                  <c:v>2.7704298897200257E-4</c:v>
                </c:pt>
                <c:pt idx="292">
                  <c:v>2.7715387974323706E-4</c:v>
                </c:pt>
                <c:pt idx="293">
                  <c:v>2.772646419744031E-4</c:v>
                </c:pt>
                <c:pt idx="294">
                  <c:v>2.772646419744031E-4</c:v>
                </c:pt>
                <c:pt idx="295">
                  <c:v>2.775961555327262E-4</c:v>
                </c:pt>
                <c:pt idx="296">
                  <c:v>2.7781651840043332E-4</c:v>
                </c:pt>
                <c:pt idx="297">
                  <c:v>2.7792650541625031E-4</c:v>
                </c:pt>
                <c:pt idx="298">
                  <c:v>2.7803636256857407E-4</c:v>
                </c:pt>
                <c:pt idx="299">
                  <c:v>2.7803636256857407E-4</c:v>
                </c:pt>
                <c:pt idx="300">
                  <c:v>2.7814608966901337E-4</c:v>
                </c:pt>
                <c:pt idx="301">
                  <c:v>2.7825568652934594E-4</c:v>
                </c:pt>
                <c:pt idx="302">
                  <c:v>2.7825568652934594E-4</c:v>
                </c:pt>
                <c:pt idx="303">
                  <c:v>2.7836515296151919E-4</c:v>
                </c:pt>
                <c:pt idx="304">
                  <c:v>2.7836515296151919E-4</c:v>
                </c:pt>
                <c:pt idx="305">
                  <c:v>2.7847448877765032E-4</c:v>
                </c:pt>
                <c:pt idx="306">
                  <c:v>2.7847448877765032E-4</c:v>
                </c:pt>
                <c:pt idx="307">
                  <c:v>2.7858369379002722E-4</c:v>
                </c:pt>
                <c:pt idx="308">
                  <c:v>2.7880171065352628E-4</c:v>
                </c:pt>
                <c:pt idx="309">
                  <c:v>2.7891052213008195E-4</c:v>
                </c:pt>
                <c:pt idx="310">
                  <c:v>2.7891052213008195E-4</c:v>
                </c:pt>
                <c:pt idx="311">
                  <c:v>2.7901920205375158E-4</c:v>
                </c:pt>
                <c:pt idx="312">
                  <c:v>2.796685085336927E-4</c:v>
                </c:pt>
                <c:pt idx="313">
                  <c:v>2.7977626236509712E-4</c:v>
                </c:pt>
                <c:pt idx="314">
                  <c:v>2.7988388315370227E-4</c:v>
                </c:pt>
                <c:pt idx="315">
                  <c:v>2.7999137071406215E-4</c:v>
                </c:pt>
                <c:pt idx="316">
                  <c:v>2.7999137071406215E-4</c:v>
                </c:pt>
                <c:pt idx="317">
                  <c:v>2.8009872486090893E-4</c:v>
                </c:pt>
                <c:pt idx="318">
                  <c:v>2.802059454091532E-4</c:v>
                </c:pt>
                <c:pt idx="319">
                  <c:v>2.802059454091532E-4</c:v>
                </c:pt>
                <c:pt idx="320">
                  <c:v>2.8031303217388495E-4</c:v>
                </c:pt>
                <c:pt idx="321">
                  <c:v>2.8052680361406859E-4</c:v>
                </c:pt>
                <c:pt idx="322">
                  <c:v>2.8084645278560243E-4</c:v>
                </c:pt>
                <c:pt idx="323">
                  <c:v>2.8084645278560243E-4</c:v>
                </c:pt>
                <c:pt idx="324">
                  <c:v>2.809527329762415E-4</c:v>
                </c:pt>
                <c:pt idx="325">
                  <c:v>2.8105887809405623E-4</c:v>
                </c:pt>
                <c:pt idx="326">
                  <c:v>2.8105887809405623E-4</c:v>
                </c:pt>
                <c:pt idx="327">
                  <c:v>2.8116488795558832E-4</c:v>
                </c:pt>
                <c:pt idx="328">
                  <c:v>2.8116488795558832E-4</c:v>
                </c:pt>
                <c:pt idx="329">
                  <c:v>2.8137650117689134E-4</c:v>
                </c:pt>
                <c:pt idx="330">
                  <c:v>2.8137650117689134E-4</c:v>
                </c:pt>
                <c:pt idx="331">
                  <c:v>2.8148210417066721E-4</c:v>
                </c:pt>
                <c:pt idx="332">
                  <c:v>2.8169290201087002E-4</c:v>
                </c:pt>
                <c:pt idx="333">
                  <c:v>2.817980964924161E-4</c:v>
                </c:pt>
                <c:pt idx="334">
                  <c:v>2.8190315443864933E-4</c:v>
                </c:pt>
                <c:pt idx="335">
                  <c:v>2.8200807566759718E-4</c:v>
                </c:pt>
                <c:pt idx="336">
                  <c:v>2.826347218115872E-4</c:v>
                </c:pt>
                <c:pt idx="337">
                  <c:v>2.826347218115872E-4</c:v>
                </c:pt>
                <c:pt idx="338">
                  <c:v>2.8294618451831183E-4</c:v>
                </c:pt>
                <c:pt idx="339">
                  <c:v>2.8315313399032314E-4</c:v>
                </c:pt>
                <c:pt idx="340">
                  <c:v>2.8335952791797665E-4</c:v>
                </c:pt>
                <c:pt idx="341">
                  <c:v>2.8346251610407382E-4</c:v>
                </c:pt>
                <c:pt idx="342">
                  <c:v>2.8356536486615698E-4</c:v>
                </c:pt>
                <c:pt idx="343">
                  <c:v>2.8377064340287414E-4</c:v>
                </c:pt>
                <c:pt idx="344">
                  <c:v>2.840775110617161E-4</c:v>
                </c:pt>
                <c:pt idx="345">
                  <c:v>2.8448470019067551E-4</c:v>
                </c:pt>
                <c:pt idx="346">
                  <c:v>2.8458614490564453E-4</c:v>
                </c:pt>
                <c:pt idx="347">
                  <c:v>2.8478861001575927E-4</c:v>
                </c:pt>
                <c:pt idx="348">
                  <c:v>2.8539259808976341E-4</c:v>
                </c:pt>
                <c:pt idx="349">
                  <c:v>2.8559278700770281E-4</c:v>
                </c:pt>
                <c:pt idx="350">
                  <c:v>2.8609075131689435E-4</c:v>
                </c:pt>
                <c:pt idx="351">
                  <c:v>2.861899128438926E-4</c:v>
                </c:pt>
                <c:pt idx="352">
                  <c:v>2.862889301869922E-4</c:v>
                </c:pt>
                <c:pt idx="353">
                  <c:v>2.8648653162803339E-4</c:v>
                </c:pt>
                <c:pt idx="354">
                  <c:v>2.8658511537977015E-4</c:v>
                </c:pt>
                <c:pt idx="355">
                  <c:v>2.8658511537977015E-4</c:v>
                </c:pt>
                <c:pt idx="356">
                  <c:v>2.8687999668705106E-4</c:v>
                </c:pt>
                <c:pt idx="357">
                  <c:v>2.8727113545604766E-4</c:v>
                </c:pt>
                <c:pt idx="358">
                  <c:v>2.8727113545604766E-4</c:v>
                </c:pt>
                <c:pt idx="359">
                  <c:v>2.8814263538748668E-4</c:v>
                </c:pt>
                <c:pt idx="360">
                  <c:v>2.888122087950547E-4</c:v>
                </c:pt>
                <c:pt idx="361">
                  <c:v>2.8938032822242341E-4</c:v>
                </c:pt>
                <c:pt idx="362">
                  <c:v>2.8947449149048266E-4</c:v>
                </c:pt>
                <c:pt idx="363">
                  <c:v>2.8956850479935155E-4</c:v>
                </c:pt>
                <c:pt idx="364">
                  <c:v>2.9003631615411572E-4</c:v>
                </c:pt>
                <c:pt idx="365">
                  <c:v>2.9012942622999729E-4</c:v>
                </c:pt>
                <c:pt idx="366">
                  <c:v>2.9040784910225955E-4</c:v>
                </c:pt>
                <c:pt idx="367">
                  <c:v>2.9231835799014118E-4</c:v>
                </c:pt>
                <c:pt idx="368">
                  <c:v>2.924967696066185E-4</c:v>
                </c:pt>
                <c:pt idx="369">
                  <c:v>2.9276322177864333E-4</c:v>
                </c:pt>
                <c:pt idx="370">
                  <c:v>2.9302827185689932E-4</c:v>
                </c:pt>
                <c:pt idx="371">
                  <c:v>2.9346689469936135E-4</c:v>
                </c:pt>
                <c:pt idx="372">
                  <c:v>2.9355414876697093E-4</c:v>
                </c:pt>
                <c:pt idx="373">
                  <c:v>2.9407436660584509E-4</c:v>
                </c:pt>
                <c:pt idx="374">
                  <c:v>2.9407436660584509E-4</c:v>
                </c:pt>
                <c:pt idx="375">
                  <c:v>2.9509769175643823E-4</c:v>
                </c:pt>
                <c:pt idx="376">
                  <c:v>2.9543369455887396E-4</c:v>
                </c:pt>
                <c:pt idx="377">
                  <c:v>2.9642625149410622E-4</c:v>
                </c:pt>
                <c:pt idx="378">
                  <c:v>2.9658941184232618E-4</c:v>
                </c:pt>
                <c:pt idx="379">
                  <c:v>2.9723553645938545E-4</c:v>
                </c:pt>
                <c:pt idx="380">
                  <c:v>2.9826309934482035E-4</c:v>
                </c:pt>
                <c:pt idx="381">
                  <c:v>2.9978919840203451E-4</c:v>
                </c:pt>
                <c:pt idx="382">
                  <c:v>2.999381216163604E-4</c:v>
                </c:pt>
                <c:pt idx="383">
                  <c:v>3.0038083901516983E-4</c:v>
                </c:pt>
                <c:pt idx="384">
                  <c:v>3.0052705717074582E-4</c:v>
                </c:pt>
                <c:pt idx="385">
                  <c:v>3.0110513001163099E-4</c:v>
                </c:pt>
                <c:pt idx="386">
                  <c:v>3.0181234328181816E-4</c:v>
                </c:pt>
                <c:pt idx="387">
                  <c:v>3.020904179609236E-4</c:v>
                </c:pt>
                <c:pt idx="388">
                  <c:v>3.0304188322431393E-4</c:v>
                </c:pt>
                <c:pt idx="389">
                  <c:v>3.0471800682935787E-4</c:v>
                </c:pt>
                <c:pt idx="390">
                  <c:v>3.0527037251656996E-4</c:v>
                </c:pt>
                <c:pt idx="391">
                  <c:v>3.0545128771356813E-4</c:v>
                </c:pt>
                <c:pt idx="392">
                  <c:v>3.0604270599981912E-4</c:v>
                </c:pt>
                <c:pt idx="393">
                  <c:v>3.0650290108440756E-4</c:v>
                </c:pt>
                <c:pt idx="394">
                  <c:v>3.0655961371851034E-4</c:v>
                </c:pt>
                <c:pt idx="395">
                  <c:v>3.0837964109032499E-4</c:v>
                </c:pt>
                <c:pt idx="396">
                  <c:v>3.1091187836076805E-4</c:v>
                </c:pt>
                <c:pt idx="397">
                  <c:v>3.1145298366017928E-4</c:v>
                </c:pt>
                <c:pt idx="398">
                  <c:v>3.1206001784097568E-4</c:v>
                </c:pt>
                <c:pt idx="399">
                  <c:v>3.1345029183557513E-4</c:v>
                </c:pt>
                <c:pt idx="400">
                  <c:v>3.1427974114797095E-4</c:v>
                </c:pt>
                <c:pt idx="401">
                  <c:v>3.1438107219823109E-4</c:v>
                </c:pt>
                <c:pt idx="402">
                  <c:v>3.1496427577965566E-4</c:v>
                </c:pt>
                <c:pt idx="403">
                  <c:v>3.1491129747862015E-4</c:v>
                </c:pt>
                <c:pt idx="404">
                  <c:v>3.1479552004069858E-4</c:v>
                </c:pt>
                <c:pt idx="405">
                  <c:v>3.1473090976229077E-4</c:v>
                </c:pt>
                <c:pt idx="406">
                  <c:v>3.1423173950847138E-4</c:v>
                </c:pt>
                <c:pt idx="407">
                  <c:v>3.1343255201594407E-4</c:v>
                </c:pt>
                <c:pt idx="408">
                  <c:v>3.1243281504471815E-4</c:v>
                </c:pt>
                <c:pt idx="409">
                  <c:v>3.1220462587526547E-4</c:v>
                </c:pt>
                <c:pt idx="410">
                  <c:v>3.1112084686588895E-4</c:v>
                </c:pt>
                <c:pt idx="411">
                  <c:v>3.1034628574756355E-4</c:v>
                </c:pt>
                <c:pt idx="412">
                  <c:v>3.1034628574756355E-4</c:v>
                </c:pt>
                <c:pt idx="413">
                  <c:v>3.1026080162502621E-4</c:v>
                </c:pt>
                <c:pt idx="414">
                  <c:v>3.0927110236260745E-4</c:v>
                </c:pt>
                <c:pt idx="415">
                  <c:v>3.0898554468941722E-4</c:v>
                </c:pt>
                <c:pt idx="416">
                  <c:v>3.0839444656347156E-4</c:v>
                </c:pt>
                <c:pt idx="417">
                  <c:v>3.0713287797304577E-4</c:v>
                </c:pt>
                <c:pt idx="418">
                  <c:v>3.0696779132956194E-4</c:v>
                </c:pt>
                <c:pt idx="419">
                  <c:v>3.062911385271259E-4</c:v>
                </c:pt>
                <c:pt idx="420">
                  <c:v>3.0522755186064701E-4</c:v>
                </c:pt>
                <c:pt idx="421">
                  <c:v>2.9988561422202633E-4</c:v>
                </c:pt>
                <c:pt idx="422">
                  <c:v>2.9851902004831616E-4</c:v>
                </c:pt>
                <c:pt idx="423">
                  <c:v>2.9749852032289674E-4</c:v>
                </c:pt>
                <c:pt idx="424">
                  <c:v>2.9612218381648884E-4</c:v>
                </c:pt>
                <c:pt idx="425">
                  <c:v>2.9198610589395305E-4</c:v>
                </c:pt>
                <c:pt idx="426">
                  <c:v>2.9117046348169789E-4</c:v>
                </c:pt>
                <c:pt idx="427">
                  <c:v>2.8826693880177619E-4</c:v>
                </c:pt>
                <c:pt idx="428">
                  <c:v>2.8720225000870614E-4</c:v>
                </c:pt>
                <c:pt idx="429">
                  <c:v>2.8720225000870614E-4</c:v>
                </c:pt>
                <c:pt idx="430">
                  <c:v>2.8431128986233811E-4</c:v>
                </c:pt>
                <c:pt idx="431">
                  <c:v>2.8256122328639157E-4</c:v>
                </c:pt>
                <c:pt idx="432">
                  <c:v>2.8066480677697072E-4</c:v>
                </c:pt>
                <c:pt idx="433">
                  <c:v>2.7991547739930676E-4</c:v>
                </c:pt>
                <c:pt idx="434">
                  <c:v>2.7959233329896032E-4</c:v>
                </c:pt>
                <c:pt idx="435">
                  <c:v>2.7426302097617909E-4</c:v>
                </c:pt>
                <c:pt idx="436">
                  <c:v>2.7184064306456934E-4</c:v>
                </c:pt>
                <c:pt idx="437">
                  <c:v>2.7078624123905333E-4</c:v>
                </c:pt>
                <c:pt idx="438">
                  <c:v>2.6948459157974738E-4</c:v>
                </c:pt>
                <c:pt idx="439">
                  <c:v>2.6924641808828887E-4</c:v>
                </c:pt>
                <c:pt idx="440">
                  <c:v>2.6792827347726472E-4</c:v>
                </c:pt>
                <c:pt idx="441">
                  <c:v>2.6780776045116689E-4</c:v>
                </c:pt>
                <c:pt idx="442">
                  <c:v>2.6451195225204674E-4</c:v>
                </c:pt>
                <c:pt idx="443">
                  <c:v>2.640169367366056E-4</c:v>
                </c:pt>
                <c:pt idx="444">
                  <c:v>2.6389291620805344E-4</c:v>
                </c:pt>
                <c:pt idx="445">
                  <c:v>2.6376878942880932E-4</c:v>
                </c:pt>
                <c:pt idx="446">
                  <c:v>2.6289694416839314E-4</c:v>
                </c:pt>
                <c:pt idx="447">
                  <c:v>2.6189427714166144E-4</c:v>
                </c:pt>
                <c:pt idx="448">
                  <c:v>2.6088502055232626E-4</c:v>
                </c:pt>
                <c:pt idx="449">
                  <c:v>2.5417157258518172E-4</c:v>
                </c:pt>
                <c:pt idx="450">
                  <c:v>2.5377651422644007E-4</c:v>
                </c:pt>
                <c:pt idx="451">
                  <c:v>2.5298397851208335E-4</c:v>
                </c:pt>
                <c:pt idx="452">
                  <c:v>2.5205532833078113E-4</c:v>
                </c:pt>
                <c:pt idx="453">
                  <c:v>2.5125594457191518E-4</c:v>
                </c:pt>
                <c:pt idx="454">
                  <c:v>2.4991679828824495E-4</c:v>
                </c:pt>
                <c:pt idx="455">
                  <c:v>2.4171369241599282E-4</c:v>
                </c:pt>
                <c:pt idx="456">
                  <c:v>2.4046009834680063E-4</c:v>
                </c:pt>
                <c:pt idx="457">
                  <c:v>2.401807582207752E-4</c:v>
                </c:pt>
                <c:pt idx="458">
                  <c:v>2.4004098530632027E-4</c:v>
                </c:pt>
                <c:pt idx="459">
                  <c:v>2.3835844558175705E-4</c:v>
                </c:pt>
                <c:pt idx="460">
                  <c:v>2.3581700934970656E-4</c:v>
                </c:pt>
                <c:pt idx="461">
                  <c:v>2.3496534848901953E-4</c:v>
                </c:pt>
                <c:pt idx="462">
                  <c:v>2.2851157048309908E-4</c:v>
                </c:pt>
                <c:pt idx="463">
                  <c:v>2.2590007030122536E-4</c:v>
                </c:pt>
                <c:pt idx="464">
                  <c:v>2.2546330161783966E-4</c:v>
                </c:pt>
                <c:pt idx="465">
                  <c:v>2.244425565327143E-4</c:v>
                </c:pt>
                <c:pt idx="466">
                  <c:v>2.2327329287663951E-4</c:v>
                </c:pt>
                <c:pt idx="467">
                  <c:v>2.2107353127579334E-4</c:v>
                </c:pt>
                <c:pt idx="468">
                  <c:v>2.1397700805695231E-4</c:v>
                </c:pt>
                <c:pt idx="469">
                  <c:v>2.104012260736057E-4</c:v>
                </c:pt>
                <c:pt idx="470">
                  <c:v>2.1010254839429378E-4</c:v>
                </c:pt>
                <c:pt idx="471">
                  <c:v>2.0681089057738181E-4</c:v>
                </c:pt>
                <c:pt idx="472">
                  <c:v>2.030585063228997E-4</c:v>
                </c:pt>
                <c:pt idx="473">
                  <c:v>2.0230677593777841E-4</c:v>
                </c:pt>
                <c:pt idx="474">
                  <c:v>2.0080226064907595E-4</c:v>
                </c:pt>
                <c:pt idx="475">
                  <c:v>1.9673442377296556E-4</c:v>
                </c:pt>
                <c:pt idx="476">
                  <c:v>1.9371764038855288E-4</c:v>
                </c:pt>
                <c:pt idx="477">
                  <c:v>1.9296317869187506E-4</c:v>
                </c:pt>
                <c:pt idx="478">
                  <c:v>1.9281227856010139E-4</c:v>
                </c:pt>
                <c:pt idx="479">
                  <c:v>1.9266137627448857E-4</c:v>
                </c:pt>
                <c:pt idx="480">
                  <c:v>1.9069953674173888E-4</c:v>
                </c:pt>
                <c:pt idx="481">
                  <c:v>1.8707820040430627E-4</c:v>
                </c:pt>
                <c:pt idx="482">
                  <c:v>1.8044830465013459E-4</c:v>
                </c:pt>
                <c:pt idx="483">
                  <c:v>1.7594130140262081E-4</c:v>
                </c:pt>
                <c:pt idx="484">
                  <c:v>1.7564136302261651E-4</c:v>
                </c:pt>
                <c:pt idx="485">
                  <c:v>1.7414280683662411E-4</c:v>
                </c:pt>
                <c:pt idx="486">
                  <c:v>1.7309500786918315E-4</c:v>
                </c:pt>
                <c:pt idx="487">
                  <c:v>1.6951085143446725E-4</c:v>
                </c:pt>
                <c:pt idx="488">
                  <c:v>1.687659136589244E-4</c:v>
                </c:pt>
                <c:pt idx="489">
                  <c:v>1.6623813741199246E-4</c:v>
                </c:pt>
                <c:pt idx="490">
                  <c:v>1.653479341814154E-4</c:v>
                </c:pt>
                <c:pt idx="491">
                  <c:v>1.6475506017057866E-4</c:v>
                </c:pt>
                <c:pt idx="492">
                  <c:v>1.607664160510193E-4</c:v>
                </c:pt>
                <c:pt idx="493">
                  <c:v>1.5988337514974304E-4</c:v>
                </c:pt>
                <c:pt idx="494">
                  <c:v>1.5914848430278162E-4</c:v>
                </c:pt>
                <c:pt idx="495">
                  <c:v>1.5694933319625721E-4</c:v>
                </c:pt>
                <c:pt idx="496">
                  <c:v>1.5592599961537678E-4</c:v>
                </c:pt>
                <c:pt idx="497">
                  <c:v>1.478132039395186E-4</c:v>
                </c:pt>
                <c:pt idx="498">
                  <c:v>1.4709571504724982E-4</c:v>
                </c:pt>
                <c:pt idx="499">
                  <c:v>1.4466532931702416E-4</c:v>
                </c:pt>
                <c:pt idx="500">
                  <c:v>1.4395324398482499E-4</c:v>
                </c:pt>
                <c:pt idx="501">
                  <c:v>1.4324243027526496E-4</c:v>
                </c:pt>
                <c:pt idx="502">
                  <c:v>1.4295846439685229E-4</c:v>
                </c:pt>
                <c:pt idx="503">
                  <c:v>1.4295846439685229E-4</c:v>
                </c:pt>
                <c:pt idx="504">
                  <c:v>1.3942667822021049E-4</c:v>
                </c:pt>
                <c:pt idx="505">
                  <c:v>1.3844383646700601E-4</c:v>
                </c:pt>
                <c:pt idx="506">
                  <c:v>1.3648637489149381E-4</c:v>
                </c:pt>
                <c:pt idx="507">
                  <c:v>1.3412458369879704E-4</c:v>
                </c:pt>
                <c:pt idx="508">
                  <c:v>1.3136795755292705E-4</c:v>
                </c:pt>
                <c:pt idx="509">
                  <c:v>1.3109363167482252E-4</c:v>
                </c:pt>
                <c:pt idx="510">
                  <c:v>1.2795681261090831E-4</c:v>
                </c:pt>
                <c:pt idx="511">
                  <c:v>1.1331498539630743E-4</c:v>
                </c:pt>
                <c:pt idx="512">
                  <c:v>1.1191171148296375E-4</c:v>
                </c:pt>
                <c:pt idx="513">
                  <c:v>1.0938352532433515E-4</c:v>
                </c:pt>
                <c:pt idx="514">
                  <c:v>1.0540197872346688E-4</c:v>
                </c:pt>
                <c:pt idx="515">
                  <c:v>1.0368511581154035E-4</c:v>
                </c:pt>
                <c:pt idx="516">
                  <c:v>1.0162120438652505E-4</c:v>
                </c:pt>
                <c:pt idx="517">
                  <c:v>1.0017823756427901E-4</c:v>
                </c:pt>
                <c:pt idx="518">
                  <c:v>9.5802626955358399E-5</c:v>
                </c:pt>
                <c:pt idx="519">
                  <c:v>8.984448865338951E-5</c:v>
                </c:pt>
                <c:pt idx="520">
                  <c:v>8.7835071585791645E-5</c:v>
                </c:pt>
                <c:pt idx="521">
                  <c:v>8.5853245685064652E-5</c:v>
                </c:pt>
                <c:pt idx="522">
                  <c:v>7.6160308868068033E-5</c:v>
                </c:pt>
                <c:pt idx="523">
                  <c:v>7.3060243496283827E-5</c:v>
                </c:pt>
                <c:pt idx="524">
                  <c:v>7.1104874517668488E-5</c:v>
                </c:pt>
                <c:pt idx="525">
                  <c:v>6.8899557152927153E-5</c:v>
                </c:pt>
                <c:pt idx="526">
                  <c:v>6.8520758455154694E-5</c:v>
                </c:pt>
                <c:pt idx="527">
                  <c:v>6.3633961202136228E-5</c:v>
                </c:pt>
                <c:pt idx="528">
                  <c:v>6.229547707132114E-5</c:v>
                </c:pt>
                <c:pt idx="529">
                  <c:v>5.8312769875225053E-5</c:v>
                </c:pt>
                <c:pt idx="530">
                  <c:v>5.5978060481109431E-5</c:v>
                </c:pt>
                <c:pt idx="531">
                  <c:v>5.0663198452249831E-5</c:v>
                </c:pt>
                <c:pt idx="532">
                  <c:v>4.7963535583332019E-5</c:v>
                </c:pt>
                <c:pt idx="533">
                  <c:v>4.7232718481604179E-5</c:v>
                </c:pt>
                <c:pt idx="534">
                  <c:v>4.3155183499354034E-5</c:v>
                </c:pt>
                <c:pt idx="535">
                  <c:v>4.2345454313105259E-5</c:v>
                </c:pt>
                <c:pt idx="536">
                  <c:v>3.3444455823205272E-5</c:v>
                </c:pt>
                <c:pt idx="537">
                  <c:v>3.3221275963498349E-5</c:v>
                </c:pt>
                <c:pt idx="538">
                  <c:v>3.0165387333518778E-5</c:v>
                </c:pt>
                <c:pt idx="539">
                  <c:v>3.0062319772892977E-5</c:v>
                </c:pt>
                <c:pt idx="540">
                  <c:v>2.7049941870537731E-5</c:v>
                </c:pt>
                <c:pt idx="541">
                  <c:v>2.3894756749169308E-5</c:v>
                </c:pt>
                <c:pt idx="542">
                  <c:v>2.3258821857281537E-5</c:v>
                </c:pt>
                <c:pt idx="543">
                  <c:v>2.1828100140512824E-5</c:v>
                </c:pt>
                <c:pt idx="544">
                  <c:v>1.6265011973901733E-5</c:v>
                </c:pt>
                <c:pt idx="545">
                  <c:v>1.4139371628857039E-5</c:v>
                </c:pt>
                <c:pt idx="546">
                  <c:v>1.2575962765614655E-5</c:v>
                </c:pt>
                <c:pt idx="547">
                  <c:v>8.9016914742698969E-6</c:v>
                </c:pt>
                <c:pt idx="548">
                  <c:v>7.9022503438881823E-6</c:v>
                </c:pt>
                <c:pt idx="549">
                  <c:v>6.8054069168620248E-6</c:v>
                </c:pt>
                <c:pt idx="550">
                  <c:v>4.9798577650298278E-6</c:v>
                </c:pt>
                <c:pt idx="551">
                  <c:v>2.4412920590659664E-6</c:v>
                </c:pt>
                <c:pt idx="552">
                  <c:v>1.0195128021473011E-6</c:v>
                </c:pt>
                <c:pt idx="553">
                  <c:v>9.4318654037056285E-7</c:v>
                </c:pt>
                <c:pt idx="554">
                  <c:v>9.1315980676565213E-7</c:v>
                </c:pt>
                <c:pt idx="555">
                  <c:v>8.5803904666348806E-7</c:v>
                </c:pt>
                <c:pt idx="556">
                  <c:v>4.7051898260466015E-7</c:v>
                </c:pt>
                <c:pt idx="557">
                  <c:v>3.6003144738949241E-7</c:v>
                </c:pt>
                <c:pt idx="558">
                  <c:v>1.1841789522000677E-7</c:v>
                </c:pt>
                <c:pt idx="559">
                  <c:v>9.0213705822019262E-8</c:v>
                </c:pt>
                <c:pt idx="560">
                  <c:v>4.03889390551885E-8</c:v>
                </c:pt>
                <c:pt idx="561">
                  <c:v>3.1482459752748242E-8</c:v>
                </c:pt>
                <c:pt idx="562">
                  <c:v>2.0867307987204568E-8</c:v>
                </c:pt>
                <c:pt idx="563">
                  <c:v>1.6991173355050051E-8</c:v>
                </c:pt>
                <c:pt idx="564">
                  <c:v>7.4961697630571546E-10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D-43E2-A2D1-D782F3C5B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54091744"/>
        <c:axId val="1547413168"/>
      </c:scatterChart>
      <c:valAx>
        <c:axId val="1554091744"/>
        <c:scaling>
          <c:orientation val="minMax"/>
          <c:max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413168"/>
        <c:crosses val="autoZero"/>
        <c:crossBetween val="midCat"/>
      </c:valAx>
      <c:valAx>
        <c:axId val="15474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</a:t>
            </a:r>
            <a:r>
              <a:rPr lang="en-US" baseline="0"/>
              <a:t> for Failed Backer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'Statistical Analysis'!$F$2:$F$365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xVal>
          <c:yVal>
            <c:numRef>
              <c:f>'Statistical Analysis'!$G$2:$G$365</c:f>
              <c:numCache>
                <c:formatCode>General</c:formatCode>
                <c:ptCount val="364"/>
                <c:pt idx="0">
                  <c:v>3.4501489470727619E-4</c:v>
                </c:pt>
                <c:pt idx="1">
                  <c:v>3.4501489470727619E-4</c:v>
                </c:pt>
                <c:pt idx="2">
                  <c:v>3.4523401707029774E-4</c:v>
                </c:pt>
                <c:pt idx="3">
                  <c:v>3.4523401707029774E-4</c:v>
                </c:pt>
                <c:pt idx="4">
                  <c:v>3.4523401707029774E-4</c:v>
                </c:pt>
                <c:pt idx="5">
                  <c:v>3.4523401707029774E-4</c:v>
                </c:pt>
                <c:pt idx="6">
                  <c:v>3.4523401707029774E-4</c:v>
                </c:pt>
                <c:pt idx="7">
                  <c:v>3.4523401707029774E-4</c:v>
                </c:pt>
                <c:pt idx="8">
                  <c:v>3.4523401707029774E-4</c:v>
                </c:pt>
                <c:pt idx="9">
                  <c:v>3.4523401707029774E-4</c:v>
                </c:pt>
                <c:pt idx="10">
                  <c:v>3.4523401707029774E-4</c:v>
                </c:pt>
                <c:pt idx="11">
                  <c:v>3.4523401707029774E-4</c:v>
                </c:pt>
                <c:pt idx="12">
                  <c:v>3.4523401707029774E-4</c:v>
                </c:pt>
                <c:pt idx="13">
                  <c:v>3.4523401707029774E-4</c:v>
                </c:pt>
                <c:pt idx="14">
                  <c:v>3.4523401707029774E-4</c:v>
                </c:pt>
                <c:pt idx="15">
                  <c:v>3.4523401707029774E-4</c:v>
                </c:pt>
                <c:pt idx="16">
                  <c:v>3.4523401707029774E-4</c:v>
                </c:pt>
                <c:pt idx="17">
                  <c:v>3.4523401707029774E-4</c:v>
                </c:pt>
                <c:pt idx="18">
                  <c:v>3.4523401707029774E-4</c:v>
                </c:pt>
                <c:pt idx="19">
                  <c:v>3.4610814343700942E-4</c:v>
                </c:pt>
                <c:pt idx="20">
                  <c:v>3.4610814343700942E-4</c:v>
                </c:pt>
                <c:pt idx="21">
                  <c:v>3.4632608113712425E-4</c:v>
                </c:pt>
                <c:pt idx="22">
                  <c:v>3.4654378003385299E-4</c:v>
                </c:pt>
                <c:pt idx="23">
                  <c:v>3.4654378003385299E-4</c:v>
                </c:pt>
                <c:pt idx="24">
                  <c:v>3.46978458926706E-4</c:v>
                </c:pt>
                <c:pt idx="25">
                  <c:v>3.46978458926706E-4</c:v>
                </c:pt>
                <c:pt idx="26">
                  <c:v>3.4719543767858138E-4</c:v>
                </c:pt>
                <c:pt idx="27">
                  <c:v>3.4719543767858138E-4</c:v>
                </c:pt>
                <c:pt idx="28">
                  <c:v>3.4719543767858138E-4</c:v>
                </c:pt>
                <c:pt idx="29">
                  <c:v>3.4719543767858138E-4</c:v>
                </c:pt>
                <c:pt idx="30">
                  <c:v>3.4762867068556194E-4</c:v>
                </c:pt>
                <c:pt idx="31">
                  <c:v>3.4762867068556194E-4</c:v>
                </c:pt>
                <c:pt idx="32">
                  <c:v>3.4784492369879376E-4</c:v>
                </c:pt>
                <c:pt idx="33">
                  <c:v>3.4784492369879376E-4</c:v>
                </c:pt>
                <c:pt idx="34">
                  <c:v>3.4806093355794132E-4</c:v>
                </c:pt>
                <c:pt idx="35">
                  <c:v>3.4806093355794132E-4</c:v>
                </c:pt>
                <c:pt idx="36">
                  <c:v>3.482766996430777E-4</c:v>
                </c:pt>
                <c:pt idx="37">
                  <c:v>3.482766996430777E-4</c:v>
                </c:pt>
                <c:pt idx="38">
                  <c:v>3.482766996430777E-4</c:v>
                </c:pt>
                <c:pt idx="39">
                  <c:v>3.482766996430777E-4</c:v>
                </c:pt>
                <c:pt idx="40">
                  <c:v>3.482766996430777E-4</c:v>
                </c:pt>
                <c:pt idx="41">
                  <c:v>3.482766996430777E-4</c:v>
                </c:pt>
                <c:pt idx="42">
                  <c:v>3.4849222133468479E-4</c:v>
                </c:pt>
                <c:pt idx="43">
                  <c:v>3.4849222133468479E-4</c:v>
                </c:pt>
                <c:pt idx="44">
                  <c:v>3.4849222133468479E-4</c:v>
                </c:pt>
                <c:pt idx="45">
                  <c:v>3.4849222133468479E-4</c:v>
                </c:pt>
                <c:pt idx="46">
                  <c:v>3.487074980136573E-4</c:v>
                </c:pt>
                <c:pt idx="47">
                  <c:v>3.487074980136573E-4</c:v>
                </c:pt>
                <c:pt idx="48">
                  <c:v>3.487074980136573E-4</c:v>
                </c:pt>
                <c:pt idx="49">
                  <c:v>3.4892252906130425E-4</c:v>
                </c:pt>
                <c:pt idx="50">
                  <c:v>3.4892252906130425E-4</c:v>
                </c:pt>
                <c:pt idx="51">
                  <c:v>3.4913731385935313E-4</c:v>
                </c:pt>
                <c:pt idx="52">
                  <c:v>3.4913731385935313E-4</c:v>
                </c:pt>
                <c:pt idx="53">
                  <c:v>3.4913731385935313E-4</c:v>
                </c:pt>
                <c:pt idx="54">
                  <c:v>3.495661422356737E-4</c:v>
                </c:pt>
                <c:pt idx="55">
                  <c:v>3.495661422356737E-4</c:v>
                </c:pt>
                <c:pt idx="56">
                  <c:v>3.495661422356737E-4</c:v>
                </c:pt>
                <c:pt idx="57">
                  <c:v>3.4978018457951655E-4</c:v>
                </c:pt>
                <c:pt idx="58">
                  <c:v>3.4999397820490959E-4</c:v>
                </c:pt>
                <c:pt idx="59">
                  <c:v>3.5020752249571418E-4</c:v>
                </c:pt>
                <c:pt idx="60">
                  <c:v>3.5020752249571418E-4</c:v>
                </c:pt>
                <c:pt idx="61">
                  <c:v>3.5020752249571418E-4</c:v>
                </c:pt>
                <c:pt idx="62">
                  <c:v>3.5042081683622751E-4</c:v>
                </c:pt>
                <c:pt idx="63">
                  <c:v>3.5042081683622751E-4</c:v>
                </c:pt>
                <c:pt idx="64">
                  <c:v>3.5063386061118517E-4</c:v>
                </c:pt>
                <c:pt idx="65">
                  <c:v>3.5063386061118517E-4</c:v>
                </c:pt>
                <c:pt idx="66">
                  <c:v>3.5063386061118517E-4</c:v>
                </c:pt>
                <c:pt idx="67">
                  <c:v>3.5084665320576447E-4</c:v>
                </c:pt>
                <c:pt idx="68">
                  <c:v>3.5084665320576447E-4</c:v>
                </c:pt>
                <c:pt idx="69">
                  <c:v>3.512714823967218E-4</c:v>
                </c:pt>
                <c:pt idx="70">
                  <c:v>3.5148351776568838E-4</c:v>
                </c:pt>
                <c:pt idx="71">
                  <c:v>3.5148351776568838E-4</c:v>
                </c:pt>
                <c:pt idx="72">
                  <c:v>3.5169529949945921E-4</c:v>
                </c:pt>
                <c:pt idx="73">
                  <c:v>3.5169529949945921E-4</c:v>
                </c:pt>
                <c:pt idx="74">
                  <c:v>3.5169529949945921E-4</c:v>
                </c:pt>
                <c:pt idx="75">
                  <c:v>3.5169529949945921E-4</c:v>
                </c:pt>
                <c:pt idx="76">
                  <c:v>3.5169529949945921E-4</c:v>
                </c:pt>
                <c:pt idx="77">
                  <c:v>3.5190682698546337E-4</c:v>
                </c:pt>
                <c:pt idx="78">
                  <c:v>3.5190682698546337E-4</c:v>
                </c:pt>
                <c:pt idx="79">
                  <c:v>3.5211809961158862E-4</c:v>
                </c:pt>
                <c:pt idx="80">
                  <c:v>3.5211809961158862E-4</c:v>
                </c:pt>
                <c:pt idx="81">
                  <c:v>3.5211809961158862E-4</c:v>
                </c:pt>
                <c:pt idx="82">
                  <c:v>3.5232911676618518E-4</c:v>
                </c:pt>
                <c:pt idx="83">
                  <c:v>3.5253987783806804E-4</c:v>
                </c:pt>
                <c:pt idx="84">
                  <c:v>3.5253987783806804E-4</c:v>
                </c:pt>
                <c:pt idx="85">
                  <c:v>3.5253987783806804E-4</c:v>
                </c:pt>
                <c:pt idx="86">
                  <c:v>3.5275038221652024E-4</c:v>
                </c:pt>
                <c:pt idx="87">
                  <c:v>3.5296062929129565E-4</c:v>
                </c:pt>
                <c:pt idx="88">
                  <c:v>3.5296062929129565E-4</c:v>
                </c:pt>
                <c:pt idx="89">
                  <c:v>3.5296062929129565E-4</c:v>
                </c:pt>
                <c:pt idx="90">
                  <c:v>3.5317061845262194E-4</c:v>
                </c:pt>
                <c:pt idx="91">
                  <c:v>3.5317061845262194E-4</c:v>
                </c:pt>
                <c:pt idx="92">
                  <c:v>3.5317061845262194E-4</c:v>
                </c:pt>
                <c:pt idx="93">
                  <c:v>3.5338034909120346E-4</c:v>
                </c:pt>
                <c:pt idx="94">
                  <c:v>3.5358982059822437E-4</c:v>
                </c:pt>
                <c:pt idx="95">
                  <c:v>3.5358982059822437E-4</c:v>
                </c:pt>
                <c:pt idx="96">
                  <c:v>3.5358982059822437E-4</c:v>
                </c:pt>
                <c:pt idx="97">
                  <c:v>3.5379903236535119E-4</c:v>
                </c:pt>
                <c:pt idx="98">
                  <c:v>3.5379903236535119E-4</c:v>
                </c:pt>
                <c:pt idx="99">
                  <c:v>3.5400798378473612E-4</c:v>
                </c:pt>
                <c:pt idx="100">
                  <c:v>3.5442510315133405E-4</c:v>
                </c:pt>
                <c:pt idx="101">
                  <c:v>3.5442510315133405E-4</c:v>
                </c:pt>
                <c:pt idx="102">
                  <c:v>3.5463326988530522E-4</c:v>
                </c:pt>
                <c:pt idx="103">
                  <c:v>3.5484117384505673E-4</c:v>
                </c:pt>
                <c:pt idx="104">
                  <c:v>3.5504881442521217E-4</c:v>
                </c:pt>
                <c:pt idx="105">
                  <c:v>3.5525619102089824E-4</c:v>
                </c:pt>
                <c:pt idx="106">
                  <c:v>3.5546330302774741E-4</c:v>
                </c:pt>
                <c:pt idx="107">
                  <c:v>3.5546330302774741E-4</c:v>
                </c:pt>
                <c:pt idx="108">
                  <c:v>3.5608304547925137E-4</c:v>
                </c:pt>
                <c:pt idx="109">
                  <c:v>3.5628909309730122E-4</c:v>
                </c:pt>
                <c:pt idx="110">
                  <c:v>3.5649487311236914E-4</c:v>
                </c:pt>
                <c:pt idx="111">
                  <c:v>3.5670038492318496E-4</c:v>
                </c:pt>
                <c:pt idx="112">
                  <c:v>3.5670038492318496E-4</c:v>
                </c:pt>
                <c:pt idx="113">
                  <c:v>3.5690562792900472E-4</c:v>
                </c:pt>
                <c:pt idx="114">
                  <c:v>3.5690562792900472E-4</c:v>
                </c:pt>
                <c:pt idx="115">
                  <c:v>3.5711060152961388E-4</c:v>
                </c:pt>
                <c:pt idx="116">
                  <c:v>3.5711060152961388E-4</c:v>
                </c:pt>
                <c:pt idx="117">
                  <c:v>3.5731530512533009E-4</c:v>
                </c:pt>
                <c:pt idx="118">
                  <c:v>3.5772389990603289E-4</c:v>
                </c:pt>
                <c:pt idx="119">
                  <c:v>3.581314074844092E-4</c:v>
                </c:pt>
                <c:pt idx="120">
                  <c:v>3.581314074844092E-4</c:v>
                </c:pt>
                <c:pt idx="121">
                  <c:v>3.5833475207925659E-4</c:v>
                </c:pt>
                <c:pt idx="122">
                  <c:v>3.5833475207925659E-4</c:v>
                </c:pt>
                <c:pt idx="123">
                  <c:v>3.5853782308245628E-4</c:v>
                </c:pt>
                <c:pt idx="124">
                  <c:v>3.5853782308245628E-4</c:v>
                </c:pt>
                <c:pt idx="125">
                  <c:v>3.5853782308245628E-4</c:v>
                </c:pt>
                <c:pt idx="126">
                  <c:v>3.5853782308245628E-4</c:v>
                </c:pt>
                <c:pt idx="127">
                  <c:v>3.5874061989813274E-4</c:v>
                </c:pt>
                <c:pt idx="128">
                  <c:v>3.5874061989813274E-4</c:v>
                </c:pt>
                <c:pt idx="129">
                  <c:v>3.5914538858619442E-4</c:v>
                </c:pt>
                <c:pt idx="130">
                  <c:v>3.5914538858619442E-4</c:v>
                </c:pt>
                <c:pt idx="131">
                  <c:v>3.5914538858619442E-4</c:v>
                </c:pt>
                <c:pt idx="132">
                  <c:v>3.5914538858619442E-4</c:v>
                </c:pt>
                <c:pt idx="133">
                  <c:v>3.5914538858619442E-4</c:v>
                </c:pt>
                <c:pt idx="134">
                  <c:v>3.5914538858619442E-4</c:v>
                </c:pt>
                <c:pt idx="135">
                  <c:v>3.5914538858619442E-4</c:v>
                </c:pt>
                <c:pt idx="136">
                  <c:v>3.5975047034706966E-4</c:v>
                </c:pt>
                <c:pt idx="137">
                  <c:v>3.5995160955553014E-4</c:v>
                </c:pt>
                <c:pt idx="138">
                  <c:v>3.6035305235229041E-4</c:v>
                </c:pt>
                <c:pt idx="139">
                  <c:v>3.6035305235229041E-4</c:v>
                </c:pt>
                <c:pt idx="140">
                  <c:v>3.6075337704939378E-4</c:v>
                </c:pt>
                <c:pt idx="141">
                  <c:v>3.6075337704939378E-4</c:v>
                </c:pt>
                <c:pt idx="142">
                  <c:v>3.6075337704939378E-4</c:v>
                </c:pt>
                <c:pt idx="143">
                  <c:v>3.6075337704939378E-4</c:v>
                </c:pt>
                <c:pt idx="144">
                  <c:v>3.6095311863546371E-4</c:v>
                </c:pt>
                <c:pt idx="145">
                  <c:v>3.6115257892765793E-4</c:v>
                </c:pt>
                <c:pt idx="146">
                  <c:v>3.6115257892765793E-4</c:v>
                </c:pt>
                <c:pt idx="147">
                  <c:v>3.6115257892765793E-4</c:v>
                </c:pt>
                <c:pt idx="148">
                  <c:v>3.6135175733754764E-4</c:v>
                </c:pt>
                <c:pt idx="149">
                  <c:v>3.6135175733754764E-4</c:v>
                </c:pt>
                <c:pt idx="150">
                  <c:v>3.6155065327729677E-4</c:v>
                </c:pt>
                <c:pt idx="151">
                  <c:v>3.6174926615966546E-4</c:v>
                </c:pt>
                <c:pt idx="152">
                  <c:v>3.6174926615966546E-4</c:v>
                </c:pt>
                <c:pt idx="153">
                  <c:v>3.6214564040629822E-4</c:v>
                </c:pt>
                <c:pt idx="154">
                  <c:v>3.6234340059908764E-4</c:v>
                </c:pt>
                <c:pt idx="155">
                  <c:v>3.6234340059908764E-4</c:v>
                </c:pt>
                <c:pt idx="156">
                  <c:v>3.6254087539155315E-4</c:v>
                </c:pt>
                <c:pt idx="157">
                  <c:v>3.6293496643925602E-4</c:v>
                </c:pt>
                <c:pt idx="158">
                  <c:v>3.6293496643925602E-4</c:v>
                </c:pt>
                <c:pt idx="159">
                  <c:v>3.6293496643925602E-4</c:v>
                </c:pt>
                <c:pt idx="160">
                  <c:v>3.6313158152790096E-4</c:v>
                </c:pt>
                <c:pt idx="161">
                  <c:v>3.6332790888304281E-4</c:v>
                </c:pt>
                <c:pt idx="162">
                  <c:v>3.6391515873309945E-4</c:v>
                </c:pt>
                <c:pt idx="163">
                  <c:v>3.641103293430131E-4</c:v>
                </c:pt>
                <c:pt idx="164">
                  <c:v>3.641103293430131E-4</c:v>
                </c:pt>
                <c:pt idx="165">
                  <c:v>3.641103293430131E-4</c:v>
                </c:pt>
                <c:pt idx="166">
                  <c:v>3.644997980763446E-4</c:v>
                </c:pt>
                <c:pt idx="167">
                  <c:v>3.644997980763446E-4</c:v>
                </c:pt>
                <c:pt idx="168">
                  <c:v>3.6566118280631705E-4</c:v>
                </c:pt>
                <c:pt idx="169">
                  <c:v>3.6585371691709922E-4</c:v>
                </c:pt>
                <c:pt idx="170">
                  <c:v>3.6604595520778934E-4</c:v>
                </c:pt>
                <c:pt idx="171">
                  <c:v>3.6642954203858338E-4</c:v>
                </c:pt>
                <c:pt idx="172">
                  <c:v>3.6662088943519608E-4</c:v>
                </c:pt>
                <c:pt idx="173">
                  <c:v>3.6662088943519608E-4</c:v>
                </c:pt>
                <c:pt idx="174">
                  <c:v>3.6681193872474028E-4</c:v>
                </c:pt>
                <c:pt idx="175">
                  <c:v>3.6700268933714694E-4</c:v>
                </c:pt>
                <c:pt idx="176">
                  <c:v>3.6719314070302321E-4</c:v>
                </c:pt>
                <c:pt idx="177">
                  <c:v>3.6776269363773421E-4</c:v>
                </c:pt>
                <c:pt idx="178">
                  <c:v>3.6795194233717215E-4</c:v>
                </c:pt>
                <c:pt idx="179">
                  <c:v>3.6795194233717215E-4</c:v>
                </c:pt>
                <c:pt idx="180">
                  <c:v>3.6814088895334977E-4</c:v>
                </c:pt>
                <c:pt idx="181">
                  <c:v>3.683295329209877E-4</c:v>
                </c:pt>
                <c:pt idx="182">
                  <c:v>3.6851787367550245E-4</c:v>
                </c:pt>
                <c:pt idx="183">
                  <c:v>3.6889364329032159E-4</c:v>
                </c:pt>
                <c:pt idx="184">
                  <c:v>3.6908107102496141E-4</c:v>
                </c:pt>
                <c:pt idx="185">
                  <c:v>3.6945500953983602E-4</c:v>
                </c:pt>
                <c:pt idx="186">
                  <c:v>3.6945500953983602E-4</c:v>
                </c:pt>
                <c:pt idx="187">
                  <c:v>3.6964151919865475E-4</c:v>
                </c:pt>
                <c:pt idx="188">
                  <c:v>3.70754107559195E-4</c:v>
                </c:pt>
                <c:pt idx="189">
                  <c:v>3.7093845548754061E-4</c:v>
                </c:pt>
                <c:pt idx="190">
                  <c:v>3.713062176623157E-4</c:v>
                </c:pt>
                <c:pt idx="191">
                  <c:v>3.7148963080185375E-4</c:v>
                </c:pt>
                <c:pt idx="192">
                  <c:v>3.7167273123946755E-4</c:v>
                </c:pt>
                <c:pt idx="193">
                  <c:v>3.7185551842357011E-4</c:v>
                </c:pt>
                <c:pt idx="194">
                  <c:v>3.7185551842357011E-4</c:v>
                </c:pt>
                <c:pt idx="195">
                  <c:v>3.7240199495018226E-4</c:v>
                </c:pt>
                <c:pt idx="196">
                  <c:v>3.7258352361937877E-4</c:v>
                </c:pt>
                <c:pt idx="197">
                  <c:v>3.73306472827788E-4</c:v>
                </c:pt>
                <c:pt idx="198">
                  <c:v>3.7366604051098604E-4</c:v>
                </c:pt>
                <c:pt idx="199">
                  <c:v>3.7438134029183921E-4</c:v>
                </c:pt>
                <c:pt idx="200">
                  <c:v>3.7509149711301116E-4</c:v>
                </c:pt>
                <c:pt idx="201">
                  <c:v>3.7562071893751956E-4</c:v>
                </c:pt>
                <c:pt idx="202">
                  <c:v>3.7597190840827721E-4</c:v>
                </c:pt>
                <c:pt idx="203">
                  <c:v>3.761470140189439E-4</c:v>
                </c:pt>
                <c:pt idx="204">
                  <c:v>3.7701762956750994E-4</c:v>
                </c:pt>
                <c:pt idx="205">
                  <c:v>3.7805149094528455E-4</c:v>
                </c:pt>
                <c:pt idx="206">
                  <c:v>3.80083181837473E-4</c:v>
                </c:pt>
                <c:pt idx="207">
                  <c:v>3.8025029948505188E-4</c:v>
                </c:pt>
                <c:pt idx="208">
                  <c:v>3.8058351633622094E-4</c:v>
                </c:pt>
                <c:pt idx="209">
                  <c:v>3.8108078785360484E-4</c:v>
                </c:pt>
                <c:pt idx="210">
                  <c:v>3.8190272985647277E-4</c:v>
                </c:pt>
                <c:pt idx="211">
                  <c:v>3.8190272985647277E-4</c:v>
                </c:pt>
                <c:pt idx="212">
                  <c:v>3.8336048764493346E-4</c:v>
                </c:pt>
                <c:pt idx="213">
                  <c:v>3.8494706149206249E-4</c:v>
                </c:pt>
                <c:pt idx="214">
                  <c:v>3.8494706149206249E-4</c:v>
                </c:pt>
                <c:pt idx="215">
                  <c:v>3.8726044383145163E-4</c:v>
                </c:pt>
                <c:pt idx="216">
                  <c:v>3.8741179965474584E-4</c:v>
                </c:pt>
                <c:pt idx="217">
                  <c:v>3.8992917684753218E-4</c:v>
                </c:pt>
                <c:pt idx="218">
                  <c:v>3.8992917684753218E-4</c:v>
                </c:pt>
                <c:pt idx="219">
                  <c:v>3.9021836707415933E-4</c:v>
                </c:pt>
                <c:pt idx="220">
                  <c:v>3.9021836707415933E-4</c:v>
                </c:pt>
                <c:pt idx="221">
                  <c:v>3.9064937539585483E-4</c:v>
                </c:pt>
                <c:pt idx="222">
                  <c:v>3.9121885058691355E-4</c:v>
                </c:pt>
                <c:pt idx="223">
                  <c:v>3.9136028738680863E-4</c:v>
                </c:pt>
                <c:pt idx="224">
                  <c:v>3.919222933367987E-4</c:v>
                </c:pt>
                <c:pt idx="225">
                  <c:v>3.9275403033751347E-4</c:v>
                </c:pt>
                <c:pt idx="226">
                  <c:v>3.9708287137363171E-4</c:v>
                </c:pt>
                <c:pt idx="227">
                  <c:v>4.0064852687908705E-4</c:v>
                </c:pt>
                <c:pt idx="228">
                  <c:v>4.0087345266500882E-4</c:v>
                </c:pt>
                <c:pt idx="229">
                  <c:v>4.0120781298981468E-4</c:v>
                </c:pt>
                <c:pt idx="230">
                  <c:v>4.0292932109609102E-4</c:v>
                </c:pt>
                <c:pt idx="231">
                  <c:v>4.0375078245385602E-4</c:v>
                </c:pt>
                <c:pt idx="232">
                  <c:v>4.0444789370217682E-4</c:v>
                </c:pt>
                <c:pt idx="233">
                  <c:v>4.0559556716696478E-4</c:v>
                </c:pt>
                <c:pt idx="234">
                  <c:v>4.0728920599941948E-4</c:v>
                </c:pt>
                <c:pt idx="235">
                  <c:v>4.0745860975684037E-4</c:v>
                </c:pt>
                <c:pt idx="236">
                  <c:v>4.0928412200225318E-4</c:v>
                </c:pt>
                <c:pt idx="237">
                  <c:v>4.0972300502383868E-4</c:v>
                </c:pt>
                <c:pt idx="238">
                  <c:v>4.1048719774979268E-4</c:v>
                </c:pt>
                <c:pt idx="239">
                  <c:v>4.1088189187652872E-4</c:v>
                </c:pt>
                <c:pt idx="240">
                  <c:v>4.1156472555694743E-4</c:v>
                </c:pt>
                <c:pt idx="241">
                  <c:v>4.1156472555694743E-4</c:v>
                </c:pt>
                <c:pt idx="242">
                  <c:v>4.116831916352607E-4</c:v>
                </c:pt>
                <c:pt idx="243">
                  <c:v>4.1407143818014648E-4</c:v>
                </c:pt>
                <c:pt idx="244">
                  <c:v>4.1438339308774296E-4</c:v>
                </c:pt>
                <c:pt idx="245">
                  <c:v>4.1468753527117299E-4</c:v>
                </c:pt>
                <c:pt idx="246">
                  <c:v>4.1477004505559024E-4</c:v>
                </c:pt>
                <c:pt idx="247">
                  <c:v>4.1499335552563839E-4</c:v>
                </c:pt>
                <c:pt idx="248">
                  <c:v>4.1534528257554273E-4</c:v>
                </c:pt>
                <c:pt idx="249">
                  <c:v>4.1539867553932547E-4</c:v>
                </c:pt>
                <c:pt idx="250">
                  <c:v>4.1539867553932547E-4</c:v>
                </c:pt>
                <c:pt idx="251">
                  <c:v>4.1554517738848348E-4</c:v>
                </c:pt>
                <c:pt idx="252">
                  <c:v>4.155607166542084E-4</c:v>
                </c:pt>
                <c:pt idx="253">
                  <c:v>4.1555473327439151E-4</c:v>
                </c:pt>
                <c:pt idx="254">
                  <c:v>4.1551006009480203E-4</c:v>
                </c:pt>
                <c:pt idx="255">
                  <c:v>4.1548586990780274E-4</c:v>
                </c:pt>
                <c:pt idx="256">
                  <c:v>4.1469402537679578E-4</c:v>
                </c:pt>
                <c:pt idx="257">
                  <c:v>4.1469402537679578E-4</c:v>
                </c:pt>
                <c:pt idx="258">
                  <c:v>4.1445511800858179E-4</c:v>
                </c:pt>
                <c:pt idx="259">
                  <c:v>4.1425714795487818E-4</c:v>
                </c:pt>
                <c:pt idx="260">
                  <c:v>4.1389147735700131E-4</c:v>
                </c:pt>
                <c:pt idx="261">
                  <c:v>4.1381299360732419E-4</c:v>
                </c:pt>
                <c:pt idx="262">
                  <c:v>4.137327289718481E-4</c:v>
                </c:pt>
                <c:pt idx="263">
                  <c:v>4.1360899514367654E-4</c:v>
                </c:pt>
                <c:pt idx="264">
                  <c:v>4.1360899514367654E-4</c:v>
                </c:pt>
                <c:pt idx="265">
                  <c:v>4.1187085558735248E-4</c:v>
                </c:pt>
                <c:pt idx="266">
                  <c:v>4.1009293411235168E-4</c:v>
                </c:pt>
                <c:pt idx="267">
                  <c:v>4.0973957489093602E-4</c:v>
                </c:pt>
                <c:pt idx="268">
                  <c:v>4.0952237301874615E-4</c:v>
                </c:pt>
                <c:pt idx="269">
                  <c:v>4.0952237301874615E-4</c:v>
                </c:pt>
                <c:pt idx="270">
                  <c:v>4.0937541466921088E-4</c:v>
                </c:pt>
                <c:pt idx="271">
                  <c:v>4.0764555586751526E-4</c:v>
                </c:pt>
                <c:pt idx="272">
                  <c:v>4.0696533506882806E-4</c:v>
                </c:pt>
                <c:pt idx="273">
                  <c:v>4.0607699603765671E-4</c:v>
                </c:pt>
                <c:pt idx="274">
                  <c:v>4.0505129475976274E-4</c:v>
                </c:pt>
                <c:pt idx="275">
                  <c:v>4.0232061852836043E-4</c:v>
                </c:pt>
                <c:pt idx="276">
                  <c:v>4.0232061852836043E-4</c:v>
                </c:pt>
                <c:pt idx="277">
                  <c:v>4.0221372644116678E-4</c:v>
                </c:pt>
                <c:pt idx="278">
                  <c:v>4.0145407913337643E-4</c:v>
                </c:pt>
                <c:pt idx="279">
                  <c:v>4.0101106616730254E-4</c:v>
                </c:pt>
                <c:pt idx="280">
                  <c:v>4.0056158762964396E-4</c:v>
                </c:pt>
                <c:pt idx="281">
                  <c:v>3.9905640773854682E-4</c:v>
                </c:pt>
                <c:pt idx="282">
                  <c:v>3.957163734804105E-4</c:v>
                </c:pt>
                <c:pt idx="283">
                  <c:v>3.9532768439745717E-4</c:v>
                </c:pt>
                <c:pt idx="284">
                  <c:v>3.9278574902974349E-4</c:v>
                </c:pt>
                <c:pt idx="285">
                  <c:v>3.9068239156118945E-4</c:v>
                </c:pt>
                <c:pt idx="286">
                  <c:v>3.9025163997807362E-4</c:v>
                </c:pt>
                <c:pt idx="287">
                  <c:v>3.8952632222888909E-4</c:v>
                </c:pt>
                <c:pt idx="288">
                  <c:v>3.8908671240718183E-4</c:v>
                </c:pt>
                <c:pt idx="289">
                  <c:v>3.8819760714649737E-4</c:v>
                </c:pt>
                <c:pt idx="290">
                  <c:v>3.8804814683801646E-4</c:v>
                </c:pt>
                <c:pt idx="291">
                  <c:v>3.8591776234640437E-4</c:v>
                </c:pt>
                <c:pt idx="292">
                  <c:v>3.7860323340817899E-4</c:v>
                </c:pt>
                <c:pt idx="293">
                  <c:v>3.7370744699304428E-4</c:v>
                </c:pt>
                <c:pt idx="294">
                  <c:v>3.6799557223516255E-4</c:v>
                </c:pt>
                <c:pt idx="295">
                  <c:v>3.6723704846160747E-4</c:v>
                </c:pt>
                <c:pt idx="296">
                  <c:v>3.6628214923804954E-4</c:v>
                </c:pt>
                <c:pt idx="297">
                  <c:v>3.6551287870662994E-4</c:v>
                </c:pt>
                <c:pt idx="298">
                  <c:v>3.5592436559280243E-4</c:v>
                </c:pt>
                <c:pt idx="299">
                  <c:v>3.5571784599786662E-4</c:v>
                </c:pt>
                <c:pt idx="300">
                  <c:v>3.5384727505358241E-4</c:v>
                </c:pt>
                <c:pt idx="301">
                  <c:v>3.4286196909463486E-4</c:v>
                </c:pt>
                <c:pt idx="302">
                  <c:v>3.3996327075779095E-4</c:v>
                </c:pt>
                <c:pt idx="303">
                  <c:v>3.3906379415618473E-4</c:v>
                </c:pt>
                <c:pt idx="304">
                  <c:v>3.3405535775963055E-4</c:v>
                </c:pt>
                <c:pt idx="305">
                  <c:v>3.3382530199343985E-4</c:v>
                </c:pt>
                <c:pt idx="306">
                  <c:v>3.3290304982772268E-4</c:v>
                </c:pt>
                <c:pt idx="307">
                  <c:v>3.3197758184067792E-4</c:v>
                </c:pt>
                <c:pt idx="308">
                  <c:v>3.2541271548374996E-4</c:v>
                </c:pt>
                <c:pt idx="309">
                  <c:v>3.2517555606525567E-4</c:v>
                </c:pt>
                <c:pt idx="310">
                  <c:v>3.2135699900173894E-4</c:v>
                </c:pt>
                <c:pt idx="311">
                  <c:v>3.1603621568983454E-4</c:v>
                </c:pt>
                <c:pt idx="312">
                  <c:v>3.0642374169317075E-4</c:v>
                </c:pt>
                <c:pt idx="313">
                  <c:v>2.9813425750272983E-4</c:v>
                </c:pt>
                <c:pt idx="314">
                  <c:v>2.7992799476737331E-4</c:v>
                </c:pt>
                <c:pt idx="315">
                  <c:v>2.726472549728331E-4</c:v>
                </c:pt>
                <c:pt idx="316">
                  <c:v>2.726472549728331E-4</c:v>
                </c:pt>
                <c:pt idx="317">
                  <c:v>2.6873101440408066E-4</c:v>
                </c:pt>
                <c:pt idx="318">
                  <c:v>2.5405230872604673E-4</c:v>
                </c:pt>
                <c:pt idx="319">
                  <c:v>2.388357321030337E-4</c:v>
                </c:pt>
                <c:pt idx="320">
                  <c:v>2.3569567589812811E-4</c:v>
                </c:pt>
                <c:pt idx="321">
                  <c:v>2.3125593890635553E-4</c:v>
                </c:pt>
                <c:pt idx="322">
                  <c:v>2.2293466621613748E-4</c:v>
                </c:pt>
                <c:pt idx="323">
                  <c:v>2.1596020395695897E-4</c:v>
                </c:pt>
                <c:pt idx="324">
                  <c:v>2.1416025085341293E-4</c:v>
                </c:pt>
                <c:pt idx="325">
                  <c:v>1.996554361540404E-4</c:v>
                </c:pt>
                <c:pt idx="326">
                  <c:v>1.9714229542558366E-4</c:v>
                </c:pt>
                <c:pt idx="327">
                  <c:v>1.9065833816060592E-4</c:v>
                </c:pt>
                <c:pt idx="328">
                  <c:v>1.8917287726013851E-4</c:v>
                </c:pt>
                <c:pt idx="329">
                  <c:v>1.8769165786111007E-4</c:v>
                </c:pt>
                <c:pt idx="330">
                  <c:v>1.8059482363013917E-4</c:v>
                </c:pt>
                <c:pt idx="331">
                  <c:v>1.6603539303685039E-4</c:v>
                </c:pt>
                <c:pt idx="332">
                  <c:v>1.6045657658196236E-4</c:v>
                </c:pt>
                <c:pt idx="333">
                  <c:v>1.4493438923053476E-4</c:v>
                </c:pt>
                <c:pt idx="334">
                  <c:v>1.4058677586752249E-4</c:v>
                </c:pt>
                <c:pt idx="335">
                  <c:v>1.3504160673732433E-4</c:v>
                </c:pt>
                <c:pt idx="336">
                  <c:v>1.2736421251140071E-4</c:v>
                </c:pt>
                <c:pt idx="337">
                  <c:v>1.2533326427906075E-4</c:v>
                </c:pt>
                <c:pt idx="338">
                  <c:v>1.1818009210474908E-4</c:v>
                </c:pt>
                <c:pt idx="339">
                  <c:v>1.0535852986076891E-4</c:v>
                </c:pt>
                <c:pt idx="340">
                  <c:v>1.0481396799750966E-4</c:v>
                </c:pt>
                <c:pt idx="341">
                  <c:v>1.0087547963527178E-4</c:v>
                </c:pt>
                <c:pt idx="342">
                  <c:v>9.1952440267547533E-5</c:v>
                </c:pt>
                <c:pt idx="343">
                  <c:v>8.3261679532065818E-5</c:v>
                </c:pt>
                <c:pt idx="344">
                  <c:v>6.0776147772706353E-5</c:v>
                </c:pt>
                <c:pt idx="345">
                  <c:v>4.557559265064395E-5</c:v>
                </c:pt>
                <c:pt idx="346">
                  <c:v>3.7600108278920558E-5</c:v>
                </c:pt>
                <c:pt idx="347">
                  <c:v>3.0553550702213781E-5</c:v>
                </c:pt>
                <c:pt idx="348">
                  <c:v>2.188410261947278E-5</c:v>
                </c:pt>
                <c:pt idx="349">
                  <c:v>2.1174757725323351E-5</c:v>
                </c:pt>
                <c:pt idx="350">
                  <c:v>1.9762532472318125E-5</c:v>
                </c:pt>
                <c:pt idx="351">
                  <c:v>1.6904394508855366E-5</c:v>
                </c:pt>
                <c:pt idx="352">
                  <c:v>1.0721057927989084E-5</c:v>
                </c:pt>
                <c:pt idx="353">
                  <c:v>7.5414891173528213E-6</c:v>
                </c:pt>
                <c:pt idx="354">
                  <c:v>5.8817569183175687E-6</c:v>
                </c:pt>
                <c:pt idx="355">
                  <c:v>5.4830063576441922E-6</c:v>
                </c:pt>
                <c:pt idx="356">
                  <c:v>4.3711951492324257E-6</c:v>
                </c:pt>
                <c:pt idx="357">
                  <c:v>1.2022518461267E-6</c:v>
                </c:pt>
                <c:pt idx="358">
                  <c:v>1.5184453301002979E-7</c:v>
                </c:pt>
                <c:pt idx="359">
                  <c:v>1.3799931444597306E-7</c:v>
                </c:pt>
                <c:pt idx="360">
                  <c:v>4.32254355802279E-8</c:v>
                </c:pt>
                <c:pt idx="361">
                  <c:v>8.6087070237691886E-10</c:v>
                </c:pt>
                <c:pt idx="362">
                  <c:v>3.1702392406017793E-10</c:v>
                </c:pt>
                <c:pt idx="363">
                  <c:v>3.2025503743548232E-11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E-422F-82B3-58A10B9E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19152"/>
        <c:axId val="1438691552"/>
      </c:scatterChart>
      <c:valAx>
        <c:axId val="161261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Backer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691552"/>
        <c:crosses val="autoZero"/>
        <c:crossBetween val="midCat"/>
      </c:valAx>
      <c:valAx>
        <c:axId val="14386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1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71437</xdr:rowOff>
    </xdr:from>
    <xdr:to>
      <xdr:col>14</xdr:col>
      <xdr:colOff>361950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2736-A0ED-4C1B-2A60-A8DE5134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1</xdr:row>
      <xdr:rowOff>200024</xdr:rowOff>
    </xdr:from>
    <xdr:to>
      <xdr:col>24</xdr:col>
      <xdr:colOff>485775</xdr:colOff>
      <xdr:row>40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8DF76-0815-912E-DF8C-6A203926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147637</xdr:rowOff>
    </xdr:from>
    <xdr:to>
      <xdr:col>11</xdr:col>
      <xdr:colOff>180976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DB602-1994-DFCC-7837-0302F872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261938</xdr:colOff>
      <xdr:row>14</xdr:row>
      <xdr:rowOff>104774</xdr:rowOff>
    </xdr:from>
    <xdr:to>
      <xdr:col>13</xdr:col>
      <xdr:colOff>607218</xdr:colOff>
      <xdr:row>40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9DE39C-29C0-C3DB-E172-541A95CB7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296333</xdr:colOff>
      <xdr:row>7</xdr:row>
      <xdr:rowOff>38552</xdr:rowOff>
    </xdr:from>
    <xdr:to>
      <xdr:col>10</xdr:col>
      <xdr:colOff>221947</xdr:colOff>
      <xdr:row>21</xdr:row>
      <xdr:rowOff>42334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152B9-6070-7505-0EE4-9A4DB0F0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550334</xdr:colOff>
      <xdr:row>7</xdr:row>
      <xdr:rowOff>10583</xdr:rowOff>
    </xdr:from>
    <xdr:to>
      <xdr:col>13</xdr:col>
      <xdr:colOff>571500</xdr:colOff>
      <xdr:row>21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46667-0624-CDB8-F5FF-2606BF315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ios" refreshedDate="45202.448717824074" createdVersion="8" refreshedVersion="8" minRefreshableVersion="3" recordCount="1000" xr:uid="{EE35190E-C474-442E-AD04-12A4FB960BE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0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Rios" refreshedDate="45202.491552083331" backgroundQuery="1" createdVersion="8" refreshedVersion="8" minRefreshableVersion="3" recordCount="0" supportSubquery="1" supportAdvancedDrill="1" xr:uid="{4CDD6F62-DFDA-4332-A3C8-CF00D64FEB3B}">
  <cacheSource type="external" connectionId="1"/>
  <cacheFields count="5"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outcome].[outcome]" caption="outcome" numFmtId="0" hierarchy="7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5DE6F-10A4-4229-9694-68F0A50AACB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9809A-39F7-4794-90DC-871628D7539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7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059E7-E0C6-42E9-AAFE-C7B9FE83E3E6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2" hier="20" name="[Range].[date created conversion (Year)].[All]" cap="All"/>
  </pageFields>
  <dataFields count="1">
    <dataField name="Count of outcome" fld="0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zoomScale="70" zoomScaleNormal="70" workbookViewId="0">
      <selection activeCell="G1" sqref="G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20.125" bestFit="1" customWidth="1"/>
    <col min="7" max="7" width="18.25" bestFit="1" customWidth="1"/>
    <col min="8" max="8" width="19.5" bestFit="1" customWidth="1"/>
    <col min="9" max="9" width="17.5" bestFit="1" customWidth="1"/>
    <col min="12" max="12" width="19.375" customWidth="1"/>
    <col min="13" max="13" width="27.25" bestFit="1" customWidth="1"/>
    <col min="14" max="14" width="15.5" customWidth="1"/>
    <col min="15" max="15" width="26.25" bestFit="1" customWidth="1"/>
    <col min="18" max="18" width="28" bestFit="1" customWidth="1"/>
    <col min="19" max="19" width="20.375" bestFit="1" customWidth="1"/>
    <col min="20" max="20" width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9" t="s">
        <v>2030</v>
      </c>
      <c r="G1" s="19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7" t="s">
        <v>2071</v>
      </c>
      <c r="N1" s="1" t="s">
        <v>9</v>
      </c>
      <c r="O1" s="17" t="s">
        <v>2072</v>
      </c>
      <c r="P1" s="1" t="s">
        <v>10</v>
      </c>
      <c r="Q1" s="1" t="s">
        <v>11</v>
      </c>
      <c r="R1" s="1" t="s">
        <v>2028</v>
      </c>
      <c r="S1" s="18" t="s">
        <v>2031</v>
      </c>
      <c r="T1" s="18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s="4">
        <f t="shared" ref="G2:G65" si="0">(E2/D2)*100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7">
        <f>(((L2/60)/60)/24+DATE(1970,1,1))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1">E3/I3</f>
        <v>92.151898734177209</v>
      </c>
      <c r="G3" s="4">
        <f t="shared" si="0"/>
        <v>1040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7">
        <f t="shared" ref="M3:M66" si="2">(((L3/60)/60)/24+DATE(1970,1,1))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1"/>
        <v>100.01614035087719</v>
      </c>
      <c r="G4" s="4">
        <f t="shared" si="0"/>
        <v>131.4787822878229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1"/>
        <v>103.20833333333333</v>
      </c>
      <c r="G5" s="4">
        <f t="shared" si="0"/>
        <v>58.976190476190467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1"/>
        <v>99.339622641509436</v>
      </c>
      <c r="G6" s="4">
        <f t="shared" si="0"/>
        <v>69.276315789473685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6.5" customHeight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1"/>
        <v>75.833333333333329</v>
      </c>
      <c r="G7" s="4">
        <f t="shared" si="0"/>
        <v>173.61842105263159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1"/>
        <v>60.555555555555557</v>
      </c>
      <c r="G8" s="4">
        <f t="shared" si="0"/>
        <v>20.961538461538463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1"/>
        <v>64.93832599118943</v>
      </c>
      <c r="G9" s="4">
        <f t="shared" si="0"/>
        <v>327.57777777777778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1"/>
        <v>30.997175141242938</v>
      </c>
      <c r="G10" s="4">
        <f t="shared" si="0"/>
        <v>19.932788374205266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1"/>
        <v>72.909090909090907</v>
      </c>
      <c r="G11" s="4">
        <f t="shared" si="0"/>
        <v>51.741935483870968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1"/>
        <v>62.9</v>
      </c>
      <c r="G12" s="4">
        <f t="shared" si="0"/>
        <v>266.11538461538464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1"/>
        <v>112.22222222222223</v>
      </c>
      <c r="G13" s="4">
        <f t="shared" si="0"/>
        <v>48.095238095238095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1"/>
        <v>102.34545454545454</v>
      </c>
      <c r="G14" s="4">
        <f t="shared" si="0"/>
        <v>89.349206349206341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1"/>
        <v>105.05102040816327</v>
      </c>
      <c r="G15" s="4">
        <f t="shared" si="0"/>
        <v>245.11904761904765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1"/>
        <v>94.144999999999996</v>
      </c>
      <c r="G16" s="4">
        <f t="shared" si="0"/>
        <v>66.769503546099301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1"/>
        <v>84.986725663716811</v>
      </c>
      <c r="G17" s="4">
        <f t="shared" si="0"/>
        <v>47.307881773399011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1"/>
        <v>110.41</v>
      </c>
      <c r="G18" s="4">
        <f t="shared" si="0"/>
        <v>649.47058823529414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1"/>
        <v>107.96236989591674</v>
      </c>
      <c r="G19" s="4">
        <f t="shared" si="0"/>
        <v>159.39125295508273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1"/>
        <v>45.103703703703701</v>
      </c>
      <c r="G20" s="4">
        <f t="shared" si="0"/>
        <v>66.912087912087912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1"/>
        <v>45.001483679525222</v>
      </c>
      <c r="G21" s="4">
        <f t="shared" si="0"/>
        <v>48.529600000000002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1"/>
        <v>105.97134670487107</v>
      </c>
      <c r="G22" s="4">
        <f t="shared" si="0"/>
        <v>112.24279210925646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1"/>
        <v>69.055555555555557</v>
      </c>
      <c r="G23" s="4">
        <f t="shared" si="0"/>
        <v>40.992553191489364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1"/>
        <v>85.044943820224717</v>
      </c>
      <c r="G24" s="4">
        <f t="shared" si="0"/>
        <v>128.07106598984771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1"/>
        <v>105.22535211267606</v>
      </c>
      <c r="G25" s="4">
        <f t="shared" si="0"/>
        <v>332.04444444444448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1"/>
        <v>39.003741114852225</v>
      </c>
      <c r="G26" s="4">
        <f t="shared" si="0"/>
        <v>112.83225108225108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1"/>
        <v>73.030674846625772</v>
      </c>
      <c r="G27" s="4">
        <f t="shared" si="0"/>
        <v>216.43636363636364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1"/>
        <v>35.009459459459457</v>
      </c>
      <c r="G28" s="4">
        <f t="shared" si="0"/>
        <v>48.199069767441863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1"/>
        <v>106.6</v>
      </c>
      <c r="G29" s="4">
        <f t="shared" si="0"/>
        <v>79.95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1"/>
        <v>61.997747747747745</v>
      </c>
      <c r="G30" s="4">
        <f t="shared" si="0"/>
        <v>105.22553516819573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1"/>
        <v>94.000622665006233</v>
      </c>
      <c r="G31" s="4">
        <f t="shared" si="0"/>
        <v>328.89978213507629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1"/>
        <v>112.05426356589147</v>
      </c>
      <c r="G32" s="4">
        <f t="shared" si="0"/>
        <v>160.61111111111111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1"/>
        <v>48.008849557522126</v>
      </c>
      <c r="G33" s="4">
        <f t="shared" si="0"/>
        <v>310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1"/>
        <v>38.004334633723452</v>
      </c>
      <c r="G34" s="4">
        <f t="shared" si="0"/>
        <v>86.807920792079202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1"/>
        <v>35.000184535892231</v>
      </c>
      <c r="G35" s="4">
        <f t="shared" si="0"/>
        <v>377.82071713147411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1"/>
        <v>85</v>
      </c>
      <c r="G36" s="4">
        <f t="shared" si="0"/>
        <v>150.80645161290323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1"/>
        <v>95.993893129770996</v>
      </c>
      <c r="G37" s="4">
        <f t="shared" si="0"/>
        <v>150.30119521912351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1"/>
        <v>68.8125</v>
      </c>
      <c r="G38" s="4">
        <f t="shared" si="0"/>
        <v>157.28571428571431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1"/>
        <v>105.97196261682242</v>
      </c>
      <c r="G39" s="4">
        <f t="shared" si="0"/>
        <v>139.98765432098764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1"/>
        <v>75.261194029850742</v>
      </c>
      <c r="G40" s="4">
        <f t="shared" si="0"/>
        <v>325.32258064516128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1"/>
        <v>57.125</v>
      </c>
      <c r="G41" s="4">
        <f t="shared" si="0"/>
        <v>50.777777777777779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1"/>
        <v>75.141414141414145</v>
      </c>
      <c r="G42" s="4">
        <f t="shared" si="0"/>
        <v>169.06818181818181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1"/>
        <v>107.42342342342343</v>
      </c>
      <c r="G43" s="4">
        <f t="shared" si="0"/>
        <v>212.92857142857144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1"/>
        <v>35.995495495495497</v>
      </c>
      <c r="G44" s="4">
        <f t="shared" si="0"/>
        <v>443.94444444444446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1"/>
        <v>26.998873148744366</v>
      </c>
      <c r="G45" s="4">
        <f t="shared" si="0"/>
        <v>185.9390243902439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1"/>
        <v>107.56122448979592</v>
      </c>
      <c r="G46" s="4">
        <f t="shared" si="0"/>
        <v>658.8125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1"/>
        <v>94.375</v>
      </c>
      <c r="G47" s="4">
        <f t="shared" si="0"/>
        <v>47.684210526315788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1"/>
        <v>46.163043478260867</v>
      </c>
      <c r="G48" s="4">
        <f t="shared" si="0"/>
        <v>114.78378378378378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1"/>
        <v>47.845637583892618</v>
      </c>
      <c r="G49" s="4">
        <f t="shared" si="0"/>
        <v>475.26666666666665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1"/>
        <v>53.007815713698065</v>
      </c>
      <c r="G50" s="4">
        <f t="shared" si="0"/>
        <v>386.97297297297297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1"/>
        <v>45.059405940594061</v>
      </c>
      <c r="G51" s="4">
        <f t="shared" si="0"/>
        <v>189.625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1"/>
        <v>2</v>
      </c>
      <c r="G52" s="4">
        <f t="shared" si="0"/>
        <v>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1"/>
        <v>99.006816632583508</v>
      </c>
      <c r="G53" s="4">
        <f t="shared" si="0"/>
        <v>91.867805186590772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1"/>
        <v>32.786666666666669</v>
      </c>
      <c r="G54" s="4">
        <f t="shared" si="0"/>
        <v>34.152777777777779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1"/>
        <v>59.119617224880386</v>
      </c>
      <c r="G55" s="4">
        <f t="shared" si="0"/>
        <v>140.40909090909091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1"/>
        <v>44.93333333333333</v>
      </c>
      <c r="G56" s="4">
        <f t="shared" si="0"/>
        <v>89.86666666666666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1"/>
        <v>89.664122137404576</v>
      </c>
      <c r="G57" s="4">
        <f t="shared" si="0"/>
        <v>177.96969696969697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1"/>
        <v>70.079268292682926</v>
      </c>
      <c r="G58" s="4">
        <f t="shared" si="0"/>
        <v>143.66249999999999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1"/>
        <v>31.059701492537314</v>
      </c>
      <c r="G59" s="4">
        <f t="shared" si="0"/>
        <v>215.27586206896552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1"/>
        <v>29.061611374407583</v>
      </c>
      <c r="G60" s="4">
        <f t="shared" si="0"/>
        <v>227.11111111111114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1"/>
        <v>30.0859375</v>
      </c>
      <c r="G61" s="4">
        <f t="shared" si="0"/>
        <v>275.07142857142861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1"/>
        <v>84.998125000000002</v>
      </c>
      <c r="G62" s="4">
        <f t="shared" si="0"/>
        <v>144.37048832271762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1"/>
        <v>82.001775410563695</v>
      </c>
      <c r="G63" s="4">
        <f t="shared" si="0"/>
        <v>92.74598393574297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1"/>
        <v>58.040160642570278</v>
      </c>
      <c r="G64" s="4">
        <f t="shared" si="0"/>
        <v>722.6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1"/>
        <v>111.4</v>
      </c>
      <c r="G65" s="4">
        <f t="shared" si="0"/>
        <v>11.851063829787234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1"/>
        <v>71.94736842105263</v>
      </c>
      <c r="G66" s="4">
        <f t="shared" ref="G66:G129" si="4">(E66/D66)*100</f>
        <v>97.642857142857139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E67/I67</f>
        <v>61.038135593220339</v>
      </c>
      <c r="G67" s="4">
        <f t="shared" si="4"/>
        <v>236.14754098360655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7">
        <f t="shared" ref="M67:M130" si="6">(((L67/60)/60)/24+DATE(1970,1,1))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108.91666666666667</v>
      </c>
      <c r="G68" s="4">
        <f t="shared" si="4"/>
        <v>45.068965517241381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29.001722017220171</v>
      </c>
      <c r="G69" s="4">
        <f t="shared" si="4"/>
        <v>162.38567493112947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58.975609756097562</v>
      </c>
      <c r="G70" s="4">
        <f t="shared" si="4"/>
        <v>254.52631578947367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111.82352941176471</v>
      </c>
      <c r="G71" s="4">
        <f t="shared" si="4"/>
        <v>24.063291139240505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63.995555555555555</v>
      </c>
      <c r="G72" s="4">
        <f t="shared" si="4"/>
        <v>123.74140625000001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85.315789473684205</v>
      </c>
      <c r="G73" s="4">
        <f t="shared" si="4"/>
        <v>108.06666666666666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74.481481481481481</v>
      </c>
      <c r="G74" s="4">
        <f t="shared" si="4"/>
        <v>670.33333333333326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105.14772727272727</v>
      </c>
      <c r="G75" s="4">
        <f t="shared" si="4"/>
        <v>660.92857142857144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56.188235294117646</v>
      </c>
      <c r="G76" s="4">
        <f t="shared" si="4"/>
        <v>122.46153846153847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85.917647058823533</v>
      </c>
      <c r="G77" s="4">
        <f t="shared" si="4"/>
        <v>150.57731958762886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57.00296912114014</v>
      </c>
      <c r="G78" s="4">
        <f t="shared" si="4"/>
        <v>78.106590724165997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79.642857142857139</v>
      </c>
      <c r="G79" s="4">
        <f t="shared" si="4"/>
        <v>46.94736842105263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41.018181818181816</v>
      </c>
      <c r="G80" s="4">
        <f t="shared" si="4"/>
        <v>300.8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48.004773269689736</v>
      </c>
      <c r="G81" s="4">
        <f t="shared" si="4"/>
        <v>69.598615916955026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55.212598425196852</v>
      </c>
      <c r="G82" s="4">
        <f t="shared" si="4"/>
        <v>637.4545454545455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92.109489051094897</v>
      </c>
      <c r="G83" s="4">
        <f t="shared" si="4"/>
        <v>225.33928571428569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83.183333333333337</v>
      </c>
      <c r="G84" s="4">
        <f t="shared" si="4"/>
        <v>1497.3000000000002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39.996000000000002</v>
      </c>
      <c r="G85" s="4">
        <f t="shared" si="4"/>
        <v>37.590225563909776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111.1336898395722</v>
      </c>
      <c r="G86" s="4">
        <f t="shared" si="4"/>
        <v>132.36942675159236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90.563380281690144</v>
      </c>
      <c r="G87" s="4">
        <f t="shared" si="4"/>
        <v>131.22448979591837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61.108374384236456</v>
      </c>
      <c r="G88" s="4">
        <f t="shared" si="4"/>
        <v>167.63513513513513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83.022941970310384</v>
      </c>
      <c r="G89" s="4">
        <f t="shared" si="4"/>
        <v>61.984886649874063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110.76106194690266</v>
      </c>
      <c r="G90" s="4">
        <f t="shared" si="4"/>
        <v>260.75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89.458333333333329</v>
      </c>
      <c r="G91" s="4">
        <f t="shared" si="4"/>
        <v>252.58823529411765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57.849056603773583</v>
      </c>
      <c r="G92" s="4">
        <f t="shared" si="4"/>
        <v>78.615384615384613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109.99705449189985</v>
      </c>
      <c r="G93" s="4">
        <f t="shared" si="4"/>
        <v>48.404406999351913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103.96586345381526</v>
      </c>
      <c r="G94" s="4">
        <f t="shared" si="4"/>
        <v>258.875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107.99508196721311</v>
      </c>
      <c r="G95" s="4">
        <f t="shared" si="4"/>
        <v>60.548713235294116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48.927777777777777</v>
      </c>
      <c r="G96" s="4">
        <f t="shared" si="4"/>
        <v>303.68965517241378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37.666666666666664</v>
      </c>
      <c r="G97" s="4">
        <f t="shared" si="4"/>
        <v>112.99999999999999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64.999141999141997</v>
      </c>
      <c r="G98" s="4">
        <f t="shared" si="4"/>
        <v>217.37876614060258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106.61061946902655</v>
      </c>
      <c r="G99" s="4">
        <f t="shared" si="4"/>
        <v>926.69230769230762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27.009016393442622</v>
      </c>
      <c r="G100" s="4">
        <f t="shared" si="4"/>
        <v>33.692229038854805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91.16463414634147</v>
      </c>
      <c r="G101" s="4">
        <f t="shared" si="4"/>
        <v>196.7236842105263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1</v>
      </c>
      <c r="G102" s="4">
        <f t="shared" si="4"/>
        <v>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56.054878048780488</v>
      </c>
      <c r="G103" s="4">
        <f t="shared" si="4"/>
        <v>1021.4444444444445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31.017857142857142</v>
      </c>
      <c r="G104" s="4">
        <f t="shared" si="4"/>
        <v>281.67567567567568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66.513513513513516</v>
      </c>
      <c r="G105" s="4">
        <f t="shared" si="4"/>
        <v>24.610000000000003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89.005216484089729</v>
      </c>
      <c r="G106" s="4">
        <f t="shared" si="4"/>
        <v>143.14010067114094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103.46315789473684</v>
      </c>
      <c r="G107" s="4">
        <f t="shared" si="4"/>
        <v>144.54411764705884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95.278911564625844</v>
      </c>
      <c r="G108" s="4">
        <f t="shared" si="4"/>
        <v>359.12820512820514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75.895348837209298</v>
      </c>
      <c r="G109" s="4">
        <f t="shared" si="4"/>
        <v>186.48571428571427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107.57831325301204</v>
      </c>
      <c r="G110" s="4">
        <f t="shared" si="4"/>
        <v>595.26666666666665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51.31666666666667</v>
      </c>
      <c r="G111" s="4">
        <f t="shared" si="4"/>
        <v>59.21153846153846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71.983108108108112</v>
      </c>
      <c r="G112" s="4">
        <f t="shared" si="4"/>
        <v>14.962780898876405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108.95414201183432</v>
      </c>
      <c r="G113" s="4">
        <f t="shared" si="4"/>
        <v>119.95602605863192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35</v>
      </c>
      <c r="G114" s="4">
        <f t="shared" si="4"/>
        <v>268.82978723404256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94.938931297709928</v>
      </c>
      <c r="G115" s="4">
        <f t="shared" si="4"/>
        <v>376.87878787878788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109.65079365079364</v>
      </c>
      <c r="G116" s="4">
        <f t="shared" si="4"/>
        <v>727.15789473684208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44.001815980629537</v>
      </c>
      <c r="G117" s="4">
        <f t="shared" si="4"/>
        <v>87.211757648470297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86.794520547945211</v>
      </c>
      <c r="G118" s="4">
        <f t="shared" si="4"/>
        <v>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30.992727272727272</v>
      </c>
      <c r="G119" s="4">
        <f t="shared" si="4"/>
        <v>173.9387755102041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94.791044776119406</v>
      </c>
      <c r="G120" s="4">
        <f t="shared" si="4"/>
        <v>117.61111111111111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69.79220779220779</v>
      </c>
      <c r="G121" s="4">
        <f t="shared" si="4"/>
        <v>214.96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63.003367003367003</v>
      </c>
      <c r="G122" s="4">
        <f t="shared" si="4"/>
        <v>149.49667110519306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110.0343300110742</v>
      </c>
      <c r="G123" s="4">
        <f t="shared" si="4"/>
        <v>219.33995584988963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25.997933274284026</v>
      </c>
      <c r="G124" s="4">
        <f t="shared" si="4"/>
        <v>64.367690058479525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49.987915407854985</v>
      </c>
      <c r="G125" s="4">
        <f t="shared" si="4"/>
        <v>18.622397298818232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101.72340425531915</v>
      </c>
      <c r="G126" s="4">
        <f t="shared" si="4"/>
        <v>367.76923076923077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47.083333333333336</v>
      </c>
      <c r="G127" s="4">
        <f t="shared" si="4"/>
        <v>159.90566037735849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89.944444444444443</v>
      </c>
      <c r="G128" s="4">
        <f t="shared" si="4"/>
        <v>38.633185349611544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78.96875</v>
      </c>
      <c r="G129" s="4">
        <f t="shared" si="4"/>
        <v>51.42151162790698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80.067669172932327</v>
      </c>
      <c r="G130" s="4">
        <f t="shared" ref="G130:G193" si="8">(E130/D130)*100</f>
        <v>60.334277620396605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9">E131/I131</f>
        <v>86.472727272727269</v>
      </c>
      <c r="G131" s="4">
        <f t="shared" si="8"/>
        <v>3.202693602693603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7">
        <f t="shared" ref="M131:M194" si="10">(((L131/60)/60)/24+DATE(1970,1,1))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28.001876172607879</v>
      </c>
      <c r="G132" s="4">
        <f t="shared" si="8"/>
        <v>155.46875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9"/>
        <v>67.996725337699544</v>
      </c>
      <c r="G133" s="4">
        <f t="shared" si="8"/>
        <v>100.85974499089254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9"/>
        <v>43.078651685393261</v>
      </c>
      <c r="G134" s="4">
        <f t="shared" si="8"/>
        <v>116.18181818181819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9"/>
        <v>87.95597484276729</v>
      </c>
      <c r="G135" s="4">
        <f t="shared" si="8"/>
        <v>310.77777777777777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9"/>
        <v>94.987234042553197</v>
      </c>
      <c r="G136" s="4">
        <f t="shared" si="8"/>
        <v>89.73668341708543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9"/>
        <v>46.905982905982903</v>
      </c>
      <c r="G137" s="4">
        <f t="shared" si="8"/>
        <v>71.27272727272728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9"/>
        <v>46.913793103448278</v>
      </c>
      <c r="G138" s="4">
        <f t="shared" si="8"/>
        <v>3.2862318840579712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9"/>
        <v>94.24</v>
      </c>
      <c r="G139" s="4">
        <f t="shared" si="8"/>
        <v>261.77777777777777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9"/>
        <v>80.139130434782615</v>
      </c>
      <c r="G140" s="4">
        <f t="shared" si="8"/>
        <v>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9"/>
        <v>59.036809815950917</v>
      </c>
      <c r="G141" s="4">
        <f t="shared" si="8"/>
        <v>20.896851248642779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9"/>
        <v>65.989247311827953</v>
      </c>
      <c r="G142" s="4">
        <f t="shared" si="8"/>
        <v>223.16363636363636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9"/>
        <v>60.992530345471522</v>
      </c>
      <c r="G143" s="4">
        <f t="shared" si="8"/>
        <v>101.59097978227061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9"/>
        <v>98.307692307692307</v>
      </c>
      <c r="G144" s="4">
        <f t="shared" si="8"/>
        <v>230.03999999999996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9"/>
        <v>104.6</v>
      </c>
      <c r="G145" s="4">
        <f t="shared" si="8"/>
        <v>135.59259259259261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9"/>
        <v>86.066666666666663</v>
      </c>
      <c r="G146" s="4">
        <f t="shared" si="8"/>
        <v>129.1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9"/>
        <v>76.989583333333329</v>
      </c>
      <c r="G147" s="4">
        <f t="shared" si="8"/>
        <v>236.512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9"/>
        <v>29.764705882352942</v>
      </c>
      <c r="G148" s="4">
        <f t="shared" si="8"/>
        <v>17.25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9"/>
        <v>46.91959798994975</v>
      </c>
      <c r="G149" s="4">
        <f t="shared" si="8"/>
        <v>112.49397590361446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9"/>
        <v>105.18691588785046</v>
      </c>
      <c r="G150" s="4">
        <f t="shared" si="8"/>
        <v>121.02150537634408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9"/>
        <v>69.907692307692301</v>
      </c>
      <c r="G151" s="4">
        <f t="shared" si="8"/>
        <v>219.87096774193549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9"/>
        <v>1</v>
      </c>
      <c r="G152" s="4">
        <f t="shared" si="8"/>
        <v>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9"/>
        <v>60.011588275391958</v>
      </c>
      <c r="G153" s="4">
        <f t="shared" si="8"/>
        <v>64.166909620991248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9"/>
        <v>52.006220379146917</v>
      </c>
      <c r="G154" s="4">
        <f t="shared" si="8"/>
        <v>423.06746987951806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9"/>
        <v>31.000176025347649</v>
      </c>
      <c r="G155" s="4">
        <f t="shared" si="8"/>
        <v>92.984160506863773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9"/>
        <v>95.042492917847028</v>
      </c>
      <c r="G156" s="4">
        <f t="shared" si="8"/>
        <v>58.756567425569173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9"/>
        <v>75.968174204355108</v>
      </c>
      <c r="G157" s="4">
        <f t="shared" si="8"/>
        <v>65.022222222222226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9"/>
        <v>71.013192612137203</v>
      </c>
      <c r="G158" s="4">
        <f t="shared" si="8"/>
        <v>73.939560439560438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9"/>
        <v>73.733333333333334</v>
      </c>
      <c r="G159" s="4">
        <f t="shared" si="8"/>
        <v>52.666666666666664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9"/>
        <v>113.17073170731707</v>
      </c>
      <c r="G160" s="4">
        <f t="shared" si="8"/>
        <v>220.95238095238096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9"/>
        <v>105.00933552992861</v>
      </c>
      <c r="G161" s="4">
        <f t="shared" si="8"/>
        <v>100.01150627615063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9"/>
        <v>79.176829268292678</v>
      </c>
      <c r="G162" s="4">
        <f t="shared" si="8"/>
        <v>162.3125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9"/>
        <v>57.333333333333336</v>
      </c>
      <c r="G163" s="4">
        <f t="shared" si="8"/>
        <v>78.181818181818187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9"/>
        <v>58.178343949044589</v>
      </c>
      <c r="G164" s="4">
        <f t="shared" si="8"/>
        <v>149.73770491803279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9"/>
        <v>36.032520325203251</v>
      </c>
      <c r="G165" s="4">
        <f t="shared" si="8"/>
        <v>253.25714285714284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9"/>
        <v>107.99068767908309</v>
      </c>
      <c r="G166" s="4">
        <f t="shared" si="8"/>
        <v>100.16943521594683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9"/>
        <v>44.005985634477256</v>
      </c>
      <c r="G167" s="4">
        <f t="shared" si="8"/>
        <v>121.99004424778761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9"/>
        <v>55.077868852459019</v>
      </c>
      <c r="G168" s="4">
        <f t="shared" si="8"/>
        <v>137.13265306122449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9"/>
        <v>74</v>
      </c>
      <c r="G169" s="4">
        <f t="shared" si="8"/>
        <v>415.53846153846149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9"/>
        <v>41.996858638743454</v>
      </c>
      <c r="G170" s="4">
        <f t="shared" si="8"/>
        <v>31.30913348946136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9"/>
        <v>77.988161010260455</v>
      </c>
      <c r="G171" s="4">
        <f t="shared" si="8"/>
        <v>424.08154506437768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9"/>
        <v>82.507462686567166</v>
      </c>
      <c r="G172" s="4">
        <f t="shared" si="8"/>
        <v>2.93886230728336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9"/>
        <v>104.2</v>
      </c>
      <c r="G173" s="4">
        <f t="shared" si="8"/>
        <v>10.63265306122449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9"/>
        <v>25.5</v>
      </c>
      <c r="G174" s="4">
        <f t="shared" si="8"/>
        <v>82.875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9"/>
        <v>100.98334401024984</v>
      </c>
      <c r="G175" s="4">
        <f t="shared" si="8"/>
        <v>163.01447776628748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9"/>
        <v>111.83333333333333</v>
      </c>
      <c r="G176" s="4">
        <f t="shared" si="8"/>
        <v>894.66666666666674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9"/>
        <v>41.999115044247787</v>
      </c>
      <c r="G177" s="4">
        <f t="shared" si="8"/>
        <v>26.191501103752756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9"/>
        <v>110.05115089514067</v>
      </c>
      <c r="G178" s="4">
        <f t="shared" si="8"/>
        <v>74.834782608695647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9"/>
        <v>58.997079225994888</v>
      </c>
      <c r="G179" s="4">
        <f t="shared" si="8"/>
        <v>416.47680412371136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9"/>
        <v>32.985714285714288</v>
      </c>
      <c r="G180" s="4">
        <f t="shared" si="8"/>
        <v>96.208333333333329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9"/>
        <v>45.005654509471306</v>
      </c>
      <c r="G181" s="4">
        <f t="shared" si="8"/>
        <v>357.71910112359546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9"/>
        <v>81.98196487897485</v>
      </c>
      <c r="G182" s="4">
        <f t="shared" si="8"/>
        <v>308.45714285714286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9"/>
        <v>39.080882352941174</v>
      </c>
      <c r="G183" s="4">
        <f t="shared" si="8"/>
        <v>61.802325581395344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9"/>
        <v>58.996383363471971</v>
      </c>
      <c r="G184" s="4">
        <f t="shared" si="8"/>
        <v>722.32472324723244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9"/>
        <v>40.988372093023258</v>
      </c>
      <c r="G185" s="4">
        <f t="shared" si="8"/>
        <v>69.117647058823522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9"/>
        <v>31.029411764705884</v>
      </c>
      <c r="G186" s="4">
        <f t="shared" si="8"/>
        <v>293.05555555555554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9"/>
        <v>37.789473684210527</v>
      </c>
      <c r="G187" s="4">
        <f t="shared" si="8"/>
        <v>71.8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9"/>
        <v>32.006772009029348</v>
      </c>
      <c r="G188" s="4">
        <f t="shared" si="8"/>
        <v>31.934684684684683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9"/>
        <v>95.966712898751737</v>
      </c>
      <c r="G189" s="4">
        <f t="shared" si="8"/>
        <v>229.87375415282392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9"/>
        <v>75</v>
      </c>
      <c r="G190" s="4">
        <f t="shared" si="8"/>
        <v>32.012195121951223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9"/>
        <v>102.0498866213152</v>
      </c>
      <c r="G191" s="4">
        <f t="shared" si="8"/>
        <v>23.525352848928385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9"/>
        <v>105.75</v>
      </c>
      <c r="G192" s="4">
        <f t="shared" si="8"/>
        <v>68.594594594594597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9"/>
        <v>37.069767441860463</v>
      </c>
      <c r="G193" s="4">
        <f t="shared" si="8"/>
        <v>37.952380952380956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9"/>
        <v>35.049382716049379</v>
      </c>
      <c r="G194" s="4">
        <f t="shared" ref="G194:G257" si="12">(E194/D194)*100</f>
        <v>19.992957746478872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3">E195/I195</f>
        <v>46.338461538461537</v>
      </c>
      <c r="G195" s="4">
        <f t="shared" si="12"/>
        <v>45.636363636363633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7">
        <f t="shared" ref="M195:M258" si="14">(((L195/60)/60)/24+DATE(1970,1,1))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69.174603174603178</v>
      </c>
      <c r="G196" s="4">
        <f t="shared" si="12"/>
        <v>122.7605633802817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3"/>
        <v>109.07824427480917</v>
      </c>
      <c r="G197" s="4">
        <f t="shared" si="12"/>
        <v>361.75316455696202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3"/>
        <v>51.78</v>
      </c>
      <c r="G198" s="4">
        <f t="shared" si="12"/>
        <v>63.146341463414636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3"/>
        <v>82.010055304172951</v>
      </c>
      <c r="G199" s="4">
        <f t="shared" si="12"/>
        <v>298.20475319926874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3"/>
        <v>35.958333333333336</v>
      </c>
      <c r="G200" s="4">
        <f t="shared" si="12"/>
        <v>9.5585443037974684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3"/>
        <v>74.461538461538467</v>
      </c>
      <c r="G201" s="4">
        <f t="shared" si="12"/>
        <v>53.777777777777779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3"/>
        <v>2</v>
      </c>
      <c r="G202" s="4">
        <f t="shared" si="12"/>
        <v>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3"/>
        <v>91.114649681528661</v>
      </c>
      <c r="G203" s="4">
        <f t="shared" si="12"/>
        <v>681.19047619047615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3"/>
        <v>79.792682926829272</v>
      </c>
      <c r="G204" s="4">
        <f t="shared" si="12"/>
        <v>78.831325301204828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3"/>
        <v>42.999777678968428</v>
      </c>
      <c r="G205" s="4">
        <f t="shared" si="12"/>
        <v>134.40792216817235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3"/>
        <v>63.225000000000001</v>
      </c>
      <c r="G206" s="4">
        <f t="shared" si="12"/>
        <v>3.3719999999999999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3"/>
        <v>70.174999999999997</v>
      </c>
      <c r="G207" s="4">
        <f t="shared" si="12"/>
        <v>431.84615384615387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3"/>
        <v>61.333333333333336</v>
      </c>
      <c r="G208" s="4">
        <f t="shared" si="12"/>
        <v>38.844444444444441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3"/>
        <v>99</v>
      </c>
      <c r="G209" s="4">
        <f t="shared" si="12"/>
        <v>425.7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3"/>
        <v>96.984900146127615</v>
      </c>
      <c r="G210" s="4">
        <f t="shared" si="12"/>
        <v>101.12239715591672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3"/>
        <v>51.004950495049506</v>
      </c>
      <c r="G211" s="4">
        <f t="shared" si="12"/>
        <v>21.188688946015425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3"/>
        <v>28.044247787610619</v>
      </c>
      <c r="G212" s="4">
        <f t="shared" si="12"/>
        <v>67.425531914893625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3"/>
        <v>60.984615384615381</v>
      </c>
      <c r="G213" s="4">
        <f t="shared" si="12"/>
        <v>94.923371647509583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3"/>
        <v>73.214285714285708</v>
      </c>
      <c r="G214" s="4">
        <f t="shared" si="12"/>
        <v>151.85185185185185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3"/>
        <v>39.997435299603637</v>
      </c>
      <c r="G215" s="4">
        <f t="shared" si="12"/>
        <v>195.16382252559728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3"/>
        <v>86.812121212121212</v>
      </c>
      <c r="G216" s="4">
        <f t="shared" si="12"/>
        <v>1023.1428571428571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3"/>
        <v>42.125874125874127</v>
      </c>
      <c r="G217" s="4">
        <f t="shared" si="12"/>
        <v>3.841836734693878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3"/>
        <v>103.97851239669421</v>
      </c>
      <c r="G218" s="4">
        <f t="shared" si="12"/>
        <v>155.07066557107643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3"/>
        <v>62.003211991434689</v>
      </c>
      <c r="G219" s="4">
        <f t="shared" si="12"/>
        <v>44.753477588871718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3"/>
        <v>31.005037783375315</v>
      </c>
      <c r="G220" s="4">
        <f t="shared" si="12"/>
        <v>215.94736842105263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3"/>
        <v>89.991552956465242</v>
      </c>
      <c r="G221" s="4">
        <f t="shared" si="12"/>
        <v>332.12709832134288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3"/>
        <v>39.235294117647058</v>
      </c>
      <c r="G222" s="4">
        <f t="shared" si="12"/>
        <v>8.4430379746835449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3"/>
        <v>54.993116108306566</v>
      </c>
      <c r="G223" s="4">
        <f t="shared" si="12"/>
        <v>98.625514403292186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3"/>
        <v>47.992753623188406</v>
      </c>
      <c r="G224" s="4">
        <f t="shared" si="12"/>
        <v>137.97916666666669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3"/>
        <v>87.966702470461868</v>
      </c>
      <c r="G225" s="4">
        <f t="shared" si="12"/>
        <v>93.81099656357388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3"/>
        <v>51.999165275459099</v>
      </c>
      <c r="G226" s="4">
        <f t="shared" si="12"/>
        <v>403.63930885529157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3"/>
        <v>29.999659863945578</v>
      </c>
      <c r="G227" s="4">
        <f t="shared" si="12"/>
        <v>260.1740412979351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3"/>
        <v>98.205357142857139</v>
      </c>
      <c r="G228" s="4">
        <f t="shared" si="12"/>
        <v>366.63333333333333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3"/>
        <v>108.96182396606575</v>
      </c>
      <c r="G229" s="4">
        <f t="shared" si="12"/>
        <v>168.72085385878489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3"/>
        <v>66.998379254457049</v>
      </c>
      <c r="G230" s="4">
        <f t="shared" si="12"/>
        <v>119.90717911530093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3"/>
        <v>64.99333594668758</v>
      </c>
      <c r="G231" s="4">
        <f t="shared" si="12"/>
        <v>193.68925233644859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3"/>
        <v>99.841584158415841</v>
      </c>
      <c r="G232" s="4">
        <f t="shared" si="12"/>
        <v>420.16666666666669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3"/>
        <v>82.432835820895519</v>
      </c>
      <c r="G233" s="4">
        <f t="shared" si="12"/>
        <v>76.708333333333329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3"/>
        <v>63.293478260869563</v>
      </c>
      <c r="G234" s="4">
        <f t="shared" si="12"/>
        <v>171.26470588235293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3"/>
        <v>96.774193548387103</v>
      </c>
      <c r="G235" s="4">
        <f t="shared" si="12"/>
        <v>157.89473684210526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3"/>
        <v>54.906040268456373</v>
      </c>
      <c r="G236" s="4">
        <f t="shared" si="12"/>
        <v>109.08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3"/>
        <v>39.010869565217391</v>
      </c>
      <c r="G237" s="4">
        <f t="shared" si="12"/>
        <v>41.732558139534881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3"/>
        <v>75.84210526315789</v>
      </c>
      <c r="G238" s="4">
        <f t="shared" si="12"/>
        <v>10.944303797468354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3"/>
        <v>45.051671732522799</v>
      </c>
      <c r="G239" s="4">
        <f t="shared" si="12"/>
        <v>159.3763440860215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3"/>
        <v>104.51546391752578</v>
      </c>
      <c r="G240" s="4">
        <f t="shared" si="12"/>
        <v>422.41666666666669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3"/>
        <v>76.268292682926827</v>
      </c>
      <c r="G241" s="4">
        <f t="shared" si="12"/>
        <v>97.71875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3"/>
        <v>69.015695067264573</v>
      </c>
      <c r="G242" s="4">
        <f t="shared" si="12"/>
        <v>418.78911564625849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3"/>
        <v>101.97684085510689</v>
      </c>
      <c r="G243" s="4">
        <f t="shared" si="12"/>
        <v>101.91632047477745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3"/>
        <v>42.915999999999997</v>
      </c>
      <c r="G244" s="4">
        <f t="shared" si="12"/>
        <v>127.72619047619047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3"/>
        <v>43.025210084033617</v>
      </c>
      <c r="G245" s="4">
        <f t="shared" si="12"/>
        <v>445.21739130434781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3"/>
        <v>75.245283018867923</v>
      </c>
      <c r="G246" s="4">
        <f t="shared" si="12"/>
        <v>569.71428571428578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3"/>
        <v>69.023364485981304</v>
      </c>
      <c r="G247" s="4">
        <f t="shared" si="12"/>
        <v>509.34482758620686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3"/>
        <v>65.986486486486484</v>
      </c>
      <c r="G248" s="4">
        <f t="shared" si="12"/>
        <v>325.5333333333333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3"/>
        <v>98.013800424628457</v>
      </c>
      <c r="G249" s="4">
        <f t="shared" si="12"/>
        <v>932.61616161616166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3"/>
        <v>60.105504587155963</v>
      </c>
      <c r="G250" s="4">
        <f t="shared" si="12"/>
        <v>211.33870967741933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3"/>
        <v>26.000773395204948</v>
      </c>
      <c r="G251" s="4">
        <f t="shared" si="12"/>
        <v>273.32520325203251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3"/>
        <v>3</v>
      </c>
      <c r="G252" s="4">
        <f t="shared" si="12"/>
        <v>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3"/>
        <v>38.019801980198018</v>
      </c>
      <c r="G253" s="4">
        <f t="shared" si="12"/>
        <v>54.084507042253513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3"/>
        <v>106.15254237288136</v>
      </c>
      <c r="G254" s="4">
        <f t="shared" si="12"/>
        <v>626.29999999999995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3"/>
        <v>81.019475655430711</v>
      </c>
      <c r="G255" s="4">
        <f t="shared" si="12"/>
        <v>89.021399176954731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3"/>
        <v>96.647727272727266</v>
      </c>
      <c r="G256" s="4">
        <f t="shared" si="12"/>
        <v>184.89130434782609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3"/>
        <v>57.003535651149086</v>
      </c>
      <c r="G257" s="4">
        <f t="shared" si="12"/>
        <v>120.16770186335404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3"/>
        <v>63.93333333333333</v>
      </c>
      <c r="G258" s="4">
        <f t="shared" ref="G258:G321" si="16">(E258/D258)*100</f>
        <v>23.390243902439025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7">E259/I259</f>
        <v>90.456521739130437</v>
      </c>
      <c r="G259" s="4">
        <f t="shared" si="16"/>
        <v>146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7">
        <f t="shared" ref="M259:M322" si="18">(((L259/60)/60)/24+DATE(1970,1,1))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72.172043010752688</v>
      </c>
      <c r="G260" s="4">
        <f t="shared" si="16"/>
        <v>268.48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7"/>
        <v>77.934782608695656</v>
      </c>
      <c r="G261" s="4">
        <f t="shared" si="16"/>
        <v>597.5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7"/>
        <v>38.065134099616856</v>
      </c>
      <c r="G262" s="4">
        <f t="shared" si="16"/>
        <v>157.69841269841268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7"/>
        <v>57.936123348017624</v>
      </c>
      <c r="G263" s="4">
        <f t="shared" si="16"/>
        <v>31.201660735468568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7"/>
        <v>49.794392523364486</v>
      </c>
      <c r="G264" s="4">
        <f t="shared" si="16"/>
        <v>313.41176470588238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7"/>
        <v>54.050251256281406</v>
      </c>
      <c r="G265" s="4">
        <f t="shared" si="16"/>
        <v>370.89655172413791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7"/>
        <v>30.002721335268504</v>
      </c>
      <c r="G266" s="4">
        <f t="shared" si="16"/>
        <v>362.66447368421052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7"/>
        <v>70.127906976744185</v>
      </c>
      <c r="G267" s="4">
        <f t="shared" si="16"/>
        <v>123.08163265306122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7"/>
        <v>26.996228786926462</v>
      </c>
      <c r="G268" s="4">
        <f t="shared" si="16"/>
        <v>76.766756032171585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7"/>
        <v>51.990606936416185</v>
      </c>
      <c r="G269" s="4">
        <f t="shared" si="16"/>
        <v>233.62012987012989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7"/>
        <v>56.416666666666664</v>
      </c>
      <c r="G270" s="4">
        <f t="shared" si="16"/>
        <v>180.53333333333333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7"/>
        <v>101.63218390804597</v>
      </c>
      <c r="G271" s="4">
        <f t="shared" si="16"/>
        <v>252.62857142857143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7"/>
        <v>25.005291005291006</v>
      </c>
      <c r="G272" s="4">
        <f t="shared" si="16"/>
        <v>27.176538240368025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7"/>
        <v>32.016393442622949</v>
      </c>
      <c r="G273" s="4">
        <f t="shared" si="16"/>
        <v>1.2706571242680547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7"/>
        <v>82.021647307286173</v>
      </c>
      <c r="G274" s="4">
        <f t="shared" si="16"/>
        <v>304.0097847358121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7"/>
        <v>37.957446808510639</v>
      </c>
      <c r="G275" s="4">
        <f t="shared" si="16"/>
        <v>137.23076923076923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7"/>
        <v>51.533333333333331</v>
      </c>
      <c r="G276" s="4">
        <f t="shared" si="16"/>
        <v>32.208333333333336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7"/>
        <v>81.198275862068968</v>
      </c>
      <c r="G277" s="4">
        <f t="shared" si="16"/>
        <v>241.51282051282053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7"/>
        <v>40.030075187969928</v>
      </c>
      <c r="G278" s="4">
        <f t="shared" si="16"/>
        <v>96.8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7"/>
        <v>89.939759036144579</v>
      </c>
      <c r="G279" s="4">
        <f t="shared" si="16"/>
        <v>1066.4285714285716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7"/>
        <v>96.692307692307693</v>
      </c>
      <c r="G280" s="4">
        <f t="shared" si="16"/>
        <v>325.88888888888891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7"/>
        <v>25.010989010989011</v>
      </c>
      <c r="G281" s="4">
        <f t="shared" si="16"/>
        <v>170.70000000000002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7"/>
        <v>36.987277353689571</v>
      </c>
      <c r="G282" s="4">
        <f t="shared" si="16"/>
        <v>581.44000000000005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7"/>
        <v>73.012609117361791</v>
      </c>
      <c r="G283" s="4">
        <f t="shared" si="16"/>
        <v>91.520972644376897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7"/>
        <v>68.240601503759393</v>
      </c>
      <c r="G284" s="4">
        <f t="shared" si="16"/>
        <v>108.04761904761904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7"/>
        <v>52.310344827586206</v>
      </c>
      <c r="G285" s="4">
        <f t="shared" si="16"/>
        <v>18.728395061728396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7"/>
        <v>61.765151515151516</v>
      </c>
      <c r="G286" s="4">
        <f t="shared" si="16"/>
        <v>83.193877551020407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7"/>
        <v>25.027559055118111</v>
      </c>
      <c r="G287" s="4">
        <f t="shared" si="16"/>
        <v>706.33333333333337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7"/>
        <v>106.28804347826087</v>
      </c>
      <c r="G288" s="4">
        <f t="shared" si="16"/>
        <v>17.446030330062445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7"/>
        <v>75.07386363636364</v>
      </c>
      <c r="G289" s="4">
        <f t="shared" si="16"/>
        <v>209.73015873015873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7"/>
        <v>39.970802919708028</v>
      </c>
      <c r="G290" s="4">
        <f t="shared" si="16"/>
        <v>97.785714285714292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7"/>
        <v>39.982195845697326</v>
      </c>
      <c r="G291" s="4">
        <f t="shared" si="16"/>
        <v>1684.25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7"/>
        <v>101.01541850220265</v>
      </c>
      <c r="G292" s="4">
        <f t="shared" si="16"/>
        <v>54.402135231316727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7"/>
        <v>76.813084112149539</v>
      </c>
      <c r="G293" s="4">
        <f t="shared" si="16"/>
        <v>456.61111111111109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7"/>
        <v>71.7</v>
      </c>
      <c r="G294" s="4">
        <f t="shared" si="16"/>
        <v>9.8219178082191778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7"/>
        <v>33.28125</v>
      </c>
      <c r="G295" s="4">
        <f t="shared" si="16"/>
        <v>16.384615384615383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7"/>
        <v>43.923497267759565</v>
      </c>
      <c r="G296" s="4">
        <f t="shared" si="16"/>
        <v>1339.6666666666667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7"/>
        <v>36.004712041884815</v>
      </c>
      <c r="G297" s="4">
        <f t="shared" si="16"/>
        <v>35.650077760497666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7"/>
        <v>88.21052631578948</v>
      </c>
      <c r="G298" s="4">
        <f t="shared" si="16"/>
        <v>54.950819672131146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7"/>
        <v>65.240384615384613</v>
      </c>
      <c r="G299" s="4">
        <f t="shared" si="16"/>
        <v>94.236111111111114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7"/>
        <v>69.958333333333329</v>
      </c>
      <c r="G300" s="4">
        <f t="shared" si="16"/>
        <v>143.91428571428571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7"/>
        <v>39.877551020408163</v>
      </c>
      <c r="G301" s="4">
        <f t="shared" si="16"/>
        <v>51.421052631578945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7"/>
        <v>5</v>
      </c>
      <c r="G302" s="4">
        <f t="shared" si="16"/>
        <v>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7"/>
        <v>41.023728813559323</v>
      </c>
      <c r="G303" s="4">
        <f t="shared" si="16"/>
        <v>1344.6666666666667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7"/>
        <v>98.914285714285711</v>
      </c>
      <c r="G304" s="4">
        <f t="shared" si="16"/>
        <v>31.844940867279899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7"/>
        <v>87.78125</v>
      </c>
      <c r="G305" s="4">
        <f t="shared" si="16"/>
        <v>82.617647058823536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7"/>
        <v>80.767605633802816</v>
      </c>
      <c r="G306" s="4">
        <f t="shared" si="16"/>
        <v>546.14285714285722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7"/>
        <v>94.28235294117647</v>
      </c>
      <c r="G307" s="4">
        <f t="shared" si="16"/>
        <v>286.21428571428572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7"/>
        <v>73.428571428571431</v>
      </c>
      <c r="G308" s="4">
        <f t="shared" si="16"/>
        <v>7.9076923076923071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7"/>
        <v>65.968133535660087</v>
      </c>
      <c r="G309" s="4">
        <f t="shared" si="16"/>
        <v>132.13677811550153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7"/>
        <v>109.04109589041096</v>
      </c>
      <c r="G310" s="4">
        <f t="shared" si="16"/>
        <v>74.077834179357026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7"/>
        <v>41.16</v>
      </c>
      <c r="G311" s="4">
        <f t="shared" si="16"/>
        <v>75.292682926829272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7"/>
        <v>99.125</v>
      </c>
      <c r="G312" s="4">
        <f t="shared" si="16"/>
        <v>20.333333333333332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7"/>
        <v>105.88429752066116</v>
      </c>
      <c r="G313" s="4">
        <f t="shared" si="16"/>
        <v>203.36507936507937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7"/>
        <v>48.996525921966864</v>
      </c>
      <c r="G314" s="4">
        <f t="shared" si="16"/>
        <v>310.2284263959391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7"/>
        <v>39</v>
      </c>
      <c r="G315" s="4">
        <f t="shared" si="16"/>
        <v>395.31818181818181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7"/>
        <v>31.022556390977442</v>
      </c>
      <c r="G316" s="4">
        <f t="shared" si="16"/>
        <v>294.71428571428572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7"/>
        <v>103.87096774193549</v>
      </c>
      <c r="G317" s="4">
        <f t="shared" si="16"/>
        <v>33.89473684210526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7"/>
        <v>59.268518518518519</v>
      </c>
      <c r="G318" s="4">
        <f t="shared" si="16"/>
        <v>66.677083333333329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7"/>
        <v>42.3</v>
      </c>
      <c r="G319" s="4">
        <f t="shared" si="16"/>
        <v>19.227272727272727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7"/>
        <v>53.117647058823529</v>
      </c>
      <c r="G320" s="4">
        <f t="shared" si="16"/>
        <v>15.842105263157894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7"/>
        <v>50.796875</v>
      </c>
      <c r="G321" s="4">
        <f t="shared" si="16"/>
        <v>38.702380952380956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7"/>
        <v>101.15</v>
      </c>
      <c r="G322" s="4">
        <f t="shared" ref="G322:G385" si="20">(E322/D322)*100</f>
        <v>9.5876777251184837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1">E323/I323</f>
        <v>65.000810372771468</v>
      </c>
      <c r="G323" s="4">
        <f t="shared" si="20"/>
        <v>94.144366197183089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7">
        <f t="shared" ref="M323:M386" si="22">(((L323/60)/60)/24+DATE(1970,1,1))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37.998645510835914</v>
      </c>
      <c r="G324" s="4">
        <f t="shared" si="20"/>
        <v>166.56234096692114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1"/>
        <v>82.615384615384613</v>
      </c>
      <c r="G325" s="4">
        <f t="shared" si="20"/>
        <v>24.134831460674157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1"/>
        <v>37.941368078175898</v>
      </c>
      <c r="G326" s="4">
        <f t="shared" si="20"/>
        <v>164.05633802816902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1"/>
        <v>80.780821917808225</v>
      </c>
      <c r="G327" s="4">
        <f t="shared" si="20"/>
        <v>90.723076923076931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1"/>
        <v>25.984375</v>
      </c>
      <c r="G328" s="4">
        <f t="shared" si="20"/>
        <v>46.194444444444443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1"/>
        <v>30.363636363636363</v>
      </c>
      <c r="G329" s="4">
        <f t="shared" si="20"/>
        <v>38.53846153846154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1"/>
        <v>54.004916018025398</v>
      </c>
      <c r="G330" s="4">
        <f t="shared" si="20"/>
        <v>133.56231003039514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1"/>
        <v>101.78672985781991</v>
      </c>
      <c r="G331" s="4">
        <f t="shared" si="20"/>
        <v>22.896588486140725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1"/>
        <v>45.003610108303249</v>
      </c>
      <c r="G332" s="4">
        <f t="shared" si="20"/>
        <v>184.95548961424333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1"/>
        <v>77.068421052631578</v>
      </c>
      <c r="G333" s="4">
        <f t="shared" si="20"/>
        <v>443.72727272727275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1"/>
        <v>88.076595744680844</v>
      </c>
      <c r="G334" s="4">
        <f t="shared" si="20"/>
        <v>199.9806763285024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1"/>
        <v>47.035573122529641</v>
      </c>
      <c r="G335" s="4">
        <f t="shared" si="20"/>
        <v>123.95833333333333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1"/>
        <v>110.99550763701707</v>
      </c>
      <c r="G336" s="4">
        <f t="shared" si="20"/>
        <v>186.61329305135951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1"/>
        <v>87.003066141042481</v>
      </c>
      <c r="G337" s="4">
        <f t="shared" si="20"/>
        <v>114.28538550057536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1"/>
        <v>63.994402985074629</v>
      </c>
      <c r="G338" s="4">
        <f t="shared" si="20"/>
        <v>97.032531824611041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1"/>
        <v>105.9945205479452</v>
      </c>
      <c r="G339" s="4">
        <f t="shared" si="20"/>
        <v>122.81904761904762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1"/>
        <v>73.989349112426041</v>
      </c>
      <c r="G340" s="4">
        <f t="shared" si="20"/>
        <v>179.14326647564468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1"/>
        <v>84.02004626060139</v>
      </c>
      <c r="G341" s="4">
        <f t="shared" si="20"/>
        <v>79.951577402787962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1"/>
        <v>88.966921119592882</v>
      </c>
      <c r="G342" s="4">
        <f t="shared" si="20"/>
        <v>94.242587601078171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1"/>
        <v>76.990453460620529</v>
      </c>
      <c r="G343" s="4">
        <f t="shared" si="20"/>
        <v>84.669291338582681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1"/>
        <v>97.146341463414629</v>
      </c>
      <c r="G344" s="4">
        <f t="shared" si="20"/>
        <v>66.521920668058456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1"/>
        <v>33.013605442176868</v>
      </c>
      <c r="G345" s="4">
        <f t="shared" si="20"/>
        <v>53.922222222222224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1"/>
        <v>99.950602409638549</v>
      </c>
      <c r="G346" s="4">
        <f t="shared" si="20"/>
        <v>41.983299595141702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1"/>
        <v>69.966767371601208</v>
      </c>
      <c r="G347" s="4">
        <f t="shared" si="20"/>
        <v>14.69479695431472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1"/>
        <v>110.32</v>
      </c>
      <c r="G348" s="4">
        <f t="shared" si="20"/>
        <v>34.475000000000001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1"/>
        <v>66.005235602094245</v>
      </c>
      <c r="G349" s="4">
        <f t="shared" si="20"/>
        <v>1400.7777777777778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1"/>
        <v>41.005742176284812</v>
      </c>
      <c r="G350" s="4">
        <f t="shared" si="20"/>
        <v>71.770351758793964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1"/>
        <v>103.96316359696641</v>
      </c>
      <c r="G351" s="4">
        <f t="shared" si="20"/>
        <v>53.074115044247783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1"/>
        <v>5</v>
      </c>
      <c r="G352" s="4">
        <f t="shared" si="20"/>
        <v>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1"/>
        <v>47.009935419771487</v>
      </c>
      <c r="G353" s="4">
        <f t="shared" si="20"/>
        <v>127.70715249662618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1"/>
        <v>29.606060606060606</v>
      </c>
      <c r="G354" s="4">
        <f t="shared" si="20"/>
        <v>34.892857142857139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1"/>
        <v>81.010569583088667</v>
      </c>
      <c r="G355" s="4">
        <f t="shared" si="20"/>
        <v>410.59821428571428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1"/>
        <v>94.35</v>
      </c>
      <c r="G356" s="4">
        <f t="shared" si="20"/>
        <v>123.73770491803278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1"/>
        <v>26.058139534883722</v>
      </c>
      <c r="G357" s="4">
        <f t="shared" si="20"/>
        <v>58.973684210526315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1"/>
        <v>85.775000000000006</v>
      </c>
      <c r="G358" s="4">
        <f t="shared" si="20"/>
        <v>36.892473118279568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1"/>
        <v>103.73170731707317</v>
      </c>
      <c r="G359" s="4">
        <f t="shared" si="20"/>
        <v>184.91304347826087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1"/>
        <v>49.826086956521742</v>
      </c>
      <c r="G360" s="4">
        <f t="shared" si="20"/>
        <v>11.814432989690722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1"/>
        <v>63.893048128342244</v>
      </c>
      <c r="G361" s="4">
        <f t="shared" si="20"/>
        <v>298.7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1"/>
        <v>47.002434782608695</v>
      </c>
      <c r="G362" s="4">
        <f t="shared" si="20"/>
        <v>226.35175879396985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1"/>
        <v>108.47727272727273</v>
      </c>
      <c r="G363" s="4">
        <f t="shared" si="20"/>
        <v>173.56363636363636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1"/>
        <v>72.015706806282722</v>
      </c>
      <c r="G364" s="4">
        <f t="shared" si="20"/>
        <v>371.75675675675677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1"/>
        <v>59.928057553956833</v>
      </c>
      <c r="G365" s="4">
        <f t="shared" si="20"/>
        <v>160.19230769230771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1"/>
        <v>78.209677419354833</v>
      </c>
      <c r="G366" s="4">
        <f t="shared" si="20"/>
        <v>1616.3333333333335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1"/>
        <v>104.77678571428571</v>
      </c>
      <c r="G367" s="4">
        <f t="shared" si="20"/>
        <v>733.4375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1"/>
        <v>105.52475247524752</v>
      </c>
      <c r="G368" s="4">
        <f t="shared" si="20"/>
        <v>592.11111111111109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1"/>
        <v>24.933333333333334</v>
      </c>
      <c r="G369" s="4">
        <f t="shared" si="20"/>
        <v>18.888888888888889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1"/>
        <v>69.873786407766985</v>
      </c>
      <c r="G370" s="4">
        <f t="shared" si="20"/>
        <v>276.80769230769232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1"/>
        <v>95.733766233766232</v>
      </c>
      <c r="G371" s="4">
        <f t="shared" si="20"/>
        <v>273.01851851851848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1"/>
        <v>29.997485752598056</v>
      </c>
      <c r="G372" s="4">
        <f t="shared" si="20"/>
        <v>159.36331255565449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1"/>
        <v>59.011948529411768</v>
      </c>
      <c r="G373" s="4">
        <f t="shared" si="20"/>
        <v>67.869978858350947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1"/>
        <v>84.757396449704146</v>
      </c>
      <c r="G374" s="4">
        <f t="shared" si="20"/>
        <v>1591.5555555555554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1"/>
        <v>78.010921177587846</v>
      </c>
      <c r="G375" s="4">
        <f t="shared" si="20"/>
        <v>730.18222222222221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1"/>
        <v>50.05215419501134</v>
      </c>
      <c r="G376" s="4">
        <f t="shared" si="20"/>
        <v>13.185782556750297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1"/>
        <v>59.16</v>
      </c>
      <c r="G377" s="4">
        <f t="shared" si="20"/>
        <v>54.777777777777779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1"/>
        <v>93.702290076335885</v>
      </c>
      <c r="G378" s="4">
        <f t="shared" si="20"/>
        <v>361.02941176470591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1"/>
        <v>40.14173228346457</v>
      </c>
      <c r="G379" s="4">
        <f t="shared" si="20"/>
        <v>10.257545271629779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1"/>
        <v>70.090140845070422</v>
      </c>
      <c r="G380" s="4">
        <f t="shared" si="20"/>
        <v>13.962962962962964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1"/>
        <v>66.181818181818187</v>
      </c>
      <c r="G381" s="4">
        <f t="shared" si="20"/>
        <v>40.444444444444443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1"/>
        <v>47.714285714285715</v>
      </c>
      <c r="G382" s="4">
        <f t="shared" si="20"/>
        <v>160.32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1"/>
        <v>62.896774193548389</v>
      </c>
      <c r="G383" s="4">
        <f t="shared" si="20"/>
        <v>183.9433962264151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1"/>
        <v>86.611940298507463</v>
      </c>
      <c r="G384" s="4">
        <f t="shared" si="20"/>
        <v>63.769230769230766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1"/>
        <v>75.126984126984127</v>
      </c>
      <c r="G385" s="4">
        <f t="shared" si="20"/>
        <v>225.38095238095238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1"/>
        <v>41.004167534903104</v>
      </c>
      <c r="G386" s="4">
        <f t="shared" ref="G386:G449" si="24">(E386/D386)*100</f>
        <v>172.00961538461539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5">E387/I387</f>
        <v>50.007915567282325</v>
      </c>
      <c r="G387" s="4">
        <f t="shared" si="24"/>
        <v>146.16709511568124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7">
        <f t="shared" ref="M387:M450" si="26">(((L387/60)/60)/24+DATE(1970,1,1))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96.960674157303373</v>
      </c>
      <c r="G388" s="4">
        <f t="shared" si="24"/>
        <v>76.42361623616236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5"/>
        <v>100.93160377358491</v>
      </c>
      <c r="G389" s="4">
        <f t="shared" si="24"/>
        <v>39.261467889908261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5"/>
        <v>89.227586206896547</v>
      </c>
      <c r="G390" s="4">
        <f t="shared" si="24"/>
        <v>11.270034843205574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5"/>
        <v>87.979166666666671</v>
      </c>
      <c r="G391" s="4">
        <f t="shared" si="24"/>
        <v>122.11084337349398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5"/>
        <v>89.54</v>
      </c>
      <c r="G392" s="4">
        <f t="shared" si="24"/>
        <v>186.54166666666669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5"/>
        <v>29.09271523178808</v>
      </c>
      <c r="G393" s="4">
        <f t="shared" si="24"/>
        <v>7.2731788079470201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5"/>
        <v>42.006218905472636</v>
      </c>
      <c r="G394" s="4">
        <f t="shared" si="24"/>
        <v>65.642371234207957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5"/>
        <v>47.004903563255965</v>
      </c>
      <c r="G395" s="4">
        <f t="shared" si="24"/>
        <v>228.96178343949046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5"/>
        <v>110.44117647058823</v>
      </c>
      <c r="G396" s="4">
        <f t="shared" si="24"/>
        <v>469.37499999999994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5"/>
        <v>41.990909090909092</v>
      </c>
      <c r="G397" s="4">
        <f t="shared" si="24"/>
        <v>130.11267605633802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5"/>
        <v>48.012468827930178</v>
      </c>
      <c r="G398" s="4">
        <f t="shared" si="24"/>
        <v>167.05422993492408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5"/>
        <v>31.019823788546255</v>
      </c>
      <c r="G399" s="4">
        <f t="shared" si="24"/>
        <v>173.8641975308642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5"/>
        <v>99.203252032520325</v>
      </c>
      <c r="G400" s="4">
        <f t="shared" si="24"/>
        <v>717.76470588235293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5"/>
        <v>66.022316684378325</v>
      </c>
      <c r="G401" s="4">
        <f t="shared" si="24"/>
        <v>63.850976361767728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5"/>
        <v>2</v>
      </c>
      <c r="G402" s="4">
        <f t="shared" si="24"/>
        <v>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5"/>
        <v>46.060200668896321</v>
      </c>
      <c r="G403" s="4">
        <f t="shared" si="24"/>
        <v>1530.2222222222222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5"/>
        <v>73.650000000000006</v>
      </c>
      <c r="G404" s="4">
        <f t="shared" si="24"/>
        <v>40.356164383561641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5"/>
        <v>55.99336650082919</v>
      </c>
      <c r="G405" s="4">
        <f t="shared" si="24"/>
        <v>86.220633299284984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5"/>
        <v>68.985695127402778</v>
      </c>
      <c r="G406" s="4">
        <f t="shared" si="24"/>
        <v>315.58486707566465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5"/>
        <v>60.981609195402299</v>
      </c>
      <c r="G407" s="4">
        <f t="shared" si="24"/>
        <v>89.618243243243242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5"/>
        <v>110.98139534883721</v>
      </c>
      <c r="G408" s="4">
        <f t="shared" si="24"/>
        <v>182.14503816793894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5"/>
        <v>25</v>
      </c>
      <c r="G409" s="4">
        <f t="shared" si="24"/>
        <v>355.88235294117646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5"/>
        <v>78.759740259740255</v>
      </c>
      <c r="G410" s="4">
        <f t="shared" si="24"/>
        <v>131.83695652173913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5"/>
        <v>87.960784313725483</v>
      </c>
      <c r="G411" s="4">
        <f t="shared" si="24"/>
        <v>46.315634218289084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5"/>
        <v>49.987398739873989</v>
      </c>
      <c r="G412" s="4">
        <f t="shared" si="24"/>
        <v>36.132726089785294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5"/>
        <v>99.524390243902445</v>
      </c>
      <c r="G413" s="4">
        <f t="shared" si="24"/>
        <v>104.62820512820512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5"/>
        <v>104.82089552238806</v>
      </c>
      <c r="G414" s="4">
        <f t="shared" si="24"/>
        <v>668.85714285714289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5"/>
        <v>108.01469237832875</v>
      </c>
      <c r="G415" s="4">
        <f t="shared" si="24"/>
        <v>62.072823218997364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5"/>
        <v>28.998544660724033</v>
      </c>
      <c r="G416" s="4">
        <f t="shared" si="24"/>
        <v>84.699787460148784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5"/>
        <v>30.028708133971293</v>
      </c>
      <c r="G417" s="4">
        <f t="shared" si="24"/>
        <v>11.059030837004405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5"/>
        <v>41.005559416261292</v>
      </c>
      <c r="G418" s="4">
        <f t="shared" si="24"/>
        <v>43.838781575037146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5"/>
        <v>62.866666666666667</v>
      </c>
      <c r="G419" s="4">
        <f t="shared" si="24"/>
        <v>55.470588235294116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5"/>
        <v>47.005002501250623</v>
      </c>
      <c r="G420" s="4">
        <f t="shared" si="24"/>
        <v>57.399511301160658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5"/>
        <v>26.997693638285604</v>
      </c>
      <c r="G421" s="4">
        <f t="shared" si="24"/>
        <v>123.43497363796135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5"/>
        <v>68.329787234042556</v>
      </c>
      <c r="G422" s="4">
        <f t="shared" si="24"/>
        <v>128.46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5"/>
        <v>50.974576271186443</v>
      </c>
      <c r="G423" s="4">
        <f t="shared" si="24"/>
        <v>63.989361702127653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5"/>
        <v>54.024390243902438</v>
      </c>
      <c r="G424" s="4">
        <f t="shared" si="24"/>
        <v>127.29885057471265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5"/>
        <v>97.055555555555557</v>
      </c>
      <c r="G425" s="4">
        <f t="shared" si="24"/>
        <v>10.638024357239512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5"/>
        <v>24.867469879518072</v>
      </c>
      <c r="G426" s="4">
        <f t="shared" si="24"/>
        <v>40.470588235294116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5"/>
        <v>84.423913043478265</v>
      </c>
      <c r="G427" s="4">
        <f t="shared" si="24"/>
        <v>287.66666666666663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5"/>
        <v>47.091324200913242</v>
      </c>
      <c r="G428" s="4">
        <f t="shared" si="24"/>
        <v>572.94444444444446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5"/>
        <v>77.996041171813147</v>
      </c>
      <c r="G429" s="4">
        <f t="shared" si="24"/>
        <v>112.90429799426933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5"/>
        <v>62.967871485943775</v>
      </c>
      <c r="G430" s="4">
        <f t="shared" si="24"/>
        <v>46.387573964497044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5"/>
        <v>81.006080449017773</v>
      </c>
      <c r="G431" s="4">
        <f t="shared" si="24"/>
        <v>90.675916230366497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5"/>
        <v>65.321428571428569</v>
      </c>
      <c r="G432" s="4">
        <f t="shared" si="24"/>
        <v>67.740740740740748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5"/>
        <v>104.43617021276596</v>
      </c>
      <c r="G433" s="4">
        <f t="shared" si="24"/>
        <v>192.49019607843135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5"/>
        <v>69.989010989010993</v>
      </c>
      <c r="G434" s="4">
        <f t="shared" si="24"/>
        <v>82.714285714285722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5"/>
        <v>83.023989898989896</v>
      </c>
      <c r="G435" s="4">
        <f t="shared" si="24"/>
        <v>54.163920922570021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5"/>
        <v>90.3</v>
      </c>
      <c r="G436" s="4">
        <f t="shared" si="24"/>
        <v>16.722222222222221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5"/>
        <v>103.98131932282546</v>
      </c>
      <c r="G437" s="4">
        <f t="shared" si="24"/>
        <v>116.87664041994749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5"/>
        <v>54.931726907630519</v>
      </c>
      <c r="G438" s="4">
        <f t="shared" si="24"/>
        <v>1052.1538461538462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5"/>
        <v>51.921875</v>
      </c>
      <c r="G439" s="4">
        <f t="shared" si="24"/>
        <v>123.07407407407408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5"/>
        <v>60.02834008097166</v>
      </c>
      <c r="G440" s="4">
        <f t="shared" si="24"/>
        <v>178.63855421686748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5"/>
        <v>44.003488879197555</v>
      </c>
      <c r="G441" s="4">
        <f t="shared" si="24"/>
        <v>355.28169014084506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5"/>
        <v>53.003513254551258</v>
      </c>
      <c r="G442" s="4">
        <f t="shared" si="24"/>
        <v>161.90634146341463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5"/>
        <v>54.5</v>
      </c>
      <c r="G443" s="4">
        <f t="shared" si="24"/>
        <v>24.914285714285715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5"/>
        <v>75.04195804195804</v>
      </c>
      <c r="G444" s="4">
        <f t="shared" si="24"/>
        <v>198.72222222222223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5"/>
        <v>35.911111111111111</v>
      </c>
      <c r="G445" s="4">
        <f t="shared" si="24"/>
        <v>34.752688172043008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5"/>
        <v>36.952702702702702</v>
      </c>
      <c r="G446" s="4">
        <f t="shared" si="24"/>
        <v>176.41935483870967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5"/>
        <v>63.170588235294119</v>
      </c>
      <c r="G447" s="4">
        <f t="shared" si="24"/>
        <v>511.38095238095235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5"/>
        <v>29.99462365591398</v>
      </c>
      <c r="G448" s="4">
        <f t="shared" si="24"/>
        <v>82.044117647058826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5"/>
        <v>86</v>
      </c>
      <c r="G449" s="4">
        <f t="shared" si="24"/>
        <v>24.326030927835053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5"/>
        <v>75.014876033057845</v>
      </c>
      <c r="G450" s="4">
        <f t="shared" ref="G450:G513" si="28">(E450/D450)*100</f>
        <v>50.482758620689658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9">E451/I451</f>
        <v>101.19767441860465</v>
      </c>
      <c r="G451" s="4">
        <f t="shared" si="28"/>
        <v>967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7">
        <f t="shared" ref="M451:M514" si="30">(((L451/60)/60)/24+DATE(1970,1,1))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4</v>
      </c>
      <c r="G452" s="4">
        <f t="shared" si="28"/>
        <v>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9"/>
        <v>29.001272669424118</v>
      </c>
      <c r="G453" s="4">
        <f t="shared" si="28"/>
        <v>122.84501347708894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9"/>
        <v>98.225806451612897</v>
      </c>
      <c r="G454" s="4">
        <f t="shared" si="28"/>
        <v>63.4375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9"/>
        <v>87.001693480101608</v>
      </c>
      <c r="G455" s="4">
        <f t="shared" si="28"/>
        <v>56.331688596491226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9"/>
        <v>45.205128205128204</v>
      </c>
      <c r="G456" s="4">
        <f t="shared" si="28"/>
        <v>44.074999999999996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9"/>
        <v>37.001341561577675</v>
      </c>
      <c r="G457" s="4">
        <f t="shared" si="28"/>
        <v>118.37253218884121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9"/>
        <v>94.976947040498445</v>
      </c>
      <c r="G458" s="4">
        <f t="shared" si="28"/>
        <v>104.1243169398907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9"/>
        <v>28.956521739130434</v>
      </c>
      <c r="G459" s="4">
        <f t="shared" si="28"/>
        <v>26.640000000000004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9"/>
        <v>55.993396226415094</v>
      </c>
      <c r="G460" s="4">
        <f t="shared" si="28"/>
        <v>351.20118343195264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9"/>
        <v>54.038095238095238</v>
      </c>
      <c r="G461" s="4">
        <f t="shared" si="28"/>
        <v>90.063492063492063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9"/>
        <v>82.38</v>
      </c>
      <c r="G462" s="4">
        <f t="shared" si="28"/>
        <v>171.625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9"/>
        <v>66.997115384615384</v>
      </c>
      <c r="G463" s="4">
        <f t="shared" si="28"/>
        <v>141.04655870445345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9"/>
        <v>107.91401869158878</v>
      </c>
      <c r="G464" s="4">
        <f t="shared" si="28"/>
        <v>30.57944915254237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9"/>
        <v>69.009501187648453</v>
      </c>
      <c r="G465" s="4">
        <f t="shared" si="28"/>
        <v>108.16455696202532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9"/>
        <v>39.006568144499177</v>
      </c>
      <c r="G466" s="4">
        <f t="shared" si="28"/>
        <v>133.45505617977528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9"/>
        <v>110.3625</v>
      </c>
      <c r="G467" s="4">
        <f t="shared" si="28"/>
        <v>187.85106382978722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9"/>
        <v>94.857142857142861</v>
      </c>
      <c r="G468" s="4">
        <f t="shared" si="28"/>
        <v>332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9"/>
        <v>57.935251798561154</v>
      </c>
      <c r="G469" s="4">
        <f t="shared" si="28"/>
        <v>575.21428571428578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9"/>
        <v>101.25</v>
      </c>
      <c r="G470" s="4">
        <f t="shared" si="28"/>
        <v>40.5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9"/>
        <v>64.95597484276729</v>
      </c>
      <c r="G471" s="4">
        <f t="shared" si="28"/>
        <v>184.42857142857144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9"/>
        <v>27.00524934383202</v>
      </c>
      <c r="G472" s="4">
        <f t="shared" si="28"/>
        <v>285.80555555555554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9"/>
        <v>50.97422680412371</v>
      </c>
      <c r="G473" s="4">
        <f t="shared" si="28"/>
        <v>319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9"/>
        <v>104.94260869565217</v>
      </c>
      <c r="G474" s="4">
        <f t="shared" si="28"/>
        <v>39.234070221066318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9"/>
        <v>84.028301886792448</v>
      </c>
      <c r="G475" s="4">
        <f t="shared" si="28"/>
        <v>178.14000000000001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9"/>
        <v>102.85915492957747</v>
      </c>
      <c r="G476" s="4">
        <f t="shared" si="28"/>
        <v>365.15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9"/>
        <v>39.962085308056871</v>
      </c>
      <c r="G477" s="4">
        <f t="shared" si="28"/>
        <v>113.94594594594594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9"/>
        <v>51.001785714285717</v>
      </c>
      <c r="G478" s="4">
        <f t="shared" si="28"/>
        <v>29.828720626631856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9"/>
        <v>40.823008849557525</v>
      </c>
      <c r="G479" s="4">
        <f t="shared" si="28"/>
        <v>54.270588235294113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9"/>
        <v>58.999637155297535</v>
      </c>
      <c r="G480" s="4">
        <f t="shared" si="28"/>
        <v>236.34156976744185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9"/>
        <v>71.156069364161851</v>
      </c>
      <c r="G481" s="4">
        <f t="shared" si="28"/>
        <v>512.91666666666663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9"/>
        <v>99.494252873563212</v>
      </c>
      <c r="G482" s="4">
        <f t="shared" si="28"/>
        <v>100.65116279069768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9"/>
        <v>103.98634590377114</v>
      </c>
      <c r="G483" s="4">
        <f t="shared" si="28"/>
        <v>81.348423194303152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9"/>
        <v>76.555555555555557</v>
      </c>
      <c r="G484" s="4">
        <f t="shared" si="28"/>
        <v>16.404761904761905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9"/>
        <v>87.068592057761734</v>
      </c>
      <c r="G485" s="4">
        <f t="shared" si="28"/>
        <v>52.774617067833695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9"/>
        <v>48.99554707379135</v>
      </c>
      <c r="G486" s="4">
        <f t="shared" si="28"/>
        <v>260.20608108108109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9"/>
        <v>42.969135802469133</v>
      </c>
      <c r="G487" s="4">
        <f t="shared" si="28"/>
        <v>30.73289183222958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9"/>
        <v>33.428571428571431</v>
      </c>
      <c r="G488" s="4">
        <f t="shared" si="28"/>
        <v>13.5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9"/>
        <v>83.982949701619773</v>
      </c>
      <c r="G489" s="4">
        <f t="shared" si="28"/>
        <v>178.62556663644605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9"/>
        <v>101.41739130434783</v>
      </c>
      <c r="G490" s="4">
        <f t="shared" si="28"/>
        <v>220.0566037735849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9"/>
        <v>109.87058823529412</v>
      </c>
      <c r="G491" s="4">
        <f t="shared" si="28"/>
        <v>101.5108695652174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9"/>
        <v>31.916666666666668</v>
      </c>
      <c r="G492" s="4">
        <f t="shared" si="28"/>
        <v>191.5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9"/>
        <v>70.993450675399103</v>
      </c>
      <c r="G493" s="4">
        <f t="shared" si="28"/>
        <v>305.34683098591546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9"/>
        <v>77.026890756302521</v>
      </c>
      <c r="G494" s="4">
        <f t="shared" si="28"/>
        <v>23.995287958115181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9"/>
        <v>101.78125</v>
      </c>
      <c r="G495" s="4">
        <f t="shared" si="28"/>
        <v>723.77777777777771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9"/>
        <v>51.059701492537314</v>
      </c>
      <c r="G496" s="4">
        <f t="shared" si="28"/>
        <v>547.36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9"/>
        <v>68.02051282051282</v>
      </c>
      <c r="G497" s="4">
        <f t="shared" si="28"/>
        <v>414.49999999999994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9"/>
        <v>30.87037037037037</v>
      </c>
      <c r="G498" s="4">
        <f t="shared" si="28"/>
        <v>0.90696409140369971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9"/>
        <v>27.908333333333335</v>
      </c>
      <c r="G499" s="4">
        <f t="shared" si="28"/>
        <v>34.173469387755098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9"/>
        <v>79.994818652849744</v>
      </c>
      <c r="G500" s="4">
        <f t="shared" si="28"/>
        <v>23.948810754912099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9"/>
        <v>38.003378378378379</v>
      </c>
      <c r="G501" s="4">
        <f t="shared" si="28"/>
        <v>48.072649572649574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e">
        <f t="shared" si="29"/>
        <v>#DIV/0!</v>
      </c>
      <c r="G502" s="4">
        <f t="shared" si="28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9"/>
        <v>59.990534521158132</v>
      </c>
      <c r="G503" s="4">
        <f t="shared" si="28"/>
        <v>70.145182291666657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9"/>
        <v>37.037634408602152</v>
      </c>
      <c r="G504" s="4">
        <f t="shared" si="28"/>
        <v>529.92307692307691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9"/>
        <v>99.963043478260872</v>
      </c>
      <c r="G505" s="4">
        <f t="shared" si="28"/>
        <v>180.32549019607845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9"/>
        <v>111.6774193548387</v>
      </c>
      <c r="G506" s="4">
        <f t="shared" si="28"/>
        <v>92.320000000000007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9"/>
        <v>36.014409221902014</v>
      </c>
      <c r="G507" s="4">
        <f t="shared" si="28"/>
        <v>13.901001112347053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9"/>
        <v>66.010284810126578</v>
      </c>
      <c r="G508" s="4">
        <f t="shared" si="28"/>
        <v>927.07777777777767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9"/>
        <v>44.05263157894737</v>
      </c>
      <c r="G509" s="4">
        <f t="shared" si="28"/>
        <v>39.857142857142861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9"/>
        <v>52.999726551818434</v>
      </c>
      <c r="G510" s="4">
        <f t="shared" si="28"/>
        <v>112.22929936305732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9"/>
        <v>95</v>
      </c>
      <c r="G511" s="4">
        <f t="shared" si="28"/>
        <v>70.925816023738875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9"/>
        <v>70.908396946564892</v>
      </c>
      <c r="G512" s="4">
        <f t="shared" si="28"/>
        <v>119.08974358974358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9"/>
        <v>98.060773480662988</v>
      </c>
      <c r="G513" s="4">
        <f t="shared" si="28"/>
        <v>24.017591339648174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9"/>
        <v>53.046025104602514</v>
      </c>
      <c r="G514" s="4">
        <f t="shared" ref="G514:G577" si="32">(E514/D514)*100</f>
        <v>139.31868131868131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3">E515/I515</f>
        <v>93.142857142857139</v>
      </c>
      <c r="G515" s="4">
        <f t="shared" si="32"/>
        <v>39.277108433734945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7">
        <f t="shared" ref="M515:M578" si="34">(((L515/60)/60)/24+DATE(1970,1,1))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58.945075757575758</v>
      </c>
      <c r="G516" s="4">
        <f t="shared" si="32"/>
        <v>22.439077144917089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3"/>
        <v>36.067669172932334</v>
      </c>
      <c r="G517" s="4">
        <f t="shared" si="32"/>
        <v>55.779069767441861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3"/>
        <v>63.030732860520096</v>
      </c>
      <c r="G518" s="4">
        <f t="shared" si="32"/>
        <v>42.523125996810208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3"/>
        <v>84.717948717948715</v>
      </c>
      <c r="G519" s="4">
        <f t="shared" si="32"/>
        <v>112.00000000000001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3"/>
        <v>62.2</v>
      </c>
      <c r="G520" s="4">
        <f t="shared" si="32"/>
        <v>7.0681818181818183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3"/>
        <v>101.97518330513255</v>
      </c>
      <c r="G521" s="4">
        <f t="shared" si="32"/>
        <v>101.74563871693867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3"/>
        <v>106.4375</v>
      </c>
      <c r="G522" s="4">
        <f t="shared" si="32"/>
        <v>425.75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3"/>
        <v>29.975609756097562</v>
      </c>
      <c r="G523" s="4">
        <f t="shared" si="32"/>
        <v>145.53947368421052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3"/>
        <v>85.806282722513089</v>
      </c>
      <c r="G524" s="4">
        <f t="shared" si="32"/>
        <v>32.453465346534657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3"/>
        <v>70.82022471910112</v>
      </c>
      <c r="G525" s="4">
        <f t="shared" si="32"/>
        <v>700.33333333333326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3"/>
        <v>40.998484082870135</v>
      </c>
      <c r="G526" s="4">
        <f t="shared" si="32"/>
        <v>83.904860392967933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3"/>
        <v>28.063492063492063</v>
      </c>
      <c r="G527" s="4">
        <f t="shared" si="32"/>
        <v>84.19047619047619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3"/>
        <v>88.054421768707485</v>
      </c>
      <c r="G528" s="4">
        <f t="shared" si="32"/>
        <v>155.95180722891567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3"/>
        <v>31</v>
      </c>
      <c r="G529" s="4">
        <f t="shared" si="32"/>
        <v>99.619450317124731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3"/>
        <v>90.337500000000006</v>
      </c>
      <c r="G530" s="4">
        <f t="shared" si="32"/>
        <v>80.300000000000011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3"/>
        <v>63.777777777777779</v>
      </c>
      <c r="G531" s="4">
        <f t="shared" si="32"/>
        <v>11.254901960784313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3"/>
        <v>53.995515695067262</v>
      </c>
      <c r="G532" s="4">
        <f t="shared" si="32"/>
        <v>91.740952380952379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3"/>
        <v>48.993956043956047</v>
      </c>
      <c r="G533" s="4">
        <f t="shared" si="32"/>
        <v>95.521156936261391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3"/>
        <v>63.857142857142854</v>
      </c>
      <c r="G534" s="4">
        <f t="shared" si="32"/>
        <v>502.87499999999994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3"/>
        <v>82.996393146979258</v>
      </c>
      <c r="G535" s="4">
        <f t="shared" si="32"/>
        <v>159.24394463667818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3"/>
        <v>55.08230452674897</v>
      </c>
      <c r="G536" s="4">
        <f t="shared" si="32"/>
        <v>15.022446689113355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3"/>
        <v>62.044554455445542</v>
      </c>
      <c r="G537" s="4">
        <f t="shared" si="32"/>
        <v>482.03846153846149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3"/>
        <v>104.97857142857143</v>
      </c>
      <c r="G538" s="4">
        <f t="shared" si="32"/>
        <v>149.96938775510205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3"/>
        <v>94.044676806083643</v>
      </c>
      <c r="G539" s="4">
        <f t="shared" si="32"/>
        <v>117.22156398104266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3"/>
        <v>44.007716049382715</v>
      </c>
      <c r="G540" s="4">
        <f t="shared" si="32"/>
        <v>37.695968274950431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3"/>
        <v>92.467532467532465</v>
      </c>
      <c r="G541" s="4">
        <f t="shared" si="32"/>
        <v>72.653061224489804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3"/>
        <v>57.072874493927124</v>
      </c>
      <c r="G542" s="4">
        <f t="shared" si="32"/>
        <v>265.98113207547169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3"/>
        <v>109.07848101265823</v>
      </c>
      <c r="G543" s="4">
        <f t="shared" si="32"/>
        <v>24.205617977528089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3"/>
        <v>39.387755102040813</v>
      </c>
      <c r="G544" s="4">
        <f t="shared" si="32"/>
        <v>2.5064935064935066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3"/>
        <v>77.022222222222226</v>
      </c>
      <c r="G545" s="4">
        <f t="shared" si="32"/>
        <v>16.329799764428738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3"/>
        <v>92.166666666666671</v>
      </c>
      <c r="G546" s="4">
        <f t="shared" si="32"/>
        <v>276.5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3"/>
        <v>61.007063197026021</v>
      </c>
      <c r="G547" s="4">
        <f t="shared" si="32"/>
        <v>88.803571428571431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3"/>
        <v>78.068181818181813</v>
      </c>
      <c r="G548" s="4">
        <f t="shared" si="32"/>
        <v>163.57142857142856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3"/>
        <v>80.75</v>
      </c>
      <c r="G549" s="4">
        <f t="shared" si="32"/>
        <v>969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3"/>
        <v>59.991289782244557</v>
      </c>
      <c r="G550" s="4">
        <f t="shared" si="32"/>
        <v>270.91376701966715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3"/>
        <v>110.03018372703411</v>
      </c>
      <c r="G551" s="4">
        <f t="shared" si="32"/>
        <v>284.21355932203392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3"/>
        <v>4</v>
      </c>
      <c r="G552" s="4">
        <f t="shared" si="32"/>
        <v>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3"/>
        <v>37.99856063332134</v>
      </c>
      <c r="G553" s="4">
        <f t="shared" si="32"/>
        <v>58.6329816768462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3"/>
        <v>96.369565217391298</v>
      </c>
      <c r="G554" s="4">
        <f t="shared" si="32"/>
        <v>98.51111111111112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3"/>
        <v>72.978599221789878</v>
      </c>
      <c r="G555" s="4">
        <f t="shared" si="32"/>
        <v>43.975381008206334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3"/>
        <v>26.007220216606498</v>
      </c>
      <c r="G556" s="4">
        <f t="shared" si="32"/>
        <v>151.66315789473683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3"/>
        <v>104.36296296296297</v>
      </c>
      <c r="G557" s="4">
        <f t="shared" si="32"/>
        <v>223.63492063492063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3"/>
        <v>102.18852459016394</v>
      </c>
      <c r="G558" s="4">
        <f t="shared" si="32"/>
        <v>239.75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3"/>
        <v>54.117647058823529</v>
      </c>
      <c r="G559" s="4">
        <f t="shared" si="32"/>
        <v>199.33333333333334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3"/>
        <v>63.222222222222221</v>
      </c>
      <c r="G560" s="4">
        <f t="shared" si="32"/>
        <v>137.34482758620689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3"/>
        <v>104.03228962818004</v>
      </c>
      <c r="G561" s="4">
        <f t="shared" si="32"/>
        <v>100.9696106362773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3"/>
        <v>49.994334277620396</v>
      </c>
      <c r="G562" s="4">
        <f t="shared" si="32"/>
        <v>794.16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3"/>
        <v>56.015151515151516</v>
      </c>
      <c r="G563" s="4">
        <f t="shared" si="32"/>
        <v>369.7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3"/>
        <v>48.807692307692307</v>
      </c>
      <c r="G564" s="4">
        <f t="shared" si="32"/>
        <v>12.818181818181817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3"/>
        <v>60.082352941176474</v>
      </c>
      <c r="G565" s="4">
        <f t="shared" si="32"/>
        <v>138.02702702702703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3"/>
        <v>78.990502793296088</v>
      </c>
      <c r="G566" s="4">
        <f t="shared" si="32"/>
        <v>83.813278008298752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3"/>
        <v>53.99499443826474</v>
      </c>
      <c r="G567" s="4">
        <f t="shared" si="32"/>
        <v>204.60063224446787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3"/>
        <v>111.45945945945945</v>
      </c>
      <c r="G568" s="4">
        <f t="shared" si="32"/>
        <v>44.344086021505376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3"/>
        <v>60.922131147540981</v>
      </c>
      <c r="G569" s="4">
        <f t="shared" si="32"/>
        <v>218.60294117647058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3"/>
        <v>26.0015444015444</v>
      </c>
      <c r="G570" s="4">
        <f t="shared" si="32"/>
        <v>186.03314917127071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3"/>
        <v>80.993208828522924</v>
      </c>
      <c r="G571" s="4">
        <f t="shared" si="32"/>
        <v>237.33830845771143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3"/>
        <v>34.995963302752294</v>
      </c>
      <c r="G572" s="4">
        <f t="shared" si="32"/>
        <v>305.65384615384613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3"/>
        <v>94.142857142857139</v>
      </c>
      <c r="G573" s="4">
        <f t="shared" si="32"/>
        <v>94.142857142857139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3"/>
        <v>52.085106382978722</v>
      </c>
      <c r="G574" s="4">
        <f t="shared" si="32"/>
        <v>54.400000000000006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3"/>
        <v>24.986666666666668</v>
      </c>
      <c r="G575" s="4">
        <f t="shared" si="32"/>
        <v>111.88059701492537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3"/>
        <v>69.215277777777771</v>
      </c>
      <c r="G576" s="4">
        <f t="shared" si="32"/>
        <v>369.14814814814815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3"/>
        <v>93.944444444444443</v>
      </c>
      <c r="G577" s="4">
        <f t="shared" si="32"/>
        <v>62.930372148859547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3"/>
        <v>98.40625</v>
      </c>
      <c r="G578" s="4">
        <f t="shared" ref="G578:G641" si="36">(E578/D578)*100</f>
        <v>64.927835051546396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7">E579/I579</f>
        <v>41.783783783783782</v>
      </c>
      <c r="G579" s="4">
        <f t="shared" si="36"/>
        <v>18.853658536585368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7">
        <f t="shared" ref="M579:M642" si="38">(((L579/60)/60)/24+DATE(1970,1,1))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65.991836734693877</v>
      </c>
      <c r="G580" s="4">
        <f t="shared" si="36"/>
        <v>16.754404145077721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7"/>
        <v>72.05747126436782</v>
      </c>
      <c r="G581" s="4">
        <f t="shared" si="36"/>
        <v>101.11290322580646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7"/>
        <v>48.003209242618745</v>
      </c>
      <c r="G582" s="4">
        <f t="shared" si="36"/>
        <v>341.5022831050228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7"/>
        <v>54.098591549295776</v>
      </c>
      <c r="G583" s="4">
        <f t="shared" si="36"/>
        <v>64.016666666666666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7"/>
        <v>107.88095238095238</v>
      </c>
      <c r="G584" s="4">
        <f t="shared" si="36"/>
        <v>52.080459770114942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7"/>
        <v>67.034103410341032</v>
      </c>
      <c r="G585" s="4">
        <f t="shared" si="36"/>
        <v>322.40211640211641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7"/>
        <v>64.01425914445133</v>
      </c>
      <c r="G586" s="4">
        <f t="shared" si="36"/>
        <v>119.50810185185186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7"/>
        <v>96.066176470588232</v>
      </c>
      <c r="G587" s="4">
        <f t="shared" si="36"/>
        <v>146.79775280898878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7"/>
        <v>51.184615384615384</v>
      </c>
      <c r="G588" s="4">
        <f t="shared" si="36"/>
        <v>950.57142857142856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7"/>
        <v>43.92307692307692</v>
      </c>
      <c r="G589" s="4">
        <f t="shared" si="36"/>
        <v>72.893617021276597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7"/>
        <v>91.021198830409361</v>
      </c>
      <c r="G590" s="4">
        <f t="shared" si="36"/>
        <v>79.008248730964468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7"/>
        <v>50.127450980392155</v>
      </c>
      <c r="G591" s="4">
        <f t="shared" si="36"/>
        <v>64.721518987341781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7"/>
        <v>67.720930232558146</v>
      </c>
      <c r="G592" s="4">
        <f t="shared" si="36"/>
        <v>82.028169014084511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7"/>
        <v>61.03921568627451</v>
      </c>
      <c r="G593" s="4">
        <f t="shared" si="36"/>
        <v>1037.6666666666667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7"/>
        <v>80.011857707509876</v>
      </c>
      <c r="G594" s="4">
        <f t="shared" si="36"/>
        <v>12.910076530612244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7"/>
        <v>47.001497753369947</v>
      </c>
      <c r="G595" s="4">
        <f t="shared" si="36"/>
        <v>154.84210526315789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7"/>
        <v>71.127388535031841</v>
      </c>
      <c r="G596" s="4">
        <f t="shared" si="36"/>
        <v>7.0991735537190088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7"/>
        <v>89.99079189686924</v>
      </c>
      <c r="G597" s="4">
        <f t="shared" si="36"/>
        <v>208.52773826458036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7"/>
        <v>43.032786885245905</v>
      </c>
      <c r="G598" s="4">
        <f t="shared" si="36"/>
        <v>99.683544303797461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7"/>
        <v>67.997714808043881</v>
      </c>
      <c r="G599" s="4">
        <f t="shared" si="36"/>
        <v>201.59756097560978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7"/>
        <v>73.004566210045667</v>
      </c>
      <c r="G600" s="4">
        <f t="shared" si="36"/>
        <v>162.09032258064516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7"/>
        <v>62.341463414634148</v>
      </c>
      <c r="G601" s="4">
        <f t="shared" si="36"/>
        <v>3.6436208125445471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7"/>
        <v>5</v>
      </c>
      <c r="G602" s="4">
        <f t="shared" si="36"/>
        <v>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7"/>
        <v>67.103092783505161</v>
      </c>
      <c r="G603" s="4">
        <f t="shared" si="36"/>
        <v>206.63492063492063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7"/>
        <v>79.978947368421046</v>
      </c>
      <c r="G604" s="4">
        <f t="shared" si="36"/>
        <v>128.23628691983123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7"/>
        <v>62.176470588235297</v>
      </c>
      <c r="G605" s="4">
        <f t="shared" si="36"/>
        <v>119.66037735849055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7"/>
        <v>53.005950297514879</v>
      </c>
      <c r="G606" s="4">
        <f t="shared" si="36"/>
        <v>170.73055242390078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7"/>
        <v>57.738317757009348</v>
      </c>
      <c r="G607" s="4">
        <f t="shared" si="36"/>
        <v>187.21212121212122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7"/>
        <v>40.03125</v>
      </c>
      <c r="G608" s="4">
        <f t="shared" si="36"/>
        <v>188.38235294117646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7"/>
        <v>81.016591928251117</v>
      </c>
      <c r="G609" s="4">
        <f t="shared" si="36"/>
        <v>131.29869186046511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7"/>
        <v>35.047468354430379</v>
      </c>
      <c r="G610" s="4">
        <f t="shared" si="36"/>
        <v>283.97435897435901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7"/>
        <v>102.92307692307692</v>
      </c>
      <c r="G611" s="4">
        <f t="shared" si="36"/>
        <v>120.41999999999999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7"/>
        <v>27.998126756166094</v>
      </c>
      <c r="G612" s="4">
        <f t="shared" si="36"/>
        <v>419.0560747663551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7"/>
        <v>75.733333333333334</v>
      </c>
      <c r="G613" s="4">
        <f t="shared" si="36"/>
        <v>13.853658536585368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7"/>
        <v>45.026041666666664</v>
      </c>
      <c r="G614" s="4">
        <f t="shared" si="36"/>
        <v>139.43548387096774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7"/>
        <v>73.615384615384613</v>
      </c>
      <c r="G615" s="4">
        <f t="shared" si="36"/>
        <v>174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7"/>
        <v>56.991701244813278</v>
      </c>
      <c r="G616" s="4">
        <f t="shared" si="36"/>
        <v>155.49056603773585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7"/>
        <v>85.223529411764702</v>
      </c>
      <c r="G617" s="4">
        <f t="shared" si="36"/>
        <v>170.44705882352943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7"/>
        <v>50.962184873949582</v>
      </c>
      <c r="G618" s="4">
        <f t="shared" si="36"/>
        <v>189.515625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7"/>
        <v>63.563636363636363</v>
      </c>
      <c r="G619" s="4">
        <f t="shared" si="36"/>
        <v>249.71428571428572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7"/>
        <v>80.999165275459092</v>
      </c>
      <c r="G620" s="4">
        <f t="shared" si="36"/>
        <v>48.860523665659613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7"/>
        <v>86.044753086419746</v>
      </c>
      <c r="G621" s="4">
        <f t="shared" si="36"/>
        <v>28.461970393057683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7"/>
        <v>90.0390625</v>
      </c>
      <c r="G622" s="4">
        <f t="shared" si="36"/>
        <v>268.02325581395348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7"/>
        <v>74.006063432835816</v>
      </c>
      <c r="G623" s="4">
        <f t="shared" si="36"/>
        <v>619.80078125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7"/>
        <v>92.4375</v>
      </c>
      <c r="G624" s="4">
        <f t="shared" si="36"/>
        <v>3.1301587301587301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7"/>
        <v>55.999257333828446</v>
      </c>
      <c r="G625" s="4">
        <f t="shared" si="36"/>
        <v>159.92152704135739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7"/>
        <v>32.983796296296298</v>
      </c>
      <c r="G626" s="4">
        <f t="shared" si="36"/>
        <v>279.39215686274508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7"/>
        <v>93.596774193548384</v>
      </c>
      <c r="G627" s="4">
        <f t="shared" si="36"/>
        <v>77.373333333333335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7"/>
        <v>69.867724867724874</v>
      </c>
      <c r="G628" s="4">
        <f t="shared" si="36"/>
        <v>206.32812500000003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7"/>
        <v>72.129870129870127</v>
      </c>
      <c r="G629" s="4">
        <f t="shared" si="36"/>
        <v>694.25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7"/>
        <v>30.041666666666668</v>
      </c>
      <c r="G630" s="4">
        <f t="shared" si="36"/>
        <v>151.78947368421052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7"/>
        <v>73.968000000000004</v>
      </c>
      <c r="G631" s="4">
        <f t="shared" si="36"/>
        <v>64.58207217694995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7"/>
        <v>68.65517241379311</v>
      </c>
      <c r="G632" s="4">
        <f t="shared" si="36"/>
        <v>62.873684210526314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7"/>
        <v>59.992164544564154</v>
      </c>
      <c r="G633" s="4">
        <f t="shared" si="36"/>
        <v>310.39864864864865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7"/>
        <v>111.15827338129496</v>
      </c>
      <c r="G634" s="4">
        <f t="shared" si="36"/>
        <v>42.859916782246884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7"/>
        <v>53.038095238095238</v>
      </c>
      <c r="G635" s="4">
        <f t="shared" si="36"/>
        <v>83.119402985074629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7"/>
        <v>55.985524728588658</v>
      </c>
      <c r="G636" s="4">
        <f t="shared" si="36"/>
        <v>78.531302876480552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7"/>
        <v>69.986760812003524</v>
      </c>
      <c r="G637" s="4">
        <f t="shared" si="36"/>
        <v>114.09352517985612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7"/>
        <v>48.998079877112133</v>
      </c>
      <c r="G638" s="4">
        <f t="shared" si="36"/>
        <v>64.537683358624179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7"/>
        <v>103.84615384615384</v>
      </c>
      <c r="G639" s="4">
        <f t="shared" si="36"/>
        <v>79.411764705882348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7"/>
        <v>99.127659574468083</v>
      </c>
      <c r="G640" s="4">
        <f t="shared" si="36"/>
        <v>11.419117647058824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7"/>
        <v>107.37777777777778</v>
      </c>
      <c r="G641" s="4">
        <f t="shared" si="36"/>
        <v>56.186046511627907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7"/>
        <v>76.922178988326849</v>
      </c>
      <c r="G642" s="4">
        <f t="shared" ref="G642:G705" si="40">(E642/D642)*100</f>
        <v>16.501669449081803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1">E643/I643</f>
        <v>58.128865979381445</v>
      </c>
      <c r="G643" s="4">
        <f t="shared" si="40"/>
        <v>119.96808510638297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7">
        <f t="shared" ref="M643:M706" si="42">(((L643/60)/60)/24+DATE(1970,1,1))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103.73643410852713</v>
      </c>
      <c r="G644" s="4">
        <f t="shared" si="40"/>
        <v>145.45652173913044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1"/>
        <v>87.962666666666664</v>
      </c>
      <c r="G645" s="4">
        <f t="shared" si="40"/>
        <v>221.38255033557047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1"/>
        <v>28</v>
      </c>
      <c r="G646" s="4">
        <f t="shared" si="40"/>
        <v>48.396694214876035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1"/>
        <v>37.999361294443261</v>
      </c>
      <c r="G647" s="4">
        <f t="shared" si="40"/>
        <v>92.911504424778755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1"/>
        <v>29.999313893653515</v>
      </c>
      <c r="G648" s="4">
        <f t="shared" si="40"/>
        <v>88.599797365754824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1"/>
        <v>103.5</v>
      </c>
      <c r="G649" s="4">
        <f t="shared" si="40"/>
        <v>41.4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1"/>
        <v>85.994467496542185</v>
      </c>
      <c r="G650" s="4">
        <f t="shared" si="40"/>
        <v>63.056795131845846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1"/>
        <v>98.011627906976742</v>
      </c>
      <c r="G651" s="4">
        <f t="shared" si="40"/>
        <v>48.482333607230892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1"/>
        <v>2</v>
      </c>
      <c r="G652" s="4">
        <f t="shared" si="40"/>
        <v>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1"/>
        <v>44.994570837642193</v>
      </c>
      <c r="G653" s="4">
        <f t="shared" si="40"/>
        <v>88.47941026944585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1"/>
        <v>31.012224938875306</v>
      </c>
      <c r="G654" s="4">
        <f t="shared" si="40"/>
        <v>126.84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1"/>
        <v>59.970085470085472</v>
      </c>
      <c r="G655" s="4">
        <f t="shared" si="40"/>
        <v>2338.833333333333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1"/>
        <v>58.9973474801061</v>
      </c>
      <c r="G656" s="4">
        <f t="shared" si="40"/>
        <v>508.38857142857148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1"/>
        <v>50.045454545454547</v>
      </c>
      <c r="G657" s="4">
        <f t="shared" si="40"/>
        <v>191.47826086956522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1"/>
        <v>98.966269841269835</v>
      </c>
      <c r="G658" s="4">
        <f t="shared" si="40"/>
        <v>42.127533783783782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1"/>
        <v>58.857142857142854</v>
      </c>
      <c r="G659" s="4">
        <f t="shared" si="40"/>
        <v>8.24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1"/>
        <v>81.010256410256417</v>
      </c>
      <c r="G660" s="4">
        <f t="shared" si="40"/>
        <v>60.064638783269963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1"/>
        <v>76.013333333333335</v>
      </c>
      <c r="G661" s="4">
        <f t="shared" si="40"/>
        <v>47.232808616404313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1"/>
        <v>96.597402597402592</v>
      </c>
      <c r="G662" s="4">
        <f t="shared" si="40"/>
        <v>81.736263736263737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1"/>
        <v>76.957446808510639</v>
      </c>
      <c r="G663" s="4">
        <f t="shared" si="40"/>
        <v>54.187265917603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1"/>
        <v>67.984732824427482</v>
      </c>
      <c r="G664" s="4">
        <f t="shared" si="40"/>
        <v>97.868131868131869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1"/>
        <v>88.781609195402297</v>
      </c>
      <c r="G665" s="4">
        <f t="shared" si="40"/>
        <v>77.239999999999995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1"/>
        <v>24.99623706491063</v>
      </c>
      <c r="G666" s="4">
        <f t="shared" si="40"/>
        <v>33.464735516372798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1"/>
        <v>44.922794117647058</v>
      </c>
      <c r="G667" s="4">
        <f t="shared" si="40"/>
        <v>239.58823529411765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1"/>
        <v>79.400000000000006</v>
      </c>
      <c r="G668" s="4">
        <f t="shared" si="40"/>
        <v>64.032258064516128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1"/>
        <v>29.009546539379475</v>
      </c>
      <c r="G669" s="4">
        <f t="shared" si="40"/>
        <v>176.15942028985506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1"/>
        <v>73.59210526315789</v>
      </c>
      <c r="G670" s="4">
        <f t="shared" si="40"/>
        <v>20.33818181818182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1"/>
        <v>107.97038864898211</v>
      </c>
      <c r="G671" s="4">
        <f t="shared" si="40"/>
        <v>358.64754098360658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1"/>
        <v>68.987284287011803</v>
      </c>
      <c r="G672" s="4">
        <f t="shared" si="40"/>
        <v>468.85802469135803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1"/>
        <v>111.02236719478098</v>
      </c>
      <c r="G673" s="4">
        <f t="shared" si="40"/>
        <v>122.05635245901641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1"/>
        <v>24.997515808491418</v>
      </c>
      <c r="G674" s="4">
        <f t="shared" si="40"/>
        <v>55.931783729156137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1"/>
        <v>42.155172413793103</v>
      </c>
      <c r="G675" s="4">
        <f t="shared" si="40"/>
        <v>43.660714285714285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1"/>
        <v>47.003284072249592</v>
      </c>
      <c r="G676" s="4">
        <f t="shared" si="40"/>
        <v>33.53837141183363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1"/>
        <v>36.0392749244713</v>
      </c>
      <c r="G677" s="4">
        <f t="shared" si="40"/>
        <v>122.97938144329896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1"/>
        <v>101.03760683760684</v>
      </c>
      <c r="G678" s="4">
        <f t="shared" si="40"/>
        <v>189.74959871589084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1"/>
        <v>39.927927927927925</v>
      </c>
      <c r="G679" s="4">
        <f t="shared" si="40"/>
        <v>83.622641509433961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1"/>
        <v>83.158139534883716</v>
      </c>
      <c r="G680" s="4">
        <f t="shared" si="40"/>
        <v>17.968844221105527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1"/>
        <v>39.97520661157025</v>
      </c>
      <c r="G681" s="4">
        <f t="shared" si="40"/>
        <v>1036.5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1"/>
        <v>47.993908629441627</v>
      </c>
      <c r="G682" s="4">
        <f t="shared" si="40"/>
        <v>97.405219780219781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1"/>
        <v>95.978877489438744</v>
      </c>
      <c r="G683" s="4">
        <f t="shared" si="40"/>
        <v>86.386203150461711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1"/>
        <v>78.728155339805824</v>
      </c>
      <c r="G684" s="4">
        <f t="shared" si="40"/>
        <v>150.16666666666666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1"/>
        <v>56.081632653061227</v>
      </c>
      <c r="G685" s="4">
        <f t="shared" si="40"/>
        <v>358.43478260869563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1"/>
        <v>69.090909090909093</v>
      </c>
      <c r="G686" s="4">
        <f t="shared" si="40"/>
        <v>542.85714285714289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1"/>
        <v>102.05291576673866</v>
      </c>
      <c r="G687" s="4">
        <f t="shared" si="40"/>
        <v>67.500714285714281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1"/>
        <v>107.32089552238806</v>
      </c>
      <c r="G688" s="4">
        <f t="shared" si="40"/>
        <v>191.74666666666667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1"/>
        <v>51.970260223048328</v>
      </c>
      <c r="G689" s="4">
        <f t="shared" si="40"/>
        <v>932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1"/>
        <v>71.137142857142862</v>
      </c>
      <c r="G690" s="4">
        <f t="shared" si="40"/>
        <v>429.27586206896552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1"/>
        <v>106.49275362318841</v>
      </c>
      <c r="G691" s="4">
        <f t="shared" si="40"/>
        <v>100.65753424657535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1"/>
        <v>42.93684210526316</v>
      </c>
      <c r="G692" s="4">
        <f t="shared" si="40"/>
        <v>226.61111111111109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1"/>
        <v>30.037974683544302</v>
      </c>
      <c r="G693" s="4">
        <f t="shared" si="40"/>
        <v>142.38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1"/>
        <v>70.623376623376629</v>
      </c>
      <c r="G694" s="4">
        <f t="shared" si="40"/>
        <v>90.633333333333326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1"/>
        <v>66.016018306636155</v>
      </c>
      <c r="G695" s="4">
        <f t="shared" si="40"/>
        <v>63.966740576496676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1"/>
        <v>96.911392405063296</v>
      </c>
      <c r="G696" s="4">
        <f t="shared" si="40"/>
        <v>84.131868131868131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1"/>
        <v>62.867346938775512</v>
      </c>
      <c r="G697" s="4">
        <f t="shared" si="40"/>
        <v>133.93478260869566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1"/>
        <v>108.98537682789652</v>
      </c>
      <c r="G698" s="4">
        <f t="shared" si="40"/>
        <v>59.042047531992694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1"/>
        <v>26.999314599040439</v>
      </c>
      <c r="G699" s="4">
        <f t="shared" si="40"/>
        <v>152.80062063615205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1"/>
        <v>65.004147943311438</v>
      </c>
      <c r="G700" s="4">
        <f t="shared" si="40"/>
        <v>446.69121140142522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1"/>
        <v>111.51785714285714</v>
      </c>
      <c r="G701" s="4">
        <f t="shared" si="40"/>
        <v>84.391891891891888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1"/>
        <v>3</v>
      </c>
      <c r="G702" s="4">
        <f t="shared" si="40"/>
        <v>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1"/>
        <v>110.99268292682927</v>
      </c>
      <c r="G703" s="4">
        <f t="shared" si="40"/>
        <v>175.02692307692308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1"/>
        <v>56.746987951807228</v>
      </c>
      <c r="G704" s="4">
        <f t="shared" si="40"/>
        <v>54.137931034482754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1"/>
        <v>97.020608439646708</v>
      </c>
      <c r="G705" s="4">
        <f t="shared" si="40"/>
        <v>311.87381703470032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1"/>
        <v>92.08620689655173</v>
      </c>
      <c r="G706" s="4">
        <f t="shared" ref="G706:G769" si="44">(E706/D706)*100</f>
        <v>122.78160919540231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5">E707/I707</f>
        <v>82.986666666666665</v>
      </c>
      <c r="G707" s="4">
        <f t="shared" si="44"/>
        <v>99.026517383618156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7">
        <f t="shared" ref="M707:M770" si="46">(((L707/60)/60)/24+DATE(1970,1,1))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103.03791821561339</v>
      </c>
      <c r="G708" s="4">
        <f t="shared" si="44"/>
        <v>127.84686346863469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5"/>
        <v>68.922619047619051</v>
      </c>
      <c r="G709" s="4">
        <f t="shared" si="44"/>
        <v>158.61643835616439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5"/>
        <v>87.737226277372258</v>
      </c>
      <c r="G710" s="4">
        <f t="shared" si="44"/>
        <v>707.05882352941171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5"/>
        <v>75.021505376344081</v>
      </c>
      <c r="G711" s="4">
        <f t="shared" si="44"/>
        <v>142.38775510204081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5"/>
        <v>50.863999999999997</v>
      </c>
      <c r="G712" s="4">
        <f t="shared" si="44"/>
        <v>147.86046511627907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5"/>
        <v>90</v>
      </c>
      <c r="G713" s="4">
        <f t="shared" si="44"/>
        <v>20.322580645161288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5"/>
        <v>72.896039603960389</v>
      </c>
      <c r="G714" s="4">
        <f t="shared" si="44"/>
        <v>1840.625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5"/>
        <v>108.48543689320388</v>
      </c>
      <c r="G715" s="4">
        <f t="shared" si="44"/>
        <v>161.94202898550725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5"/>
        <v>101.98095238095237</v>
      </c>
      <c r="G716" s="4">
        <f t="shared" si="44"/>
        <v>472.82077922077923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5"/>
        <v>44.009146341463413</v>
      </c>
      <c r="G717" s="4">
        <f t="shared" si="44"/>
        <v>24.466101694915253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5"/>
        <v>65.942675159235662</v>
      </c>
      <c r="G718" s="4">
        <f t="shared" si="44"/>
        <v>517.65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5"/>
        <v>24.987387387387386</v>
      </c>
      <c r="G719" s="4">
        <f t="shared" si="44"/>
        <v>247.64285714285714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5"/>
        <v>28.003367003367003</v>
      </c>
      <c r="G720" s="4">
        <f t="shared" si="44"/>
        <v>100.20481927710843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5"/>
        <v>85.829268292682926</v>
      </c>
      <c r="G721" s="4">
        <f t="shared" si="44"/>
        <v>153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5"/>
        <v>84.921052631578945</v>
      </c>
      <c r="G722" s="4">
        <f t="shared" si="44"/>
        <v>37.091954022988503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5"/>
        <v>90.483333333333334</v>
      </c>
      <c r="G723" s="4">
        <f t="shared" si="44"/>
        <v>4.392394822006473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5"/>
        <v>25.00197628458498</v>
      </c>
      <c r="G724" s="4">
        <f t="shared" si="44"/>
        <v>156.50721649484535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5"/>
        <v>92.013888888888886</v>
      </c>
      <c r="G725" s="4">
        <f t="shared" si="44"/>
        <v>270.40816326530609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5"/>
        <v>93.066115702479337</v>
      </c>
      <c r="G726" s="4">
        <f t="shared" si="44"/>
        <v>134.05952380952382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5"/>
        <v>61.008145363408524</v>
      </c>
      <c r="G727" s="4">
        <f t="shared" si="44"/>
        <v>50.398033126293996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5"/>
        <v>92.036259541984734</v>
      </c>
      <c r="G728" s="4">
        <f t="shared" si="44"/>
        <v>88.815837937384899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5"/>
        <v>81.132596685082873</v>
      </c>
      <c r="G729" s="4">
        <f t="shared" si="44"/>
        <v>165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5"/>
        <v>73.5</v>
      </c>
      <c r="G730" s="4">
        <f t="shared" si="44"/>
        <v>17.5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5"/>
        <v>85.221311475409834</v>
      </c>
      <c r="G731" s="4">
        <f t="shared" si="44"/>
        <v>185.66071428571428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5"/>
        <v>110.96825396825396</v>
      </c>
      <c r="G732" s="4">
        <f t="shared" si="44"/>
        <v>412.6631944444444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5"/>
        <v>32.968036529680369</v>
      </c>
      <c r="G733" s="4">
        <f t="shared" si="44"/>
        <v>90.25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5"/>
        <v>96.005352363960753</v>
      </c>
      <c r="G734" s="4">
        <f t="shared" si="44"/>
        <v>91.984615384615381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5"/>
        <v>84.96632653061225</v>
      </c>
      <c r="G735" s="4">
        <f t="shared" si="44"/>
        <v>527.00632911392404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5"/>
        <v>25.007462686567163</v>
      </c>
      <c r="G736" s="4">
        <f t="shared" si="44"/>
        <v>319.14285714285711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5"/>
        <v>65.998995479658461</v>
      </c>
      <c r="G737" s="4">
        <f t="shared" si="44"/>
        <v>354.18867924528303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5"/>
        <v>87.34482758620689</v>
      </c>
      <c r="G738" s="4">
        <f t="shared" si="44"/>
        <v>32.896103896103895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5"/>
        <v>27.933333333333334</v>
      </c>
      <c r="G739" s="4">
        <f t="shared" si="44"/>
        <v>135.8918918918919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5"/>
        <v>103.8</v>
      </c>
      <c r="G740" s="4">
        <f t="shared" si="44"/>
        <v>2.0843373493975905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5"/>
        <v>31.937172774869111</v>
      </c>
      <c r="G741" s="4">
        <f t="shared" si="44"/>
        <v>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5"/>
        <v>99.5</v>
      </c>
      <c r="G742" s="4">
        <f t="shared" si="44"/>
        <v>30.037735849056602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5"/>
        <v>108.84615384615384</v>
      </c>
      <c r="G743" s="4">
        <f t="shared" si="44"/>
        <v>1179.1666666666665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5"/>
        <v>110.76229508196721</v>
      </c>
      <c r="G744" s="4">
        <f t="shared" si="44"/>
        <v>1126.0833333333335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5"/>
        <v>29.647058823529413</v>
      </c>
      <c r="G745" s="4">
        <f t="shared" si="44"/>
        <v>12.923076923076923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5"/>
        <v>101.71428571428571</v>
      </c>
      <c r="G746" s="4">
        <f t="shared" si="44"/>
        <v>712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5"/>
        <v>61.5</v>
      </c>
      <c r="G747" s="4">
        <f t="shared" si="44"/>
        <v>30.304347826086957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5"/>
        <v>35</v>
      </c>
      <c r="G748" s="4">
        <f t="shared" si="44"/>
        <v>212.50896057347671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5"/>
        <v>40.049999999999997</v>
      </c>
      <c r="G749" s="4">
        <f t="shared" si="44"/>
        <v>228.85714285714286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5"/>
        <v>110.97231270358306</v>
      </c>
      <c r="G750" s="4">
        <f t="shared" si="44"/>
        <v>34.959979476654695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5"/>
        <v>36.959016393442624</v>
      </c>
      <c r="G751" s="4">
        <f t="shared" si="44"/>
        <v>157.29069767441862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5"/>
        <v>1</v>
      </c>
      <c r="G752" s="4">
        <f t="shared" si="44"/>
        <v>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5"/>
        <v>30.974074074074075</v>
      </c>
      <c r="G753" s="4">
        <f t="shared" si="44"/>
        <v>232.30555555555554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5"/>
        <v>47.035087719298247</v>
      </c>
      <c r="G754" s="4">
        <f t="shared" si="44"/>
        <v>92.448275862068968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5"/>
        <v>88.065693430656935</v>
      </c>
      <c r="G755" s="4">
        <f t="shared" si="44"/>
        <v>256.70212765957444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5"/>
        <v>37.005616224648989</v>
      </c>
      <c r="G756" s="4">
        <f t="shared" si="44"/>
        <v>168.47017045454547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5"/>
        <v>26.027777777777779</v>
      </c>
      <c r="G757" s="4">
        <f t="shared" si="44"/>
        <v>166.57777777777778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5"/>
        <v>67.817567567567565</v>
      </c>
      <c r="G758" s="4">
        <f t="shared" si="44"/>
        <v>772.07692307692309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5"/>
        <v>49.964912280701753</v>
      </c>
      <c r="G759" s="4">
        <f t="shared" si="44"/>
        <v>406.85714285714283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5"/>
        <v>110.01646903820817</v>
      </c>
      <c r="G760" s="4">
        <f t="shared" si="44"/>
        <v>564.20608108108115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5"/>
        <v>89.964678178963894</v>
      </c>
      <c r="G761" s="4">
        <f t="shared" si="44"/>
        <v>68.426865671641792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5"/>
        <v>79.009523809523813</v>
      </c>
      <c r="G762" s="4">
        <f t="shared" si="44"/>
        <v>34.351966873706004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5"/>
        <v>86.867469879518069</v>
      </c>
      <c r="G763" s="4">
        <f t="shared" si="44"/>
        <v>655.4545454545455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5"/>
        <v>62.04</v>
      </c>
      <c r="G764" s="4">
        <f t="shared" si="44"/>
        <v>177.25714285714284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5"/>
        <v>26.970212765957445</v>
      </c>
      <c r="G765" s="4">
        <f t="shared" si="44"/>
        <v>113.17857142857144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5"/>
        <v>54.121621621621621</v>
      </c>
      <c r="G766" s="4">
        <f t="shared" si="44"/>
        <v>728.18181818181824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5"/>
        <v>41.035353535353536</v>
      </c>
      <c r="G767" s="4">
        <f t="shared" si="44"/>
        <v>208.33333333333334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5"/>
        <v>55.052419354838712</v>
      </c>
      <c r="G768" s="4">
        <f t="shared" si="44"/>
        <v>31.171232876712331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5"/>
        <v>107.93762183235867</v>
      </c>
      <c r="G769" s="4">
        <f t="shared" si="44"/>
        <v>56.967078189300416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5"/>
        <v>73.92</v>
      </c>
      <c r="G770" s="4">
        <f t="shared" ref="G770:G833" si="48">(E770/D770)*100</f>
        <v>231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9">E771/I771</f>
        <v>31.995894428152493</v>
      </c>
      <c r="G771" s="4">
        <f t="shared" si="48"/>
        <v>86.867834394904463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7">
        <f t="shared" ref="M771:M834" si="50">(((L771/60)/60)/24+DATE(1970,1,1))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53.898148148148145</v>
      </c>
      <c r="G772" s="4">
        <f t="shared" si="48"/>
        <v>270.74418604651163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9"/>
        <v>106.5</v>
      </c>
      <c r="G773" s="4">
        <f t="shared" si="48"/>
        <v>49.446428571428569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9"/>
        <v>32.999805409612762</v>
      </c>
      <c r="G774" s="4">
        <f t="shared" si="48"/>
        <v>113.3596256684492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9"/>
        <v>43.00254993625159</v>
      </c>
      <c r="G775" s="4">
        <f t="shared" si="48"/>
        <v>190.55555555555554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9"/>
        <v>86.858974358974365</v>
      </c>
      <c r="G776" s="4">
        <f t="shared" si="48"/>
        <v>135.5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9"/>
        <v>96.8</v>
      </c>
      <c r="G777" s="4">
        <f t="shared" si="48"/>
        <v>10.297872340425531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9"/>
        <v>32.995456610631528</v>
      </c>
      <c r="G778" s="4">
        <f t="shared" si="48"/>
        <v>65.544223826714799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9"/>
        <v>68.028106508875737</v>
      </c>
      <c r="G779" s="4">
        <f t="shared" si="48"/>
        <v>49.026652452025587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9"/>
        <v>58.867816091954026</v>
      </c>
      <c r="G780" s="4">
        <f t="shared" si="48"/>
        <v>787.92307692307691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9"/>
        <v>105.04572803850782</v>
      </c>
      <c r="G781" s="4">
        <f t="shared" si="48"/>
        <v>80.306347746090154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9"/>
        <v>33.054878048780488</v>
      </c>
      <c r="G782" s="4">
        <f t="shared" si="48"/>
        <v>106.29411764705883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9"/>
        <v>78.821428571428569</v>
      </c>
      <c r="G783" s="4">
        <f t="shared" si="48"/>
        <v>50.735632183908038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9"/>
        <v>68.204968944099377</v>
      </c>
      <c r="G784" s="4">
        <f t="shared" si="48"/>
        <v>215.31372549019611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9"/>
        <v>75.731884057971016</v>
      </c>
      <c r="G785" s="4">
        <f t="shared" si="48"/>
        <v>141.22972972972974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9"/>
        <v>30.996070133010882</v>
      </c>
      <c r="G786" s="4">
        <f t="shared" si="48"/>
        <v>115.33745781777279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9"/>
        <v>101.88188976377953</v>
      </c>
      <c r="G787" s="4">
        <f t="shared" si="48"/>
        <v>193.11940298507463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9"/>
        <v>52.879227053140099</v>
      </c>
      <c r="G788" s="4">
        <f t="shared" si="48"/>
        <v>729.73333333333335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9"/>
        <v>71.005820721769496</v>
      </c>
      <c r="G789" s="4">
        <f t="shared" si="48"/>
        <v>99.66339869281046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9"/>
        <v>102.38709677419355</v>
      </c>
      <c r="G790" s="4">
        <f t="shared" si="48"/>
        <v>88.166666666666671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9"/>
        <v>74.466666666666669</v>
      </c>
      <c r="G791" s="4">
        <f t="shared" si="48"/>
        <v>37.233333333333334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9"/>
        <v>51.009883198562441</v>
      </c>
      <c r="G792" s="4">
        <f t="shared" si="48"/>
        <v>30.540075309306079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9"/>
        <v>90</v>
      </c>
      <c r="G793" s="4">
        <f t="shared" si="48"/>
        <v>25.714285714285712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9"/>
        <v>97.142857142857139</v>
      </c>
      <c r="G794" s="4">
        <f t="shared" si="48"/>
        <v>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9"/>
        <v>72.071823204419886</v>
      </c>
      <c r="G795" s="4">
        <f t="shared" si="48"/>
        <v>1185.909090909091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9"/>
        <v>75.236363636363635</v>
      </c>
      <c r="G796" s="4">
        <f t="shared" si="48"/>
        <v>125.39393939393939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9"/>
        <v>32.967741935483872</v>
      </c>
      <c r="G797" s="4">
        <f t="shared" si="48"/>
        <v>14.394366197183098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9"/>
        <v>54.807692307692307</v>
      </c>
      <c r="G798" s="4">
        <f t="shared" si="48"/>
        <v>54.807692307692314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9"/>
        <v>45.037837837837834</v>
      </c>
      <c r="G799" s="4">
        <f t="shared" si="48"/>
        <v>109.63157894736841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9"/>
        <v>52.958677685950413</v>
      </c>
      <c r="G800" s="4">
        <f t="shared" si="48"/>
        <v>188.47058823529412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9"/>
        <v>60.017959183673469</v>
      </c>
      <c r="G801" s="4">
        <f t="shared" si="48"/>
        <v>87.008284023668637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9"/>
        <v>1</v>
      </c>
      <c r="G802" s="4">
        <f t="shared" si="48"/>
        <v>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9"/>
        <v>44.028301886792455</v>
      </c>
      <c r="G803" s="4">
        <f t="shared" si="48"/>
        <v>202.9130434782609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9"/>
        <v>86.028169014084511</v>
      </c>
      <c r="G804" s="4">
        <f t="shared" si="48"/>
        <v>197.03225806451613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9"/>
        <v>28.012875536480685</v>
      </c>
      <c r="G805" s="4">
        <f t="shared" si="48"/>
        <v>107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9"/>
        <v>32.050458715596328</v>
      </c>
      <c r="G806" s="4">
        <f t="shared" si="48"/>
        <v>268.73076923076923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9"/>
        <v>73.611940298507463</v>
      </c>
      <c r="G807" s="4">
        <f t="shared" si="48"/>
        <v>50.845360824742272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9"/>
        <v>108.71052631578948</v>
      </c>
      <c r="G808" s="4">
        <f t="shared" si="48"/>
        <v>1180.2857142857142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9"/>
        <v>42.97674418604651</v>
      </c>
      <c r="G809" s="4">
        <f t="shared" si="48"/>
        <v>264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9"/>
        <v>83.315789473684205</v>
      </c>
      <c r="G810" s="4">
        <f t="shared" si="48"/>
        <v>30.44230769230769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9"/>
        <v>42</v>
      </c>
      <c r="G811" s="4">
        <f t="shared" si="48"/>
        <v>62.880681818181813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9"/>
        <v>55.927601809954751</v>
      </c>
      <c r="G812" s="4">
        <f t="shared" si="48"/>
        <v>193.125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9"/>
        <v>105.03681885125184</v>
      </c>
      <c r="G813" s="4">
        <f t="shared" si="48"/>
        <v>77.102702702702715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9"/>
        <v>48</v>
      </c>
      <c r="G814" s="4">
        <f t="shared" si="48"/>
        <v>225.52763819095478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9"/>
        <v>112.66176470588235</v>
      </c>
      <c r="G815" s="4">
        <f t="shared" si="48"/>
        <v>239.40625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9"/>
        <v>81.944444444444443</v>
      </c>
      <c r="G816" s="4">
        <f t="shared" si="48"/>
        <v>92.1875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9"/>
        <v>64.049180327868854</v>
      </c>
      <c r="G817" s="4">
        <f t="shared" si="48"/>
        <v>130.23333333333335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9"/>
        <v>106.39097744360902</v>
      </c>
      <c r="G818" s="4">
        <f t="shared" si="48"/>
        <v>615.21739130434787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9"/>
        <v>76.011249497790274</v>
      </c>
      <c r="G819" s="4">
        <f t="shared" si="48"/>
        <v>368.79532163742692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9"/>
        <v>111.07246376811594</v>
      </c>
      <c r="G820" s="4">
        <f t="shared" si="48"/>
        <v>1094.8571428571429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9"/>
        <v>95.936170212765958</v>
      </c>
      <c r="G821" s="4">
        <f t="shared" si="48"/>
        <v>50.662921348314605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9"/>
        <v>43.043010752688176</v>
      </c>
      <c r="G822" s="4">
        <f t="shared" si="48"/>
        <v>800.6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9"/>
        <v>67.966666666666669</v>
      </c>
      <c r="G823" s="4">
        <f t="shared" si="48"/>
        <v>291.28571428571428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9"/>
        <v>89.991428571428571</v>
      </c>
      <c r="G824" s="4">
        <f t="shared" si="48"/>
        <v>349.9666666666667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9"/>
        <v>58.095238095238095</v>
      </c>
      <c r="G825" s="4">
        <f t="shared" si="48"/>
        <v>357.07317073170731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9"/>
        <v>83.996875000000003</v>
      </c>
      <c r="G826" s="4">
        <f t="shared" si="48"/>
        <v>126.48941176470588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9"/>
        <v>88.853503184713375</v>
      </c>
      <c r="G827" s="4">
        <f t="shared" si="48"/>
        <v>387.5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9"/>
        <v>65.963917525773198</v>
      </c>
      <c r="G828" s="4">
        <f t="shared" si="48"/>
        <v>457.03571428571428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9"/>
        <v>74.804878048780495</v>
      </c>
      <c r="G829" s="4">
        <f t="shared" si="48"/>
        <v>266.69565217391306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9"/>
        <v>69.98571428571428</v>
      </c>
      <c r="G830" s="4">
        <f t="shared" si="48"/>
        <v>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9"/>
        <v>32.006493506493506</v>
      </c>
      <c r="G831" s="4">
        <f t="shared" si="48"/>
        <v>51.34375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9"/>
        <v>64.727272727272734</v>
      </c>
      <c r="G832" s="4">
        <f t="shared" si="48"/>
        <v>1.1710526315789473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9"/>
        <v>24.998110087408456</v>
      </c>
      <c r="G833" s="4">
        <f t="shared" si="48"/>
        <v>108.97734294541709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9"/>
        <v>104.97764070932922</v>
      </c>
      <c r="G834" s="4">
        <f t="shared" ref="G834:G897" si="52">(E834/D834)*100</f>
        <v>315.17592592592592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3">E835/I835</f>
        <v>64.987878787878785</v>
      </c>
      <c r="G835" s="4">
        <f t="shared" si="52"/>
        <v>157.69117647058823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7">
        <f t="shared" ref="M835:M898" si="54">(((L835/60)/60)/24+DATE(1970,1,1))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94.352941176470594</v>
      </c>
      <c r="G836" s="4">
        <f t="shared" si="52"/>
        <v>153.8082191780822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3"/>
        <v>44.001706484641637</v>
      </c>
      <c r="G837" s="4">
        <f t="shared" si="52"/>
        <v>89.738979118329468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3"/>
        <v>64.744680851063833</v>
      </c>
      <c r="G838" s="4">
        <f t="shared" si="52"/>
        <v>75.135802469135797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3"/>
        <v>84.00667779632721</v>
      </c>
      <c r="G839" s="4">
        <f t="shared" si="52"/>
        <v>852.88135593220341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3"/>
        <v>34.061302681992338</v>
      </c>
      <c r="G840" s="4">
        <f t="shared" si="52"/>
        <v>138.90625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3"/>
        <v>93.273885350318466</v>
      </c>
      <c r="G841" s="4">
        <f t="shared" si="52"/>
        <v>190.18181818181819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3"/>
        <v>32.998301726577978</v>
      </c>
      <c r="G842" s="4">
        <f t="shared" si="52"/>
        <v>100.24333619948409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3"/>
        <v>83.812903225806451</v>
      </c>
      <c r="G843" s="4">
        <f t="shared" si="52"/>
        <v>142.75824175824175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3"/>
        <v>63.992424242424242</v>
      </c>
      <c r="G844" s="4">
        <f t="shared" si="52"/>
        <v>563.13333333333333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3"/>
        <v>81.909090909090907</v>
      </c>
      <c r="G845" s="4">
        <f t="shared" si="52"/>
        <v>30.715909090909086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3"/>
        <v>93.053191489361708</v>
      </c>
      <c r="G846" s="4">
        <f t="shared" si="52"/>
        <v>99.39772727272728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3"/>
        <v>101.98449039881831</v>
      </c>
      <c r="G847" s="4">
        <f t="shared" si="52"/>
        <v>197.54935622317598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3"/>
        <v>105.9375</v>
      </c>
      <c r="G848" s="4">
        <f t="shared" si="52"/>
        <v>508.5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3"/>
        <v>101.58181818181818</v>
      </c>
      <c r="G849" s="4">
        <f t="shared" si="52"/>
        <v>237.74468085106383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3"/>
        <v>62.970930232558139</v>
      </c>
      <c r="G850" s="4">
        <f t="shared" si="52"/>
        <v>338.46875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3"/>
        <v>29.045602605863191</v>
      </c>
      <c r="G851" s="4">
        <f t="shared" si="52"/>
        <v>133.08955223880596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3"/>
        <v>1</v>
      </c>
      <c r="G852" s="4">
        <f t="shared" si="52"/>
        <v>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3"/>
        <v>77.924999999999997</v>
      </c>
      <c r="G853" s="4">
        <f t="shared" si="52"/>
        <v>207.79999999999998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3"/>
        <v>80.806451612903231</v>
      </c>
      <c r="G854" s="4">
        <f t="shared" si="52"/>
        <v>51.122448979591837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3"/>
        <v>76.006816632583508</v>
      </c>
      <c r="G855" s="4">
        <f t="shared" si="52"/>
        <v>652.05847953216369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3"/>
        <v>72.993613824192337</v>
      </c>
      <c r="G856" s="4">
        <f t="shared" si="52"/>
        <v>113.63099415204678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3"/>
        <v>53</v>
      </c>
      <c r="G857" s="4">
        <f t="shared" si="52"/>
        <v>102.37606837606839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3"/>
        <v>54.164556962025316</v>
      </c>
      <c r="G858" s="4">
        <f t="shared" si="52"/>
        <v>356.58333333333331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3"/>
        <v>32.946666666666665</v>
      </c>
      <c r="G859" s="4">
        <f t="shared" si="52"/>
        <v>139.86792452830187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3"/>
        <v>79.371428571428567</v>
      </c>
      <c r="G860" s="4">
        <f t="shared" si="52"/>
        <v>69.45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3"/>
        <v>41.174603174603178</v>
      </c>
      <c r="G861" s="4">
        <f t="shared" si="52"/>
        <v>35.534246575342465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3"/>
        <v>77.430769230769229</v>
      </c>
      <c r="G862" s="4">
        <f t="shared" si="52"/>
        <v>251.65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3"/>
        <v>57.159509202453989</v>
      </c>
      <c r="G863" s="4">
        <f t="shared" si="52"/>
        <v>105.87500000000001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3"/>
        <v>77.17647058823529</v>
      </c>
      <c r="G864" s="4">
        <f t="shared" si="52"/>
        <v>187.42857142857144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3"/>
        <v>24.953917050691246</v>
      </c>
      <c r="G865" s="4">
        <f t="shared" si="52"/>
        <v>386.78571428571428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3"/>
        <v>97.18</v>
      </c>
      <c r="G866" s="4">
        <f t="shared" si="52"/>
        <v>347.07142857142856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3"/>
        <v>46.000916870415651</v>
      </c>
      <c r="G867" s="4">
        <f t="shared" si="52"/>
        <v>185.82098765432099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3"/>
        <v>88.023385300668153</v>
      </c>
      <c r="G868" s="4">
        <f t="shared" si="52"/>
        <v>43.241247264770237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3"/>
        <v>25.99</v>
      </c>
      <c r="G869" s="4">
        <f t="shared" si="52"/>
        <v>162.4375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3"/>
        <v>102.69047619047619</v>
      </c>
      <c r="G870" s="4">
        <f t="shared" si="52"/>
        <v>184.84285714285716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3"/>
        <v>72.958174904942965</v>
      </c>
      <c r="G871" s="4">
        <f t="shared" si="52"/>
        <v>23.703520691785052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3"/>
        <v>57.190082644628099</v>
      </c>
      <c r="G872" s="4">
        <f t="shared" si="52"/>
        <v>89.870129870129873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3"/>
        <v>84.013793103448279</v>
      </c>
      <c r="G873" s="4">
        <f t="shared" si="52"/>
        <v>272.6041958041958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3"/>
        <v>98.666666666666671</v>
      </c>
      <c r="G874" s="4">
        <f t="shared" si="52"/>
        <v>170.04255319148936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3"/>
        <v>42.007419183889773</v>
      </c>
      <c r="G875" s="4">
        <f t="shared" si="52"/>
        <v>188.28503562945369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3"/>
        <v>32.002753556677376</v>
      </c>
      <c r="G876" s="4">
        <f t="shared" si="52"/>
        <v>346.93532338308455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3"/>
        <v>81.567164179104481</v>
      </c>
      <c r="G877" s="4">
        <f t="shared" si="52"/>
        <v>69.177215189873422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3"/>
        <v>37.035087719298247</v>
      </c>
      <c r="G878" s="4">
        <f t="shared" si="52"/>
        <v>25.433734939759034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3"/>
        <v>103.033360455655</v>
      </c>
      <c r="G879" s="4">
        <f t="shared" si="52"/>
        <v>77.400977995110026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3"/>
        <v>84.333333333333329</v>
      </c>
      <c r="G880" s="4">
        <f t="shared" si="52"/>
        <v>37.481481481481481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3"/>
        <v>102.60377358490567</v>
      </c>
      <c r="G881" s="4">
        <f t="shared" si="52"/>
        <v>543.79999999999995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3"/>
        <v>79.992129246064621</v>
      </c>
      <c r="G882" s="4">
        <f t="shared" si="52"/>
        <v>228.52189349112427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3"/>
        <v>70.055309734513273</v>
      </c>
      <c r="G883" s="4">
        <f t="shared" si="52"/>
        <v>38.948339483394832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3"/>
        <v>37</v>
      </c>
      <c r="G884" s="4">
        <f t="shared" si="52"/>
        <v>370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3"/>
        <v>41.911917098445599</v>
      </c>
      <c r="G885" s="4">
        <f t="shared" si="52"/>
        <v>237.91176470588232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3"/>
        <v>57.992576882290564</v>
      </c>
      <c r="G886" s="4">
        <f t="shared" si="52"/>
        <v>64.036299765807954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3"/>
        <v>40.942307692307693</v>
      </c>
      <c r="G887" s="4">
        <f t="shared" si="52"/>
        <v>118.27777777777777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3"/>
        <v>69.9972602739726</v>
      </c>
      <c r="G888" s="4">
        <f t="shared" si="52"/>
        <v>84.824037184594957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3"/>
        <v>73.838709677419359</v>
      </c>
      <c r="G889" s="4">
        <f t="shared" si="52"/>
        <v>29.346153846153843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3"/>
        <v>41.979310344827589</v>
      </c>
      <c r="G890" s="4">
        <f t="shared" si="52"/>
        <v>209.89655172413794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3"/>
        <v>77.93442622950819</v>
      </c>
      <c r="G891" s="4">
        <f t="shared" si="52"/>
        <v>169.78571428571431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3"/>
        <v>106.01972789115646</v>
      </c>
      <c r="G892" s="4">
        <f t="shared" si="52"/>
        <v>115.95907738095239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3"/>
        <v>47.018181818181816</v>
      </c>
      <c r="G893" s="4">
        <f t="shared" si="52"/>
        <v>258.59999999999997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3"/>
        <v>76.016483516483518</v>
      </c>
      <c r="G894" s="4">
        <f t="shared" si="52"/>
        <v>230.58333333333331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3"/>
        <v>54.120603015075375</v>
      </c>
      <c r="G895" s="4">
        <f t="shared" si="52"/>
        <v>128.21428571428572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3"/>
        <v>57.285714285714285</v>
      </c>
      <c r="G896" s="4">
        <f t="shared" si="52"/>
        <v>188.70588235294116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3"/>
        <v>103.81308411214954</v>
      </c>
      <c r="G897" s="4">
        <f t="shared" si="52"/>
        <v>6.9511889862327907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3"/>
        <v>105.02602739726028</v>
      </c>
      <c r="G898" s="4">
        <f t="shared" ref="G898:G961" si="56">(E898/D898)*100</f>
        <v>774.43434343434342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7">E899/I899</f>
        <v>90.259259259259252</v>
      </c>
      <c r="G899" s="4">
        <f t="shared" si="56"/>
        <v>27.693181818181817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7">
        <f t="shared" ref="M899:M962" si="58">(((L899/60)/60)/24+DATE(1970,1,1))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76.978705978705975</v>
      </c>
      <c r="G900" s="4">
        <f t="shared" si="56"/>
        <v>52.479620323841424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7"/>
        <v>102.60162601626017</v>
      </c>
      <c r="G901" s="4">
        <f t="shared" si="56"/>
        <v>407.09677419354841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7"/>
        <v>2</v>
      </c>
      <c r="G902" s="4">
        <f t="shared" si="56"/>
        <v>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7"/>
        <v>55.0062893081761</v>
      </c>
      <c r="G903" s="4">
        <f t="shared" si="56"/>
        <v>156.17857142857144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7"/>
        <v>32.127272727272725</v>
      </c>
      <c r="G904" s="4">
        <f t="shared" si="56"/>
        <v>252.42857142857144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7"/>
        <v>50.642857142857146</v>
      </c>
      <c r="G905" s="4">
        <f t="shared" si="56"/>
        <v>1.729268292682927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7"/>
        <v>49.6875</v>
      </c>
      <c r="G906" s="4">
        <f t="shared" si="56"/>
        <v>12.230769230769232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7"/>
        <v>54.894067796610166</v>
      </c>
      <c r="G907" s="4">
        <f t="shared" si="56"/>
        <v>163.98734177215189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7"/>
        <v>46.931937172774866</v>
      </c>
      <c r="G908" s="4">
        <f t="shared" si="56"/>
        <v>162.98181818181817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7"/>
        <v>44.951219512195124</v>
      </c>
      <c r="G909" s="4">
        <f t="shared" si="56"/>
        <v>20.252747252747252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7"/>
        <v>30.99898322318251</v>
      </c>
      <c r="G910" s="4">
        <f t="shared" si="56"/>
        <v>319.24083769633506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7"/>
        <v>107.7625</v>
      </c>
      <c r="G911" s="4">
        <f t="shared" si="56"/>
        <v>478.94444444444446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7"/>
        <v>102.07770270270271</v>
      </c>
      <c r="G912" s="4">
        <f t="shared" si="56"/>
        <v>19.556634304207122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7"/>
        <v>24.976190476190474</v>
      </c>
      <c r="G913" s="4">
        <f t="shared" si="56"/>
        <v>198.94827586206895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7"/>
        <v>79.944134078212286</v>
      </c>
      <c r="G914" s="4">
        <f t="shared" si="56"/>
        <v>795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7"/>
        <v>67.946462715105156</v>
      </c>
      <c r="G915" s="4">
        <f t="shared" si="56"/>
        <v>50.621082621082621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7"/>
        <v>26.070921985815602</v>
      </c>
      <c r="G916" s="4">
        <f t="shared" si="56"/>
        <v>57.4375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7"/>
        <v>105.0032154340836</v>
      </c>
      <c r="G917" s="4">
        <f t="shared" si="56"/>
        <v>155.62827640984909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7"/>
        <v>25.826923076923077</v>
      </c>
      <c r="G918" s="4">
        <f t="shared" si="56"/>
        <v>36.297297297297298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7"/>
        <v>77.666666666666671</v>
      </c>
      <c r="G919" s="4">
        <f t="shared" si="56"/>
        <v>58.25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7"/>
        <v>57.82692307692308</v>
      </c>
      <c r="G920" s="4">
        <f t="shared" si="56"/>
        <v>237.39473684210526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7"/>
        <v>92.955555555555549</v>
      </c>
      <c r="G921" s="4">
        <f t="shared" si="56"/>
        <v>58.75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7"/>
        <v>37.945098039215686</v>
      </c>
      <c r="G922" s="4">
        <f t="shared" si="56"/>
        <v>182.56603773584905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7"/>
        <v>31.842105263157894</v>
      </c>
      <c r="G923" s="4">
        <f t="shared" si="56"/>
        <v>0.75436408977556113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7"/>
        <v>40</v>
      </c>
      <c r="G924" s="4">
        <f t="shared" si="56"/>
        <v>175.95330739299609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7"/>
        <v>101.1</v>
      </c>
      <c r="G925" s="4">
        <f t="shared" si="56"/>
        <v>237.88235294117646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7"/>
        <v>84.006989951944078</v>
      </c>
      <c r="G926" s="4">
        <f t="shared" si="56"/>
        <v>488.05076142131981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7"/>
        <v>103.41538461538461</v>
      </c>
      <c r="G927" s="4">
        <f t="shared" si="56"/>
        <v>224.06666666666669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7"/>
        <v>105.13333333333334</v>
      </c>
      <c r="G928" s="4">
        <f t="shared" si="56"/>
        <v>18.126436781609197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7"/>
        <v>89.21621621621621</v>
      </c>
      <c r="G929" s="4">
        <f t="shared" si="56"/>
        <v>45.847222222222221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7"/>
        <v>51.995234312946785</v>
      </c>
      <c r="G930" s="4">
        <f t="shared" si="56"/>
        <v>117.31541218637993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7"/>
        <v>64.956521739130437</v>
      </c>
      <c r="G931" s="4">
        <f t="shared" si="56"/>
        <v>217.30909090909088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7"/>
        <v>46.235294117647058</v>
      </c>
      <c r="G932" s="4">
        <f t="shared" si="56"/>
        <v>112.28571428571428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7"/>
        <v>51.151785714285715</v>
      </c>
      <c r="G933" s="4">
        <f t="shared" si="56"/>
        <v>72.51898734177216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7"/>
        <v>33.909722222222221</v>
      </c>
      <c r="G934" s="4">
        <f t="shared" si="56"/>
        <v>212.30434782608697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7"/>
        <v>92.016298633017882</v>
      </c>
      <c r="G935" s="4">
        <f t="shared" si="56"/>
        <v>239.74657534246577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7"/>
        <v>107.42857142857143</v>
      </c>
      <c r="G936" s="4">
        <f t="shared" si="56"/>
        <v>181.93548387096774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7"/>
        <v>75.848484848484844</v>
      </c>
      <c r="G937" s="4">
        <f t="shared" si="56"/>
        <v>164.13114754098362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7"/>
        <v>80.476190476190482</v>
      </c>
      <c r="G938" s="4">
        <f t="shared" si="56"/>
        <v>1.6375968992248062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7"/>
        <v>86.978483606557376</v>
      </c>
      <c r="G939" s="4">
        <f t="shared" si="56"/>
        <v>49.64385964912281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7"/>
        <v>105.13541666666667</v>
      </c>
      <c r="G940" s="4">
        <f t="shared" si="56"/>
        <v>109.70652173913042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7"/>
        <v>57.298507462686565</v>
      </c>
      <c r="G941" s="4">
        <f t="shared" si="56"/>
        <v>49.217948717948715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7"/>
        <v>93.348484848484844</v>
      </c>
      <c r="G942" s="4">
        <f t="shared" si="56"/>
        <v>62.232323232323225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7"/>
        <v>71.987179487179489</v>
      </c>
      <c r="G943" s="4">
        <f t="shared" si="56"/>
        <v>13.05813953488372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7"/>
        <v>92.611940298507463</v>
      </c>
      <c r="G944" s="4">
        <f t="shared" si="56"/>
        <v>64.635416666666671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7"/>
        <v>104.99122807017544</v>
      </c>
      <c r="G945" s="4">
        <f t="shared" si="56"/>
        <v>159.58666666666667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7"/>
        <v>30.958174904942965</v>
      </c>
      <c r="G946" s="4">
        <f t="shared" si="56"/>
        <v>81.42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7"/>
        <v>33.001182732111175</v>
      </c>
      <c r="G947" s="4">
        <f t="shared" si="56"/>
        <v>32.444767441860463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7"/>
        <v>84.187845303867405</v>
      </c>
      <c r="G948" s="4">
        <f t="shared" si="56"/>
        <v>9.9141184124918666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7"/>
        <v>73.92307692307692</v>
      </c>
      <c r="G949" s="4">
        <f t="shared" si="56"/>
        <v>26.694444444444443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7"/>
        <v>36.987499999999997</v>
      </c>
      <c r="G950" s="4">
        <f t="shared" si="56"/>
        <v>62.957446808510639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7"/>
        <v>46.896551724137929</v>
      </c>
      <c r="G951" s="4">
        <f t="shared" si="56"/>
        <v>161.35593220338984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7"/>
        <v>5</v>
      </c>
      <c r="G952" s="4">
        <f t="shared" si="56"/>
        <v>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7"/>
        <v>102.02437459910199</v>
      </c>
      <c r="G953" s="4">
        <f t="shared" si="56"/>
        <v>1096.9379310344827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7"/>
        <v>45.007502206531335</v>
      </c>
      <c r="G954" s="4">
        <f t="shared" si="56"/>
        <v>70.094158075601371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7"/>
        <v>94.285714285714292</v>
      </c>
      <c r="G955" s="4">
        <f t="shared" si="56"/>
        <v>60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7"/>
        <v>101.02325581395348</v>
      </c>
      <c r="G956" s="4">
        <f t="shared" si="56"/>
        <v>367.0985915492958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7"/>
        <v>97.037499999999994</v>
      </c>
      <c r="G957" s="4">
        <f t="shared" si="56"/>
        <v>1109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7"/>
        <v>43.00963855421687</v>
      </c>
      <c r="G958" s="4">
        <f t="shared" si="56"/>
        <v>19.028784648187631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7"/>
        <v>94.916030534351151</v>
      </c>
      <c r="G959" s="4">
        <f t="shared" si="56"/>
        <v>126.87755102040816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7"/>
        <v>72.151785714285708</v>
      </c>
      <c r="G960" s="4">
        <f t="shared" si="56"/>
        <v>734.63636363636363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7"/>
        <v>51.007692307692309</v>
      </c>
      <c r="G961" s="4">
        <f t="shared" si="56"/>
        <v>4.5731034482758623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7"/>
        <v>85.054545454545448</v>
      </c>
      <c r="G962" s="4">
        <f t="shared" ref="G962:G1001" si="60">(E962/D962)*100</f>
        <v>85.054545454545448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1">E963/I963</f>
        <v>43.87096774193548</v>
      </c>
      <c r="G963" s="4">
        <f t="shared" si="60"/>
        <v>119.29824561403508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7">
        <f t="shared" ref="M963:M1001" si="62">(((L963/60)/60)/24+DATE(1970,1,1))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40.063909774436091</v>
      </c>
      <c r="G964" s="4">
        <f t="shared" si="60"/>
        <v>296.02777777777777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1"/>
        <v>43.833333333333336</v>
      </c>
      <c r="G965" s="4">
        <f t="shared" si="60"/>
        <v>84.694915254237287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1"/>
        <v>84.92903225806451</v>
      </c>
      <c r="G966" s="4">
        <f t="shared" si="60"/>
        <v>355.7837837837838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1"/>
        <v>41.067632850241544</v>
      </c>
      <c r="G967" s="4">
        <f t="shared" si="60"/>
        <v>386.40909090909093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1"/>
        <v>54.971428571428568</v>
      </c>
      <c r="G968" s="4">
        <f t="shared" si="60"/>
        <v>792.23529411764707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1"/>
        <v>77.010807374443743</v>
      </c>
      <c r="G969" s="4">
        <f t="shared" si="60"/>
        <v>137.03393665158373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1"/>
        <v>71.201754385964918</v>
      </c>
      <c r="G970" s="4">
        <f t="shared" si="60"/>
        <v>338.20833333333337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1"/>
        <v>91.935483870967744</v>
      </c>
      <c r="G971" s="4">
        <f t="shared" si="60"/>
        <v>108.22784810126582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1"/>
        <v>97.069023569023571</v>
      </c>
      <c r="G972" s="4">
        <f t="shared" si="60"/>
        <v>60.757639620653315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1"/>
        <v>58.916666666666664</v>
      </c>
      <c r="G973" s="4">
        <f t="shared" si="60"/>
        <v>27.725490196078432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1"/>
        <v>58.015466983938133</v>
      </c>
      <c r="G974" s="4">
        <f t="shared" si="60"/>
        <v>228.3934426229508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1"/>
        <v>103.87301587301587</v>
      </c>
      <c r="G975" s="4">
        <f t="shared" si="60"/>
        <v>21.615194054500414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1"/>
        <v>93.46875</v>
      </c>
      <c r="G976" s="4">
        <f t="shared" si="60"/>
        <v>373.875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1"/>
        <v>61.970370370370368</v>
      </c>
      <c r="G977" s="4">
        <f t="shared" si="60"/>
        <v>154.92592592592592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1"/>
        <v>92.042857142857144</v>
      </c>
      <c r="G978" s="4">
        <f t="shared" si="60"/>
        <v>322.14999999999998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1"/>
        <v>77.268656716417908</v>
      </c>
      <c r="G979" s="4">
        <f t="shared" si="60"/>
        <v>73.957142857142856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1"/>
        <v>93.923913043478265</v>
      </c>
      <c r="G980" s="4">
        <f t="shared" si="60"/>
        <v>864.1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1"/>
        <v>84.969458128078813</v>
      </c>
      <c r="G981" s="4">
        <f t="shared" si="60"/>
        <v>143.26245847176079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1"/>
        <v>105.97035040431267</v>
      </c>
      <c r="G982" s="4">
        <f t="shared" si="60"/>
        <v>40.281762295081968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1"/>
        <v>36.969040247678016</v>
      </c>
      <c r="G983" s="4">
        <f t="shared" si="60"/>
        <v>178.22388059701493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1"/>
        <v>81.533333333333331</v>
      </c>
      <c r="G984" s="4">
        <f t="shared" si="60"/>
        <v>84.930555555555557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1"/>
        <v>80.999140154772135</v>
      </c>
      <c r="G985" s="4">
        <f t="shared" si="60"/>
        <v>145.93648334624322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1"/>
        <v>26.010498687664043</v>
      </c>
      <c r="G986" s="4">
        <f t="shared" si="60"/>
        <v>152.46153846153848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1"/>
        <v>25.998410896708286</v>
      </c>
      <c r="G987" s="4">
        <f t="shared" si="60"/>
        <v>67.129542790152414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1"/>
        <v>34.173913043478258</v>
      </c>
      <c r="G988" s="4">
        <f t="shared" si="60"/>
        <v>40.307692307692307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1"/>
        <v>28.002083333333335</v>
      </c>
      <c r="G989" s="4">
        <f t="shared" si="60"/>
        <v>216.79032258064518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1"/>
        <v>76.546875</v>
      </c>
      <c r="G990" s="4">
        <f t="shared" si="60"/>
        <v>52.117021276595743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1"/>
        <v>53.053097345132741</v>
      </c>
      <c r="G991" s="4">
        <f t="shared" si="60"/>
        <v>499.58333333333337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1"/>
        <v>106.859375</v>
      </c>
      <c r="G992" s="4">
        <f t="shared" si="60"/>
        <v>87.679487179487182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1"/>
        <v>46.020746887966808</v>
      </c>
      <c r="G993" s="4">
        <f t="shared" si="60"/>
        <v>113.17346938775511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1"/>
        <v>100.17424242424242</v>
      </c>
      <c r="G994" s="4">
        <f t="shared" si="60"/>
        <v>426.54838709677421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1"/>
        <v>101.44</v>
      </c>
      <c r="G995" s="4">
        <f t="shared" si="60"/>
        <v>77.632653061224488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1"/>
        <v>87.972684085510693</v>
      </c>
      <c r="G996" s="4">
        <f t="shared" si="60"/>
        <v>52.496810772501767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1"/>
        <v>74.995594713656388</v>
      </c>
      <c r="G997" s="4">
        <f t="shared" si="60"/>
        <v>157.46762589928059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1"/>
        <v>42.982142857142854</v>
      </c>
      <c r="G998" s="4">
        <f t="shared" si="60"/>
        <v>72.939393939393938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1"/>
        <v>33.115107913669064</v>
      </c>
      <c r="G999" s="4">
        <f t="shared" si="60"/>
        <v>60.565789473684205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1"/>
        <v>101.13101604278074</v>
      </c>
      <c r="G1000" s="4">
        <f t="shared" si="60"/>
        <v>56.791291291291287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1"/>
        <v>55.98841354723708</v>
      </c>
      <c r="G1001" s="4">
        <f t="shared" si="60"/>
        <v>56.542754275427541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R1001" xr:uid="{00000000-0001-0000-0000-000000000000}"/>
  <conditionalFormatting sqref="G1:G1048576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H1:H1048576">
    <cfRule type="cellIs" dxfId="14" priority="2" operator="equal">
      <formula>"live"</formula>
    </cfRule>
    <cfRule type="cellIs" dxfId="13" priority="3" operator="equal">
      <formula>"canceled"</formula>
    </cfRule>
    <cfRule type="cellIs" dxfId="12" priority="4" operator="equal">
      <formula>"successful"</formula>
    </cfRule>
    <cfRule type="cellIs" dxfId="11" priority="5" operator="equal">
      <formula>"failed"</formula>
    </cfRule>
    <cfRule type="cellIs" dxfId="10" priority="6" operator="equal">
      <formula>"fail"</formula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B11F-1DC6-4914-91AF-CEA18E7C0D50}">
  <sheetPr codeName="Sheet2"/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5.625" bestFit="1" customWidth="1"/>
    <col min="9" max="9" width="3.875" bestFit="1" customWidth="1"/>
    <col min="10" max="10" width="9.25" bestFit="1" customWidth="1"/>
    <col min="11" max="11" width="11" bestFit="1" customWidth="1"/>
  </cols>
  <sheetData>
    <row r="1" spans="1:6" x14ac:dyDescent="0.25">
      <c r="A1" s="5" t="s">
        <v>6</v>
      </c>
      <c r="B1" t="s">
        <v>2070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 s="20">
        <v>11</v>
      </c>
      <c r="C5" s="20">
        <v>60</v>
      </c>
      <c r="D5" s="20">
        <v>5</v>
      </c>
      <c r="E5" s="20">
        <v>102</v>
      </c>
      <c r="F5" s="20">
        <v>178</v>
      </c>
    </row>
    <row r="6" spans="1:6" x14ac:dyDescent="0.25">
      <c r="A6" s="6" t="s">
        <v>2033</v>
      </c>
      <c r="B6" s="20">
        <v>4</v>
      </c>
      <c r="C6" s="20">
        <v>20</v>
      </c>
      <c r="D6" s="20"/>
      <c r="E6" s="20">
        <v>22</v>
      </c>
      <c r="F6" s="20">
        <v>46</v>
      </c>
    </row>
    <row r="7" spans="1:6" x14ac:dyDescent="0.25">
      <c r="A7" s="6" t="s">
        <v>2050</v>
      </c>
      <c r="B7" s="20">
        <v>1</v>
      </c>
      <c r="C7" s="20">
        <v>23</v>
      </c>
      <c r="D7" s="20">
        <v>3</v>
      </c>
      <c r="E7" s="20">
        <v>21</v>
      </c>
      <c r="F7" s="20">
        <v>48</v>
      </c>
    </row>
    <row r="8" spans="1:6" x14ac:dyDescent="0.25">
      <c r="A8" s="6" t="s">
        <v>2064</v>
      </c>
      <c r="B8" s="20"/>
      <c r="C8" s="20"/>
      <c r="D8" s="20"/>
      <c r="E8" s="20">
        <v>4</v>
      </c>
      <c r="F8" s="20">
        <v>4</v>
      </c>
    </row>
    <row r="9" spans="1:6" x14ac:dyDescent="0.25">
      <c r="A9" s="6" t="s">
        <v>2035</v>
      </c>
      <c r="B9" s="20">
        <v>10</v>
      </c>
      <c r="C9" s="20">
        <v>66</v>
      </c>
      <c r="D9" s="20"/>
      <c r="E9" s="20">
        <v>99</v>
      </c>
      <c r="F9" s="20">
        <v>175</v>
      </c>
    </row>
    <row r="10" spans="1:6" x14ac:dyDescent="0.25">
      <c r="A10" s="6" t="s">
        <v>2054</v>
      </c>
      <c r="B10" s="20">
        <v>4</v>
      </c>
      <c r="C10" s="20">
        <v>11</v>
      </c>
      <c r="D10" s="20">
        <v>1</v>
      </c>
      <c r="E10" s="20">
        <v>26</v>
      </c>
      <c r="F10" s="20">
        <v>42</v>
      </c>
    </row>
    <row r="11" spans="1:6" x14ac:dyDescent="0.25">
      <c r="A11" s="6" t="s">
        <v>2047</v>
      </c>
      <c r="B11" s="20">
        <v>2</v>
      </c>
      <c r="C11" s="20">
        <v>24</v>
      </c>
      <c r="D11" s="20">
        <v>1</v>
      </c>
      <c r="E11" s="20">
        <v>40</v>
      </c>
      <c r="F11" s="20">
        <v>67</v>
      </c>
    </row>
    <row r="12" spans="1:6" x14ac:dyDescent="0.25">
      <c r="A12" s="6" t="s">
        <v>2037</v>
      </c>
      <c r="B12" s="20">
        <v>2</v>
      </c>
      <c r="C12" s="20">
        <v>28</v>
      </c>
      <c r="D12" s="20">
        <v>2</v>
      </c>
      <c r="E12" s="20">
        <v>64</v>
      </c>
      <c r="F12" s="20">
        <v>96</v>
      </c>
    </row>
    <row r="13" spans="1:6" x14ac:dyDescent="0.25">
      <c r="A13" s="6" t="s">
        <v>2039</v>
      </c>
      <c r="B13" s="20">
        <v>23</v>
      </c>
      <c r="C13" s="20">
        <v>132</v>
      </c>
      <c r="D13" s="20">
        <v>2</v>
      </c>
      <c r="E13" s="20">
        <v>187</v>
      </c>
      <c r="F13" s="20">
        <v>344</v>
      </c>
    </row>
    <row r="14" spans="1:6" x14ac:dyDescent="0.25">
      <c r="A14" s="6" t="s">
        <v>2067</v>
      </c>
      <c r="B14" s="20">
        <v>57</v>
      </c>
      <c r="C14" s="20">
        <v>364</v>
      </c>
      <c r="D14" s="20">
        <v>14</v>
      </c>
      <c r="E14" s="20">
        <v>565</v>
      </c>
      <c r="F14" s="2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8F6B-3BFA-43F9-856F-D4B9990BBCB9}">
  <sheetPr codeName="Sheet3"/>
  <dimension ref="A1:F30"/>
  <sheetViews>
    <sheetView zoomScale="80" zoomScaleNormal="80" workbookViewId="0"/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D68C-1E46-4E60-92FD-926A4B9875F9}">
  <sheetPr codeName="Sheet4"/>
  <dimension ref="A1:E18"/>
  <sheetViews>
    <sheetView workbookViewId="0">
      <selection activeCell="A18" sqref="A18"/>
    </sheetView>
  </sheetViews>
  <sheetFormatPr defaultRowHeight="15.75" x14ac:dyDescent="0.25"/>
  <cols>
    <col min="1" max="1" width="26.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9" width="13.75" bestFit="1" customWidth="1"/>
    <col min="10" max="11" width="12.625" bestFit="1" customWidth="1"/>
    <col min="12" max="18" width="13.75" bestFit="1" customWidth="1"/>
    <col min="19" max="20" width="12.625" bestFit="1" customWidth="1"/>
    <col min="21" max="30" width="13.75" bestFit="1" customWidth="1"/>
    <col min="31" max="33" width="12.625" bestFit="1" customWidth="1"/>
    <col min="34" max="42" width="13.75" bestFit="1" customWidth="1"/>
    <col min="43" max="45" width="12.625" bestFit="1" customWidth="1"/>
    <col min="46" max="50" width="13.75" bestFit="1" customWidth="1"/>
    <col min="51" max="54" width="12.625" bestFit="1" customWidth="1"/>
    <col min="55" max="63" width="13.75" bestFit="1" customWidth="1"/>
    <col min="64" max="65" width="12.6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1" width="13.75" bestFit="1" customWidth="1"/>
    <col min="122" max="125" width="12.625" bestFit="1" customWidth="1"/>
    <col min="126" max="128" width="13.75" bestFit="1" customWidth="1"/>
    <col min="129" max="133" width="12.625" bestFit="1" customWidth="1"/>
    <col min="134" max="145" width="13.75" bestFit="1" customWidth="1"/>
    <col min="146" max="148" width="12.625" bestFit="1" customWidth="1"/>
    <col min="149" max="152" width="13.75" bestFit="1" customWidth="1"/>
    <col min="153" max="154" width="12.625" bestFit="1" customWidth="1"/>
    <col min="155" max="160" width="13.75" bestFit="1" customWidth="1"/>
    <col min="161" max="161" width="12.6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13" width="13.75" bestFit="1" customWidth="1"/>
    <col min="214" max="215" width="12.625" bestFit="1" customWidth="1"/>
    <col min="216" max="220" width="13.75" bestFit="1" customWidth="1"/>
    <col min="221" max="225" width="12.625" bestFit="1" customWidth="1"/>
    <col min="226" max="227" width="13.75" bestFit="1" customWidth="1"/>
    <col min="228" max="228" width="12.625" bestFit="1" customWidth="1"/>
    <col min="229" max="232" width="13.75" bestFit="1" customWidth="1"/>
    <col min="233" max="233" width="12.625" bestFit="1" customWidth="1"/>
    <col min="234" max="237" width="13.75" bestFit="1" customWidth="1"/>
    <col min="238" max="238" width="12.625" bestFit="1" customWidth="1"/>
    <col min="239" max="242" width="13.75" bestFit="1" customWidth="1"/>
    <col min="243" max="244" width="12.6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13.75" bestFit="1" customWidth="1"/>
    <col min="282" max="284" width="12.625" bestFit="1" customWidth="1"/>
    <col min="285" max="285" width="13.75" bestFit="1" customWidth="1"/>
    <col min="286" max="287" width="12.625" bestFit="1" customWidth="1"/>
    <col min="288" max="293" width="13.75" bestFit="1" customWidth="1"/>
    <col min="294" max="294" width="12.625" bestFit="1" customWidth="1"/>
    <col min="295" max="299" width="13.75" bestFit="1" customWidth="1"/>
    <col min="300" max="300" width="12.625" bestFit="1" customWidth="1"/>
    <col min="301" max="308" width="13.75" bestFit="1" customWidth="1"/>
    <col min="309" max="311" width="12.625" bestFit="1" customWidth="1"/>
    <col min="312" max="315" width="13.75" bestFit="1" customWidth="1"/>
    <col min="316" max="316" width="12.6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61" width="13.75" bestFit="1" customWidth="1"/>
    <col min="362" max="363" width="12.625" bestFit="1" customWidth="1"/>
    <col min="364" max="367" width="13.75" bestFit="1" customWidth="1"/>
    <col min="368" max="370" width="12.625" bestFit="1" customWidth="1"/>
    <col min="371" max="376" width="13.75" bestFit="1" customWidth="1"/>
    <col min="377" max="380" width="12.625" bestFit="1" customWidth="1"/>
    <col min="381" max="385" width="13.75" bestFit="1" customWidth="1"/>
    <col min="386" max="388" width="12.625" bestFit="1" customWidth="1"/>
    <col min="389" max="395" width="13.75" bestFit="1" customWidth="1"/>
    <col min="396" max="397" width="12.625" bestFit="1" customWidth="1"/>
    <col min="398" max="399" width="13.75" bestFit="1" customWidth="1"/>
    <col min="400" max="400" width="12.6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12.625" bestFit="1" customWidth="1"/>
    <col min="451" max="451" width="13.75" bestFit="1" customWidth="1"/>
    <col min="452" max="452" width="12.625" bestFit="1" customWidth="1"/>
    <col min="453" max="458" width="13.75" bestFit="1" customWidth="1"/>
    <col min="459" max="459" width="12.625" bestFit="1" customWidth="1"/>
    <col min="460" max="464" width="13.75" bestFit="1" customWidth="1"/>
    <col min="465" max="467" width="12.625" bestFit="1" customWidth="1"/>
    <col min="468" max="474" width="13.75" bestFit="1" customWidth="1"/>
    <col min="475" max="478" width="12.625" bestFit="1" customWidth="1"/>
    <col min="479" max="483" width="13.75" bestFit="1" customWidth="1"/>
    <col min="484" max="484" width="12.625" bestFit="1" customWidth="1"/>
    <col min="485" max="492" width="13.75" bestFit="1" customWidth="1"/>
    <col min="493" max="493" width="12.6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13.75" bestFit="1" customWidth="1"/>
    <col min="550" max="551" width="12.625" bestFit="1" customWidth="1"/>
    <col min="552" max="553" width="13.75" bestFit="1" customWidth="1"/>
    <col min="554" max="554" width="12.625" bestFit="1" customWidth="1"/>
    <col min="555" max="565" width="13.75" bestFit="1" customWidth="1"/>
    <col min="566" max="568" width="12.625" bestFit="1" customWidth="1"/>
    <col min="569" max="573" width="13.75" bestFit="1" customWidth="1"/>
    <col min="574" max="578" width="12.625" bestFit="1" customWidth="1"/>
    <col min="579" max="583" width="13.75" bestFit="1" customWidth="1"/>
    <col min="584" max="584" width="12.6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32" width="13.75" bestFit="1" customWidth="1"/>
    <col min="633" max="634" width="12.625" bestFit="1" customWidth="1"/>
    <col min="635" max="641" width="13.75" bestFit="1" customWidth="1"/>
    <col min="642" max="642" width="12.625" bestFit="1" customWidth="1"/>
    <col min="643" max="649" width="13.75" bestFit="1" customWidth="1"/>
    <col min="650" max="650" width="12.625" bestFit="1" customWidth="1"/>
    <col min="651" max="658" width="13.75" bestFit="1" customWidth="1"/>
    <col min="659" max="661" width="12.625" bestFit="1" customWidth="1"/>
    <col min="662" max="667" width="13.75" bestFit="1" customWidth="1"/>
    <col min="668" max="669" width="12.6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21" width="13.75" bestFit="1" customWidth="1"/>
    <col min="722" max="725" width="12.625" bestFit="1" customWidth="1"/>
    <col min="726" max="730" width="13.75" bestFit="1" customWidth="1"/>
    <col min="731" max="733" width="12.625" bestFit="1" customWidth="1"/>
    <col min="734" max="738" width="13.75" bestFit="1" customWidth="1"/>
    <col min="739" max="740" width="12.625" bestFit="1" customWidth="1"/>
    <col min="741" max="745" width="13.75" bestFit="1" customWidth="1"/>
    <col min="746" max="746" width="12.625" bestFit="1" customWidth="1"/>
    <col min="747" max="760" width="13.75" bestFit="1" customWidth="1"/>
    <col min="761" max="763" width="12.6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13.75" bestFit="1" customWidth="1"/>
    <col min="813" max="815" width="12.625" bestFit="1" customWidth="1"/>
    <col min="816" max="823" width="13.75" bestFit="1" customWidth="1"/>
    <col min="824" max="826" width="12.625" bestFit="1" customWidth="1"/>
    <col min="827" max="829" width="13.75" bestFit="1" customWidth="1"/>
    <col min="830" max="830" width="12.625" bestFit="1" customWidth="1"/>
    <col min="831" max="836" width="13.75" bestFit="1" customWidth="1"/>
    <col min="837" max="840" width="12.625" bestFit="1" customWidth="1"/>
    <col min="841" max="844" width="13.75" bestFit="1" customWidth="1"/>
    <col min="845" max="846" width="12.625" bestFit="1" customWidth="1"/>
    <col min="847" max="848" width="13.75" bestFit="1" customWidth="1"/>
    <col min="849" max="850" width="12.6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5" t="s">
        <v>2031</v>
      </c>
      <c r="B1" t="s" vm="1">
        <v>2085</v>
      </c>
    </row>
    <row r="2" spans="1:5" x14ac:dyDescent="0.25">
      <c r="A2" s="5" t="s">
        <v>2086</v>
      </c>
      <c r="B2" t="s" vm="2">
        <v>2085</v>
      </c>
    </row>
    <row r="4" spans="1:5" x14ac:dyDescent="0.25">
      <c r="A4" s="5" t="s">
        <v>2068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3BBF-8327-4F08-BF4F-70A552AE742C}">
  <sheetPr codeName="Sheet5"/>
  <dimension ref="A1:H13"/>
  <sheetViews>
    <sheetView zoomScale="80" zoomScaleNormal="80" workbookViewId="0">
      <selection activeCell="T16" sqref="T16"/>
    </sheetView>
  </sheetViews>
  <sheetFormatPr defaultRowHeight="15.75" x14ac:dyDescent="0.25"/>
  <cols>
    <col min="1" max="1" width="26.375" bestFit="1" customWidth="1"/>
    <col min="2" max="2" width="20" bestFit="1" customWidth="1"/>
    <col min="3" max="3" width="15.75" bestFit="1" customWidth="1"/>
    <col min="4" max="4" width="18.625" bestFit="1" customWidth="1"/>
    <col min="5" max="5" width="15.5" bestFit="1" customWidth="1"/>
    <col min="6" max="6" width="26.125" bestFit="1" customWidth="1"/>
    <col min="7" max="7" width="22.125" bestFit="1" customWidth="1"/>
    <col min="8" max="8" width="24.625" bestFit="1" customWidth="1"/>
    <col min="9" max="9" width="4.5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2104</v>
      </c>
      <c r="G1" t="s">
        <v>2105</v>
      </c>
      <c r="H1" t="s">
        <v>2106</v>
      </c>
    </row>
    <row r="2" spans="1:8" x14ac:dyDescent="0.25">
      <c r="A2" t="s">
        <v>2092</v>
      </c>
      <c r="B2">
        <f>COUNTIFS(Crowdfunding!D3:D997, "&lt;999", Crowdfunding!H3:H997, "successful")</f>
        <v>30</v>
      </c>
      <c r="C2">
        <f>COUNTIFS(Crowdfunding!D2:D1000, "&lt;999", Crowdfunding!H2:H1000, "failed")</f>
        <v>20</v>
      </c>
      <c r="D2">
        <f>COUNTIFS(Crowdfunding!D20:D1001, "&lt;999", Crowdfunding!H20:H1001, "canceled")</f>
        <v>1</v>
      </c>
      <c r="E2">
        <f>SUM(B2:D2)</f>
        <v>51</v>
      </c>
      <c r="F2" s="4">
        <f>(B2/E2)*100</f>
        <v>58.82352941176471</v>
      </c>
      <c r="G2" s="4">
        <f>(C2/E2)*100</f>
        <v>39.215686274509807</v>
      </c>
      <c r="H2" s="4">
        <f>(D2/E2)*100</f>
        <v>1.9607843137254901</v>
      </c>
    </row>
    <row r="3" spans="1:8" x14ac:dyDescent="0.25">
      <c r="A3" t="s">
        <v>2093</v>
      </c>
      <c r="B3">
        <f>COUNTIFS(Crowdfunding!D3:D997, "&gt;=1000", Crowdfunding!D3:D997, "&lt;=4999", Crowdfunding!H3:H997, "successful")</f>
        <v>191</v>
      </c>
      <c r="C3">
        <f>COUNTIFS(Crowdfunding!D2:D1000, "&gt;=1000", Crowdfunding!D2:D1000, "&lt;=4999", Crowdfunding!H2:H1000, "failed")</f>
        <v>38</v>
      </c>
      <c r="D3">
        <f>COUNTIFS(Crowdfunding!D20:D1001, "&gt;=1000", Crowdfunding!D20:D1001, "&lt;=4999", Crowdfunding!H20:H1001, "canceled")</f>
        <v>2</v>
      </c>
      <c r="E3">
        <f t="shared" ref="E3:E13" si="0">SUM(B3:D3)</f>
        <v>231</v>
      </c>
      <c r="F3" s="4">
        <f t="shared" ref="F3:F13" si="1">(B3/E3)*100</f>
        <v>82.683982683982677</v>
      </c>
      <c r="G3" s="4">
        <f t="shared" ref="G3:G13" si="2">(C3/E3)*100</f>
        <v>16.450216450216452</v>
      </c>
      <c r="H3" s="4">
        <f t="shared" ref="H3:H13" si="3">(D3/E3)*100</f>
        <v>0.86580086580086579</v>
      </c>
    </row>
    <row r="4" spans="1:8" x14ac:dyDescent="0.25">
      <c r="A4" t="s">
        <v>2094</v>
      </c>
      <c r="B4">
        <f>COUNTIFS(Crowdfunding!D3:D997, "&gt;=5000", Crowdfunding!D3:D997, "&lt;=9999", Crowdfunding!H3:H997, "successful")</f>
        <v>164</v>
      </c>
      <c r="C4">
        <f>COUNTIFS(Crowdfunding!D2:D1000, "&gt;=5000", Crowdfunding!D2:D1000, "&lt;=9999", Crowdfunding!H2:H1000, "failed")</f>
        <v>126</v>
      </c>
      <c r="D4">
        <f>COUNTIFS(Crowdfunding!D20:D1001, "&gt;=5000", Crowdfunding!D20:D1001, "&lt;=9999", Crowdfunding!H20:H1001, "canceled")</f>
        <v>25</v>
      </c>
      <c r="E4">
        <f t="shared" si="0"/>
        <v>315</v>
      </c>
      <c r="F4" s="4">
        <f t="shared" si="1"/>
        <v>52.06349206349207</v>
      </c>
      <c r="G4" s="4">
        <f t="shared" si="2"/>
        <v>40</v>
      </c>
      <c r="H4" s="4">
        <f t="shared" si="3"/>
        <v>7.9365079365079358</v>
      </c>
    </row>
    <row r="5" spans="1:8" x14ac:dyDescent="0.25">
      <c r="A5" t="s">
        <v>2095</v>
      </c>
      <c r="B5">
        <f>COUNTIFS(Crowdfunding!D3:D997, "&gt;=10000", Crowdfunding!D3:D997, "&lt;=14999", Crowdfunding!H3:H997, "successful")</f>
        <v>4</v>
      </c>
      <c r="C5">
        <f>COUNTIFS(Crowdfunding!D2:D1000, "&gt;=10000", Crowdfunding!D2:D1000, "&lt;=14999", Crowdfunding!H2:H1000, "failed")</f>
        <v>5</v>
      </c>
      <c r="D5">
        <f>COUNTIFS(Crowdfunding!D20:D1001, "&gt;=10000", Crowdfunding!D20:D1001, "&lt;=14999", Crowdfunding!H20:H1001, "canceled")</f>
        <v>0</v>
      </c>
      <c r="E5">
        <f t="shared" si="0"/>
        <v>9</v>
      </c>
      <c r="F5" s="4">
        <f t="shared" si="1"/>
        <v>44.444444444444443</v>
      </c>
      <c r="G5" s="4">
        <f t="shared" si="2"/>
        <v>55.555555555555557</v>
      </c>
      <c r="H5" s="4">
        <f t="shared" si="3"/>
        <v>0</v>
      </c>
    </row>
    <row r="6" spans="1:8" x14ac:dyDescent="0.25">
      <c r="A6" t="s">
        <v>2096</v>
      </c>
      <c r="B6">
        <f>COUNTIFS(Crowdfunding!D3:D997, "&gt;=15000", Crowdfunding!D3:D997, "&lt;=19999", Crowdfunding!H3:H997, "successful")</f>
        <v>10</v>
      </c>
      <c r="C6">
        <f>COUNTIFS(Crowdfunding!D2:D1000, "&gt;=15000", Crowdfunding!D2:D1000, "&lt;=19999", Crowdfunding!H2:H1000, "failed")</f>
        <v>0</v>
      </c>
      <c r="D6">
        <f>COUNTIFS(Crowdfunding!D20:D1001, "&gt;=15000", Crowdfunding!D20:D1001, "&lt;=19999", Crowdfunding!H20:H1001, "canceled")</f>
        <v>0</v>
      </c>
      <c r="E6">
        <f t="shared" si="0"/>
        <v>10</v>
      </c>
      <c r="F6" s="4">
        <f t="shared" si="1"/>
        <v>100</v>
      </c>
      <c r="G6" s="4">
        <f t="shared" si="2"/>
        <v>0</v>
      </c>
      <c r="H6" s="4">
        <f t="shared" si="3"/>
        <v>0</v>
      </c>
    </row>
    <row r="7" spans="1:8" x14ac:dyDescent="0.25">
      <c r="A7" t="s">
        <v>2097</v>
      </c>
      <c r="B7">
        <f>COUNTIFS(Crowdfunding!D3:D997, "&gt;=20000", Crowdfunding!D3:D997, "&lt;=24999", Crowdfunding!H3:H997, "successful")</f>
        <v>7</v>
      </c>
      <c r="C7">
        <f>COUNTIFS(Crowdfunding!D2:D1000, "&gt;=20000", Crowdfunding!D2:D1000, "&lt;=24999", Crowdfunding!H2:H1000, "failed")</f>
        <v>0</v>
      </c>
      <c r="D7">
        <f>COUNTIFS(Crowdfunding!D20:D1001, "&gt;=20000", Crowdfunding!D20:D1001, "&lt;=24999", Crowdfunding!H20:H1001, "canceled")</f>
        <v>0</v>
      </c>
      <c r="E7">
        <f t="shared" si="0"/>
        <v>7</v>
      </c>
      <c r="F7" s="4">
        <f t="shared" si="1"/>
        <v>100</v>
      </c>
      <c r="G7" s="4">
        <f t="shared" si="2"/>
        <v>0</v>
      </c>
      <c r="H7" s="4">
        <f t="shared" si="3"/>
        <v>0</v>
      </c>
    </row>
    <row r="8" spans="1:8" x14ac:dyDescent="0.25">
      <c r="A8" t="s">
        <v>2098</v>
      </c>
      <c r="B8">
        <f>COUNTIFS(Crowdfunding!D3:D997, "&gt;=25000", Crowdfunding!D3:D997, "&lt;=29999", Crowdfunding!H3:H997, "successful")</f>
        <v>11</v>
      </c>
      <c r="C8">
        <f>COUNTIFS(Crowdfunding!D2:D1000, "&gt;=25000", Crowdfunding!D2:D1000, "&lt;=29999", Crowdfunding!H2:H1000, "failed")</f>
        <v>3</v>
      </c>
      <c r="D8">
        <f>COUNTIFS(Crowdfunding!D20:D1001, "&gt;=25000", Crowdfunding!D20:D1001, "&lt;=29999", Crowdfunding!H20:H1001, "canceled")</f>
        <v>0</v>
      </c>
      <c r="E8">
        <f t="shared" si="0"/>
        <v>14</v>
      </c>
      <c r="F8" s="4">
        <f t="shared" si="1"/>
        <v>78.571428571428569</v>
      </c>
      <c r="G8" s="4">
        <f t="shared" si="2"/>
        <v>21.428571428571427</v>
      </c>
      <c r="H8" s="4">
        <f t="shared" si="3"/>
        <v>0</v>
      </c>
    </row>
    <row r="9" spans="1:8" x14ac:dyDescent="0.25">
      <c r="A9" t="s">
        <v>2099</v>
      </c>
      <c r="B9">
        <f>COUNTIFS(Crowdfunding!D3:D997, "&gt;=30000", Crowdfunding!D3:D997, "&lt;=34999", Crowdfunding!H3:H997, "successful")</f>
        <v>7</v>
      </c>
      <c r="C9">
        <f>COUNTIFS(Crowdfunding!D2:D1000, "&gt;=30000", Crowdfunding!D2:D1000, "&lt;=34999", Crowdfunding!H2:H1000, "failed")</f>
        <v>0</v>
      </c>
      <c r="D9">
        <f>COUNTIFS(Crowdfunding!D20:D1001, "&gt;=30000", Crowdfunding!D20:D1001, "&lt;=34999",Crowdfunding!H20:H1001, "canceled")</f>
        <v>0</v>
      </c>
      <c r="E9">
        <f t="shared" si="0"/>
        <v>7</v>
      </c>
      <c r="F9" s="4">
        <f t="shared" si="1"/>
        <v>100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2100</v>
      </c>
      <c r="B10">
        <f>COUNTIFS(Crowdfunding!D3:D997, "&gt;=35000", Crowdfunding!D3:D997, "&lt;=39999", Crowdfunding!H3:H997, "successful")</f>
        <v>8</v>
      </c>
      <c r="C10">
        <f>COUNTIFS(Crowdfunding!D2:D1000, "&gt;=35000", Crowdfunding!D2:D1000, "&lt;=39999", Crowdfunding!H2:H1000, "failed")</f>
        <v>3</v>
      </c>
      <c r="D10">
        <f>COUNTIFS(Crowdfunding!D20:D1001, "&gt;=35000", Crowdfunding!D20:D1001, "&lt;=39999", Crowdfunding!H20:H1001, "canceled")</f>
        <v>1</v>
      </c>
      <c r="E10">
        <f t="shared" si="0"/>
        <v>12</v>
      </c>
      <c r="F10" s="4">
        <f t="shared" si="1"/>
        <v>66.666666666666657</v>
      </c>
      <c r="G10" s="4">
        <f t="shared" si="2"/>
        <v>25</v>
      </c>
      <c r="H10" s="4">
        <f t="shared" si="3"/>
        <v>8.3333333333333321</v>
      </c>
    </row>
    <row r="11" spans="1:8" x14ac:dyDescent="0.25">
      <c r="A11" t="s">
        <v>2101</v>
      </c>
      <c r="B11">
        <f>COUNTIFS(Crowdfunding!D3:D997, "&gt;=40000", Crowdfunding!D3:D997, "&lt;=44999", Crowdfunding!H3:H997, "successful")</f>
        <v>11</v>
      </c>
      <c r="C11">
        <f>COUNTIFS(Crowdfunding!D2:D1000, "&gt;=40000", Crowdfunding!D2:D1000, "&lt;=44999", Crowdfunding!H2:H1000, "failed")</f>
        <v>3</v>
      </c>
      <c r="D11">
        <f>COUNTIFS(Crowdfunding!D20:D1001, "&gt;=40000", Crowdfunding!D20:D1001, "&lt;=44999", Crowdfunding!H20:H1001, "canceled")</f>
        <v>0</v>
      </c>
      <c r="E11">
        <f t="shared" si="0"/>
        <v>14</v>
      </c>
      <c r="F11" s="4">
        <f t="shared" si="1"/>
        <v>78.571428571428569</v>
      </c>
      <c r="G11" s="4">
        <f t="shared" si="2"/>
        <v>21.428571428571427</v>
      </c>
      <c r="H11" s="4">
        <f t="shared" si="3"/>
        <v>0</v>
      </c>
    </row>
    <row r="12" spans="1:8" x14ac:dyDescent="0.25">
      <c r="A12" t="s">
        <v>2102</v>
      </c>
      <c r="B12">
        <f>COUNTIFS(Crowdfunding!D3:D997, "&gt;=45000", Crowdfunding!D3:D997, "&lt;=49999", Crowdfunding!H3:H997, "successful")</f>
        <v>8</v>
      </c>
      <c r="C12">
        <f>COUNTIFS(Crowdfunding!D2:D1000, "&gt;=45000", Crowdfunding!D2:D1000, "&lt;=49999", Crowdfunding!H2:H1000, "failed")</f>
        <v>3</v>
      </c>
      <c r="D12">
        <f>COUNTIFS(Crowdfunding!D20:D1001, "&gt;=45000", Crowdfunding!D20:D1001, "&lt;=49999", Crowdfunding!H20:H1001, "canceled")</f>
        <v>0</v>
      </c>
      <c r="E12">
        <f t="shared" si="0"/>
        <v>11</v>
      </c>
      <c r="F12" s="4">
        <f t="shared" si="1"/>
        <v>72.727272727272734</v>
      </c>
      <c r="G12" s="4">
        <f t="shared" si="2"/>
        <v>27.27272727272727</v>
      </c>
      <c r="H12" s="4">
        <f t="shared" si="3"/>
        <v>0</v>
      </c>
    </row>
    <row r="13" spans="1:8" x14ac:dyDescent="0.25">
      <c r="A13" t="s">
        <v>2103</v>
      </c>
      <c r="B13">
        <f>COUNTIFS(Crowdfunding!D3:D997, "&gt;50000", Crowdfunding!H3:H997, "successful")</f>
        <v>114</v>
      </c>
      <c r="C13">
        <f>COUNTIFS(Crowdfunding!D2:D1000, "&gt;50000", Crowdfunding!H2:H1000, "failed")</f>
        <v>163</v>
      </c>
      <c r="D13">
        <f>COUNTIFS(Crowdfunding!D20:D1001, "&gt;=50000", Crowdfunding!H20:H1001, "canceled")</f>
        <v>28</v>
      </c>
      <c r="E13">
        <f t="shared" si="0"/>
        <v>305</v>
      </c>
      <c r="F13" s="4">
        <f t="shared" si="1"/>
        <v>37.377049180327873</v>
      </c>
      <c r="G13" s="4">
        <f t="shared" si="2"/>
        <v>53.442622950819676</v>
      </c>
      <c r="H13" s="4">
        <f t="shared" si="3"/>
        <v>9.1803278688524586</v>
      </c>
    </row>
  </sheetData>
  <autoFilter ref="A1:I13" xr:uid="{68F33BBF-8327-4F08-BF4F-70A552AE742C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B9B9-C772-49B0-B418-34AC0404F2B4}">
  <sheetPr codeName="Sheet6"/>
  <dimension ref="A1:M566"/>
  <sheetViews>
    <sheetView zoomScale="90" zoomScaleNormal="90" workbookViewId="0">
      <selection activeCell="L23" sqref="L23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7.75" customWidth="1"/>
    <col min="4" max="4" width="8.875" customWidth="1"/>
    <col min="5" max="5" width="8.5" bestFit="1" customWidth="1"/>
    <col min="6" max="6" width="19.25" customWidth="1"/>
    <col min="7" max="7" width="20.125" customWidth="1"/>
    <col min="8" max="8" width="9.75" customWidth="1"/>
    <col min="9" max="9" width="17.625" bestFit="1" customWidth="1"/>
    <col min="10" max="10" width="36.125" customWidth="1"/>
    <col min="11" max="11" width="9" customWidth="1"/>
    <col min="12" max="12" width="16.375" bestFit="1" customWidth="1"/>
    <col min="13" max="13" width="36.375" customWidth="1"/>
  </cols>
  <sheetData>
    <row r="1" spans="1:13" ht="21" x14ac:dyDescent="0.35">
      <c r="A1" s="1" t="s">
        <v>4</v>
      </c>
      <c r="B1" s="1" t="s">
        <v>5</v>
      </c>
      <c r="C1" s="12" t="s">
        <v>2115</v>
      </c>
      <c r="E1" s="1" t="s">
        <v>4</v>
      </c>
      <c r="F1" s="1" t="s">
        <v>5</v>
      </c>
      <c r="G1" s="12" t="s">
        <v>2115</v>
      </c>
      <c r="I1" s="13" t="s">
        <v>2113</v>
      </c>
      <c r="J1" s="14"/>
      <c r="L1" s="15" t="s">
        <v>2114</v>
      </c>
      <c r="M1" s="16"/>
    </row>
    <row r="2" spans="1:13" x14ac:dyDescent="0.25">
      <c r="A2" t="s">
        <v>20</v>
      </c>
      <c r="B2">
        <v>16</v>
      </c>
      <c r="C2">
        <f t="shared" ref="C2:C33" si="0">_xlfn.NORM.DIST(B2,$J$2,$J$7,FALSE)</f>
        <v>2.5347390636345715E-4</v>
      </c>
      <c r="E2" t="s">
        <v>14</v>
      </c>
      <c r="F2">
        <v>0</v>
      </c>
      <c r="G2">
        <f>_xlfn.NORM.DIST(F2,$M$2,$M$7,FALSE)</f>
        <v>3.4501489470727619E-4</v>
      </c>
      <c r="I2" s="8" t="s">
        <v>2107</v>
      </c>
      <c r="J2" s="9">
        <f>AVERAGE(B2:B566)</f>
        <v>851.14690265486729</v>
      </c>
      <c r="L2" s="8" t="s">
        <v>2107</v>
      </c>
      <c r="M2" s="9">
        <f>AVERAGE(F2:F365)</f>
        <v>585.61538461538464</v>
      </c>
    </row>
    <row r="3" spans="1:13" x14ac:dyDescent="0.25">
      <c r="A3" t="s">
        <v>20</v>
      </c>
      <c r="B3">
        <v>26</v>
      </c>
      <c r="C3">
        <f t="shared" si="0"/>
        <v>2.5478967100214084E-4</v>
      </c>
      <c r="E3" t="s">
        <v>14</v>
      </c>
      <c r="F3">
        <v>0</v>
      </c>
      <c r="G3">
        <f t="shared" ref="G3:G66" si="1">_xlfn.NORM.DIST(F3,$M$2,$M$7,FALSE)</f>
        <v>3.4501489470727619E-4</v>
      </c>
      <c r="I3" s="8" t="s">
        <v>2108</v>
      </c>
      <c r="J3" s="9">
        <f>MEDIAN(B2:B566)</f>
        <v>201</v>
      </c>
      <c r="L3" s="8" t="s">
        <v>2108</v>
      </c>
      <c r="M3" s="9">
        <f>MEDIAN(F2:F566)</f>
        <v>114.5</v>
      </c>
    </row>
    <row r="4" spans="1:13" x14ac:dyDescent="0.25">
      <c r="A4" t="s">
        <v>20</v>
      </c>
      <c r="B4">
        <v>27</v>
      </c>
      <c r="C4">
        <f t="shared" si="0"/>
        <v>2.5492074808685061E-4</v>
      </c>
      <c r="E4" t="s">
        <v>14</v>
      </c>
      <c r="F4">
        <v>1</v>
      </c>
      <c r="G4">
        <f t="shared" si="1"/>
        <v>3.4523401707029774E-4</v>
      </c>
      <c r="I4" s="8" t="s">
        <v>2109</v>
      </c>
      <c r="J4" s="9">
        <f>MIN(B2:B566)</f>
        <v>16</v>
      </c>
      <c r="L4" s="8" t="s">
        <v>2109</v>
      </c>
      <c r="M4" s="9">
        <f>MIN(F2:F566)</f>
        <v>0</v>
      </c>
    </row>
    <row r="5" spans="1:13" x14ac:dyDescent="0.25">
      <c r="A5" t="s">
        <v>20</v>
      </c>
      <c r="B5">
        <v>32</v>
      </c>
      <c r="C5">
        <f t="shared" si="0"/>
        <v>2.5557475471478796E-4</v>
      </c>
      <c r="E5" t="s">
        <v>14</v>
      </c>
      <c r="F5">
        <v>1</v>
      </c>
      <c r="G5">
        <f t="shared" si="1"/>
        <v>3.4523401707029774E-4</v>
      </c>
      <c r="I5" s="8" t="s">
        <v>2110</v>
      </c>
      <c r="J5" s="9">
        <f>MAX(B2:B566)</f>
        <v>7295</v>
      </c>
      <c r="L5" s="8" t="s">
        <v>2110</v>
      </c>
      <c r="M5" s="9">
        <f>MAX(F2:F566)</f>
        <v>6080</v>
      </c>
    </row>
    <row r="6" spans="1:13" x14ac:dyDescent="0.25">
      <c r="A6" t="s">
        <v>20</v>
      </c>
      <c r="B6">
        <v>32</v>
      </c>
      <c r="C6">
        <f t="shared" si="0"/>
        <v>2.5557475471478796E-4</v>
      </c>
      <c r="E6" t="s">
        <v>14</v>
      </c>
      <c r="F6">
        <v>1</v>
      </c>
      <c r="G6">
        <f t="shared" si="1"/>
        <v>3.4523401707029774E-4</v>
      </c>
      <c r="I6" s="8" t="s">
        <v>2111</v>
      </c>
      <c r="J6" s="9">
        <f>_xlfn.VAR.P(B2:B560)</f>
        <v>1280076.396184088</v>
      </c>
      <c r="L6" s="8" t="s">
        <v>2111</v>
      </c>
      <c r="M6" s="9">
        <f>_xlfn.VAR.P(F2:F560)</f>
        <v>921574.68174133555</v>
      </c>
    </row>
    <row r="7" spans="1:13" ht="16.5" thickBot="1" x14ac:dyDescent="0.3">
      <c r="A7" t="s">
        <v>20</v>
      </c>
      <c r="B7">
        <v>34</v>
      </c>
      <c r="C7">
        <f t="shared" si="0"/>
        <v>2.5583571000108412E-4</v>
      </c>
      <c r="E7" t="s">
        <v>14</v>
      </c>
      <c r="F7">
        <v>1</v>
      </c>
      <c r="G7">
        <f t="shared" si="1"/>
        <v>3.4523401707029774E-4</v>
      </c>
      <c r="I7" s="10" t="s">
        <v>2112</v>
      </c>
      <c r="J7" s="11">
        <f>_xlfn.STDEV.P(B2:B566)</f>
        <v>1266.2439466397898</v>
      </c>
      <c r="L7" s="10" t="s">
        <v>2112</v>
      </c>
      <c r="M7" s="11">
        <f>_xlfn.STDEV.P(F2:F566)</f>
        <v>959.98681331637863</v>
      </c>
    </row>
    <row r="8" spans="1:13" x14ac:dyDescent="0.25">
      <c r="A8" t="s">
        <v>20</v>
      </c>
      <c r="B8">
        <v>40</v>
      </c>
      <c r="C8">
        <f t="shared" si="0"/>
        <v>2.5661633446864759E-4</v>
      </c>
      <c r="E8" t="s">
        <v>14</v>
      </c>
      <c r="F8">
        <v>1</v>
      </c>
      <c r="G8">
        <f t="shared" si="1"/>
        <v>3.4523401707029774E-4</v>
      </c>
    </row>
    <row r="9" spans="1:13" x14ac:dyDescent="0.25">
      <c r="A9" t="s">
        <v>20</v>
      </c>
      <c r="B9">
        <v>41</v>
      </c>
      <c r="C9">
        <f t="shared" si="0"/>
        <v>2.5674610947301683E-4</v>
      </c>
      <c r="E9" t="s">
        <v>14</v>
      </c>
      <c r="F9">
        <v>1</v>
      </c>
      <c r="G9">
        <f t="shared" si="1"/>
        <v>3.4523401707029774E-4</v>
      </c>
    </row>
    <row r="10" spans="1:13" x14ac:dyDescent="0.25">
      <c r="A10" t="s">
        <v>20</v>
      </c>
      <c r="B10">
        <v>41</v>
      </c>
      <c r="C10">
        <f t="shared" si="0"/>
        <v>2.5674610947301683E-4</v>
      </c>
      <c r="E10" t="s">
        <v>14</v>
      </c>
      <c r="F10">
        <v>1</v>
      </c>
      <c r="G10">
        <f t="shared" si="1"/>
        <v>3.4523401707029774E-4</v>
      </c>
    </row>
    <row r="11" spans="1:13" x14ac:dyDescent="0.25">
      <c r="A11" t="s">
        <v>20</v>
      </c>
      <c r="B11">
        <v>42</v>
      </c>
      <c r="C11">
        <f t="shared" si="0"/>
        <v>2.5687578989708778E-4</v>
      </c>
      <c r="E11" t="s">
        <v>14</v>
      </c>
      <c r="F11">
        <v>1</v>
      </c>
      <c r="G11">
        <f t="shared" si="1"/>
        <v>3.4523401707029774E-4</v>
      </c>
    </row>
    <row r="12" spans="1:13" x14ac:dyDescent="0.25">
      <c r="A12" t="s">
        <v>20</v>
      </c>
      <c r="B12">
        <v>43</v>
      </c>
      <c r="C12">
        <f t="shared" si="0"/>
        <v>2.570053755312885E-4</v>
      </c>
      <c r="E12" t="s">
        <v>14</v>
      </c>
      <c r="F12">
        <v>1</v>
      </c>
      <c r="G12">
        <f t="shared" si="1"/>
        <v>3.4523401707029774E-4</v>
      </c>
    </row>
    <row r="13" spans="1:13" x14ac:dyDescent="0.25">
      <c r="A13" t="s">
        <v>20</v>
      </c>
      <c r="B13">
        <v>43</v>
      </c>
      <c r="C13">
        <f t="shared" si="0"/>
        <v>2.570053755312885E-4</v>
      </c>
      <c r="E13" t="s">
        <v>14</v>
      </c>
      <c r="F13">
        <v>1</v>
      </c>
      <c r="G13">
        <f t="shared" si="1"/>
        <v>3.4523401707029774E-4</v>
      </c>
    </row>
    <row r="14" spans="1:13" x14ac:dyDescent="0.25">
      <c r="A14" t="s">
        <v>20</v>
      </c>
      <c r="B14">
        <v>48</v>
      </c>
      <c r="C14">
        <f t="shared" si="0"/>
        <v>2.5765187452426221E-4</v>
      </c>
      <c r="E14" t="s">
        <v>14</v>
      </c>
      <c r="F14">
        <v>1</v>
      </c>
      <c r="G14">
        <f t="shared" si="1"/>
        <v>3.4523401707029774E-4</v>
      </c>
    </row>
    <row r="15" spans="1:13" x14ac:dyDescent="0.25">
      <c r="A15" t="s">
        <v>20</v>
      </c>
      <c r="B15">
        <v>48</v>
      </c>
      <c r="C15">
        <f t="shared" si="0"/>
        <v>2.5765187452426221E-4</v>
      </c>
      <c r="E15" t="s">
        <v>14</v>
      </c>
      <c r="F15">
        <v>1</v>
      </c>
      <c r="G15">
        <f t="shared" si="1"/>
        <v>3.4523401707029774E-4</v>
      </c>
    </row>
    <row r="16" spans="1:13" x14ac:dyDescent="0.25">
      <c r="A16" t="s">
        <v>20</v>
      </c>
      <c r="B16">
        <v>48</v>
      </c>
      <c r="C16">
        <f t="shared" si="0"/>
        <v>2.5765187452426221E-4</v>
      </c>
      <c r="E16" t="s">
        <v>14</v>
      </c>
      <c r="F16">
        <v>1</v>
      </c>
      <c r="G16">
        <f t="shared" si="1"/>
        <v>3.4523401707029774E-4</v>
      </c>
    </row>
    <row r="17" spans="1:7" x14ac:dyDescent="0.25">
      <c r="A17" t="s">
        <v>20</v>
      </c>
      <c r="B17">
        <v>50</v>
      </c>
      <c r="C17">
        <f t="shared" si="0"/>
        <v>2.5790980326545753E-4</v>
      </c>
      <c r="E17" t="s">
        <v>14</v>
      </c>
      <c r="F17">
        <v>1</v>
      </c>
      <c r="G17">
        <f t="shared" si="1"/>
        <v>3.4523401707029774E-4</v>
      </c>
    </row>
    <row r="18" spans="1:7" x14ac:dyDescent="0.25">
      <c r="A18" t="s">
        <v>20</v>
      </c>
      <c r="B18">
        <v>50</v>
      </c>
      <c r="C18">
        <f t="shared" si="0"/>
        <v>2.5790980326545753E-4</v>
      </c>
      <c r="E18" t="s">
        <v>14</v>
      </c>
      <c r="F18">
        <v>1</v>
      </c>
      <c r="G18">
        <f t="shared" si="1"/>
        <v>3.4523401707029774E-4</v>
      </c>
    </row>
    <row r="19" spans="1:7" x14ac:dyDescent="0.25">
      <c r="A19" t="s">
        <v>20</v>
      </c>
      <c r="B19">
        <v>50</v>
      </c>
      <c r="C19">
        <f t="shared" si="0"/>
        <v>2.5790980326545753E-4</v>
      </c>
      <c r="E19" t="s">
        <v>14</v>
      </c>
      <c r="F19">
        <v>1</v>
      </c>
      <c r="G19">
        <f t="shared" si="1"/>
        <v>3.4523401707029774E-4</v>
      </c>
    </row>
    <row r="20" spans="1:7" x14ac:dyDescent="0.25">
      <c r="A20" t="s">
        <v>20</v>
      </c>
      <c r="B20">
        <v>52</v>
      </c>
      <c r="C20">
        <f t="shared" si="0"/>
        <v>2.5816734615144389E-4</v>
      </c>
      <c r="E20" t="s">
        <v>14</v>
      </c>
      <c r="F20">
        <v>1</v>
      </c>
      <c r="G20">
        <f t="shared" si="1"/>
        <v>3.4523401707029774E-4</v>
      </c>
    </row>
    <row r="21" spans="1:7" x14ac:dyDescent="0.25">
      <c r="A21" t="s">
        <v>20</v>
      </c>
      <c r="B21">
        <v>53</v>
      </c>
      <c r="C21">
        <f t="shared" si="0"/>
        <v>2.5829597237651348E-4</v>
      </c>
      <c r="E21" t="s">
        <v>14</v>
      </c>
      <c r="F21">
        <v>5</v>
      </c>
      <c r="G21">
        <f t="shared" si="1"/>
        <v>3.4610814343700942E-4</v>
      </c>
    </row>
    <row r="22" spans="1:7" x14ac:dyDescent="0.25">
      <c r="A22" t="s">
        <v>20</v>
      </c>
      <c r="B22">
        <v>53</v>
      </c>
      <c r="C22">
        <f t="shared" si="0"/>
        <v>2.5829597237651348E-4</v>
      </c>
      <c r="E22" t="s">
        <v>14</v>
      </c>
      <c r="F22">
        <v>5</v>
      </c>
      <c r="G22">
        <f t="shared" si="1"/>
        <v>3.4610814343700942E-4</v>
      </c>
    </row>
    <row r="23" spans="1:7" x14ac:dyDescent="0.25">
      <c r="A23" t="s">
        <v>20</v>
      </c>
      <c r="B23">
        <v>54</v>
      </c>
      <c r="C23">
        <f t="shared" si="0"/>
        <v>2.5842450151127017E-4</v>
      </c>
      <c r="E23" t="s">
        <v>14</v>
      </c>
      <c r="F23">
        <v>6</v>
      </c>
      <c r="G23">
        <f t="shared" si="1"/>
        <v>3.4632608113712425E-4</v>
      </c>
    </row>
    <row r="24" spans="1:7" x14ac:dyDescent="0.25">
      <c r="A24" t="s">
        <v>20</v>
      </c>
      <c r="B24">
        <v>55</v>
      </c>
      <c r="C24">
        <f t="shared" si="0"/>
        <v>2.5855293334703833E-4</v>
      </c>
      <c r="E24" t="s">
        <v>14</v>
      </c>
      <c r="F24">
        <v>7</v>
      </c>
      <c r="G24">
        <f t="shared" si="1"/>
        <v>3.4654378003385299E-4</v>
      </c>
    </row>
    <row r="25" spans="1:7" x14ac:dyDescent="0.25">
      <c r="A25" t="s">
        <v>20</v>
      </c>
      <c r="B25">
        <v>56</v>
      </c>
      <c r="C25">
        <f t="shared" si="0"/>
        <v>2.5868126767522056E-4</v>
      </c>
      <c r="E25" t="s">
        <v>14</v>
      </c>
      <c r="F25">
        <v>7</v>
      </c>
      <c r="G25">
        <f t="shared" si="1"/>
        <v>3.4654378003385299E-4</v>
      </c>
    </row>
    <row r="26" spans="1:7" x14ac:dyDescent="0.25">
      <c r="A26" t="s">
        <v>20</v>
      </c>
      <c r="B26">
        <v>59</v>
      </c>
      <c r="C26">
        <f t="shared" si="0"/>
        <v>2.5906568352946372E-4</v>
      </c>
      <c r="E26" t="s">
        <v>14</v>
      </c>
      <c r="F26">
        <v>9</v>
      </c>
      <c r="G26">
        <f t="shared" si="1"/>
        <v>3.46978458926706E-4</v>
      </c>
    </row>
    <row r="27" spans="1:7" x14ac:dyDescent="0.25">
      <c r="A27" t="s">
        <v>20</v>
      </c>
      <c r="B27">
        <v>62</v>
      </c>
      <c r="C27">
        <f t="shared" si="0"/>
        <v>2.594492143135628E-4</v>
      </c>
      <c r="E27" t="s">
        <v>14</v>
      </c>
      <c r="F27">
        <v>9</v>
      </c>
      <c r="G27">
        <f t="shared" si="1"/>
        <v>3.46978458926706E-4</v>
      </c>
    </row>
    <row r="28" spans="1:7" x14ac:dyDescent="0.25">
      <c r="A28" t="s">
        <v>20</v>
      </c>
      <c r="B28">
        <v>64</v>
      </c>
      <c r="C28">
        <f t="shared" si="0"/>
        <v>2.5970440702218313E-4</v>
      </c>
      <c r="E28" t="s">
        <v>14</v>
      </c>
      <c r="F28">
        <v>10</v>
      </c>
      <c r="G28">
        <f t="shared" si="1"/>
        <v>3.4719543767858138E-4</v>
      </c>
    </row>
    <row r="29" spans="1:7" x14ac:dyDescent="0.25">
      <c r="A29" t="s">
        <v>20</v>
      </c>
      <c r="B29">
        <v>65</v>
      </c>
      <c r="C29">
        <f t="shared" si="0"/>
        <v>2.5983185440840825E-4</v>
      </c>
      <c r="E29" t="s">
        <v>14</v>
      </c>
      <c r="F29">
        <v>10</v>
      </c>
      <c r="G29">
        <f t="shared" si="1"/>
        <v>3.4719543767858138E-4</v>
      </c>
    </row>
    <row r="30" spans="1:7" x14ac:dyDescent="0.25">
      <c r="A30" t="s">
        <v>20</v>
      </c>
      <c r="B30">
        <v>65</v>
      </c>
      <c r="C30">
        <f t="shared" si="0"/>
        <v>2.5983185440840825E-4</v>
      </c>
      <c r="E30" t="s">
        <v>14</v>
      </c>
      <c r="F30">
        <v>10</v>
      </c>
      <c r="G30">
        <f t="shared" si="1"/>
        <v>3.4719543767858138E-4</v>
      </c>
    </row>
    <row r="31" spans="1:7" x14ac:dyDescent="0.25">
      <c r="A31" t="s">
        <v>20</v>
      </c>
      <c r="B31">
        <v>67</v>
      </c>
      <c r="C31">
        <f t="shared" si="0"/>
        <v>2.60086450205772E-4</v>
      </c>
      <c r="E31" t="s">
        <v>14</v>
      </c>
      <c r="F31">
        <v>10</v>
      </c>
      <c r="G31">
        <f t="shared" si="1"/>
        <v>3.4719543767858138E-4</v>
      </c>
    </row>
    <row r="32" spans="1:7" x14ac:dyDescent="0.25">
      <c r="A32" t="s">
        <v>20</v>
      </c>
      <c r="B32">
        <v>68</v>
      </c>
      <c r="C32">
        <f t="shared" si="0"/>
        <v>2.6021359820159776E-4</v>
      </c>
      <c r="E32" t="s">
        <v>14</v>
      </c>
      <c r="F32">
        <v>12</v>
      </c>
      <c r="G32">
        <f t="shared" si="1"/>
        <v>3.4762867068556194E-4</v>
      </c>
    </row>
    <row r="33" spans="1:7" x14ac:dyDescent="0.25">
      <c r="A33" t="s">
        <v>20</v>
      </c>
      <c r="B33">
        <v>69</v>
      </c>
      <c r="C33">
        <f t="shared" si="0"/>
        <v>2.6034064598545324E-4</v>
      </c>
      <c r="E33" t="s">
        <v>14</v>
      </c>
      <c r="F33">
        <v>12</v>
      </c>
      <c r="G33">
        <f t="shared" si="1"/>
        <v>3.4762867068556194E-4</v>
      </c>
    </row>
    <row r="34" spans="1:7" x14ac:dyDescent="0.25">
      <c r="A34" t="s">
        <v>20</v>
      </c>
      <c r="B34">
        <v>69</v>
      </c>
      <c r="C34">
        <f t="shared" ref="C34:C65" si="2">_xlfn.NORM.DIST(B34,$J$2,$J$7,FALSE)</f>
        <v>2.6034064598545324E-4</v>
      </c>
      <c r="E34" t="s">
        <v>14</v>
      </c>
      <c r="F34">
        <v>13</v>
      </c>
      <c r="G34">
        <f t="shared" si="1"/>
        <v>3.4784492369879376E-4</v>
      </c>
    </row>
    <row r="35" spans="1:7" x14ac:dyDescent="0.25">
      <c r="A35" t="s">
        <v>20</v>
      </c>
      <c r="B35">
        <v>70</v>
      </c>
      <c r="C35">
        <f t="shared" si="2"/>
        <v>2.604675933498963E-4</v>
      </c>
      <c r="E35" t="s">
        <v>14</v>
      </c>
      <c r="F35">
        <v>13</v>
      </c>
      <c r="G35">
        <f t="shared" si="1"/>
        <v>3.4784492369879376E-4</v>
      </c>
    </row>
    <row r="36" spans="1:7" x14ac:dyDescent="0.25">
      <c r="A36" t="s">
        <v>20</v>
      </c>
      <c r="B36">
        <v>71</v>
      </c>
      <c r="C36">
        <f t="shared" si="2"/>
        <v>2.6059444008757153E-4</v>
      </c>
      <c r="E36" t="s">
        <v>14</v>
      </c>
      <c r="F36">
        <v>14</v>
      </c>
      <c r="G36">
        <f t="shared" si="1"/>
        <v>3.4806093355794132E-4</v>
      </c>
    </row>
    <row r="37" spans="1:7" x14ac:dyDescent="0.25">
      <c r="A37" t="s">
        <v>20</v>
      </c>
      <c r="B37">
        <v>72</v>
      </c>
      <c r="C37">
        <f t="shared" si="2"/>
        <v>2.6072118599121082E-4</v>
      </c>
      <c r="E37" t="s">
        <v>14</v>
      </c>
      <c r="F37">
        <v>14</v>
      </c>
      <c r="G37">
        <f t="shared" si="1"/>
        <v>3.4806093355794132E-4</v>
      </c>
    </row>
    <row r="38" spans="1:7" x14ac:dyDescent="0.25">
      <c r="A38" t="s">
        <v>20</v>
      </c>
      <c r="B38">
        <v>76</v>
      </c>
      <c r="C38">
        <f t="shared" si="2"/>
        <v>2.6122715712313194E-4</v>
      </c>
      <c r="E38" t="s">
        <v>14</v>
      </c>
      <c r="F38">
        <v>15</v>
      </c>
      <c r="G38">
        <f t="shared" si="1"/>
        <v>3.482766996430777E-4</v>
      </c>
    </row>
    <row r="39" spans="1:7" x14ac:dyDescent="0.25">
      <c r="A39" t="s">
        <v>20</v>
      </c>
      <c r="B39">
        <v>76</v>
      </c>
      <c r="C39">
        <f t="shared" si="2"/>
        <v>2.6122715712313194E-4</v>
      </c>
      <c r="E39" t="s">
        <v>14</v>
      </c>
      <c r="F39">
        <v>15</v>
      </c>
      <c r="G39">
        <f t="shared" si="1"/>
        <v>3.482766996430777E-4</v>
      </c>
    </row>
    <row r="40" spans="1:7" x14ac:dyDescent="0.25">
      <c r="A40" t="s">
        <v>20</v>
      </c>
      <c r="B40">
        <v>78</v>
      </c>
      <c r="C40">
        <f t="shared" si="2"/>
        <v>2.614795323024145E-4</v>
      </c>
      <c r="E40" t="s">
        <v>14</v>
      </c>
      <c r="F40">
        <v>15</v>
      </c>
      <c r="G40">
        <f t="shared" si="1"/>
        <v>3.482766996430777E-4</v>
      </c>
    </row>
    <row r="41" spans="1:7" x14ac:dyDescent="0.25">
      <c r="A41" t="s">
        <v>20</v>
      </c>
      <c r="B41">
        <v>78</v>
      </c>
      <c r="C41">
        <f t="shared" si="2"/>
        <v>2.614795323024145E-4</v>
      </c>
      <c r="E41" t="s">
        <v>14</v>
      </c>
      <c r="F41">
        <v>15</v>
      </c>
      <c r="G41">
        <f t="shared" si="1"/>
        <v>3.482766996430777E-4</v>
      </c>
    </row>
    <row r="42" spans="1:7" x14ac:dyDescent="0.25">
      <c r="A42" t="s">
        <v>20</v>
      </c>
      <c r="B42">
        <v>80</v>
      </c>
      <c r="C42">
        <f t="shared" si="2"/>
        <v>2.6173149835210054E-4</v>
      </c>
      <c r="E42" t="s">
        <v>14</v>
      </c>
      <c r="F42">
        <v>15</v>
      </c>
      <c r="G42">
        <f t="shared" si="1"/>
        <v>3.482766996430777E-4</v>
      </c>
    </row>
    <row r="43" spans="1:7" x14ac:dyDescent="0.25">
      <c r="A43" t="s">
        <v>20</v>
      </c>
      <c r="B43">
        <v>80</v>
      </c>
      <c r="C43">
        <f t="shared" si="2"/>
        <v>2.6173149835210054E-4</v>
      </c>
      <c r="E43" t="s">
        <v>14</v>
      </c>
      <c r="F43">
        <v>15</v>
      </c>
      <c r="G43">
        <f t="shared" si="1"/>
        <v>3.482766996430777E-4</v>
      </c>
    </row>
    <row r="44" spans="1:7" x14ac:dyDescent="0.25">
      <c r="A44" t="s">
        <v>20</v>
      </c>
      <c r="B44">
        <v>80</v>
      </c>
      <c r="C44">
        <f t="shared" si="2"/>
        <v>2.6173149835210054E-4</v>
      </c>
      <c r="E44" t="s">
        <v>14</v>
      </c>
      <c r="F44">
        <v>16</v>
      </c>
      <c r="G44">
        <f t="shared" si="1"/>
        <v>3.4849222133468479E-4</v>
      </c>
    </row>
    <row r="45" spans="1:7" x14ac:dyDescent="0.25">
      <c r="A45" t="s">
        <v>20</v>
      </c>
      <c r="B45">
        <v>80</v>
      </c>
      <c r="C45">
        <f t="shared" si="2"/>
        <v>2.6173149835210054E-4</v>
      </c>
      <c r="E45" t="s">
        <v>14</v>
      </c>
      <c r="F45">
        <v>16</v>
      </c>
      <c r="G45">
        <f t="shared" si="1"/>
        <v>3.4849222133468479E-4</v>
      </c>
    </row>
    <row r="46" spans="1:7" x14ac:dyDescent="0.25">
      <c r="A46" t="s">
        <v>20</v>
      </c>
      <c r="B46">
        <v>80</v>
      </c>
      <c r="C46">
        <f t="shared" si="2"/>
        <v>2.6173149835210054E-4</v>
      </c>
      <c r="E46" t="s">
        <v>14</v>
      </c>
      <c r="F46">
        <v>16</v>
      </c>
      <c r="G46">
        <f t="shared" si="1"/>
        <v>3.4849222133468479E-4</v>
      </c>
    </row>
    <row r="47" spans="1:7" x14ac:dyDescent="0.25">
      <c r="A47" t="s">
        <v>20</v>
      </c>
      <c r="B47">
        <v>80</v>
      </c>
      <c r="C47">
        <f t="shared" si="2"/>
        <v>2.6173149835210054E-4</v>
      </c>
      <c r="E47" t="s">
        <v>14</v>
      </c>
      <c r="F47">
        <v>16</v>
      </c>
      <c r="G47">
        <f t="shared" si="1"/>
        <v>3.4849222133468479E-4</v>
      </c>
    </row>
    <row r="48" spans="1:7" x14ac:dyDescent="0.25">
      <c r="A48" t="s">
        <v>20</v>
      </c>
      <c r="B48">
        <v>81</v>
      </c>
      <c r="C48">
        <f t="shared" si="2"/>
        <v>2.6185732743702844E-4</v>
      </c>
      <c r="E48" t="s">
        <v>14</v>
      </c>
      <c r="F48">
        <v>17</v>
      </c>
      <c r="G48">
        <f t="shared" si="1"/>
        <v>3.487074980136573E-4</v>
      </c>
    </row>
    <row r="49" spans="1:7" x14ac:dyDescent="0.25">
      <c r="A49" t="s">
        <v>20</v>
      </c>
      <c r="B49">
        <v>82</v>
      </c>
      <c r="C49">
        <f t="shared" si="2"/>
        <v>2.6198305362016254E-4</v>
      </c>
      <c r="E49" t="s">
        <v>14</v>
      </c>
      <c r="F49">
        <v>17</v>
      </c>
      <c r="G49">
        <f t="shared" si="1"/>
        <v>3.487074980136573E-4</v>
      </c>
    </row>
    <row r="50" spans="1:7" x14ac:dyDescent="0.25">
      <c r="A50" t="s">
        <v>20</v>
      </c>
      <c r="B50">
        <v>82</v>
      </c>
      <c r="C50">
        <f t="shared" si="2"/>
        <v>2.6198305362016254E-4</v>
      </c>
      <c r="E50" t="s">
        <v>14</v>
      </c>
      <c r="F50">
        <v>17</v>
      </c>
      <c r="G50">
        <f t="shared" si="1"/>
        <v>3.487074980136573E-4</v>
      </c>
    </row>
    <row r="51" spans="1:7" x14ac:dyDescent="0.25">
      <c r="A51" t="s">
        <v>20</v>
      </c>
      <c r="B51">
        <v>83</v>
      </c>
      <c r="C51">
        <f t="shared" si="2"/>
        <v>2.6210867669523174E-4</v>
      </c>
      <c r="E51" t="s">
        <v>14</v>
      </c>
      <c r="F51">
        <v>18</v>
      </c>
      <c r="G51">
        <f t="shared" si="1"/>
        <v>3.4892252906130425E-4</v>
      </c>
    </row>
    <row r="52" spans="1:7" x14ac:dyDescent="0.25">
      <c r="A52" t="s">
        <v>20</v>
      </c>
      <c r="B52">
        <v>83</v>
      </c>
      <c r="C52">
        <f t="shared" si="2"/>
        <v>2.6210867669523174E-4</v>
      </c>
      <c r="E52" t="s">
        <v>14</v>
      </c>
      <c r="F52">
        <v>18</v>
      </c>
      <c r="G52">
        <f t="shared" si="1"/>
        <v>3.4892252906130425E-4</v>
      </c>
    </row>
    <row r="53" spans="1:7" x14ac:dyDescent="0.25">
      <c r="A53" t="s">
        <v>20</v>
      </c>
      <c r="B53">
        <v>84</v>
      </c>
      <c r="C53">
        <f t="shared" si="2"/>
        <v>2.6223419645605886E-4</v>
      </c>
      <c r="E53" t="s">
        <v>14</v>
      </c>
      <c r="F53">
        <v>19</v>
      </c>
      <c r="G53">
        <f t="shared" si="1"/>
        <v>3.4913731385935313E-4</v>
      </c>
    </row>
    <row r="54" spans="1:7" x14ac:dyDescent="0.25">
      <c r="A54" t="s">
        <v>20</v>
      </c>
      <c r="B54">
        <v>84</v>
      </c>
      <c r="C54">
        <f t="shared" si="2"/>
        <v>2.6223419645605886E-4</v>
      </c>
      <c r="E54" t="s">
        <v>14</v>
      </c>
      <c r="F54">
        <v>19</v>
      </c>
      <c r="G54">
        <f t="shared" si="1"/>
        <v>3.4913731385935313E-4</v>
      </c>
    </row>
    <row r="55" spans="1:7" x14ac:dyDescent="0.25">
      <c r="A55" t="s">
        <v>20</v>
      </c>
      <c r="B55">
        <v>85</v>
      </c>
      <c r="C55">
        <f t="shared" si="2"/>
        <v>2.6235961269656128E-4</v>
      </c>
      <c r="E55" t="s">
        <v>14</v>
      </c>
      <c r="F55">
        <v>19</v>
      </c>
      <c r="G55">
        <f t="shared" si="1"/>
        <v>3.4913731385935313E-4</v>
      </c>
    </row>
    <row r="56" spans="1:7" x14ac:dyDescent="0.25">
      <c r="A56" t="s">
        <v>20</v>
      </c>
      <c r="B56">
        <v>85</v>
      </c>
      <c r="C56">
        <f t="shared" si="2"/>
        <v>2.6235961269656128E-4</v>
      </c>
      <c r="E56" t="s">
        <v>14</v>
      </c>
      <c r="F56">
        <v>21</v>
      </c>
      <c r="G56">
        <f t="shared" si="1"/>
        <v>3.495661422356737E-4</v>
      </c>
    </row>
    <row r="57" spans="1:7" x14ac:dyDescent="0.25">
      <c r="A57" t="s">
        <v>20</v>
      </c>
      <c r="B57">
        <v>85</v>
      </c>
      <c r="C57">
        <f t="shared" si="2"/>
        <v>2.6235961269656128E-4</v>
      </c>
      <c r="E57" t="s">
        <v>14</v>
      </c>
      <c r="F57">
        <v>21</v>
      </c>
      <c r="G57">
        <f t="shared" si="1"/>
        <v>3.495661422356737E-4</v>
      </c>
    </row>
    <row r="58" spans="1:7" x14ac:dyDescent="0.25">
      <c r="A58" t="s">
        <v>20</v>
      </c>
      <c r="B58">
        <v>85</v>
      </c>
      <c r="C58">
        <f t="shared" si="2"/>
        <v>2.6235961269656128E-4</v>
      </c>
      <c r="E58" t="s">
        <v>14</v>
      </c>
      <c r="F58">
        <v>21</v>
      </c>
      <c r="G58">
        <f t="shared" si="1"/>
        <v>3.495661422356737E-4</v>
      </c>
    </row>
    <row r="59" spans="1:7" x14ac:dyDescent="0.25">
      <c r="A59" t="s">
        <v>20</v>
      </c>
      <c r="B59">
        <v>85</v>
      </c>
      <c r="C59">
        <f t="shared" si="2"/>
        <v>2.6235961269656128E-4</v>
      </c>
      <c r="E59" t="s">
        <v>14</v>
      </c>
      <c r="F59">
        <v>22</v>
      </c>
      <c r="G59">
        <f t="shared" si="1"/>
        <v>3.4978018457951655E-4</v>
      </c>
    </row>
    <row r="60" spans="1:7" x14ac:dyDescent="0.25">
      <c r="A60" t="s">
        <v>20</v>
      </c>
      <c r="B60">
        <v>85</v>
      </c>
      <c r="C60">
        <f t="shared" si="2"/>
        <v>2.6235961269656128E-4</v>
      </c>
      <c r="E60" t="s">
        <v>14</v>
      </c>
      <c r="F60">
        <v>23</v>
      </c>
      <c r="G60">
        <f t="shared" si="1"/>
        <v>3.4999397820490959E-4</v>
      </c>
    </row>
    <row r="61" spans="1:7" x14ac:dyDescent="0.25">
      <c r="A61" t="s">
        <v>20</v>
      </c>
      <c r="B61">
        <v>86</v>
      </c>
      <c r="C61">
        <f t="shared" si="2"/>
        <v>2.6248492521075166E-4</v>
      </c>
      <c r="E61" t="s">
        <v>14</v>
      </c>
      <c r="F61">
        <v>24</v>
      </c>
      <c r="G61">
        <f t="shared" si="1"/>
        <v>3.5020752249571418E-4</v>
      </c>
    </row>
    <row r="62" spans="1:7" x14ac:dyDescent="0.25">
      <c r="A62" t="s">
        <v>20</v>
      </c>
      <c r="B62">
        <v>86</v>
      </c>
      <c r="C62">
        <f t="shared" si="2"/>
        <v>2.6248492521075166E-4</v>
      </c>
      <c r="E62" t="s">
        <v>14</v>
      </c>
      <c r="F62">
        <v>24</v>
      </c>
      <c r="G62">
        <f t="shared" si="1"/>
        <v>3.5020752249571418E-4</v>
      </c>
    </row>
    <row r="63" spans="1:7" x14ac:dyDescent="0.25">
      <c r="A63" t="s">
        <v>20</v>
      </c>
      <c r="B63">
        <v>86</v>
      </c>
      <c r="C63">
        <f t="shared" si="2"/>
        <v>2.6248492521075166E-4</v>
      </c>
      <c r="E63" t="s">
        <v>14</v>
      </c>
      <c r="F63">
        <v>24</v>
      </c>
      <c r="G63">
        <f t="shared" si="1"/>
        <v>3.5020752249571418E-4</v>
      </c>
    </row>
    <row r="64" spans="1:7" x14ac:dyDescent="0.25">
      <c r="A64" t="s">
        <v>20</v>
      </c>
      <c r="B64">
        <v>87</v>
      </c>
      <c r="C64">
        <f t="shared" si="2"/>
        <v>2.6261013379273805E-4</v>
      </c>
      <c r="E64" t="s">
        <v>14</v>
      </c>
      <c r="F64">
        <v>25</v>
      </c>
      <c r="G64">
        <f t="shared" si="1"/>
        <v>3.5042081683622751E-4</v>
      </c>
    </row>
    <row r="65" spans="1:7" x14ac:dyDescent="0.25">
      <c r="A65" t="s">
        <v>20</v>
      </c>
      <c r="B65">
        <v>87</v>
      </c>
      <c r="C65">
        <f t="shared" si="2"/>
        <v>2.6261013379273805E-4</v>
      </c>
      <c r="E65" t="s">
        <v>14</v>
      </c>
      <c r="F65">
        <v>25</v>
      </c>
      <c r="G65">
        <f t="shared" si="1"/>
        <v>3.5042081683622751E-4</v>
      </c>
    </row>
    <row r="66" spans="1:7" x14ac:dyDescent="0.25">
      <c r="A66" t="s">
        <v>20</v>
      </c>
      <c r="B66">
        <v>87</v>
      </c>
      <c r="C66">
        <f t="shared" ref="C66:C97" si="3">_xlfn.NORM.DIST(B66,$J$2,$J$7,FALSE)</f>
        <v>2.6261013379273805E-4</v>
      </c>
      <c r="E66" t="s">
        <v>14</v>
      </c>
      <c r="F66">
        <v>26</v>
      </c>
      <c r="G66">
        <f t="shared" si="1"/>
        <v>3.5063386061118517E-4</v>
      </c>
    </row>
    <row r="67" spans="1:7" x14ac:dyDescent="0.25">
      <c r="A67" t="s">
        <v>20</v>
      </c>
      <c r="B67">
        <v>88</v>
      </c>
      <c r="C67">
        <f t="shared" ref="C67:C130" si="4">_xlfn.NORM.DIST(B67,$J$2,$J$7,FALSE)</f>
        <v>2.6273523823672505E-4</v>
      </c>
      <c r="E67" t="s">
        <v>14</v>
      </c>
      <c r="F67">
        <v>26</v>
      </c>
      <c r="G67">
        <f t="shared" ref="G67:G130" si="5">_xlfn.NORM.DIST(F67,$M$2,$M$7,FALSE)</f>
        <v>3.5063386061118517E-4</v>
      </c>
    </row>
    <row r="68" spans="1:7" x14ac:dyDescent="0.25">
      <c r="A68" t="s">
        <v>20</v>
      </c>
      <c r="B68">
        <v>88</v>
      </c>
      <c r="C68">
        <f t="shared" si="4"/>
        <v>2.6273523823672505E-4</v>
      </c>
      <c r="E68" t="s">
        <v>14</v>
      </c>
      <c r="F68">
        <v>26</v>
      </c>
      <c r="G68">
        <f t="shared" si="5"/>
        <v>3.5063386061118517E-4</v>
      </c>
    </row>
    <row r="69" spans="1:7" x14ac:dyDescent="0.25">
      <c r="A69" t="s">
        <v>20</v>
      </c>
      <c r="B69">
        <v>88</v>
      </c>
      <c r="C69">
        <f t="shared" si="4"/>
        <v>2.6273523823672505E-4</v>
      </c>
      <c r="E69" t="s">
        <v>14</v>
      </c>
      <c r="F69">
        <v>27</v>
      </c>
      <c r="G69">
        <f t="shared" si="5"/>
        <v>3.5084665320576447E-4</v>
      </c>
    </row>
    <row r="70" spans="1:7" x14ac:dyDescent="0.25">
      <c r="A70" t="s">
        <v>20</v>
      </c>
      <c r="B70">
        <v>88</v>
      </c>
      <c r="C70">
        <f t="shared" si="4"/>
        <v>2.6273523823672505E-4</v>
      </c>
      <c r="E70" t="s">
        <v>14</v>
      </c>
      <c r="F70">
        <v>27</v>
      </c>
      <c r="G70">
        <f t="shared" si="5"/>
        <v>3.5084665320576447E-4</v>
      </c>
    </row>
    <row r="71" spans="1:7" x14ac:dyDescent="0.25">
      <c r="A71" t="s">
        <v>20</v>
      </c>
      <c r="B71">
        <v>89</v>
      </c>
      <c r="C71">
        <f t="shared" si="4"/>
        <v>2.6286023833701371E-4</v>
      </c>
      <c r="E71" t="s">
        <v>14</v>
      </c>
      <c r="F71">
        <v>29</v>
      </c>
      <c r="G71">
        <f t="shared" si="5"/>
        <v>3.512714823967218E-4</v>
      </c>
    </row>
    <row r="72" spans="1:7" x14ac:dyDescent="0.25">
      <c r="A72" t="s">
        <v>20</v>
      </c>
      <c r="B72">
        <v>89</v>
      </c>
      <c r="C72">
        <f t="shared" si="4"/>
        <v>2.6286023833701371E-4</v>
      </c>
      <c r="E72" t="s">
        <v>14</v>
      </c>
      <c r="F72">
        <v>30</v>
      </c>
      <c r="G72">
        <f t="shared" si="5"/>
        <v>3.5148351776568838E-4</v>
      </c>
    </row>
    <row r="73" spans="1:7" x14ac:dyDescent="0.25">
      <c r="A73" t="s">
        <v>20</v>
      </c>
      <c r="B73">
        <v>91</v>
      </c>
      <c r="C73">
        <f t="shared" si="4"/>
        <v>2.6310992468418857E-4</v>
      </c>
      <c r="E73" t="s">
        <v>14</v>
      </c>
      <c r="F73">
        <v>30</v>
      </c>
      <c r="G73">
        <f t="shared" si="5"/>
        <v>3.5148351776568838E-4</v>
      </c>
    </row>
    <row r="74" spans="1:7" x14ac:dyDescent="0.25">
      <c r="A74" t="s">
        <v>20</v>
      </c>
      <c r="B74">
        <v>92</v>
      </c>
      <c r="C74">
        <f t="shared" si="4"/>
        <v>2.6323461052016615E-4</v>
      </c>
      <c r="E74" t="s">
        <v>14</v>
      </c>
      <c r="F74">
        <v>31</v>
      </c>
      <c r="G74">
        <f t="shared" si="5"/>
        <v>3.5169529949945921E-4</v>
      </c>
    </row>
    <row r="75" spans="1:7" x14ac:dyDescent="0.25">
      <c r="A75" t="s">
        <v>20</v>
      </c>
      <c r="B75">
        <v>92</v>
      </c>
      <c r="C75">
        <f t="shared" si="4"/>
        <v>2.6323461052016615E-4</v>
      </c>
      <c r="E75" t="s">
        <v>14</v>
      </c>
      <c r="F75">
        <v>31</v>
      </c>
      <c r="G75">
        <f t="shared" si="5"/>
        <v>3.5169529949945921E-4</v>
      </c>
    </row>
    <row r="76" spans="1:7" x14ac:dyDescent="0.25">
      <c r="A76" t="s">
        <v>20</v>
      </c>
      <c r="B76">
        <v>92</v>
      </c>
      <c r="C76">
        <f t="shared" si="4"/>
        <v>2.6323461052016615E-4</v>
      </c>
      <c r="E76" t="s">
        <v>14</v>
      </c>
      <c r="F76">
        <v>31</v>
      </c>
      <c r="G76">
        <f t="shared" si="5"/>
        <v>3.5169529949945921E-4</v>
      </c>
    </row>
    <row r="77" spans="1:7" x14ac:dyDescent="0.25">
      <c r="A77" t="s">
        <v>20</v>
      </c>
      <c r="B77">
        <v>92</v>
      </c>
      <c r="C77">
        <f t="shared" si="4"/>
        <v>2.6323461052016615E-4</v>
      </c>
      <c r="E77" t="s">
        <v>14</v>
      </c>
      <c r="F77">
        <v>31</v>
      </c>
      <c r="G77">
        <f t="shared" si="5"/>
        <v>3.5169529949945921E-4</v>
      </c>
    </row>
    <row r="78" spans="1:7" x14ac:dyDescent="0.25">
      <c r="A78" t="s">
        <v>20</v>
      </c>
      <c r="B78">
        <v>92</v>
      </c>
      <c r="C78">
        <f t="shared" si="4"/>
        <v>2.6323461052016615E-4</v>
      </c>
      <c r="E78" t="s">
        <v>14</v>
      </c>
      <c r="F78">
        <v>31</v>
      </c>
      <c r="G78">
        <f t="shared" si="5"/>
        <v>3.5169529949945921E-4</v>
      </c>
    </row>
    <row r="79" spans="1:7" x14ac:dyDescent="0.25">
      <c r="A79" t="s">
        <v>20</v>
      </c>
      <c r="B79">
        <v>93</v>
      </c>
      <c r="C79">
        <f t="shared" si="4"/>
        <v>2.6335919119062953E-4</v>
      </c>
      <c r="E79" t="s">
        <v>14</v>
      </c>
      <c r="F79">
        <v>32</v>
      </c>
      <c r="G79">
        <f t="shared" si="5"/>
        <v>3.5190682698546337E-4</v>
      </c>
    </row>
    <row r="80" spans="1:7" x14ac:dyDescent="0.25">
      <c r="A80" t="s">
        <v>20</v>
      </c>
      <c r="B80">
        <v>94</v>
      </c>
      <c r="C80">
        <f t="shared" si="4"/>
        <v>2.6348366649037218E-4</v>
      </c>
      <c r="E80" t="s">
        <v>14</v>
      </c>
      <c r="F80">
        <v>32</v>
      </c>
      <c r="G80">
        <f t="shared" si="5"/>
        <v>3.5190682698546337E-4</v>
      </c>
    </row>
    <row r="81" spans="1:7" x14ac:dyDescent="0.25">
      <c r="A81" t="s">
        <v>20</v>
      </c>
      <c r="B81">
        <v>94</v>
      </c>
      <c r="C81">
        <f t="shared" si="4"/>
        <v>2.6348366649037218E-4</v>
      </c>
      <c r="E81" t="s">
        <v>14</v>
      </c>
      <c r="F81">
        <v>33</v>
      </c>
      <c r="G81">
        <f t="shared" si="5"/>
        <v>3.5211809961158862E-4</v>
      </c>
    </row>
    <row r="82" spans="1:7" x14ac:dyDescent="0.25">
      <c r="A82" t="s">
        <v>20</v>
      </c>
      <c r="B82">
        <v>94</v>
      </c>
      <c r="C82">
        <f t="shared" si="4"/>
        <v>2.6348366649037218E-4</v>
      </c>
      <c r="E82" t="s">
        <v>14</v>
      </c>
      <c r="F82">
        <v>33</v>
      </c>
      <c r="G82">
        <f t="shared" si="5"/>
        <v>3.5211809961158862E-4</v>
      </c>
    </row>
    <row r="83" spans="1:7" x14ac:dyDescent="0.25">
      <c r="A83" t="s">
        <v>20</v>
      </c>
      <c r="B83">
        <v>95</v>
      </c>
      <c r="C83">
        <f t="shared" si="4"/>
        <v>2.6360803621428794E-4</v>
      </c>
      <c r="E83" t="s">
        <v>14</v>
      </c>
      <c r="F83">
        <v>33</v>
      </c>
      <c r="G83">
        <f t="shared" si="5"/>
        <v>3.5211809961158862E-4</v>
      </c>
    </row>
    <row r="84" spans="1:7" x14ac:dyDescent="0.25">
      <c r="A84" t="s">
        <v>20</v>
      </c>
      <c r="B84">
        <v>96</v>
      </c>
      <c r="C84">
        <f t="shared" si="4"/>
        <v>2.6373230015737115E-4</v>
      </c>
      <c r="E84" t="s">
        <v>14</v>
      </c>
      <c r="F84">
        <v>34</v>
      </c>
      <c r="G84">
        <f t="shared" si="5"/>
        <v>3.5232911676618518E-4</v>
      </c>
    </row>
    <row r="85" spans="1:7" x14ac:dyDescent="0.25">
      <c r="A85" t="s">
        <v>20</v>
      </c>
      <c r="B85">
        <v>96</v>
      </c>
      <c r="C85">
        <f t="shared" si="4"/>
        <v>2.6373230015737115E-4</v>
      </c>
      <c r="E85" t="s">
        <v>14</v>
      </c>
      <c r="F85">
        <v>35</v>
      </c>
      <c r="G85">
        <f t="shared" si="5"/>
        <v>3.5253987783806804E-4</v>
      </c>
    </row>
    <row r="86" spans="1:7" x14ac:dyDescent="0.25">
      <c r="A86" t="s">
        <v>20</v>
      </c>
      <c r="B86">
        <v>96</v>
      </c>
      <c r="C86">
        <f t="shared" si="4"/>
        <v>2.6373230015737115E-4</v>
      </c>
      <c r="E86" t="s">
        <v>14</v>
      </c>
      <c r="F86">
        <v>35</v>
      </c>
      <c r="G86">
        <f t="shared" si="5"/>
        <v>3.5253987783806804E-4</v>
      </c>
    </row>
    <row r="87" spans="1:7" x14ac:dyDescent="0.25">
      <c r="A87" t="s">
        <v>20</v>
      </c>
      <c r="B87">
        <v>97</v>
      </c>
      <c r="C87">
        <f t="shared" si="4"/>
        <v>2.6385645811471752E-4</v>
      </c>
      <c r="E87" t="s">
        <v>14</v>
      </c>
      <c r="F87">
        <v>35</v>
      </c>
      <c r="G87">
        <f t="shared" si="5"/>
        <v>3.5253987783806804E-4</v>
      </c>
    </row>
    <row r="88" spans="1:7" x14ac:dyDescent="0.25">
      <c r="A88" t="s">
        <v>20</v>
      </c>
      <c r="B88">
        <v>98</v>
      </c>
      <c r="C88">
        <f t="shared" si="4"/>
        <v>2.6398050988152462E-4</v>
      </c>
      <c r="E88" t="s">
        <v>14</v>
      </c>
      <c r="F88">
        <v>36</v>
      </c>
      <c r="G88">
        <f t="shared" si="5"/>
        <v>3.5275038221652024E-4</v>
      </c>
    </row>
    <row r="89" spans="1:7" x14ac:dyDescent="0.25">
      <c r="A89" t="s">
        <v>20</v>
      </c>
      <c r="B89">
        <v>98</v>
      </c>
      <c r="C89">
        <f t="shared" si="4"/>
        <v>2.6398050988152462E-4</v>
      </c>
      <c r="E89" t="s">
        <v>14</v>
      </c>
      <c r="F89">
        <v>37</v>
      </c>
      <c r="G89">
        <f t="shared" si="5"/>
        <v>3.5296062929129565E-4</v>
      </c>
    </row>
    <row r="90" spans="1:7" x14ac:dyDescent="0.25">
      <c r="A90" t="s">
        <v>20</v>
      </c>
      <c r="B90">
        <v>100</v>
      </c>
      <c r="C90">
        <f t="shared" si="4"/>
        <v>2.642282940248234E-4</v>
      </c>
      <c r="E90" t="s">
        <v>14</v>
      </c>
      <c r="F90">
        <v>37</v>
      </c>
      <c r="G90">
        <f t="shared" si="5"/>
        <v>3.5296062929129565E-4</v>
      </c>
    </row>
    <row r="91" spans="1:7" x14ac:dyDescent="0.25">
      <c r="A91" t="s">
        <v>20</v>
      </c>
      <c r="B91">
        <v>100</v>
      </c>
      <c r="C91">
        <f t="shared" si="4"/>
        <v>2.642282940248234E-4</v>
      </c>
      <c r="E91" t="s">
        <v>14</v>
      </c>
      <c r="F91">
        <v>37</v>
      </c>
      <c r="G91">
        <f t="shared" si="5"/>
        <v>3.5296062929129565E-4</v>
      </c>
    </row>
    <row r="92" spans="1:7" x14ac:dyDescent="0.25">
      <c r="A92" t="s">
        <v>20</v>
      </c>
      <c r="B92">
        <v>101</v>
      </c>
      <c r="C92">
        <f t="shared" si="4"/>
        <v>2.643520259922243E-4</v>
      </c>
      <c r="E92" t="s">
        <v>14</v>
      </c>
      <c r="F92">
        <v>38</v>
      </c>
      <c r="G92">
        <f t="shared" si="5"/>
        <v>3.5317061845262194E-4</v>
      </c>
    </row>
    <row r="93" spans="1:7" x14ac:dyDescent="0.25">
      <c r="A93" t="s">
        <v>20</v>
      </c>
      <c r="B93">
        <v>101</v>
      </c>
      <c r="C93">
        <f t="shared" si="4"/>
        <v>2.643520259922243E-4</v>
      </c>
      <c r="E93" t="s">
        <v>14</v>
      </c>
      <c r="F93">
        <v>38</v>
      </c>
      <c r="G93">
        <f t="shared" si="5"/>
        <v>3.5317061845262194E-4</v>
      </c>
    </row>
    <row r="94" spans="1:7" x14ac:dyDescent="0.25">
      <c r="A94" t="s">
        <v>20</v>
      </c>
      <c r="B94">
        <v>102</v>
      </c>
      <c r="C94">
        <f t="shared" si="4"/>
        <v>2.6447565095090534E-4</v>
      </c>
      <c r="E94" t="s">
        <v>14</v>
      </c>
      <c r="F94">
        <v>38</v>
      </c>
      <c r="G94">
        <f t="shared" si="5"/>
        <v>3.5317061845262194E-4</v>
      </c>
    </row>
    <row r="95" spans="1:7" x14ac:dyDescent="0.25">
      <c r="A95" t="s">
        <v>20</v>
      </c>
      <c r="B95">
        <v>102</v>
      </c>
      <c r="C95">
        <f t="shared" si="4"/>
        <v>2.6447565095090534E-4</v>
      </c>
      <c r="E95" t="s">
        <v>14</v>
      </c>
      <c r="F95">
        <v>39</v>
      </c>
      <c r="G95">
        <f t="shared" si="5"/>
        <v>3.5338034909120346E-4</v>
      </c>
    </row>
    <row r="96" spans="1:7" x14ac:dyDescent="0.25">
      <c r="A96" t="s">
        <v>20</v>
      </c>
      <c r="B96">
        <v>103</v>
      </c>
      <c r="C96">
        <f t="shared" si="4"/>
        <v>2.6459916869658163E-4</v>
      </c>
      <c r="E96" t="s">
        <v>14</v>
      </c>
      <c r="F96">
        <v>40</v>
      </c>
      <c r="G96">
        <f t="shared" si="5"/>
        <v>3.5358982059822437E-4</v>
      </c>
    </row>
    <row r="97" spans="1:7" x14ac:dyDescent="0.25">
      <c r="A97" t="s">
        <v>20</v>
      </c>
      <c r="B97">
        <v>103</v>
      </c>
      <c r="C97">
        <f t="shared" si="4"/>
        <v>2.6459916869658163E-4</v>
      </c>
      <c r="E97" t="s">
        <v>14</v>
      </c>
      <c r="F97">
        <v>40</v>
      </c>
      <c r="G97">
        <f t="shared" si="5"/>
        <v>3.5358982059822437E-4</v>
      </c>
    </row>
    <row r="98" spans="1:7" x14ac:dyDescent="0.25">
      <c r="A98" t="s">
        <v>20</v>
      </c>
      <c r="B98">
        <v>105</v>
      </c>
      <c r="C98">
        <f t="shared" si="4"/>
        <v>2.648458817323063E-4</v>
      </c>
      <c r="E98" t="s">
        <v>14</v>
      </c>
      <c r="F98">
        <v>40</v>
      </c>
      <c r="G98">
        <f t="shared" si="5"/>
        <v>3.5358982059822437E-4</v>
      </c>
    </row>
    <row r="99" spans="1:7" x14ac:dyDescent="0.25">
      <c r="A99" t="s">
        <v>20</v>
      </c>
      <c r="B99">
        <v>106</v>
      </c>
      <c r="C99">
        <f t="shared" si="4"/>
        <v>2.6496907661431297E-4</v>
      </c>
      <c r="E99" t="s">
        <v>14</v>
      </c>
      <c r="F99">
        <v>41</v>
      </c>
      <c r="G99">
        <f t="shared" si="5"/>
        <v>3.5379903236535119E-4</v>
      </c>
    </row>
    <row r="100" spans="1:7" x14ac:dyDescent="0.25">
      <c r="A100" t="s">
        <v>20</v>
      </c>
      <c r="B100">
        <v>106</v>
      </c>
      <c r="C100">
        <f t="shared" si="4"/>
        <v>2.6496907661431297E-4</v>
      </c>
      <c r="E100" t="s">
        <v>14</v>
      </c>
      <c r="F100">
        <v>41</v>
      </c>
      <c r="G100">
        <f t="shared" si="5"/>
        <v>3.5379903236535119E-4</v>
      </c>
    </row>
    <row r="101" spans="1:7" x14ac:dyDescent="0.25">
      <c r="A101" t="s">
        <v>20</v>
      </c>
      <c r="B101">
        <v>107</v>
      </c>
      <c r="C101">
        <f t="shared" si="4"/>
        <v>2.6509216346723218E-4</v>
      </c>
      <c r="E101" t="s">
        <v>14</v>
      </c>
      <c r="F101">
        <v>42</v>
      </c>
      <c r="G101">
        <f t="shared" si="5"/>
        <v>3.5400798378473612E-4</v>
      </c>
    </row>
    <row r="102" spans="1:7" x14ac:dyDescent="0.25">
      <c r="A102" t="s">
        <v>20</v>
      </c>
      <c r="B102">
        <v>107</v>
      </c>
      <c r="C102">
        <f t="shared" si="4"/>
        <v>2.6509216346723218E-4</v>
      </c>
      <c r="E102" t="s">
        <v>14</v>
      </c>
      <c r="F102">
        <v>44</v>
      </c>
      <c r="G102">
        <f t="shared" si="5"/>
        <v>3.5442510315133405E-4</v>
      </c>
    </row>
    <row r="103" spans="1:7" x14ac:dyDescent="0.25">
      <c r="A103" t="s">
        <v>20</v>
      </c>
      <c r="B103">
        <v>107</v>
      </c>
      <c r="C103">
        <f t="shared" si="4"/>
        <v>2.6509216346723218E-4</v>
      </c>
      <c r="E103" t="s">
        <v>14</v>
      </c>
      <c r="F103">
        <v>44</v>
      </c>
      <c r="G103">
        <f t="shared" si="5"/>
        <v>3.5442510315133405E-4</v>
      </c>
    </row>
    <row r="104" spans="1:7" x14ac:dyDescent="0.25">
      <c r="A104" t="s">
        <v>20</v>
      </c>
      <c r="B104">
        <v>107</v>
      </c>
      <c r="C104">
        <f t="shared" si="4"/>
        <v>2.6509216346723218E-4</v>
      </c>
      <c r="E104" t="s">
        <v>14</v>
      </c>
      <c r="F104">
        <v>45</v>
      </c>
      <c r="G104">
        <f t="shared" si="5"/>
        <v>3.5463326988530522E-4</v>
      </c>
    </row>
    <row r="105" spans="1:7" x14ac:dyDescent="0.25">
      <c r="A105" t="s">
        <v>20</v>
      </c>
      <c r="B105">
        <v>107</v>
      </c>
      <c r="C105">
        <f t="shared" si="4"/>
        <v>2.6509216346723218E-4</v>
      </c>
      <c r="E105" t="s">
        <v>14</v>
      </c>
      <c r="F105">
        <v>46</v>
      </c>
      <c r="G105">
        <f t="shared" si="5"/>
        <v>3.5484117384505673E-4</v>
      </c>
    </row>
    <row r="106" spans="1:7" x14ac:dyDescent="0.25">
      <c r="A106" t="s">
        <v>20</v>
      </c>
      <c r="B106">
        <v>110</v>
      </c>
      <c r="C106">
        <f t="shared" si="4"/>
        <v>2.6546077381447134E-4</v>
      </c>
      <c r="E106" t="s">
        <v>14</v>
      </c>
      <c r="F106">
        <v>47</v>
      </c>
      <c r="G106">
        <f t="shared" si="5"/>
        <v>3.5504881442521217E-4</v>
      </c>
    </row>
    <row r="107" spans="1:7" x14ac:dyDescent="0.25">
      <c r="A107" t="s">
        <v>20</v>
      </c>
      <c r="B107">
        <v>110</v>
      </c>
      <c r="C107">
        <f t="shared" si="4"/>
        <v>2.6546077381447134E-4</v>
      </c>
      <c r="E107" t="s">
        <v>14</v>
      </c>
      <c r="F107">
        <v>48</v>
      </c>
      <c r="G107">
        <f t="shared" si="5"/>
        <v>3.5525619102089824E-4</v>
      </c>
    </row>
    <row r="108" spans="1:7" x14ac:dyDescent="0.25">
      <c r="A108" t="s">
        <v>20</v>
      </c>
      <c r="B108">
        <v>110</v>
      </c>
      <c r="C108">
        <f t="shared" si="4"/>
        <v>2.6546077381447134E-4</v>
      </c>
      <c r="E108" t="s">
        <v>14</v>
      </c>
      <c r="F108">
        <v>49</v>
      </c>
      <c r="G108">
        <f t="shared" si="5"/>
        <v>3.5546330302774741E-4</v>
      </c>
    </row>
    <row r="109" spans="1:7" x14ac:dyDescent="0.25">
      <c r="A109" t="s">
        <v>20</v>
      </c>
      <c r="B109">
        <v>110</v>
      </c>
      <c r="C109">
        <f t="shared" si="4"/>
        <v>2.6546077381447134E-4</v>
      </c>
      <c r="E109" t="s">
        <v>14</v>
      </c>
      <c r="F109">
        <v>49</v>
      </c>
      <c r="G109">
        <f t="shared" si="5"/>
        <v>3.5546330302774741E-4</v>
      </c>
    </row>
    <row r="110" spans="1:7" x14ac:dyDescent="0.25">
      <c r="A110" t="s">
        <v>20</v>
      </c>
      <c r="B110">
        <v>111</v>
      </c>
      <c r="C110">
        <f t="shared" si="4"/>
        <v>2.6558342651458868E-4</v>
      </c>
      <c r="E110" t="s">
        <v>14</v>
      </c>
      <c r="F110">
        <v>52</v>
      </c>
      <c r="G110">
        <f t="shared" si="5"/>
        <v>3.5608304547925137E-4</v>
      </c>
    </row>
    <row r="111" spans="1:7" x14ac:dyDescent="0.25">
      <c r="A111" t="s">
        <v>20</v>
      </c>
      <c r="B111">
        <v>112</v>
      </c>
      <c r="C111">
        <f t="shared" si="4"/>
        <v>2.6570597016793652E-4</v>
      </c>
      <c r="E111" t="s">
        <v>14</v>
      </c>
      <c r="F111">
        <v>53</v>
      </c>
      <c r="G111">
        <f t="shared" si="5"/>
        <v>3.5628909309730122E-4</v>
      </c>
    </row>
    <row r="112" spans="1:7" x14ac:dyDescent="0.25">
      <c r="A112" t="s">
        <v>20</v>
      </c>
      <c r="B112">
        <v>112</v>
      </c>
      <c r="C112">
        <f t="shared" si="4"/>
        <v>2.6570597016793652E-4</v>
      </c>
      <c r="E112" t="s">
        <v>14</v>
      </c>
      <c r="F112">
        <v>54</v>
      </c>
      <c r="G112">
        <f t="shared" si="5"/>
        <v>3.5649487311236914E-4</v>
      </c>
    </row>
    <row r="113" spans="1:7" x14ac:dyDescent="0.25">
      <c r="A113" t="s">
        <v>20</v>
      </c>
      <c r="B113">
        <v>112</v>
      </c>
      <c r="C113">
        <f t="shared" si="4"/>
        <v>2.6570597016793652E-4</v>
      </c>
      <c r="E113" t="s">
        <v>14</v>
      </c>
      <c r="F113">
        <v>55</v>
      </c>
      <c r="G113">
        <f t="shared" si="5"/>
        <v>3.5670038492318496E-4</v>
      </c>
    </row>
    <row r="114" spans="1:7" x14ac:dyDescent="0.25">
      <c r="A114" t="s">
        <v>20</v>
      </c>
      <c r="B114">
        <v>113</v>
      </c>
      <c r="C114">
        <f t="shared" si="4"/>
        <v>2.658284045713067E-4</v>
      </c>
      <c r="E114" t="s">
        <v>14</v>
      </c>
      <c r="F114">
        <v>55</v>
      </c>
      <c r="G114">
        <f t="shared" si="5"/>
        <v>3.5670038492318496E-4</v>
      </c>
    </row>
    <row r="115" spans="1:7" x14ac:dyDescent="0.25">
      <c r="A115" t="s">
        <v>20</v>
      </c>
      <c r="B115">
        <v>113</v>
      </c>
      <c r="C115">
        <f t="shared" si="4"/>
        <v>2.658284045713067E-4</v>
      </c>
      <c r="E115" t="s">
        <v>14</v>
      </c>
      <c r="F115">
        <v>56</v>
      </c>
      <c r="G115">
        <f t="shared" si="5"/>
        <v>3.5690562792900472E-4</v>
      </c>
    </row>
    <row r="116" spans="1:7" x14ac:dyDescent="0.25">
      <c r="A116" t="s">
        <v>20</v>
      </c>
      <c r="B116">
        <v>114</v>
      </c>
      <c r="C116">
        <f t="shared" si="4"/>
        <v>2.6595072952160191E-4</v>
      </c>
      <c r="E116" t="s">
        <v>14</v>
      </c>
      <c r="F116">
        <v>56</v>
      </c>
      <c r="G116">
        <f t="shared" si="5"/>
        <v>3.5690562792900472E-4</v>
      </c>
    </row>
    <row r="117" spans="1:7" x14ac:dyDescent="0.25">
      <c r="A117" t="s">
        <v>20</v>
      </c>
      <c r="B117">
        <v>114</v>
      </c>
      <c r="C117">
        <f t="shared" si="4"/>
        <v>2.6595072952160191E-4</v>
      </c>
      <c r="E117" t="s">
        <v>14</v>
      </c>
      <c r="F117">
        <v>57</v>
      </c>
      <c r="G117">
        <f t="shared" si="5"/>
        <v>3.5711060152961388E-4</v>
      </c>
    </row>
    <row r="118" spans="1:7" x14ac:dyDescent="0.25">
      <c r="A118" t="s">
        <v>20</v>
      </c>
      <c r="B118">
        <v>114</v>
      </c>
      <c r="C118">
        <f t="shared" si="4"/>
        <v>2.6595072952160191E-4</v>
      </c>
      <c r="E118" t="s">
        <v>14</v>
      </c>
      <c r="F118">
        <v>57</v>
      </c>
      <c r="G118">
        <f t="shared" si="5"/>
        <v>3.5711060152961388E-4</v>
      </c>
    </row>
    <row r="119" spans="1:7" x14ac:dyDescent="0.25">
      <c r="A119" t="s">
        <v>20</v>
      </c>
      <c r="B119">
        <v>115</v>
      </c>
      <c r="C119">
        <f t="shared" si="4"/>
        <v>2.6607294481583615E-4</v>
      </c>
      <c r="E119" t="s">
        <v>14</v>
      </c>
      <c r="F119">
        <v>58</v>
      </c>
      <c r="G119">
        <f t="shared" si="5"/>
        <v>3.5731530512533009E-4</v>
      </c>
    </row>
    <row r="120" spans="1:7" x14ac:dyDescent="0.25">
      <c r="A120" t="s">
        <v>20</v>
      </c>
      <c r="B120">
        <v>116</v>
      </c>
      <c r="C120">
        <f t="shared" si="4"/>
        <v>2.6619505025113533E-4</v>
      </c>
      <c r="E120" t="s">
        <v>14</v>
      </c>
      <c r="F120">
        <v>60</v>
      </c>
      <c r="G120">
        <f t="shared" si="5"/>
        <v>3.5772389990603289E-4</v>
      </c>
    </row>
    <row r="121" spans="1:7" x14ac:dyDescent="0.25">
      <c r="A121" t="s">
        <v>20</v>
      </c>
      <c r="B121">
        <v>116</v>
      </c>
      <c r="C121">
        <f t="shared" si="4"/>
        <v>2.6619505025113533E-4</v>
      </c>
      <c r="E121" t="s">
        <v>14</v>
      </c>
      <c r="F121">
        <v>62</v>
      </c>
      <c r="G121">
        <f t="shared" si="5"/>
        <v>3.581314074844092E-4</v>
      </c>
    </row>
    <row r="122" spans="1:7" x14ac:dyDescent="0.25">
      <c r="A122" t="s">
        <v>20</v>
      </c>
      <c r="B122">
        <v>117</v>
      </c>
      <c r="C122">
        <f t="shared" si="4"/>
        <v>2.6631704562473778E-4</v>
      </c>
      <c r="E122" t="s">
        <v>14</v>
      </c>
      <c r="F122">
        <v>62</v>
      </c>
      <c r="G122">
        <f t="shared" si="5"/>
        <v>3.581314074844092E-4</v>
      </c>
    </row>
    <row r="123" spans="1:7" x14ac:dyDescent="0.25">
      <c r="A123" t="s">
        <v>20</v>
      </c>
      <c r="B123">
        <v>117</v>
      </c>
      <c r="C123">
        <f t="shared" si="4"/>
        <v>2.6631704562473778E-4</v>
      </c>
      <c r="E123" t="s">
        <v>14</v>
      </c>
      <c r="F123">
        <v>63</v>
      </c>
      <c r="G123">
        <f t="shared" si="5"/>
        <v>3.5833475207925659E-4</v>
      </c>
    </row>
    <row r="124" spans="1:7" x14ac:dyDescent="0.25">
      <c r="A124" t="s">
        <v>20</v>
      </c>
      <c r="B124">
        <v>119</v>
      </c>
      <c r="C124">
        <f t="shared" si="4"/>
        <v>2.6656070537637113E-4</v>
      </c>
      <c r="E124" t="s">
        <v>14</v>
      </c>
      <c r="F124">
        <v>63</v>
      </c>
      <c r="G124">
        <f t="shared" si="5"/>
        <v>3.5833475207925659E-4</v>
      </c>
    </row>
    <row r="125" spans="1:7" x14ac:dyDescent="0.25">
      <c r="A125" t="s">
        <v>20</v>
      </c>
      <c r="B125">
        <v>121</v>
      </c>
      <c r="C125">
        <f t="shared" si="4"/>
        <v>2.6680392245091267E-4</v>
      </c>
      <c r="E125" t="s">
        <v>14</v>
      </c>
      <c r="F125">
        <v>64</v>
      </c>
      <c r="G125">
        <f t="shared" si="5"/>
        <v>3.5853782308245628E-4</v>
      </c>
    </row>
    <row r="126" spans="1:7" x14ac:dyDescent="0.25">
      <c r="A126" t="s">
        <v>20</v>
      </c>
      <c r="B126">
        <v>121</v>
      </c>
      <c r="C126">
        <f t="shared" si="4"/>
        <v>2.6680392245091267E-4</v>
      </c>
      <c r="E126" t="s">
        <v>14</v>
      </c>
      <c r="F126">
        <v>64</v>
      </c>
      <c r="G126">
        <f t="shared" si="5"/>
        <v>3.5853782308245628E-4</v>
      </c>
    </row>
    <row r="127" spans="1:7" x14ac:dyDescent="0.25">
      <c r="A127" t="s">
        <v>20</v>
      </c>
      <c r="B127">
        <v>121</v>
      </c>
      <c r="C127">
        <f t="shared" si="4"/>
        <v>2.6680392245091267E-4</v>
      </c>
      <c r="E127" t="s">
        <v>14</v>
      </c>
      <c r="F127">
        <v>64</v>
      </c>
      <c r="G127">
        <f t="shared" si="5"/>
        <v>3.5853782308245628E-4</v>
      </c>
    </row>
    <row r="128" spans="1:7" x14ac:dyDescent="0.25">
      <c r="A128" t="s">
        <v>20</v>
      </c>
      <c r="B128">
        <v>122</v>
      </c>
      <c r="C128">
        <f t="shared" si="4"/>
        <v>2.6692536447858023E-4</v>
      </c>
      <c r="E128" t="s">
        <v>14</v>
      </c>
      <c r="F128">
        <v>64</v>
      </c>
      <c r="G128">
        <f t="shared" si="5"/>
        <v>3.5853782308245628E-4</v>
      </c>
    </row>
    <row r="129" spans="1:7" x14ac:dyDescent="0.25">
      <c r="A129" t="s">
        <v>20</v>
      </c>
      <c r="B129">
        <v>122</v>
      </c>
      <c r="C129">
        <f t="shared" si="4"/>
        <v>2.6692536447858023E-4</v>
      </c>
      <c r="E129" t="s">
        <v>14</v>
      </c>
      <c r="F129">
        <v>65</v>
      </c>
      <c r="G129">
        <f t="shared" si="5"/>
        <v>3.5874061989813274E-4</v>
      </c>
    </row>
    <row r="130" spans="1:7" x14ac:dyDescent="0.25">
      <c r="A130" t="s">
        <v>20</v>
      </c>
      <c r="B130">
        <v>122</v>
      </c>
      <c r="C130">
        <f t="shared" si="4"/>
        <v>2.6692536447858023E-4</v>
      </c>
      <c r="E130" t="s">
        <v>14</v>
      </c>
      <c r="F130">
        <v>65</v>
      </c>
      <c r="G130">
        <f t="shared" si="5"/>
        <v>3.5874061989813274E-4</v>
      </c>
    </row>
    <row r="131" spans="1:7" x14ac:dyDescent="0.25">
      <c r="A131" t="s">
        <v>20</v>
      </c>
      <c r="B131">
        <v>122</v>
      </c>
      <c r="C131">
        <f t="shared" ref="C131:C194" si="6">_xlfn.NORM.DIST(B131,$J$2,$J$7,FALSE)</f>
        <v>2.6692536447858023E-4</v>
      </c>
      <c r="E131" t="s">
        <v>14</v>
      </c>
      <c r="F131">
        <v>67</v>
      </c>
      <c r="G131">
        <f t="shared" ref="G131:G194" si="7">_xlfn.NORM.DIST(F131,$M$2,$M$7,FALSE)</f>
        <v>3.5914538858619442E-4</v>
      </c>
    </row>
    <row r="132" spans="1:7" x14ac:dyDescent="0.25">
      <c r="A132" t="s">
        <v>20</v>
      </c>
      <c r="B132">
        <v>123</v>
      </c>
      <c r="C132">
        <f t="shared" si="6"/>
        <v>2.6704669523037333E-4</v>
      </c>
      <c r="E132" t="s">
        <v>14</v>
      </c>
      <c r="F132">
        <v>67</v>
      </c>
      <c r="G132">
        <f t="shared" si="7"/>
        <v>3.5914538858619442E-4</v>
      </c>
    </row>
    <row r="133" spans="1:7" x14ac:dyDescent="0.25">
      <c r="A133" t="s">
        <v>20</v>
      </c>
      <c r="B133">
        <v>123</v>
      </c>
      <c r="C133">
        <f t="shared" si="6"/>
        <v>2.6704669523037333E-4</v>
      </c>
      <c r="E133" t="s">
        <v>14</v>
      </c>
      <c r="F133">
        <v>67</v>
      </c>
      <c r="G133">
        <f t="shared" si="7"/>
        <v>3.5914538858619442E-4</v>
      </c>
    </row>
    <row r="134" spans="1:7" x14ac:dyDescent="0.25">
      <c r="A134" t="s">
        <v>20</v>
      </c>
      <c r="B134">
        <v>123</v>
      </c>
      <c r="C134">
        <f t="shared" si="6"/>
        <v>2.6704669523037333E-4</v>
      </c>
      <c r="E134" t="s">
        <v>14</v>
      </c>
      <c r="F134">
        <v>67</v>
      </c>
      <c r="G134">
        <f t="shared" si="7"/>
        <v>3.5914538858619442E-4</v>
      </c>
    </row>
    <row r="135" spans="1:7" x14ac:dyDescent="0.25">
      <c r="A135" t="s">
        <v>20</v>
      </c>
      <c r="B135">
        <v>125</v>
      </c>
      <c r="C135">
        <f t="shared" si="6"/>
        <v>2.6728902209861648E-4</v>
      </c>
      <c r="E135" t="s">
        <v>14</v>
      </c>
      <c r="F135">
        <v>67</v>
      </c>
      <c r="G135">
        <f t="shared" si="7"/>
        <v>3.5914538858619442E-4</v>
      </c>
    </row>
    <row r="136" spans="1:7" x14ac:dyDescent="0.25">
      <c r="A136" t="s">
        <v>20</v>
      </c>
      <c r="B136">
        <v>126</v>
      </c>
      <c r="C136">
        <f t="shared" si="6"/>
        <v>2.6741001781149982E-4</v>
      </c>
      <c r="E136" t="s">
        <v>14</v>
      </c>
      <c r="F136">
        <v>67</v>
      </c>
      <c r="G136">
        <f t="shared" si="7"/>
        <v>3.5914538858619442E-4</v>
      </c>
    </row>
    <row r="137" spans="1:7" x14ac:dyDescent="0.25">
      <c r="A137" t="s">
        <v>20</v>
      </c>
      <c r="B137">
        <v>126</v>
      </c>
      <c r="C137">
        <f t="shared" si="6"/>
        <v>2.6741001781149982E-4</v>
      </c>
      <c r="E137" t="s">
        <v>14</v>
      </c>
      <c r="F137">
        <v>67</v>
      </c>
      <c r="G137">
        <f t="shared" si="7"/>
        <v>3.5914538858619442E-4</v>
      </c>
    </row>
    <row r="138" spans="1:7" x14ac:dyDescent="0.25">
      <c r="A138" t="s">
        <v>20</v>
      </c>
      <c r="B138">
        <v>126</v>
      </c>
      <c r="C138">
        <f t="shared" si="6"/>
        <v>2.6741001781149982E-4</v>
      </c>
      <c r="E138" t="s">
        <v>14</v>
      </c>
      <c r="F138">
        <v>70</v>
      </c>
      <c r="G138">
        <f t="shared" si="7"/>
        <v>3.5975047034706966E-4</v>
      </c>
    </row>
    <row r="139" spans="1:7" x14ac:dyDescent="0.25">
      <c r="A139" t="s">
        <v>20</v>
      </c>
      <c r="B139">
        <v>126</v>
      </c>
      <c r="C139">
        <f t="shared" si="6"/>
        <v>2.6741001781149982E-4</v>
      </c>
      <c r="E139" t="s">
        <v>14</v>
      </c>
      <c r="F139">
        <v>71</v>
      </c>
      <c r="G139">
        <f t="shared" si="7"/>
        <v>3.5995160955553014E-4</v>
      </c>
    </row>
    <row r="140" spans="1:7" x14ac:dyDescent="0.25">
      <c r="A140" t="s">
        <v>20</v>
      </c>
      <c r="B140">
        <v>126</v>
      </c>
      <c r="C140">
        <f t="shared" si="6"/>
        <v>2.6741001781149982E-4</v>
      </c>
      <c r="E140" t="s">
        <v>14</v>
      </c>
      <c r="F140">
        <v>73</v>
      </c>
      <c r="G140">
        <f t="shared" si="7"/>
        <v>3.6035305235229041E-4</v>
      </c>
    </row>
    <row r="141" spans="1:7" x14ac:dyDescent="0.25">
      <c r="A141" t="s">
        <v>20</v>
      </c>
      <c r="B141">
        <v>127</v>
      </c>
      <c r="C141">
        <f t="shared" si="6"/>
        <v>2.675309014413759E-4</v>
      </c>
      <c r="E141" t="s">
        <v>14</v>
      </c>
      <c r="F141">
        <v>73</v>
      </c>
      <c r="G141">
        <f t="shared" si="7"/>
        <v>3.6035305235229041E-4</v>
      </c>
    </row>
    <row r="142" spans="1:7" x14ac:dyDescent="0.25">
      <c r="A142" t="s">
        <v>20</v>
      </c>
      <c r="B142">
        <v>127</v>
      </c>
      <c r="C142">
        <f t="shared" si="6"/>
        <v>2.675309014413759E-4</v>
      </c>
      <c r="E142" t="s">
        <v>14</v>
      </c>
      <c r="F142">
        <v>75</v>
      </c>
      <c r="G142">
        <f t="shared" si="7"/>
        <v>3.6075337704939378E-4</v>
      </c>
    </row>
    <row r="143" spans="1:7" x14ac:dyDescent="0.25">
      <c r="A143" t="s">
        <v>20</v>
      </c>
      <c r="B143">
        <v>128</v>
      </c>
      <c r="C143">
        <f t="shared" si="6"/>
        <v>2.676516727867568E-4</v>
      </c>
      <c r="E143" t="s">
        <v>14</v>
      </c>
      <c r="F143">
        <v>75</v>
      </c>
      <c r="G143">
        <f t="shared" si="7"/>
        <v>3.6075337704939378E-4</v>
      </c>
    </row>
    <row r="144" spans="1:7" x14ac:dyDescent="0.25">
      <c r="A144" t="s">
        <v>20</v>
      </c>
      <c r="B144">
        <v>128</v>
      </c>
      <c r="C144">
        <f t="shared" si="6"/>
        <v>2.676516727867568E-4</v>
      </c>
      <c r="E144" t="s">
        <v>14</v>
      </c>
      <c r="F144">
        <v>75</v>
      </c>
      <c r="G144">
        <f t="shared" si="7"/>
        <v>3.6075337704939378E-4</v>
      </c>
    </row>
    <row r="145" spans="1:7" x14ac:dyDescent="0.25">
      <c r="A145" t="s">
        <v>20</v>
      </c>
      <c r="B145">
        <v>129</v>
      </c>
      <c r="C145">
        <f t="shared" si="6"/>
        <v>2.6777233164627337E-4</v>
      </c>
      <c r="E145" t="s">
        <v>14</v>
      </c>
      <c r="F145">
        <v>75</v>
      </c>
      <c r="G145">
        <f t="shared" si="7"/>
        <v>3.6075337704939378E-4</v>
      </c>
    </row>
    <row r="146" spans="1:7" x14ac:dyDescent="0.25">
      <c r="A146" t="s">
        <v>20</v>
      </c>
      <c r="B146">
        <v>129</v>
      </c>
      <c r="C146">
        <f t="shared" si="6"/>
        <v>2.6777233164627337E-4</v>
      </c>
      <c r="E146" t="s">
        <v>14</v>
      </c>
      <c r="F146">
        <v>76</v>
      </c>
      <c r="G146">
        <f t="shared" si="7"/>
        <v>3.6095311863546371E-4</v>
      </c>
    </row>
    <row r="147" spans="1:7" x14ac:dyDescent="0.25">
      <c r="A147" t="s">
        <v>20</v>
      </c>
      <c r="B147">
        <v>130</v>
      </c>
      <c r="C147">
        <f t="shared" si="6"/>
        <v>2.6789287781867624E-4</v>
      </c>
      <c r="E147" t="s">
        <v>14</v>
      </c>
      <c r="F147">
        <v>77</v>
      </c>
      <c r="G147">
        <f t="shared" si="7"/>
        <v>3.6115257892765793E-4</v>
      </c>
    </row>
    <row r="148" spans="1:7" x14ac:dyDescent="0.25">
      <c r="A148" t="s">
        <v>20</v>
      </c>
      <c r="B148">
        <v>130</v>
      </c>
      <c r="C148">
        <f t="shared" si="6"/>
        <v>2.6789287781867624E-4</v>
      </c>
      <c r="E148" t="s">
        <v>14</v>
      </c>
      <c r="F148">
        <v>77</v>
      </c>
      <c r="G148">
        <f t="shared" si="7"/>
        <v>3.6115257892765793E-4</v>
      </c>
    </row>
    <row r="149" spans="1:7" x14ac:dyDescent="0.25">
      <c r="A149" t="s">
        <v>20</v>
      </c>
      <c r="B149">
        <v>131</v>
      </c>
      <c r="C149">
        <f t="shared" si="6"/>
        <v>2.6801331110283636E-4</v>
      </c>
      <c r="E149" t="s">
        <v>14</v>
      </c>
      <c r="F149">
        <v>77</v>
      </c>
      <c r="G149">
        <f t="shared" si="7"/>
        <v>3.6115257892765793E-4</v>
      </c>
    </row>
    <row r="150" spans="1:7" x14ac:dyDescent="0.25">
      <c r="A150" t="s">
        <v>20</v>
      </c>
      <c r="B150">
        <v>131</v>
      </c>
      <c r="C150">
        <f t="shared" si="6"/>
        <v>2.6801331110283636E-4</v>
      </c>
      <c r="E150" t="s">
        <v>14</v>
      </c>
      <c r="F150">
        <v>78</v>
      </c>
      <c r="G150">
        <f t="shared" si="7"/>
        <v>3.6135175733754764E-4</v>
      </c>
    </row>
    <row r="151" spans="1:7" x14ac:dyDescent="0.25">
      <c r="A151" t="s">
        <v>20</v>
      </c>
      <c r="B151">
        <v>131</v>
      </c>
      <c r="C151">
        <f t="shared" si="6"/>
        <v>2.6801331110283636E-4</v>
      </c>
      <c r="E151" t="s">
        <v>14</v>
      </c>
      <c r="F151">
        <v>78</v>
      </c>
      <c r="G151">
        <f t="shared" si="7"/>
        <v>3.6135175733754764E-4</v>
      </c>
    </row>
    <row r="152" spans="1:7" x14ac:dyDescent="0.25">
      <c r="A152" t="s">
        <v>20</v>
      </c>
      <c r="B152">
        <v>131</v>
      </c>
      <c r="C152">
        <f t="shared" si="6"/>
        <v>2.6801331110283636E-4</v>
      </c>
      <c r="E152" t="s">
        <v>14</v>
      </c>
      <c r="F152">
        <v>79</v>
      </c>
      <c r="G152">
        <f t="shared" si="7"/>
        <v>3.6155065327729677E-4</v>
      </c>
    </row>
    <row r="153" spans="1:7" x14ac:dyDescent="0.25">
      <c r="A153" t="s">
        <v>20</v>
      </c>
      <c r="B153">
        <v>131</v>
      </c>
      <c r="C153">
        <f t="shared" si="6"/>
        <v>2.6801331110283636E-4</v>
      </c>
      <c r="E153" t="s">
        <v>14</v>
      </c>
      <c r="F153">
        <v>80</v>
      </c>
      <c r="G153">
        <f t="shared" si="7"/>
        <v>3.6174926615966546E-4</v>
      </c>
    </row>
    <row r="154" spans="1:7" x14ac:dyDescent="0.25">
      <c r="A154" t="s">
        <v>20</v>
      </c>
      <c r="B154">
        <v>132</v>
      </c>
      <c r="C154">
        <f t="shared" si="6"/>
        <v>2.6813363129774535E-4</v>
      </c>
      <c r="E154" t="s">
        <v>14</v>
      </c>
      <c r="F154">
        <v>80</v>
      </c>
      <c r="G154">
        <f t="shared" si="7"/>
        <v>3.6174926615966546E-4</v>
      </c>
    </row>
    <row r="155" spans="1:7" x14ac:dyDescent="0.25">
      <c r="A155" t="s">
        <v>20</v>
      </c>
      <c r="B155">
        <v>132</v>
      </c>
      <c r="C155">
        <f t="shared" si="6"/>
        <v>2.6813363129774535E-4</v>
      </c>
      <c r="E155" t="s">
        <v>14</v>
      </c>
      <c r="F155">
        <v>82</v>
      </c>
      <c r="G155">
        <f t="shared" si="7"/>
        <v>3.6214564040629822E-4</v>
      </c>
    </row>
    <row r="156" spans="1:7" x14ac:dyDescent="0.25">
      <c r="A156" t="s">
        <v>20</v>
      </c>
      <c r="B156">
        <v>132</v>
      </c>
      <c r="C156">
        <f t="shared" si="6"/>
        <v>2.6813363129774535E-4</v>
      </c>
      <c r="E156" t="s">
        <v>14</v>
      </c>
      <c r="F156">
        <v>83</v>
      </c>
      <c r="G156">
        <f t="shared" si="7"/>
        <v>3.6234340059908764E-4</v>
      </c>
    </row>
    <row r="157" spans="1:7" x14ac:dyDescent="0.25">
      <c r="A157" t="s">
        <v>20</v>
      </c>
      <c r="B157">
        <v>133</v>
      </c>
      <c r="C157">
        <f t="shared" si="6"/>
        <v>2.6825383820251633E-4</v>
      </c>
      <c r="E157" t="s">
        <v>14</v>
      </c>
      <c r="F157">
        <v>83</v>
      </c>
      <c r="G157">
        <f t="shared" si="7"/>
        <v>3.6234340059908764E-4</v>
      </c>
    </row>
    <row r="158" spans="1:7" x14ac:dyDescent="0.25">
      <c r="A158" t="s">
        <v>20</v>
      </c>
      <c r="B158">
        <v>133</v>
      </c>
      <c r="C158">
        <f t="shared" si="6"/>
        <v>2.6825383820251633E-4</v>
      </c>
      <c r="E158" t="s">
        <v>14</v>
      </c>
      <c r="F158">
        <v>84</v>
      </c>
      <c r="G158">
        <f t="shared" si="7"/>
        <v>3.6254087539155315E-4</v>
      </c>
    </row>
    <row r="159" spans="1:7" x14ac:dyDescent="0.25">
      <c r="A159" t="s">
        <v>20</v>
      </c>
      <c r="B159">
        <v>133</v>
      </c>
      <c r="C159">
        <f t="shared" si="6"/>
        <v>2.6825383820251633E-4</v>
      </c>
      <c r="E159" t="s">
        <v>14</v>
      </c>
      <c r="F159">
        <v>86</v>
      </c>
      <c r="G159">
        <f t="shared" si="7"/>
        <v>3.6293496643925602E-4</v>
      </c>
    </row>
    <row r="160" spans="1:7" x14ac:dyDescent="0.25">
      <c r="A160" t="s">
        <v>20</v>
      </c>
      <c r="B160">
        <v>134</v>
      </c>
      <c r="C160">
        <f t="shared" si="6"/>
        <v>2.6837393161638405E-4</v>
      </c>
      <c r="E160" t="s">
        <v>14</v>
      </c>
      <c r="F160">
        <v>86</v>
      </c>
      <c r="G160">
        <f t="shared" si="7"/>
        <v>3.6293496643925602E-4</v>
      </c>
    </row>
    <row r="161" spans="1:7" x14ac:dyDescent="0.25">
      <c r="A161" t="s">
        <v>20</v>
      </c>
      <c r="B161">
        <v>134</v>
      </c>
      <c r="C161">
        <f t="shared" si="6"/>
        <v>2.6837393161638405E-4</v>
      </c>
      <c r="E161" t="s">
        <v>14</v>
      </c>
      <c r="F161">
        <v>86</v>
      </c>
      <c r="G161">
        <f t="shared" si="7"/>
        <v>3.6293496643925602E-4</v>
      </c>
    </row>
    <row r="162" spans="1:7" x14ac:dyDescent="0.25">
      <c r="A162" t="s">
        <v>20</v>
      </c>
      <c r="B162">
        <v>134</v>
      </c>
      <c r="C162">
        <f t="shared" si="6"/>
        <v>2.6837393161638405E-4</v>
      </c>
      <c r="E162" t="s">
        <v>14</v>
      </c>
      <c r="F162">
        <v>87</v>
      </c>
      <c r="G162">
        <f t="shared" si="7"/>
        <v>3.6313158152790096E-4</v>
      </c>
    </row>
    <row r="163" spans="1:7" x14ac:dyDescent="0.25">
      <c r="A163" t="s">
        <v>20</v>
      </c>
      <c r="B163">
        <v>135</v>
      </c>
      <c r="C163">
        <f t="shared" si="6"/>
        <v>2.6849391133870591E-4</v>
      </c>
      <c r="E163" t="s">
        <v>14</v>
      </c>
      <c r="F163">
        <v>88</v>
      </c>
      <c r="G163">
        <f t="shared" si="7"/>
        <v>3.6332790888304281E-4</v>
      </c>
    </row>
    <row r="164" spans="1:7" x14ac:dyDescent="0.25">
      <c r="A164" t="s">
        <v>20</v>
      </c>
      <c r="B164">
        <v>135</v>
      </c>
      <c r="C164">
        <f t="shared" si="6"/>
        <v>2.6849391133870591E-4</v>
      </c>
      <c r="E164" t="s">
        <v>14</v>
      </c>
      <c r="F164">
        <v>91</v>
      </c>
      <c r="G164">
        <f t="shared" si="7"/>
        <v>3.6391515873309945E-4</v>
      </c>
    </row>
    <row r="165" spans="1:7" x14ac:dyDescent="0.25">
      <c r="A165" t="s">
        <v>20</v>
      </c>
      <c r="B165">
        <v>135</v>
      </c>
      <c r="C165">
        <f t="shared" si="6"/>
        <v>2.6849391133870591E-4</v>
      </c>
      <c r="E165" t="s">
        <v>14</v>
      </c>
      <c r="F165">
        <v>92</v>
      </c>
      <c r="G165">
        <f t="shared" si="7"/>
        <v>3.641103293430131E-4</v>
      </c>
    </row>
    <row r="166" spans="1:7" x14ac:dyDescent="0.25">
      <c r="A166" t="s">
        <v>20</v>
      </c>
      <c r="B166">
        <v>136</v>
      </c>
      <c r="C166">
        <f t="shared" si="6"/>
        <v>2.6861377716896233E-4</v>
      </c>
      <c r="E166" t="s">
        <v>14</v>
      </c>
      <c r="F166">
        <v>92</v>
      </c>
      <c r="G166">
        <f t="shared" si="7"/>
        <v>3.641103293430131E-4</v>
      </c>
    </row>
    <row r="167" spans="1:7" x14ac:dyDescent="0.25">
      <c r="A167" t="s">
        <v>20</v>
      </c>
      <c r="B167">
        <v>137</v>
      </c>
      <c r="C167">
        <f t="shared" si="6"/>
        <v>2.6873352890675721E-4</v>
      </c>
      <c r="E167" t="s">
        <v>14</v>
      </c>
      <c r="F167">
        <v>92</v>
      </c>
      <c r="G167">
        <f t="shared" si="7"/>
        <v>3.641103293430131E-4</v>
      </c>
    </row>
    <row r="168" spans="1:7" x14ac:dyDescent="0.25">
      <c r="A168" t="s">
        <v>20</v>
      </c>
      <c r="B168">
        <v>137</v>
      </c>
      <c r="C168">
        <f t="shared" si="6"/>
        <v>2.6873352890675721E-4</v>
      </c>
      <c r="E168" t="s">
        <v>14</v>
      </c>
      <c r="F168">
        <v>94</v>
      </c>
      <c r="G168">
        <f t="shared" si="7"/>
        <v>3.644997980763446E-4</v>
      </c>
    </row>
    <row r="169" spans="1:7" x14ac:dyDescent="0.25">
      <c r="A169" t="s">
        <v>20</v>
      </c>
      <c r="B169">
        <v>138</v>
      </c>
      <c r="C169">
        <f t="shared" si="6"/>
        <v>2.688531663518186E-4</v>
      </c>
      <c r="E169" t="s">
        <v>14</v>
      </c>
      <c r="F169">
        <v>94</v>
      </c>
      <c r="G169">
        <f t="shared" si="7"/>
        <v>3.644997980763446E-4</v>
      </c>
    </row>
    <row r="170" spans="1:7" x14ac:dyDescent="0.25">
      <c r="A170" t="s">
        <v>20</v>
      </c>
      <c r="B170">
        <v>138</v>
      </c>
      <c r="C170">
        <f t="shared" si="6"/>
        <v>2.688531663518186E-4</v>
      </c>
      <c r="E170" t="s">
        <v>14</v>
      </c>
      <c r="F170">
        <v>100</v>
      </c>
      <c r="G170">
        <f t="shared" si="7"/>
        <v>3.6566118280631705E-4</v>
      </c>
    </row>
    <row r="171" spans="1:7" x14ac:dyDescent="0.25">
      <c r="A171" t="s">
        <v>20</v>
      </c>
      <c r="B171">
        <v>138</v>
      </c>
      <c r="C171">
        <f t="shared" si="6"/>
        <v>2.688531663518186E-4</v>
      </c>
      <c r="E171" t="s">
        <v>14</v>
      </c>
      <c r="F171">
        <v>101</v>
      </c>
      <c r="G171">
        <f t="shared" si="7"/>
        <v>3.6585371691709922E-4</v>
      </c>
    </row>
    <row r="172" spans="1:7" x14ac:dyDescent="0.25">
      <c r="A172" t="s">
        <v>20</v>
      </c>
      <c r="B172">
        <v>139</v>
      </c>
      <c r="C172">
        <f t="shared" si="6"/>
        <v>2.6897268930399921E-4</v>
      </c>
      <c r="E172" t="s">
        <v>14</v>
      </c>
      <c r="F172">
        <v>102</v>
      </c>
      <c r="G172">
        <f t="shared" si="7"/>
        <v>3.6604595520778934E-4</v>
      </c>
    </row>
    <row r="173" spans="1:7" x14ac:dyDescent="0.25">
      <c r="A173" t="s">
        <v>20</v>
      </c>
      <c r="B173">
        <v>139</v>
      </c>
      <c r="C173">
        <f t="shared" si="6"/>
        <v>2.6897268930399921E-4</v>
      </c>
      <c r="E173" t="s">
        <v>14</v>
      </c>
      <c r="F173">
        <v>104</v>
      </c>
      <c r="G173">
        <f t="shared" si="7"/>
        <v>3.6642954203858338E-4</v>
      </c>
    </row>
    <row r="174" spans="1:7" x14ac:dyDescent="0.25">
      <c r="A174" t="s">
        <v>20</v>
      </c>
      <c r="B174">
        <v>140</v>
      </c>
      <c r="C174">
        <f t="shared" si="6"/>
        <v>2.6909209756327697E-4</v>
      </c>
      <c r="E174" t="s">
        <v>14</v>
      </c>
      <c r="F174">
        <v>105</v>
      </c>
      <c r="G174">
        <f t="shared" si="7"/>
        <v>3.6662088943519608E-4</v>
      </c>
    </row>
    <row r="175" spans="1:7" x14ac:dyDescent="0.25">
      <c r="A175" t="s">
        <v>20</v>
      </c>
      <c r="B175">
        <v>140</v>
      </c>
      <c r="C175">
        <f t="shared" si="6"/>
        <v>2.6909209756327697E-4</v>
      </c>
      <c r="E175" t="s">
        <v>14</v>
      </c>
      <c r="F175">
        <v>105</v>
      </c>
      <c r="G175">
        <f t="shared" si="7"/>
        <v>3.6662088943519608E-4</v>
      </c>
    </row>
    <row r="176" spans="1:7" x14ac:dyDescent="0.25">
      <c r="A176" t="s">
        <v>20</v>
      </c>
      <c r="B176">
        <v>140</v>
      </c>
      <c r="C176">
        <f t="shared" si="6"/>
        <v>2.6909209756327697E-4</v>
      </c>
      <c r="E176" t="s">
        <v>14</v>
      </c>
      <c r="F176">
        <v>106</v>
      </c>
      <c r="G176">
        <f t="shared" si="7"/>
        <v>3.6681193872474028E-4</v>
      </c>
    </row>
    <row r="177" spans="1:7" x14ac:dyDescent="0.25">
      <c r="A177" t="s">
        <v>20</v>
      </c>
      <c r="B177">
        <v>142</v>
      </c>
      <c r="C177">
        <f t="shared" si="6"/>
        <v>2.693305692036654E-4</v>
      </c>
      <c r="E177" t="s">
        <v>14</v>
      </c>
      <c r="F177">
        <v>107</v>
      </c>
      <c r="G177">
        <f t="shared" si="7"/>
        <v>3.6700268933714694E-4</v>
      </c>
    </row>
    <row r="178" spans="1:7" x14ac:dyDescent="0.25">
      <c r="A178" t="s">
        <v>20</v>
      </c>
      <c r="B178">
        <v>142</v>
      </c>
      <c r="C178">
        <f t="shared" si="6"/>
        <v>2.693305692036654E-4</v>
      </c>
      <c r="E178" t="s">
        <v>14</v>
      </c>
      <c r="F178">
        <v>108</v>
      </c>
      <c r="G178">
        <f t="shared" si="7"/>
        <v>3.6719314070302321E-4</v>
      </c>
    </row>
    <row r="179" spans="1:7" x14ac:dyDescent="0.25">
      <c r="A179" t="s">
        <v>20</v>
      </c>
      <c r="B179">
        <v>142</v>
      </c>
      <c r="C179">
        <f t="shared" si="6"/>
        <v>2.693305692036654E-4</v>
      </c>
      <c r="E179" t="s">
        <v>14</v>
      </c>
      <c r="F179">
        <v>111</v>
      </c>
      <c r="G179">
        <f t="shared" si="7"/>
        <v>3.6776269363773421E-4</v>
      </c>
    </row>
    <row r="180" spans="1:7" x14ac:dyDescent="0.25">
      <c r="A180" t="s">
        <v>20</v>
      </c>
      <c r="B180">
        <v>142</v>
      </c>
      <c r="C180">
        <f t="shared" si="6"/>
        <v>2.693305692036654E-4</v>
      </c>
      <c r="E180" t="s">
        <v>14</v>
      </c>
      <c r="F180">
        <v>112</v>
      </c>
      <c r="G180">
        <f t="shared" si="7"/>
        <v>3.6795194233717215E-4</v>
      </c>
    </row>
    <row r="181" spans="1:7" x14ac:dyDescent="0.25">
      <c r="A181" t="s">
        <v>20</v>
      </c>
      <c r="B181">
        <v>143</v>
      </c>
      <c r="C181">
        <f t="shared" si="6"/>
        <v>2.6944963218536309E-4</v>
      </c>
      <c r="E181" t="s">
        <v>14</v>
      </c>
      <c r="F181">
        <v>112</v>
      </c>
      <c r="G181">
        <f t="shared" si="7"/>
        <v>3.6795194233717215E-4</v>
      </c>
    </row>
    <row r="182" spans="1:7" x14ac:dyDescent="0.25">
      <c r="A182" t="s">
        <v>20</v>
      </c>
      <c r="B182">
        <v>144</v>
      </c>
      <c r="C182">
        <f t="shared" si="6"/>
        <v>2.695685796753331E-4</v>
      </c>
      <c r="E182" t="s">
        <v>14</v>
      </c>
      <c r="F182">
        <v>113</v>
      </c>
      <c r="G182">
        <f t="shared" si="7"/>
        <v>3.6814088895334977E-4</v>
      </c>
    </row>
    <row r="183" spans="1:7" x14ac:dyDescent="0.25">
      <c r="A183" t="s">
        <v>20</v>
      </c>
      <c r="B183">
        <v>144</v>
      </c>
      <c r="C183">
        <f t="shared" si="6"/>
        <v>2.695685796753331E-4</v>
      </c>
      <c r="E183" t="s">
        <v>14</v>
      </c>
      <c r="F183">
        <v>114</v>
      </c>
      <c r="G183">
        <f t="shared" si="7"/>
        <v>3.683295329209877E-4</v>
      </c>
    </row>
    <row r="184" spans="1:7" x14ac:dyDescent="0.25">
      <c r="A184" t="s">
        <v>20</v>
      </c>
      <c r="B184">
        <v>144</v>
      </c>
      <c r="C184">
        <f t="shared" si="6"/>
        <v>2.695685796753331E-4</v>
      </c>
      <c r="E184" t="s">
        <v>14</v>
      </c>
      <c r="F184">
        <v>115</v>
      </c>
      <c r="G184">
        <f t="shared" si="7"/>
        <v>3.6851787367550245E-4</v>
      </c>
    </row>
    <row r="185" spans="1:7" x14ac:dyDescent="0.25">
      <c r="A185" t="s">
        <v>20</v>
      </c>
      <c r="B185">
        <v>144</v>
      </c>
      <c r="C185">
        <f t="shared" si="6"/>
        <v>2.695685796753331E-4</v>
      </c>
      <c r="E185" t="s">
        <v>14</v>
      </c>
      <c r="F185">
        <v>117</v>
      </c>
      <c r="G185">
        <f t="shared" si="7"/>
        <v>3.6889364329032159E-4</v>
      </c>
    </row>
    <row r="186" spans="1:7" x14ac:dyDescent="0.25">
      <c r="A186" t="s">
        <v>20</v>
      </c>
      <c r="B186">
        <v>146</v>
      </c>
      <c r="C186">
        <f t="shared" si="6"/>
        <v>2.6980612738266853E-4</v>
      </c>
      <c r="E186" t="s">
        <v>14</v>
      </c>
      <c r="F186">
        <v>118</v>
      </c>
      <c r="G186">
        <f t="shared" si="7"/>
        <v>3.6908107102496141E-4</v>
      </c>
    </row>
    <row r="187" spans="1:7" x14ac:dyDescent="0.25">
      <c r="A187" t="s">
        <v>20</v>
      </c>
      <c r="B187">
        <v>147</v>
      </c>
      <c r="C187">
        <f t="shared" si="6"/>
        <v>2.6992472720164493E-4</v>
      </c>
      <c r="E187" t="s">
        <v>14</v>
      </c>
      <c r="F187">
        <v>120</v>
      </c>
      <c r="G187">
        <f t="shared" si="7"/>
        <v>3.6945500953983602E-4</v>
      </c>
    </row>
    <row r="188" spans="1:7" x14ac:dyDescent="0.25">
      <c r="A188" t="s">
        <v>20</v>
      </c>
      <c r="B188">
        <v>147</v>
      </c>
      <c r="C188">
        <f t="shared" si="6"/>
        <v>2.6992472720164493E-4</v>
      </c>
      <c r="E188" t="s">
        <v>14</v>
      </c>
      <c r="F188">
        <v>120</v>
      </c>
      <c r="G188">
        <f t="shared" si="7"/>
        <v>3.6945500953983602E-4</v>
      </c>
    </row>
    <row r="189" spans="1:7" x14ac:dyDescent="0.25">
      <c r="A189" t="s">
        <v>20</v>
      </c>
      <c r="B189">
        <v>147</v>
      </c>
      <c r="C189">
        <f t="shared" si="6"/>
        <v>2.6992472720164493E-4</v>
      </c>
      <c r="E189" t="s">
        <v>14</v>
      </c>
      <c r="F189">
        <v>121</v>
      </c>
      <c r="G189">
        <f t="shared" si="7"/>
        <v>3.6964151919865475E-4</v>
      </c>
    </row>
    <row r="190" spans="1:7" x14ac:dyDescent="0.25">
      <c r="A190" t="s">
        <v>20</v>
      </c>
      <c r="B190">
        <v>148</v>
      </c>
      <c r="C190">
        <f t="shared" si="6"/>
        <v>2.7004321073211695E-4</v>
      </c>
      <c r="E190" t="s">
        <v>14</v>
      </c>
      <c r="F190">
        <v>127</v>
      </c>
      <c r="G190">
        <f t="shared" si="7"/>
        <v>3.70754107559195E-4</v>
      </c>
    </row>
    <row r="191" spans="1:7" x14ac:dyDescent="0.25">
      <c r="A191" t="s">
        <v>20</v>
      </c>
      <c r="B191">
        <v>148</v>
      </c>
      <c r="C191">
        <f t="shared" si="6"/>
        <v>2.7004321073211695E-4</v>
      </c>
      <c r="E191" t="s">
        <v>14</v>
      </c>
      <c r="F191">
        <v>128</v>
      </c>
      <c r="G191">
        <f t="shared" si="7"/>
        <v>3.7093845548754061E-4</v>
      </c>
    </row>
    <row r="192" spans="1:7" x14ac:dyDescent="0.25">
      <c r="A192" t="s">
        <v>20</v>
      </c>
      <c r="B192">
        <v>149</v>
      </c>
      <c r="C192">
        <f t="shared" si="6"/>
        <v>2.7016157777521449E-4</v>
      </c>
      <c r="E192" t="s">
        <v>14</v>
      </c>
      <c r="F192">
        <v>130</v>
      </c>
      <c r="G192">
        <f t="shared" si="7"/>
        <v>3.713062176623157E-4</v>
      </c>
    </row>
    <row r="193" spans="1:7" x14ac:dyDescent="0.25">
      <c r="A193" t="s">
        <v>20</v>
      </c>
      <c r="B193">
        <v>149</v>
      </c>
      <c r="C193">
        <f t="shared" si="6"/>
        <v>2.7016157777521449E-4</v>
      </c>
      <c r="E193" t="s">
        <v>14</v>
      </c>
      <c r="F193">
        <v>131</v>
      </c>
      <c r="G193">
        <f t="shared" si="7"/>
        <v>3.7148963080185375E-4</v>
      </c>
    </row>
    <row r="194" spans="1:7" x14ac:dyDescent="0.25">
      <c r="A194" t="s">
        <v>20</v>
      </c>
      <c r="B194">
        <v>150</v>
      </c>
      <c r="C194">
        <f t="shared" si="6"/>
        <v>2.7027982813219835E-4</v>
      </c>
      <c r="E194" t="s">
        <v>14</v>
      </c>
      <c r="F194">
        <v>132</v>
      </c>
      <c r="G194">
        <f t="shared" si="7"/>
        <v>3.7167273123946755E-4</v>
      </c>
    </row>
    <row r="195" spans="1:7" x14ac:dyDescent="0.25">
      <c r="A195" t="s">
        <v>20</v>
      </c>
      <c r="B195">
        <v>150</v>
      </c>
      <c r="C195">
        <f t="shared" ref="C195:C258" si="8">_xlfn.NORM.DIST(B195,$J$2,$J$7,FALSE)</f>
        <v>2.7027982813219835E-4</v>
      </c>
      <c r="E195" t="s">
        <v>14</v>
      </c>
      <c r="F195">
        <v>133</v>
      </c>
      <c r="G195">
        <f t="shared" ref="G195:G258" si="9">_xlfn.NORM.DIST(F195,$M$2,$M$7,FALSE)</f>
        <v>3.7185551842357011E-4</v>
      </c>
    </row>
    <row r="196" spans="1:7" x14ac:dyDescent="0.25">
      <c r="A196" t="s">
        <v>20</v>
      </c>
      <c r="B196">
        <v>154</v>
      </c>
      <c r="C196">
        <f t="shared" si="8"/>
        <v>2.7075165872881884E-4</v>
      </c>
      <c r="E196" t="s">
        <v>14</v>
      </c>
      <c r="F196">
        <v>133</v>
      </c>
      <c r="G196">
        <f t="shared" si="9"/>
        <v>3.7185551842357011E-4</v>
      </c>
    </row>
    <row r="197" spans="1:7" x14ac:dyDescent="0.25">
      <c r="A197" t="s">
        <v>20</v>
      </c>
      <c r="B197">
        <v>154</v>
      </c>
      <c r="C197">
        <f t="shared" si="8"/>
        <v>2.7075165872881884E-4</v>
      </c>
      <c r="E197" t="s">
        <v>14</v>
      </c>
      <c r="F197">
        <v>136</v>
      </c>
      <c r="G197">
        <f t="shared" si="9"/>
        <v>3.7240199495018226E-4</v>
      </c>
    </row>
    <row r="198" spans="1:7" x14ac:dyDescent="0.25">
      <c r="A198" t="s">
        <v>20</v>
      </c>
      <c r="B198">
        <v>154</v>
      </c>
      <c r="C198">
        <f t="shared" si="8"/>
        <v>2.7075165872881884E-4</v>
      </c>
      <c r="E198" t="s">
        <v>14</v>
      </c>
      <c r="F198">
        <v>137</v>
      </c>
      <c r="G198">
        <f t="shared" si="9"/>
        <v>3.7258352361937877E-4</v>
      </c>
    </row>
    <row r="199" spans="1:7" x14ac:dyDescent="0.25">
      <c r="A199" t="s">
        <v>20</v>
      </c>
      <c r="B199">
        <v>154</v>
      </c>
      <c r="C199">
        <f t="shared" si="8"/>
        <v>2.7075165872881884E-4</v>
      </c>
      <c r="E199" t="s">
        <v>14</v>
      </c>
      <c r="F199">
        <v>141</v>
      </c>
      <c r="G199">
        <f t="shared" si="9"/>
        <v>3.73306472827788E-4</v>
      </c>
    </row>
    <row r="200" spans="1:7" x14ac:dyDescent="0.25">
      <c r="A200" t="s">
        <v>20</v>
      </c>
      <c r="B200">
        <v>155</v>
      </c>
      <c r="C200">
        <f t="shared" si="8"/>
        <v>2.7086932267876058E-4</v>
      </c>
      <c r="E200" t="s">
        <v>14</v>
      </c>
      <c r="F200">
        <v>143</v>
      </c>
      <c r="G200">
        <f t="shared" si="9"/>
        <v>3.7366604051098604E-4</v>
      </c>
    </row>
    <row r="201" spans="1:7" x14ac:dyDescent="0.25">
      <c r="A201" t="s">
        <v>20</v>
      </c>
      <c r="B201">
        <v>155</v>
      </c>
      <c r="C201">
        <f t="shared" si="8"/>
        <v>2.7086932267876058E-4</v>
      </c>
      <c r="E201" t="s">
        <v>14</v>
      </c>
      <c r="F201">
        <v>147</v>
      </c>
      <c r="G201">
        <f t="shared" si="9"/>
        <v>3.7438134029183921E-4</v>
      </c>
    </row>
    <row r="202" spans="1:7" x14ac:dyDescent="0.25">
      <c r="A202" t="s">
        <v>20</v>
      </c>
      <c r="B202">
        <v>155</v>
      </c>
      <c r="C202">
        <f t="shared" si="8"/>
        <v>2.7086932267876058E-4</v>
      </c>
      <c r="E202" t="s">
        <v>14</v>
      </c>
      <c r="F202">
        <v>151</v>
      </c>
      <c r="G202">
        <f t="shared" si="9"/>
        <v>3.7509149711301116E-4</v>
      </c>
    </row>
    <row r="203" spans="1:7" x14ac:dyDescent="0.25">
      <c r="A203" t="s">
        <v>20</v>
      </c>
      <c r="B203">
        <v>155</v>
      </c>
      <c r="C203">
        <f t="shared" si="8"/>
        <v>2.7086932267876058E-4</v>
      </c>
      <c r="E203" t="s">
        <v>14</v>
      </c>
      <c r="F203">
        <v>154</v>
      </c>
      <c r="G203">
        <f t="shared" si="9"/>
        <v>3.7562071893751956E-4</v>
      </c>
    </row>
    <row r="204" spans="1:7" x14ac:dyDescent="0.25">
      <c r="A204" t="s">
        <v>20</v>
      </c>
      <c r="B204">
        <v>156</v>
      </c>
      <c r="C204">
        <f t="shared" si="8"/>
        <v>2.7098686875293019E-4</v>
      </c>
      <c r="E204" t="s">
        <v>14</v>
      </c>
      <c r="F204">
        <v>156</v>
      </c>
      <c r="G204">
        <f t="shared" si="9"/>
        <v>3.7597190840827721E-4</v>
      </c>
    </row>
    <row r="205" spans="1:7" x14ac:dyDescent="0.25">
      <c r="A205" t="s">
        <v>20</v>
      </c>
      <c r="B205">
        <v>156</v>
      </c>
      <c r="C205">
        <f t="shared" si="8"/>
        <v>2.7098686875293019E-4</v>
      </c>
      <c r="E205" t="s">
        <v>14</v>
      </c>
      <c r="F205">
        <v>157</v>
      </c>
      <c r="G205">
        <f t="shared" si="9"/>
        <v>3.761470140189439E-4</v>
      </c>
    </row>
    <row r="206" spans="1:7" x14ac:dyDescent="0.25">
      <c r="A206" t="s">
        <v>20</v>
      </c>
      <c r="B206">
        <v>157</v>
      </c>
      <c r="C206">
        <f t="shared" si="8"/>
        <v>2.711042967535191E-4</v>
      </c>
      <c r="E206" t="s">
        <v>14</v>
      </c>
      <c r="F206">
        <v>162</v>
      </c>
      <c r="G206">
        <f t="shared" si="9"/>
        <v>3.7701762956750994E-4</v>
      </c>
    </row>
    <row r="207" spans="1:7" x14ac:dyDescent="0.25">
      <c r="A207" t="s">
        <v>20</v>
      </c>
      <c r="B207">
        <v>157</v>
      </c>
      <c r="C207">
        <f t="shared" si="8"/>
        <v>2.711042967535191E-4</v>
      </c>
      <c r="E207" t="s">
        <v>14</v>
      </c>
      <c r="F207">
        <v>168</v>
      </c>
      <c r="G207">
        <f t="shared" si="9"/>
        <v>3.7805149094528455E-4</v>
      </c>
    </row>
    <row r="208" spans="1:7" x14ac:dyDescent="0.25">
      <c r="A208" t="s">
        <v>20</v>
      </c>
      <c r="B208">
        <v>157</v>
      </c>
      <c r="C208">
        <f t="shared" si="8"/>
        <v>2.711042967535191E-4</v>
      </c>
      <c r="E208" t="s">
        <v>14</v>
      </c>
      <c r="F208">
        <v>180</v>
      </c>
      <c r="G208">
        <f t="shared" si="9"/>
        <v>3.80083181837473E-4</v>
      </c>
    </row>
    <row r="209" spans="1:7" x14ac:dyDescent="0.25">
      <c r="A209" t="s">
        <v>20</v>
      </c>
      <c r="B209">
        <v>157</v>
      </c>
      <c r="C209">
        <f t="shared" si="8"/>
        <v>2.711042967535191E-4</v>
      </c>
      <c r="E209" t="s">
        <v>14</v>
      </c>
      <c r="F209">
        <v>181</v>
      </c>
      <c r="G209">
        <f t="shared" si="9"/>
        <v>3.8025029948505188E-4</v>
      </c>
    </row>
    <row r="210" spans="1:7" x14ac:dyDescent="0.25">
      <c r="A210" t="s">
        <v>20</v>
      </c>
      <c r="B210">
        <v>157</v>
      </c>
      <c r="C210">
        <f t="shared" si="8"/>
        <v>2.711042967535191E-4</v>
      </c>
      <c r="E210" t="s">
        <v>14</v>
      </c>
      <c r="F210">
        <v>183</v>
      </c>
      <c r="G210">
        <f t="shared" si="9"/>
        <v>3.8058351633622094E-4</v>
      </c>
    </row>
    <row r="211" spans="1:7" x14ac:dyDescent="0.25">
      <c r="A211" t="s">
        <v>20</v>
      </c>
      <c r="B211">
        <v>158</v>
      </c>
      <c r="C211">
        <f t="shared" si="8"/>
        <v>2.7122160648285426E-4</v>
      </c>
      <c r="E211" t="s">
        <v>14</v>
      </c>
      <c r="F211">
        <v>186</v>
      </c>
      <c r="G211">
        <f t="shared" si="9"/>
        <v>3.8108078785360484E-4</v>
      </c>
    </row>
    <row r="212" spans="1:7" x14ac:dyDescent="0.25">
      <c r="A212" t="s">
        <v>20</v>
      </c>
      <c r="B212">
        <v>158</v>
      </c>
      <c r="C212">
        <f t="shared" si="8"/>
        <v>2.7122160648285426E-4</v>
      </c>
      <c r="E212" t="s">
        <v>14</v>
      </c>
      <c r="F212">
        <v>191</v>
      </c>
      <c r="G212">
        <f t="shared" si="9"/>
        <v>3.8190272985647277E-4</v>
      </c>
    </row>
    <row r="213" spans="1:7" x14ac:dyDescent="0.25">
      <c r="A213" t="s">
        <v>20</v>
      </c>
      <c r="B213">
        <v>159</v>
      </c>
      <c r="C213">
        <f t="shared" si="8"/>
        <v>2.7133879774339818E-4</v>
      </c>
      <c r="E213" t="s">
        <v>14</v>
      </c>
      <c r="F213">
        <v>191</v>
      </c>
      <c r="G213">
        <f t="shared" si="9"/>
        <v>3.8190272985647277E-4</v>
      </c>
    </row>
    <row r="214" spans="1:7" x14ac:dyDescent="0.25">
      <c r="A214" t="s">
        <v>20</v>
      </c>
      <c r="B214">
        <v>159</v>
      </c>
      <c r="C214">
        <f t="shared" si="8"/>
        <v>2.7133879774339818E-4</v>
      </c>
      <c r="E214" t="s">
        <v>14</v>
      </c>
      <c r="F214">
        <v>200</v>
      </c>
      <c r="G214">
        <f t="shared" si="9"/>
        <v>3.8336048764493346E-4</v>
      </c>
    </row>
    <row r="215" spans="1:7" x14ac:dyDescent="0.25">
      <c r="A215" t="s">
        <v>20</v>
      </c>
      <c r="B215">
        <v>159</v>
      </c>
      <c r="C215">
        <f t="shared" si="8"/>
        <v>2.7133879774339818E-4</v>
      </c>
      <c r="E215" t="s">
        <v>14</v>
      </c>
      <c r="F215">
        <v>210</v>
      </c>
      <c r="G215">
        <f t="shared" si="9"/>
        <v>3.8494706149206249E-4</v>
      </c>
    </row>
    <row r="216" spans="1:7" x14ac:dyDescent="0.25">
      <c r="A216" t="s">
        <v>20</v>
      </c>
      <c r="B216">
        <v>160</v>
      </c>
      <c r="C216">
        <f t="shared" si="8"/>
        <v>2.7145587033774955E-4</v>
      </c>
      <c r="E216" t="s">
        <v>14</v>
      </c>
      <c r="F216">
        <v>210</v>
      </c>
      <c r="G216">
        <f t="shared" si="9"/>
        <v>3.8494706149206249E-4</v>
      </c>
    </row>
    <row r="217" spans="1:7" x14ac:dyDescent="0.25">
      <c r="A217" t="s">
        <v>20</v>
      </c>
      <c r="B217">
        <v>160</v>
      </c>
      <c r="C217">
        <f t="shared" si="8"/>
        <v>2.7145587033774955E-4</v>
      </c>
      <c r="E217" t="s">
        <v>14</v>
      </c>
      <c r="F217">
        <v>225</v>
      </c>
      <c r="G217">
        <f t="shared" si="9"/>
        <v>3.8726044383145163E-4</v>
      </c>
    </row>
    <row r="218" spans="1:7" x14ac:dyDescent="0.25">
      <c r="A218" t="s">
        <v>20</v>
      </c>
      <c r="B218">
        <v>161</v>
      </c>
      <c r="C218">
        <f t="shared" si="8"/>
        <v>2.7157282406864414E-4</v>
      </c>
      <c r="E218" t="s">
        <v>14</v>
      </c>
      <c r="F218">
        <v>226</v>
      </c>
      <c r="G218">
        <f t="shared" si="9"/>
        <v>3.8741179965474584E-4</v>
      </c>
    </row>
    <row r="219" spans="1:7" x14ac:dyDescent="0.25">
      <c r="A219" t="s">
        <v>20</v>
      </c>
      <c r="B219">
        <v>163</v>
      </c>
      <c r="C219">
        <f t="shared" si="8"/>
        <v>2.7180637415169328E-4</v>
      </c>
      <c r="E219" t="s">
        <v>14</v>
      </c>
      <c r="F219">
        <v>243</v>
      </c>
      <c r="G219">
        <f t="shared" si="9"/>
        <v>3.8992917684753218E-4</v>
      </c>
    </row>
    <row r="220" spans="1:7" x14ac:dyDescent="0.25">
      <c r="A220" t="s">
        <v>20</v>
      </c>
      <c r="B220">
        <v>163</v>
      </c>
      <c r="C220">
        <f t="shared" si="8"/>
        <v>2.7180637415169328E-4</v>
      </c>
      <c r="E220" t="s">
        <v>14</v>
      </c>
      <c r="F220">
        <v>243</v>
      </c>
      <c r="G220">
        <f t="shared" si="9"/>
        <v>3.8992917684753218E-4</v>
      </c>
    </row>
    <row r="221" spans="1:7" x14ac:dyDescent="0.25">
      <c r="A221" t="s">
        <v>20</v>
      </c>
      <c r="B221">
        <v>164</v>
      </c>
      <c r="C221">
        <f t="shared" si="8"/>
        <v>2.7192297011000835E-4</v>
      </c>
      <c r="E221" t="s">
        <v>14</v>
      </c>
      <c r="F221">
        <v>245</v>
      </c>
      <c r="G221">
        <f t="shared" si="9"/>
        <v>3.9021836707415933E-4</v>
      </c>
    </row>
    <row r="222" spans="1:7" x14ac:dyDescent="0.25">
      <c r="A222" t="s">
        <v>20</v>
      </c>
      <c r="B222">
        <v>164</v>
      </c>
      <c r="C222">
        <f t="shared" si="8"/>
        <v>2.7192297011000835E-4</v>
      </c>
      <c r="E222" t="s">
        <v>14</v>
      </c>
      <c r="F222">
        <v>245</v>
      </c>
      <c r="G222">
        <f t="shared" si="9"/>
        <v>3.9021836707415933E-4</v>
      </c>
    </row>
    <row r="223" spans="1:7" x14ac:dyDescent="0.25">
      <c r="A223" t="s">
        <v>20</v>
      </c>
      <c r="B223">
        <v>164</v>
      </c>
      <c r="C223">
        <f t="shared" si="8"/>
        <v>2.7192297011000835E-4</v>
      </c>
      <c r="E223" t="s">
        <v>14</v>
      </c>
      <c r="F223">
        <v>248</v>
      </c>
      <c r="G223">
        <f t="shared" si="9"/>
        <v>3.9064937539585483E-4</v>
      </c>
    </row>
    <row r="224" spans="1:7" x14ac:dyDescent="0.25">
      <c r="A224" t="s">
        <v>20</v>
      </c>
      <c r="B224">
        <v>164</v>
      </c>
      <c r="C224">
        <f t="shared" si="8"/>
        <v>2.7192297011000835E-4</v>
      </c>
      <c r="E224" t="s">
        <v>14</v>
      </c>
      <c r="F224">
        <v>252</v>
      </c>
      <c r="G224">
        <f t="shared" si="9"/>
        <v>3.9121885058691355E-4</v>
      </c>
    </row>
    <row r="225" spans="1:7" x14ac:dyDescent="0.25">
      <c r="A225" t="s">
        <v>20</v>
      </c>
      <c r="B225">
        <v>164</v>
      </c>
      <c r="C225">
        <f t="shared" si="8"/>
        <v>2.7192297011000835E-4</v>
      </c>
      <c r="E225" t="s">
        <v>14</v>
      </c>
      <c r="F225">
        <v>253</v>
      </c>
      <c r="G225">
        <f t="shared" si="9"/>
        <v>3.9136028738680863E-4</v>
      </c>
    </row>
    <row r="226" spans="1:7" x14ac:dyDescent="0.25">
      <c r="A226" t="s">
        <v>20</v>
      </c>
      <c r="B226">
        <v>165</v>
      </c>
      <c r="C226">
        <f t="shared" si="8"/>
        <v>2.7203944641718877E-4</v>
      </c>
      <c r="E226" t="s">
        <v>14</v>
      </c>
      <c r="F226">
        <v>257</v>
      </c>
      <c r="G226">
        <f t="shared" si="9"/>
        <v>3.919222933367987E-4</v>
      </c>
    </row>
    <row r="227" spans="1:7" x14ac:dyDescent="0.25">
      <c r="A227" t="s">
        <v>20</v>
      </c>
      <c r="B227">
        <v>165</v>
      </c>
      <c r="C227">
        <f t="shared" si="8"/>
        <v>2.7203944641718877E-4</v>
      </c>
      <c r="E227" t="s">
        <v>14</v>
      </c>
      <c r="F227">
        <v>263</v>
      </c>
      <c r="G227">
        <f t="shared" si="9"/>
        <v>3.9275403033751347E-4</v>
      </c>
    </row>
    <row r="228" spans="1:7" x14ac:dyDescent="0.25">
      <c r="A228" t="s">
        <v>20</v>
      </c>
      <c r="B228">
        <v>165</v>
      </c>
      <c r="C228">
        <f t="shared" si="8"/>
        <v>2.7203944641718877E-4</v>
      </c>
      <c r="E228" t="s">
        <v>14</v>
      </c>
      <c r="F228">
        <v>296</v>
      </c>
      <c r="G228">
        <f t="shared" si="9"/>
        <v>3.9708287137363171E-4</v>
      </c>
    </row>
    <row r="229" spans="1:7" x14ac:dyDescent="0.25">
      <c r="A229" t="s">
        <v>20</v>
      </c>
      <c r="B229">
        <v>165</v>
      </c>
      <c r="C229">
        <f t="shared" si="8"/>
        <v>2.7203944641718877E-4</v>
      </c>
      <c r="E229" t="s">
        <v>14</v>
      </c>
      <c r="F229">
        <v>326</v>
      </c>
      <c r="G229">
        <f t="shared" si="9"/>
        <v>4.0064852687908705E-4</v>
      </c>
    </row>
    <row r="230" spans="1:7" x14ac:dyDescent="0.25">
      <c r="A230" t="s">
        <v>20</v>
      </c>
      <c r="B230">
        <v>166</v>
      </c>
      <c r="C230">
        <f t="shared" si="8"/>
        <v>2.7215580287666278E-4</v>
      </c>
      <c r="E230" t="s">
        <v>14</v>
      </c>
      <c r="F230">
        <v>328</v>
      </c>
      <c r="G230">
        <f t="shared" si="9"/>
        <v>4.0087345266500882E-4</v>
      </c>
    </row>
    <row r="231" spans="1:7" x14ac:dyDescent="0.25">
      <c r="A231" t="s">
        <v>20</v>
      </c>
      <c r="B231">
        <v>168</v>
      </c>
      <c r="C231">
        <f t="shared" si="8"/>
        <v>2.723881554669055E-4</v>
      </c>
      <c r="E231" t="s">
        <v>14</v>
      </c>
      <c r="F231">
        <v>331</v>
      </c>
      <c r="G231">
        <f t="shared" si="9"/>
        <v>4.0120781298981468E-4</v>
      </c>
    </row>
    <row r="232" spans="1:7" x14ac:dyDescent="0.25">
      <c r="A232" t="s">
        <v>20</v>
      </c>
      <c r="B232">
        <v>168</v>
      </c>
      <c r="C232">
        <f t="shared" si="8"/>
        <v>2.723881554669055E-4</v>
      </c>
      <c r="E232" t="s">
        <v>14</v>
      </c>
      <c r="F232">
        <v>347</v>
      </c>
      <c r="G232">
        <f t="shared" si="9"/>
        <v>4.0292932109609102E-4</v>
      </c>
    </row>
    <row r="233" spans="1:7" x14ac:dyDescent="0.25">
      <c r="A233" t="s">
        <v>20</v>
      </c>
      <c r="B233">
        <v>169</v>
      </c>
      <c r="C233">
        <f t="shared" si="8"/>
        <v>2.7250415120523352E-4</v>
      </c>
      <c r="E233" t="s">
        <v>14</v>
      </c>
      <c r="F233">
        <v>355</v>
      </c>
      <c r="G233">
        <f t="shared" si="9"/>
        <v>4.0375078245385602E-4</v>
      </c>
    </row>
    <row r="234" spans="1:7" x14ac:dyDescent="0.25">
      <c r="A234" t="s">
        <v>20</v>
      </c>
      <c r="B234">
        <v>170</v>
      </c>
      <c r="C234">
        <f t="shared" si="8"/>
        <v>2.7262002631097472E-4</v>
      </c>
      <c r="E234" t="s">
        <v>14</v>
      </c>
      <c r="F234">
        <v>362</v>
      </c>
      <c r="G234">
        <f t="shared" si="9"/>
        <v>4.0444789370217682E-4</v>
      </c>
    </row>
    <row r="235" spans="1:7" x14ac:dyDescent="0.25">
      <c r="A235" t="s">
        <v>20</v>
      </c>
      <c r="B235">
        <v>170</v>
      </c>
      <c r="C235">
        <f t="shared" si="8"/>
        <v>2.7262002631097472E-4</v>
      </c>
      <c r="E235" t="s">
        <v>14</v>
      </c>
      <c r="F235">
        <v>374</v>
      </c>
      <c r="G235">
        <f t="shared" si="9"/>
        <v>4.0559556716696478E-4</v>
      </c>
    </row>
    <row r="236" spans="1:7" x14ac:dyDescent="0.25">
      <c r="A236" t="s">
        <v>20</v>
      </c>
      <c r="B236">
        <v>170</v>
      </c>
      <c r="C236">
        <f t="shared" si="8"/>
        <v>2.7262002631097472E-4</v>
      </c>
      <c r="E236" t="s">
        <v>14</v>
      </c>
      <c r="F236">
        <v>393</v>
      </c>
      <c r="G236">
        <f t="shared" si="9"/>
        <v>4.0728920599941948E-4</v>
      </c>
    </row>
    <row r="237" spans="1:7" x14ac:dyDescent="0.25">
      <c r="A237" t="s">
        <v>20</v>
      </c>
      <c r="B237">
        <v>172</v>
      </c>
      <c r="C237">
        <f t="shared" si="8"/>
        <v>2.7285141384137762E-4</v>
      </c>
      <c r="E237" t="s">
        <v>14</v>
      </c>
      <c r="F237">
        <v>395</v>
      </c>
      <c r="G237">
        <f t="shared" si="9"/>
        <v>4.0745860975684037E-4</v>
      </c>
    </row>
    <row r="238" spans="1:7" x14ac:dyDescent="0.25">
      <c r="A238" t="s">
        <v>20</v>
      </c>
      <c r="B238">
        <v>173</v>
      </c>
      <c r="C238">
        <f t="shared" si="8"/>
        <v>2.7296692587473731E-4</v>
      </c>
      <c r="E238" t="s">
        <v>14</v>
      </c>
      <c r="F238">
        <v>418</v>
      </c>
      <c r="G238">
        <f t="shared" si="9"/>
        <v>4.0928412200225318E-4</v>
      </c>
    </row>
    <row r="239" spans="1:7" x14ac:dyDescent="0.25">
      <c r="A239" t="s">
        <v>20</v>
      </c>
      <c r="B239">
        <v>174</v>
      </c>
      <c r="C239">
        <f t="shared" si="8"/>
        <v>2.7308231649290747E-4</v>
      </c>
      <c r="E239" t="s">
        <v>14</v>
      </c>
      <c r="F239">
        <v>424</v>
      </c>
      <c r="G239">
        <f t="shared" si="9"/>
        <v>4.0972300502383868E-4</v>
      </c>
    </row>
    <row r="240" spans="1:7" x14ac:dyDescent="0.25">
      <c r="A240" t="s">
        <v>20</v>
      </c>
      <c r="B240">
        <v>174</v>
      </c>
      <c r="C240">
        <f t="shared" si="8"/>
        <v>2.7308231649290747E-4</v>
      </c>
      <c r="E240" t="s">
        <v>14</v>
      </c>
      <c r="F240">
        <v>435</v>
      </c>
      <c r="G240">
        <f t="shared" si="9"/>
        <v>4.1048719774979268E-4</v>
      </c>
    </row>
    <row r="241" spans="1:7" x14ac:dyDescent="0.25">
      <c r="A241" t="s">
        <v>20</v>
      </c>
      <c r="B241">
        <v>175</v>
      </c>
      <c r="C241">
        <f t="shared" si="8"/>
        <v>2.7319758550059758E-4</v>
      </c>
      <c r="E241" t="s">
        <v>14</v>
      </c>
      <c r="F241">
        <v>441</v>
      </c>
      <c r="G241">
        <f t="shared" si="9"/>
        <v>4.1088189187652872E-4</v>
      </c>
    </row>
    <row r="242" spans="1:7" x14ac:dyDescent="0.25">
      <c r="A242" t="s">
        <v>20</v>
      </c>
      <c r="B242">
        <v>176</v>
      </c>
      <c r="C242">
        <f t="shared" si="8"/>
        <v>2.7331273270266184E-4</v>
      </c>
      <c r="E242" t="s">
        <v>14</v>
      </c>
      <c r="F242">
        <v>452</v>
      </c>
      <c r="G242">
        <f t="shared" si="9"/>
        <v>4.1156472555694743E-4</v>
      </c>
    </row>
    <row r="243" spans="1:7" x14ac:dyDescent="0.25">
      <c r="A243" t="s">
        <v>20</v>
      </c>
      <c r="B243">
        <v>179</v>
      </c>
      <c r="C243">
        <f t="shared" si="8"/>
        <v>2.7365744152583235E-4</v>
      </c>
      <c r="E243" t="s">
        <v>14</v>
      </c>
      <c r="F243">
        <v>452</v>
      </c>
      <c r="G243">
        <f t="shared" si="9"/>
        <v>4.1156472555694743E-4</v>
      </c>
    </row>
    <row r="244" spans="1:7" x14ac:dyDescent="0.25">
      <c r="A244" t="s">
        <v>20</v>
      </c>
      <c r="B244">
        <v>180</v>
      </c>
      <c r="C244">
        <f t="shared" si="8"/>
        <v>2.7377209955685878E-4</v>
      </c>
      <c r="E244" t="s">
        <v>14</v>
      </c>
      <c r="F244">
        <v>454</v>
      </c>
      <c r="G244">
        <f t="shared" si="9"/>
        <v>4.116831916352607E-4</v>
      </c>
    </row>
    <row r="245" spans="1:7" x14ac:dyDescent="0.25">
      <c r="A245" t="s">
        <v>20</v>
      </c>
      <c r="B245">
        <v>180</v>
      </c>
      <c r="C245">
        <f t="shared" si="8"/>
        <v>2.7377209955685878E-4</v>
      </c>
      <c r="E245" t="s">
        <v>14</v>
      </c>
      <c r="F245">
        <v>504</v>
      </c>
      <c r="G245">
        <f t="shared" si="9"/>
        <v>4.1407143818014648E-4</v>
      </c>
    </row>
    <row r="246" spans="1:7" x14ac:dyDescent="0.25">
      <c r="A246" t="s">
        <v>20</v>
      </c>
      <c r="B246">
        <v>180</v>
      </c>
      <c r="C246">
        <f t="shared" si="8"/>
        <v>2.7377209955685878E-4</v>
      </c>
      <c r="E246" t="s">
        <v>14</v>
      </c>
      <c r="F246">
        <v>513</v>
      </c>
      <c r="G246">
        <f t="shared" si="9"/>
        <v>4.1438339308774296E-4</v>
      </c>
    </row>
    <row r="247" spans="1:7" x14ac:dyDescent="0.25">
      <c r="A247" t="s">
        <v>20</v>
      </c>
      <c r="B247">
        <v>180</v>
      </c>
      <c r="C247">
        <f t="shared" si="8"/>
        <v>2.7377209955685878E-4</v>
      </c>
      <c r="E247" t="s">
        <v>14</v>
      </c>
      <c r="F247">
        <v>523</v>
      </c>
      <c r="G247">
        <f t="shared" si="9"/>
        <v>4.1468753527117299E-4</v>
      </c>
    </row>
    <row r="248" spans="1:7" x14ac:dyDescent="0.25">
      <c r="A248" t="s">
        <v>20</v>
      </c>
      <c r="B248">
        <v>181</v>
      </c>
      <c r="C248">
        <f t="shared" si="8"/>
        <v>2.7388663480872711E-4</v>
      </c>
      <c r="E248" t="s">
        <v>14</v>
      </c>
      <c r="F248">
        <v>526</v>
      </c>
      <c r="G248">
        <f t="shared" si="9"/>
        <v>4.1477004505559024E-4</v>
      </c>
    </row>
    <row r="249" spans="1:7" x14ac:dyDescent="0.25">
      <c r="A249" t="s">
        <v>20</v>
      </c>
      <c r="B249">
        <v>181</v>
      </c>
      <c r="C249">
        <f t="shared" si="8"/>
        <v>2.7388663480872711E-4</v>
      </c>
      <c r="E249" t="s">
        <v>14</v>
      </c>
      <c r="F249">
        <v>535</v>
      </c>
      <c r="G249">
        <f t="shared" si="9"/>
        <v>4.1499335552563839E-4</v>
      </c>
    </row>
    <row r="250" spans="1:7" x14ac:dyDescent="0.25">
      <c r="A250" t="s">
        <v>20</v>
      </c>
      <c r="B250">
        <v>182</v>
      </c>
      <c r="C250">
        <f t="shared" si="8"/>
        <v>2.7400104708717379E-4</v>
      </c>
      <c r="E250" t="s">
        <v>14</v>
      </c>
      <c r="F250">
        <v>554</v>
      </c>
      <c r="G250">
        <f t="shared" si="9"/>
        <v>4.1534528257554273E-4</v>
      </c>
    </row>
    <row r="251" spans="1:7" x14ac:dyDescent="0.25">
      <c r="A251" t="s">
        <v>20</v>
      </c>
      <c r="B251">
        <v>183</v>
      </c>
      <c r="C251">
        <f t="shared" si="8"/>
        <v>2.7411533619808414E-4</v>
      </c>
      <c r="E251" t="s">
        <v>14</v>
      </c>
      <c r="F251">
        <v>558</v>
      </c>
      <c r="G251">
        <f t="shared" si="9"/>
        <v>4.1539867553932547E-4</v>
      </c>
    </row>
    <row r="252" spans="1:7" x14ac:dyDescent="0.25">
      <c r="A252" t="s">
        <v>20</v>
      </c>
      <c r="B252">
        <v>183</v>
      </c>
      <c r="C252">
        <f t="shared" si="8"/>
        <v>2.7411533619808414E-4</v>
      </c>
      <c r="E252" t="s">
        <v>14</v>
      </c>
      <c r="F252">
        <v>558</v>
      </c>
      <c r="G252">
        <f t="shared" si="9"/>
        <v>4.1539867553932547E-4</v>
      </c>
    </row>
    <row r="253" spans="1:7" x14ac:dyDescent="0.25">
      <c r="A253" t="s">
        <v>20</v>
      </c>
      <c r="B253">
        <v>184</v>
      </c>
      <c r="C253">
        <f t="shared" si="8"/>
        <v>2.7422950194749319E-4</v>
      </c>
      <c r="E253" t="s">
        <v>14</v>
      </c>
      <c r="F253">
        <v>575</v>
      </c>
      <c r="G253">
        <f t="shared" si="9"/>
        <v>4.1554517738848348E-4</v>
      </c>
    </row>
    <row r="254" spans="1:7" x14ac:dyDescent="0.25">
      <c r="A254" t="s">
        <v>20</v>
      </c>
      <c r="B254">
        <v>185</v>
      </c>
      <c r="C254">
        <f t="shared" si="8"/>
        <v>2.7434354414158571E-4</v>
      </c>
      <c r="E254" t="s">
        <v>14</v>
      </c>
      <c r="F254">
        <v>579</v>
      </c>
      <c r="G254">
        <f t="shared" si="9"/>
        <v>4.155607166542084E-4</v>
      </c>
    </row>
    <row r="255" spans="1:7" x14ac:dyDescent="0.25">
      <c r="A255" t="s">
        <v>20</v>
      </c>
      <c r="B255">
        <v>186</v>
      </c>
      <c r="C255">
        <f t="shared" si="8"/>
        <v>2.7445746258669722E-4</v>
      </c>
      <c r="E255" t="s">
        <v>14</v>
      </c>
      <c r="F255">
        <v>594</v>
      </c>
      <c r="G255">
        <f t="shared" si="9"/>
        <v>4.1555473327439151E-4</v>
      </c>
    </row>
    <row r="256" spans="1:7" x14ac:dyDescent="0.25">
      <c r="A256" t="s">
        <v>20</v>
      </c>
      <c r="B256">
        <v>186</v>
      </c>
      <c r="C256">
        <f t="shared" si="8"/>
        <v>2.7445746258669722E-4</v>
      </c>
      <c r="E256" t="s">
        <v>14</v>
      </c>
      <c r="F256">
        <v>602</v>
      </c>
      <c r="G256">
        <f t="shared" si="9"/>
        <v>4.1551006009480203E-4</v>
      </c>
    </row>
    <row r="257" spans="1:7" x14ac:dyDescent="0.25">
      <c r="A257" t="s">
        <v>20</v>
      </c>
      <c r="B257">
        <v>186</v>
      </c>
      <c r="C257">
        <f t="shared" si="8"/>
        <v>2.7445746258669722E-4</v>
      </c>
      <c r="E257" t="s">
        <v>14</v>
      </c>
      <c r="F257">
        <v>605</v>
      </c>
      <c r="G257">
        <f t="shared" si="9"/>
        <v>4.1548586990780274E-4</v>
      </c>
    </row>
    <row r="258" spans="1:7" x14ac:dyDescent="0.25">
      <c r="A258" t="s">
        <v>20</v>
      </c>
      <c r="B258">
        <v>186</v>
      </c>
      <c r="C258">
        <f t="shared" si="8"/>
        <v>2.7445746258669722E-4</v>
      </c>
      <c r="E258" t="s">
        <v>14</v>
      </c>
      <c r="F258">
        <v>648</v>
      </c>
      <c r="G258">
        <f t="shared" si="9"/>
        <v>4.1469402537679578E-4</v>
      </c>
    </row>
    <row r="259" spans="1:7" x14ac:dyDescent="0.25">
      <c r="A259" t="s">
        <v>20</v>
      </c>
      <c r="B259">
        <v>186</v>
      </c>
      <c r="C259">
        <f t="shared" ref="C259:C322" si="10">_xlfn.NORM.DIST(B259,$J$2,$J$7,FALSE)</f>
        <v>2.7445746258669722E-4</v>
      </c>
      <c r="E259" t="s">
        <v>14</v>
      </c>
      <c r="F259">
        <v>648</v>
      </c>
      <c r="G259">
        <f t="shared" ref="G259:G322" si="11">_xlfn.NORM.DIST(F259,$M$2,$M$7,FALSE)</f>
        <v>4.1469402537679578E-4</v>
      </c>
    </row>
    <row r="260" spans="1:7" x14ac:dyDescent="0.25">
      <c r="A260" t="s">
        <v>20</v>
      </c>
      <c r="B260">
        <v>187</v>
      </c>
      <c r="C260">
        <f t="shared" si="10"/>
        <v>2.7457125708931434E-4</v>
      </c>
      <c r="E260" t="s">
        <v>14</v>
      </c>
      <c r="F260">
        <v>656</v>
      </c>
      <c r="G260">
        <f t="shared" si="11"/>
        <v>4.1445511800858179E-4</v>
      </c>
    </row>
    <row r="261" spans="1:7" x14ac:dyDescent="0.25">
      <c r="A261" t="s">
        <v>20</v>
      </c>
      <c r="B261">
        <v>189</v>
      </c>
      <c r="C261">
        <f t="shared" si="10"/>
        <v>2.7479847349377016E-4</v>
      </c>
      <c r="E261" t="s">
        <v>14</v>
      </c>
      <c r="F261">
        <v>662</v>
      </c>
      <c r="G261">
        <f t="shared" si="11"/>
        <v>4.1425714795487818E-4</v>
      </c>
    </row>
    <row r="262" spans="1:7" x14ac:dyDescent="0.25">
      <c r="A262" t="s">
        <v>20</v>
      </c>
      <c r="B262">
        <v>189</v>
      </c>
      <c r="C262">
        <f t="shared" si="10"/>
        <v>2.7479847349377016E-4</v>
      </c>
      <c r="E262" t="s">
        <v>14</v>
      </c>
      <c r="F262">
        <v>672</v>
      </c>
      <c r="G262">
        <f t="shared" si="11"/>
        <v>4.1389147735700131E-4</v>
      </c>
    </row>
    <row r="263" spans="1:7" x14ac:dyDescent="0.25">
      <c r="A263" t="s">
        <v>20</v>
      </c>
      <c r="B263">
        <v>190</v>
      </c>
      <c r="C263">
        <f t="shared" si="10"/>
        <v>2.7491189500934254E-4</v>
      </c>
      <c r="E263" t="s">
        <v>14</v>
      </c>
      <c r="F263">
        <v>674</v>
      </c>
      <c r="G263">
        <f t="shared" si="11"/>
        <v>4.1381299360732419E-4</v>
      </c>
    </row>
    <row r="264" spans="1:7" x14ac:dyDescent="0.25">
      <c r="A264" t="s">
        <v>20</v>
      </c>
      <c r="B264">
        <v>190</v>
      </c>
      <c r="C264">
        <f t="shared" si="10"/>
        <v>2.7491189500934254E-4</v>
      </c>
      <c r="E264" t="s">
        <v>14</v>
      </c>
      <c r="F264">
        <v>676</v>
      </c>
      <c r="G264">
        <f t="shared" si="11"/>
        <v>4.137327289718481E-4</v>
      </c>
    </row>
    <row r="265" spans="1:7" x14ac:dyDescent="0.25">
      <c r="A265" t="s">
        <v>20</v>
      </c>
      <c r="B265">
        <v>191</v>
      </c>
      <c r="C265">
        <f t="shared" si="10"/>
        <v>2.7502519180988886E-4</v>
      </c>
      <c r="E265" t="s">
        <v>14</v>
      </c>
      <c r="F265">
        <v>679</v>
      </c>
      <c r="G265">
        <f t="shared" si="11"/>
        <v>4.1360899514367654E-4</v>
      </c>
    </row>
    <row r="266" spans="1:7" x14ac:dyDescent="0.25">
      <c r="A266" t="s">
        <v>20</v>
      </c>
      <c r="B266">
        <v>191</v>
      </c>
      <c r="C266">
        <f t="shared" si="10"/>
        <v>2.7502519180988886E-4</v>
      </c>
      <c r="E266" t="s">
        <v>14</v>
      </c>
      <c r="F266">
        <v>679</v>
      </c>
      <c r="G266">
        <f t="shared" si="11"/>
        <v>4.1360899514367654E-4</v>
      </c>
    </row>
    <row r="267" spans="1:7" x14ac:dyDescent="0.25">
      <c r="A267" t="s">
        <v>20</v>
      </c>
      <c r="B267">
        <v>191</v>
      </c>
      <c r="C267">
        <f t="shared" si="10"/>
        <v>2.7502519180988886E-4</v>
      </c>
      <c r="E267" t="s">
        <v>14</v>
      </c>
      <c r="F267">
        <v>714</v>
      </c>
      <c r="G267">
        <f t="shared" si="11"/>
        <v>4.1187085558735248E-4</v>
      </c>
    </row>
    <row r="268" spans="1:7" x14ac:dyDescent="0.25">
      <c r="A268" t="s">
        <v>20</v>
      </c>
      <c r="B268">
        <v>192</v>
      </c>
      <c r="C268">
        <f t="shared" si="10"/>
        <v>2.7513836370265921E-4</v>
      </c>
      <c r="E268" t="s">
        <v>14</v>
      </c>
      <c r="F268">
        <v>742</v>
      </c>
      <c r="G268">
        <f t="shared" si="11"/>
        <v>4.1009293411235168E-4</v>
      </c>
    </row>
    <row r="269" spans="1:7" x14ac:dyDescent="0.25">
      <c r="A269" t="s">
        <v>20</v>
      </c>
      <c r="B269">
        <v>192</v>
      </c>
      <c r="C269">
        <f t="shared" si="10"/>
        <v>2.7513836370265921E-4</v>
      </c>
      <c r="E269" t="s">
        <v>14</v>
      </c>
      <c r="F269">
        <v>747</v>
      </c>
      <c r="G269">
        <f t="shared" si="11"/>
        <v>4.0973957489093602E-4</v>
      </c>
    </row>
    <row r="270" spans="1:7" x14ac:dyDescent="0.25">
      <c r="A270" t="s">
        <v>20</v>
      </c>
      <c r="B270">
        <v>193</v>
      </c>
      <c r="C270">
        <f t="shared" si="10"/>
        <v>2.7525141049505847E-4</v>
      </c>
      <c r="E270" t="s">
        <v>14</v>
      </c>
      <c r="F270">
        <v>750</v>
      </c>
      <c r="G270">
        <f t="shared" si="11"/>
        <v>4.0952237301874615E-4</v>
      </c>
    </row>
    <row r="271" spans="1:7" x14ac:dyDescent="0.25">
      <c r="A271" t="s">
        <v>20</v>
      </c>
      <c r="B271">
        <v>194</v>
      </c>
      <c r="C271">
        <f t="shared" si="10"/>
        <v>2.7536433199464613E-4</v>
      </c>
      <c r="E271" t="s">
        <v>14</v>
      </c>
      <c r="F271">
        <v>750</v>
      </c>
      <c r="G271">
        <f t="shared" si="11"/>
        <v>4.0952237301874615E-4</v>
      </c>
    </row>
    <row r="272" spans="1:7" x14ac:dyDescent="0.25">
      <c r="A272" t="s">
        <v>20</v>
      </c>
      <c r="B272">
        <v>194</v>
      </c>
      <c r="C272">
        <f t="shared" si="10"/>
        <v>2.7536433199464613E-4</v>
      </c>
      <c r="E272" t="s">
        <v>14</v>
      </c>
      <c r="F272">
        <v>752</v>
      </c>
      <c r="G272">
        <f t="shared" si="11"/>
        <v>4.0937541466921088E-4</v>
      </c>
    </row>
    <row r="273" spans="1:7" x14ac:dyDescent="0.25">
      <c r="A273" t="s">
        <v>20</v>
      </c>
      <c r="B273">
        <v>194</v>
      </c>
      <c r="C273">
        <f t="shared" si="10"/>
        <v>2.7536433199464613E-4</v>
      </c>
      <c r="E273" t="s">
        <v>14</v>
      </c>
      <c r="F273">
        <v>774</v>
      </c>
      <c r="G273">
        <f t="shared" si="11"/>
        <v>4.0764555586751526E-4</v>
      </c>
    </row>
    <row r="274" spans="1:7" x14ac:dyDescent="0.25">
      <c r="A274" t="s">
        <v>20</v>
      </c>
      <c r="B274">
        <v>194</v>
      </c>
      <c r="C274">
        <f t="shared" si="10"/>
        <v>2.7536433199464613E-4</v>
      </c>
      <c r="E274" t="s">
        <v>14</v>
      </c>
      <c r="F274">
        <v>782</v>
      </c>
      <c r="G274">
        <f t="shared" si="11"/>
        <v>4.0696533506882806E-4</v>
      </c>
    </row>
    <row r="275" spans="1:7" x14ac:dyDescent="0.25">
      <c r="A275" t="s">
        <v>20</v>
      </c>
      <c r="B275">
        <v>195</v>
      </c>
      <c r="C275">
        <f t="shared" si="10"/>
        <v>2.7547712800913746E-4</v>
      </c>
      <c r="E275" t="s">
        <v>14</v>
      </c>
      <c r="F275">
        <v>792</v>
      </c>
      <c r="G275">
        <f t="shared" si="11"/>
        <v>4.0607699603765671E-4</v>
      </c>
    </row>
    <row r="276" spans="1:7" x14ac:dyDescent="0.25">
      <c r="A276" t="s">
        <v>20</v>
      </c>
      <c r="B276">
        <v>195</v>
      </c>
      <c r="C276">
        <f t="shared" si="10"/>
        <v>2.7547712800913746E-4</v>
      </c>
      <c r="E276" t="s">
        <v>14</v>
      </c>
      <c r="F276">
        <v>803</v>
      </c>
      <c r="G276">
        <f t="shared" si="11"/>
        <v>4.0505129475976274E-4</v>
      </c>
    </row>
    <row r="277" spans="1:7" x14ac:dyDescent="0.25">
      <c r="A277" t="s">
        <v>20</v>
      </c>
      <c r="B277">
        <v>196</v>
      </c>
      <c r="C277">
        <f t="shared" si="10"/>
        <v>2.7558979834640333E-4</v>
      </c>
      <c r="E277" t="s">
        <v>14</v>
      </c>
      <c r="F277">
        <v>830</v>
      </c>
      <c r="G277">
        <f t="shared" si="11"/>
        <v>4.0232061852836043E-4</v>
      </c>
    </row>
    <row r="278" spans="1:7" x14ac:dyDescent="0.25">
      <c r="A278" t="s">
        <v>20</v>
      </c>
      <c r="B278">
        <v>198</v>
      </c>
      <c r="C278">
        <f t="shared" si="10"/>
        <v>2.7581476122152672E-4</v>
      </c>
      <c r="E278" t="s">
        <v>14</v>
      </c>
      <c r="F278">
        <v>830</v>
      </c>
      <c r="G278">
        <f t="shared" si="11"/>
        <v>4.0232061852836043E-4</v>
      </c>
    </row>
    <row r="279" spans="1:7" x14ac:dyDescent="0.25">
      <c r="A279" t="s">
        <v>20</v>
      </c>
      <c r="B279">
        <v>198</v>
      </c>
      <c r="C279">
        <f t="shared" si="10"/>
        <v>2.7581476122152672E-4</v>
      </c>
      <c r="E279" t="s">
        <v>14</v>
      </c>
      <c r="F279">
        <v>831</v>
      </c>
      <c r="G279">
        <f t="shared" si="11"/>
        <v>4.0221372644116678E-4</v>
      </c>
    </row>
    <row r="280" spans="1:7" x14ac:dyDescent="0.25">
      <c r="A280" t="s">
        <v>20</v>
      </c>
      <c r="B280">
        <v>198</v>
      </c>
      <c r="C280">
        <f t="shared" si="10"/>
        <v>2.7581476122152672E-4</v>
      </c>
      <c r="E280" t="s">
        <v>14</v>
      </c>
      <c r="F280">
        <v>838</v>
      </c>
      <c r="G280">
        <f t="shared" si="11"/>
        <v>4.0145407913337643E-4</v>
      </c>
    </row>
    <row r="281" spans="1:7" x14ac:dyDescent="0.25">
      <c r="A281" t="s">
        <v>20</v>
      </c>
      <c r="B281">
        <v>199</v>
      </c>
      <c r="C281">
        <f t="shared" si="10"/>
        <v>2.7592705337591136E-4</v>
      </c>
      <c r="E281" t="s">
        <v>14</v>
      </c>
      <c r="F281">
        <v>842</v>
      </c>
      <c r="G281">
        <f t="shared" si="11"/>
        <v>4.0101106616730254E-4</v>
      </c>
    </row>
    <row r="282" spans="1:7" x14ac:dyDescent="0.25">
      <c r="A282" t="s">
        <v>20</v>
      </c>
      <c r="B282">
        <v>199</v>
      </c>
      <c r="C282">
        <f t="shared" si="10"/>
        <v>2.7592705337591136E-4</v>
      </c>
      <c r="E282" t="s">
        <v>14</v>
      </c>
      <c r="F282">
        <v>846</v>
      </c>
      <c r="G282">
        <f t="shared" si="11"/>
        <v>4.0056158762964396E-4</v>
      </c>
    </row>
    <row r="283" spans="1:7" x14ac:dyDescent="0.25">
      <c r="A283" t="s">
        <v>20</v>
      </c>
      <c r="B283">
        <v>199</v>
      </c>
      <c r="C283">
        <f t="shared" si="10"/>
        <v>2.7592705337591136E-4</v>
      </c>
      <c r="E283" t="s">
        <v>14</v>
      </c>
      <c r="F283">
        <v>859</v>
      </c>
      <c r="G283">
        <f t="shared" si="11"/>
        <v>3.9905640773854682E-4</v>
      </c>
    </row>
    <row r="284" spans="1:7" x14ac:dyDescent="0.25">
      <c r="A284" t="s">
        <v>20</v>
      </c>
      <c r="B284">
        <v>201</v>
      </c>
      <c r="C284">
        <f t="shared" si="10"/>
        <v>2.7615125816082999E-4</v>
      </c>
      <c r="E284" t="s">
        <v>14</v>
      </c>
      <c r="F284">
        <v>886</v>
      </c>
      <c r="G284">
        <f t="shared" si="11"/>
        <v>3.957163734804105E-4</v>
      </c>
    </row>
    <row r="285" spans="1:7" x14ac:dyDescent="0.25">
      <c r="A285" t="s">
        <v>20</v>
      </c>
      <c r="B285">
        <v>202</v>
      </c>
      <c r="C285">
        <f t="shared" si="10"/>
        <v>2.7626317040884183E-4</v>
      </c>
      <c r="E285" t="s">
        <v>14</v>
      </c>
      <c r="F285">
        <v>889</v>
      </c>
      <c r="G285">
        <f t="shared" si="11"/>
        <v>3.9532768439745717E-4</v>
      </c>
    </row>
    <row r="286" spans="1:7" x14ac:dyDescent="0.25">
      <c r="A286" t="s">
        <v>20</v>
      </c>
      <c r="B286">
        <v>202</v>
      </c>
      <c r="C286">
        <f t="shared" si="10"/>
        <v>2.7626317040884183E-4</v>
      </c>
      <c r="E286" t="s">
        <v>14</v>
      </c>
      <c r="F286">
        <v>908</v>
      </c>
      <c r="G286">
        <f t="shared" si="11"/>
        <v>3.9278574902974349E-4</v>
      </c>
    </row>
    <row r="287" spans="1:7" x14ac:dyDescent="0.25">
      <c r="A287" t="s">
        <v>20</v>
      </c>
      <c r="B287">
        <v>203</v>
      </c>
      <c r="C287">
        <f t="shared" si="10"/>
        <v>2.7637495563913994E-4</v>
      </c>
      <c r="E287" t="s">
        <v>14</v>
      </c>
      <c r="F287">
        <v>923</v>
      </c>
      <c r="G287">
        <f t="shared" si="11"/>
        <v>3.9068239156118945E-4</v>
      </c>
    </row>
    <row r="288" spans="1:7" x14ac:dyDescent="0.25">
      <c r="A288" t="s">
        <v>20</v>
      </c>
      <c r="B288">
        <v>203</v>
      </c>
      <c r="C288">
        <f t="shared" si="10"/>
        <v>2.7637495563913994E-4</v>
      </c>
      <c r="E288" t="s">
        <v>14</v>
      </c>
      <c r="F288">
        <v>926</v>
      </c>
      <c r="G288">
        <f t="shared" si="11"/>
        <v>3.9025163997807362E-4</v>
      </c>
    </row>
    <row r="289" spans="1:7" x14ac:dyDescent="0.25">
      <c r="A289" t="s">
        <v>20</v>
      </c>
      <c r="B289">
        <v>205</v>
      </c>
      <c r="C289">
        <f t="shared" si="10"/>
        <v>2.7659814428331091E-4</v>
      </c>
      <c r="E289" t="s">
        <v>14</v>
      </c>
      <c r="F289">
        <v>931</v>
      </c>
      <c r="G289">
        <f t="shared" si="11"/>
        <v>3.8952632222888909E-4</v>
      </c>
    </row>
    <row r="290" spans="1:7" x14ac:dyDescent="0.25">
      <c r="A290" t="s">
        <v>20</v>
      </c>
      <c r="B290">
        <v>206</v>
      </c>
      <c r="C290">
        <f t="shared" si="10"/>
        <v>2.7670954731594439E-4</v>
      </c>
      <c r="E290" t="s">
        <v>14</v>
      </c>
      <c r="F290">
        <v>934</v>
      </c>
      <c r="G290">
        <f t="shared" si="11"/>
        <v>3.8908671240718183E-4</v>
      </c>
    </row>
    <row r="291" spans="1:7" x14ac:dyDescent="0.25">
      <c r="A291" t="s">
        <v>20</v>
      </c>
      <c r="B291">
        <v>207</v>
      </c>
      <c r="C291">
        <f t="shared" si="10"/>
        <v>2.7682082256838661E-4</v>
      </c>
      <c r="E291" t="s">
        <v>14</v>
      </c>
      <c r="F291">
        <v>940</v>
      </c>
      <c r="G291">
        <f t="shared" si="11"/>
        <v>3.8819760714649737E-4</v>
      </c>
    </row>
    <row r="292" spans="1:7" x14ac:dyDescent="0.25">
      <c r="A292" t="s">
        <v>20</v>
      </c>
      <c r="B292">
        <v>207</v>
      </c>
      <c r="C292">
        <f t="shared" si="10"/>
        <v>2.7682082256838661E-4</v>
      </c>
      <c r="E292" t="s">
        <v>14</v>
      </c>
      <c r="F292">
        <v>941</v>
      </c>
      <c r="G292">
        <f t="shared" si="11"/>
        <v>3.8804814683801646E-4</v>
      </c>
    </row>
    <row r="293" spans="1:7" x14ac:dyDescent="0.25">
      <c r="A293" t="s">
        <v>20</v>
      </c>
      <c r="B293">
        <v>209</v>
      </c>
      <c r="C293">
        <f t="shared" si="10"/>
        <v>2.7704298897200257E-4</v>
      </c>
      <c r="E293" t="s">
        <v>14</v>
      </c>
      <c r="F293">
        <v>955</v>
      </c>
      <c r="G293">
        <f t="shared" si="11"/>
        <v>3.8591776234640437E-4</v>
      </c>
    </row>
    <row r="294" spans="1:7" x14ac:dyDescent="0.25">
      <c r="A294" t="s">
        <v>20</v>
      </c>
      <c r="B294">
        <v>210</v>
      </c>
      <c r="C294">
        <f t="shared" si="10"/>
        <v>2.7715387974323706E-4</v>
      </c>
      <c r="E294" t="s">
        <v>14</v>
      </c>
      <c r="F294">
        <v>1000</v>
      </c>
      <c r="G294">
        <f t="shared" si="11"/>
        <v>3.7860323340817899E-4</v>
      </c>
    </row>
    <row r="295" spans="1:7" x14ac:dyDescent="0.25">
      <c r="A295" t="s">
        <v>20</v>
      </c>
      <c r="B295">
        <v>211</v>
      </c>
      <c r="C295">
        <f t="shared" si="10"/>
        <v>2.772646419744031E-4</v>
      </c>
      <c r="E295" t="s">
        <v>14</v>
      </c>
      <c r="F295">
        <v>1028</v>
      </c>
      <c r="G295">
        <f t="shared" si="11"/>
        <v>3.7370744699304428E-4</v>
      </c>
    </row>
    <row r="296" spans="1:7" x14ac:dyDescent="0.25">
      <c r="A296" t="s">
        <v>20</v>
      </c>
      <c r="B296">
        <v>211</v>
      </c>
      <c r="C296">
        <f t="shared" si="10"/>
        <v>2.772646419744031E-4</v>
      </c>
      <c r="E296" t="s">
        <v>14</v>
      </c>
      <c r="F296">
        <v>1059</v>
      </c>
      <c r="G296">
        <f t="shared" si="11"/>
        <v>3.6799557223516255E-4</v>
      </c>
    </row>
    <row r="297" spans="1:7" x14ac:dyDescent="0.25">
      <c r="A297" t="s">
        <v>20</v>
      </c>
      <c r="B297">
        <v>214</v>
      </c>
      <c r="C297">
        <f t="shared" si="10"/>
        <v>2.775961555327262E-4</v>
      </c>
      <c r="E297" t="s">
        <v>14</v>
      </c>
      <c r="F297">
        <v>1063</v>
      </c>
      <c r="G297">
        <f t="shared" si="11"/>
        <v>3.6723704846160747E-4</v>
      </c>
    </row>
    <row r="298" spans="1:7" x14ac:dyDescent="0.25">
      <c r="A298" t="s">
        <v>20</v>
      </c>
      <c r="B298">
        <v>216</v>
      </c>
      <c r="C298">
        <f t="shared" si="10"/>
        <v>2.7781651840043332E-4</v>
      </c>
      <c r="E298" t="s">
        <v>14</v>
      </c>
      <c r="F298">
        <v>1068</v>
      </c>
      <c r="G298">
        <f t="shared" si="11"/>
        <v>3.6628214923804954E-4</v>
      </c>
    </row>
    <row r="299" spans="1:7" x14ac:dyDescent="0.25">
      <c r="A299" t="s">
        <v>20</v>
      </c>
      <c r="B299">
        <v>217</v>
      </c>
      <c r="C299">
        <f t="shared" si="10"/>
        <v>2.7792650541625031E-4</v>
      </c>
      <c r="E299" t="s">
        <v>14</v>
      </c>
      <c r="F299">
        <v>1072</v>
      </c>
      <c r="G299">
        <f t="shared" si="11"/>
        <v>3.6551287870662994E-4</v>
      </c>
    </row>
    <row r="300" spans="1:7" x14ac:dyDescent="0.25">
      <c r="A300" t="s">
        <v>20</v>
      </c>
      <c r="B300">
        <v>218</v>
      </c>
      <c r="C300">
        <f t="shared" si="10"/>
        <v>2.7803636256857407E-4</v>
      </c>
      <c r="E300" t="s">
        <v>14</v>
      </c>
      <c r="F300">
        <v>1120</v>
      </c>
      <c r="G300">
        <f t="shared" si="11"/>
        <v>3.5592436559280243E-4</v>
      </c>
    </row>
    <row r="301" spans="1:7" x14ac:dyDescent="0.25">
      <c r="A301" t="s">
        <v>20</v>
      </c>
      <c r="B301">
        <v>218</v>
      </c>
      <c r="C301">
        <f t="shared" si="10"/>
        <v>2.7803636256857407E-4</v>
      </c>
      <c r="E301" t="s">
        <v>14</v>
      </c>
      <c r="F301">
        <v>1121</v>
      </c>
      <c r="G301">
        <f t="shared" si="11"/>
        <v>3.5571784599786662E-4</v>
      </c>
    </row>
    <row r="302" spans="1:7" x14ac:dyDescent="0.25">
      <c r="A302" t="s">
        <v>20</v>
      </c>
      <c r="B302">
        <v>219</v>
      </c>
      <c r="C302">
        <f t="shared" si="10"/>
        <v>2.7814608966901337E-4</v>
      </c>
      <c r="E302" t="s">
        <v>14</v>
      </c>
      <c r="F302">
        <v>1130</v>
      </c>
      <c r="G302">
        <f t="shared" si="11"/>
        <v>3.5384727505358241E-4</v>
      </c>
    </row>
    <row r="303" spans="1:7" x14ac:dyDescent="0.25">
      <c r="A303" t="s">
        <v>20</v>
      </c>
      <c r="B303">
        <v>220</v>
      </c>
      <c r="C303">
        <f t="shared" si="10"/>
        <v>2.7825568652934594E-4</v>
      </c>
      <c r="E303" t="s">
        <v>14</v>
      </c>
      <c r="F303">
        <v>1181</v>
      </c>
      <c r="G303">
        <f t="shared" si="11"/>
        <v>3.4286196909463486E-4</v>
      </c>
    </row>
    <row r="304" spans="1:7" x14ac:dyDescent="0.25">
      <c r="A304" t="s">
        <v>20</v>
      </c>
      <c r="B304">
        <v>220</v>
      </c>
      <c r="C304">
        <f t="shared" si="10"/>
        <v>2.7825568652934594E-4</v>
      </c>
      <c r="E304" t="s">
        <v>14</v>
      </c>
      <c r="F304">
        <v>1194</v>
      </c>
      <c r="G304">
        <f t="shared" si="11"/>
        <v>3.3996327075779095E-4</v>
      </c>
    </row>
    <row r="305" spans="1:7" x14ac:dyDescent="0.25">
      <c r="A305" t="s">
        <v>20</v>
      </c>
      <c r="B305">
        <v>221</v>
      </c>
      <c r="C305">
        <f t="shared" si="10"/>
        <v>2.7836515296151919E-4</v>
      </c>
      <c r="E305" t="s">
        <v>14</v>
      </c>
      <c r="F305">
        <v>1198</v>
      </c>
      <c r="G305">
        <f t="shared" si="11"/>
        <v>3.3906379415618473E-4</v>
      </c>
    </row>
    <row r="306" spans="1:7" x14ac:dyDescent="0.25">
      <c r="A306" t="s">
        <v>20</v>
      </c>
      <c r="B306">
        <v>221</v>
      </c>
      <c r="C306">
        <f t="shared" si="10"/>
        <v>2.7836515296151919E-4</v>
      </c>
      <c r="E306" t="s">
        <v>14</v>
      </c>
      <c r="F306">
        <v>1220</v>
      </c>
      <c r="G306">
        <f t="shared" si="11"/>
        <v>3.3405535775963055E-4</v>
      </c>
    </row>
    <row r="307" spans="1:7" x14ac:dyDescent="0.25">
      <c r="A307" t="s">
        <v>20</v>
      </c>
      <c r="B307">
        <v>222</v>
      </c>
      <c r="C307">
        <f t="shared" si="10"/>
        <v>2.7847448877765032E-4</v>
      </c>
      <c r="E307" t="s">
        <v>14</v>
      </c>
      <c r="F307">
        <v>1221</v>
      </c>
      <c r="G307">
        <f t="shared" si="11"/>
        <v>3.3382530199343985E-4</v>
      </c>
    </row>
    <row r="308" spans="1:7" x14ac:dyDescent="0.25">
      <c r="A308" t="s">
        <v>20</v>
      </c>
      <c r="B308">
        <v>222</v>
      </c>
      <c r="C308">
        <f t="shared" si="10"/>
        <v>2.7847448877765032E-4</v>
      </c>
      <c r="E308" t="s">
        <v>14</v>
      </c>
      <c r="F308">
        <v>1225</v>
      </c>
      <c r="G308">
        <f t="shared" si="11"/>
        <v>3.3290304982772268E-4</v>
      </c>
    </row>
    <row r="309" spans="1:7" x14ac:dyDescent="0.25">
      <c r="A309" t="s">
        <v>20</v>
      </c>
      <c r="B309">
        <v>223</v>
      </c>
      <c r="C309">
        <f t="shared" si="10"/>
        <v>2.7858369379002722E-4</v>
      </c>
      <c r="E309" t="s">
        <v>14</v>
      </c>
      <c r="F309">
        <v>1229</v>
      </c>
      <c r="G309">
        <f t="shared" si="11"/>
        <v>3.3197758184067792E-4</v>
      </c>
    </row>
    <row r="310" spans="1:7" x14ac:dyDescent="0.25">
      <c r="A310" t="s">
        <v>20</v>
      </c>
      <c r="B310">
        <v>225</v>
      </c>
      <c r="C310">
        <f t="shared" si="10"/>
        <v>2.7880171065352628E-4</v>
      </c>
      <c r="E310" t="s">
        <v>14</v>
      </c>
      <c r="F310">
        <v>1257</v>
      </c>
      <c r="G310">
        <f t="shared" si="11"/>
        <v>3.2541271548374996E-4</v>
      </c>
    </row>
    <row r="311" spans="1:7" x14ac:dyDescent="0.25">
      <c r="A311" t="s">
        <v>20</v>
      </c>
      <c r="B311">
        <v>226</v>
      </c>
      <c r="C311">
        <f t="shared" si="10"/>
        <v>2.7891052213008195E-4</v>
      </c>
      <c r="E311" t="s">
        <v>14</v>
      </c>
      <c r="F311">
        <v>1258</v>
      </c>
      <c r="G311">
        <f t="shared" si="11"/>
        <v>3.2517555606525567E-4</v>
      </c>
    </row>
    <row r="312" spans="1:7" x14ac:dyDescent="0.25">
      <c r="A312" t="s">
        <v>20</v>
      </c>
      <c r="B312">
        <v>226</v>
      </c>
      <c r="C312">
        <f t="shared" si="10"/>
        <v>2.7891052213008195E-4</v>
      </c>
      <c r="E312" t="s">
        <v>14</v>
      </c>
      <c r="F312">
        <v>1274</v>
      </c>
      <c r="G312">
        <f t="shared" si="11"/>
        <v>3.2135699900173894E-4</v>
      </c>
    </row>
    <row r="313" spans="1:7" x14ac:dyDescent="0.25">
      <c r="A313" t="s">
        <v>20</v>
      </c>
      <c r="B313">
        <v>227</v>
      </c>
      <c r="C313">
        <f t="shared" si="10"/>
        <v>2.7901920205375158E-4</v>
      </c>
      <c r="E313" t="s">
        <v>14</v>
      </c>
      <c r="F313">
        <v>1296</v>
      </c>
      <c r="G313">
        <f t="shared" si="11"/>
        <v>3.1603621568983454E-4</v>
      </c>
    </row>
    <row r="314" spans="1:7" x14ac:dyDescent="0.25">
      <c r="A314" t="s">
        <v>20</v>
      </c>
      <c r="B314">
        <v>233</v>
      </c>
      <c r="C314">
        <f t="shared" si="10"/>
        <v>2.796685085336927E-4</v>
      </c>
      <c r="E314" t="s">
        <v>14</v>
      </c>
      <c r="F314">
        <v>1335</v>
      </c>
      <c r="G314">
        <f t="shared" si="11"/>
        <v>3.0642374169317075E-4</v>
      </c>
    </row>
    <row r="315" spans="1:7" x14ac:dyDescent="0.25">
      <c r="A315" t="s">
        <v>20</v>
      </c>
      <c r="B315">
        <v>234</v>
      </c>
      <c r="C315">
        <f t="shared" si="10"/>
        <v>2.7977626236509712E-4</v>
      </c>
      <c r="E315" t="s">
        <v>14</v>
      </c>
      <c r="F315">
        <v>1368</v>
      </c>
      <c r="G315">
        <f t="shared" si="11"/>
        <v>2.9813425750272983E-4</v>
      </c>
    </row>
    <row r="316" spans="1:7" x14ac:dyDescent="0.25">
      <c r="A316" t="s">
        <v>20</v>
      </c>
      <c r="B316">
        <v>235</v>
      </c>
      <c r="C316">
        <f t="shared" si="10"/>
        <v>2.7988388315370227E-4</v>
      </c>
      <c r="E316" t="s">
        <v>14</v>
      </c>
      <c r="F316">
        <v>1439</v>
      </c>
      <c r="G316">
        <f t="shared" si="11"/>
        <v>2.7992799476737331E-4</v>
      </c>
    </row>
    <row r="317" spans="1:7" x14ac:dyDescent="0.25">
      <c r="A317" t="s">
        <v>20</v>
      </c>
      <c r="B317">
        <v>236</v>
      </c>
      <c r="C317">
        <f t="shared" si="10"/>
        <v>2.7999137071406215E-4</v>
      </c>
      <c r="E317" t="s">
        <v>14</v>
      </c>
      <c r="F317">
        <v>1467</v>
      </c>
      <c r="G317">
        <f t="shared" si="11"/>
        <v>2.726472549728331E-4</v>
      </c>
    </row>
    <row r="318" spans="1:7" x14ac:dyDescent="0.25">
      <c r="A318" t="s">
        <v>20</v>
      </c>
      <c r="B318">
        <v>236</v>
      </c>
      <c r="C318">
        <f t="shared" si="10"/>
        <v>2.7999137071406215E-4</v>
      </c>
      <c r="E318" t="s">
        <v>14</v>
      </c>
      <c r="F318">
        <v>1467</v>
      </c>
      <c r="G318">
        <f t="shared" si="11"/>
        <v>2.726472549728331E-4</v>
      </c>
    </row>
    <row r="319" spans="1:7" x14ac:dyDescent="0.25">
      <c r="A319" t="s">
        <v>20</v>
      </c>
      <c r="B319">
        <v>237</v>
      </c>
      <c r="C319">
        <f t="shared" si="10"/>
        <v>2.8009872486090893E-4</v>
      </c>
      <c r="E319" t="s">
        <v>14</v>
      </c>
      <c r="F319">
        <v>1482</v>
      </c>
      <c r="G319">
        <f t="shared" si="11"/>
        <v>2.6873101440408066E-4</v>
      </c>
    </row>
    <row r="320" spans="1:7" x14ac:dyDescent="0.25">
      <c r="A320" t="s">
        <v>20</v>
      </c>
      <c r="B320">
        <v>238</v>
      </c>
      <c r="C320">
        <f t="shared" si="10"/>
        <v>2.802059454091532E-4</v>
      </c>
      <c r="E320" t="s">
        <v>14</v>
      </c>
      <c r="F320">
        <v>1538</v>
      </c>
      <c r="G320">
        <f t="shared" si="11"/>
        <v>2.5405230872604673E-4</v>
      </c>
    </row>
    <row r="321" spans="1:7" x14ac:dyDescent="0.25">
      <c r="A321" t="s">
        <v>20</v>
      </c>
      <c r="B321">
        <v>238</v>
      </c>
      <c r="C321">
        <f t="shared" si="10"/>
        <v>2.802059454091532E-4</v>
      </c>
      <c r="E321" t="s">
        <v>14</v>
      </c>
      <c r="F321">
        <v>1596</v>
      </c>
      <c r="G321">
        <f t="shared" si="11"/>
        <v>2.388357321030337E-4</v>
      </c>
    </row>
    <row r="322" spans="1:7" x14ac:dyDescent="0.25">
      <c r="A322" t="s">
        <v>20</v>
      </c>
      <c r="B322">
        <v>239</v>
      </c>
      <c r="C322">
        <f t="shared" si="10"/>
        <v>2.8031303217388495E-4</v>
      </c>
      <c r="E322" t="s">
        <v>14</v>
      </c>
      <c r="F322">
        <v>1608</v>
      </c>
      <c r="G322">
        <f t="shared" si="11"/>
        <v>2.3569567589812811E-4</v>
      </c>
    </row>
    <row r="323" spans="1:7" x14ac:dyDescent="0.25">
      <c r="A323" t="s">
        <v>20</v>
      </c>
      <c r="B323">
        <v>241</v>
      </c>
      <c r="C323">
        <f t="shared" ref="C323:C386" si="12">_xlfn.NORM.DIST(B323,$J$2,$J$7,FALSE)</f>
        <v>2.8052680361406859E-4</v>
      </c>
      <c r="E323" t="s">
        <v>14</v>
      </c>
      <c r="F323">
        <v>1625</v>
      </c>
      <c r="G323">
        <f t="shared" ref="G323:G365" si="13">_xlfn.NORM.DIST(F323,$M$2,$M$7,FALSE)</f>
        <v>2.3125593890635553E-4</v>
      </c>
    </row>
    <row r="324" spans="1:7" x14ac:dyDescent="0.25">
      <c r="A324" t="s">
        <v>20</v>
      </c>
      <c r="B324">
        <v>244</v>
      </c>
      <c r="C324">
        <f t="shared" si="12"/>
        <v>2.8084645278560243E-4</v>
      </c>
      <c r="E324" t="s">
        <v>14</v>
      </c>
      <c r="F324">
        <v>1657</v>
      </c>
      <c r="G324">
        <f t="shared" si="13"/>
        <v>2.2293466621613748E-4</v>
      </c>
    </row>
    <row r="325" spans="1:7" x14ac:dyDescent="0.25">
      <c r="A325" t="s">
        <v>20</v>
      </c>
      <c r="B325">
        <v>244</v>
      </c>
      <c r="C325">
        <f t="shared" si="12"/>
        <v>2.8084645278560243E-4</v>
      </c>
      <c r="E325" t="s">
        <v>14</v>
      </c>
      <c r="F325">
        <v>1684</v>
      </c>
      <c r="G325">
        <f t="shared" si="13"/>
        <v>2.1596020395695897E-4</v>
      </c>
    </row>
    <row r="326" spans="1:7" x14ac:dyDescent="0.25">
      <c r="A326" t="s">
        <v>20</v>
      </c>
      <c r="B326">
        <v>245</v>
      </c>
      <c r="C326">
        <f t="shared" si="12"/>
        <v>2.809527329762415E-4</v>
      </c>
      <c r="E326" t="s">
        <v>14</v>
      </c>
      <c r="F326">
        <v>1691</v>
      </c>
      <c r="G326">
        <f t="shared" si="13"/>
        <v>2.1416025085341293E-4</v>
      </c>
    </row>
    <row r="327" spans="1:7" x14ac:dyDescent="0.25">
      <c r="A327" t="s">
        <v>20</v>
      </c>
      <c r="B327">
        <v>246</v>
      </c>
      <c r="C327">
        <f t="shared" si="12"/>
        <v>2.8105887809405623E-4</v>
      </c>
      <c r="E327" t="s">
        <v>14</v>
      </c>
      <c r="F327">
        <v>1748</v>
      </c>
      <c r="G327">
        <f t="shared" si="13"/>
        <v>1.996554361540404E-4</v>
      </c>
    </row>
    <row r="328" spans="1:7" x14ac:dyDescent="0.25">
      <c r="A328" t="s">
        <v>20</v>
      </c>
      <c r="B328">
        <v>246</v>
      </c>
      <c r="C328">
        <f t="shared" si="12"/>
        <v>2.8105887809405623E-4</v>
      </c>
      <c r="E328" t="s">
        <v>14</v>
      </c>
      <c r="F328">
        <v>1758</v>
      </c>
      <c r="G328">
        <f t="shared" si="13"/>
        <v>1.9714229542558366E-4</v>
      </c>
    </row>
    <row r="329" spans="1:7" x14ac:dyDescent="0.25">
      <c r="A329" t="s">
        <v>20</v>
      </c>
      <c r="B329">
        <v>247</v>
      </c>
      <c r="C329">
        <f t="shared" si="12"/>
        <v>2.8116488795558832E-4</v>
      </c>
      <c r="E329" t="s">
        <v>14</v>
      </c>
      <c r="F329">
        <v>1784</v>
      </c>
      <c r="G329">
        <f t="shared" si="13"/>
        <v>1.9065833816060592E-4</v>
      </c>
    </row>
    <row r="330" spans="1:7" x14ac:dyDescent="0.25">
      <c r="A330" t="s">
        <v>20</v>
      </c>
      <c r="B330">
        <v>247</v>
      </c>
      <c r="C330">
        <f t="shared" si="12"/>
        <v>2.8116488795558832E-4</v>
      </c>
      <c r="E330" t="s">
        <v>14</v>
      </c>
      <c r="F330">
        <v>1790</v>
      </c>
      <c r="G330">
        <f t="shared" si="13"/>
        <v>1.8917287726013851E-4</v>
      </c>
    </row>
    <row r="331" spans="1:7" x14ac:dyDescent="0.25">
      <c r="A331" t="s">
        <v>20</v>
      </c>
      <c r="B331">
        <v>249</v>
      </c>
      <c r="C331">
        <f t="shared" si="12"/>
        <v>2.8137650117689134E-4</v>
      </c>
      <c r="E331" t="s">
        <v>14</v>
      </c>
      <c r="F331">
        <v>1796</v>
      </c>
      <c r="G331">
        <f t="shared" si="13"/>
        <v>1.8769165786111007E-4</v>
      </c>
    </row>
    <row r="332" spans="1:7" x14ac:dyDescent="0.25">
      <c r="A332" t="s">
        <v>20</v>
      </c>
      <c r="B332">
        <v>249</v>
      </c>
      <c r="C332">
        <f t="shared" si="12"/>
        <v>2.8137650117689134E-4</v>
      </c>
      <c r="E332" t="s">
        <v>14</v>
      </c>
      <c r="F332">
        <v>1825</v>
      </c>
      <c r="G332">
        <f t="shared" si="13"/>
        <v>1.8059482363013917E-4</v>
      </c>
    </row>
    <row r="333" spans="1:7" x14ac:dyDescent="0.25">
      <c r="A333" t="s">
        <v>20</v>
      </c>
      <c r="B333">
        <v>250</v>
      </c>
      <c r="C333">
        <f t="shared" si="12"/>
        <v>2.8148210417066721E-4</v>
      </c>
      <c r="E333" t="s">
        <v>14</v>
      </c>
      <c r="F333">
        <v>1886</v>
      </c>
      <c r="G333">
        <f t="shared" si="13"/>
        <v>1.6603539303685039E-4</v>
      </c>
    </row>
    <row r="334" spans="1:7" x14ac:dyDescent="0.25">
      <c r="A334" t="s">
        <v>20</v>
      </c>
      <c r="B334">
        <v>252</v>
      </c>
      <c r="C334">
        <f t="shared" si="12"/>
        <v>2.8169290201087002E-4</v>
      </c>
      <c r="E334" t="s">
        <v>14</v>
      </c>
      <c r="F334">
        <v>1910</v>
      </c>
      <c r="G334">
        <f t="shared" si="13"/>
        <v>1.6045657658196236E-4</v>
      </c>
    </row>
    <row r="335" spans="1:7" x14ac:dyDescent="0.25">
      <c r="A335" t="s">
        <v>20</v>
      </c>
      <c r="B335">
        <v>253</v>
      </c>
      <c r="C335">
        <f t="shared" si="12"/>
        <v>2.817980964924161E-4</v>
      </c>
      <c r="E335" t="s">
        <v>14</v>
      </c>
      <c r="F335">
        <v>1979</v>
      </c>
      <c r="G335">
        <f t="shared" si="13"/>
        <v>1.4493438923053476E-4</v>
      </c>
    </row>
    <row r="336" spans="1:7" x14ac:dyDescent="0.25">
      <c r="A336" t="s">
        <v>20</v>
      </c>
      <c r="B336">
        <v>254</v>
      </c>
      <c r="C336">
        <f t="shared" si="12"/>
        <v>2.8190315443864933E-4</v>
      </c>
      <c r="E336" t="s">
        <v>14</v>
      </c>
      <c r="F336">
        <v>1999</v>
      </c>
      <c r="G336">
        <f t="shared" si="13"/>
        <v>1.4058677586752249E-4</v>
      </c>
    </row>
    <row r="337" spans="1:7" x14ac:dyDescent="0.25">
      <c r="A337" t="s">
        <v>20</v>
      </c>
      <c r="B337">
        <v>255</v>
      </c>
      <c r="C337">
        <f t="shared" si="12"/>
        <v>2.8200807566759718E-4</v>
      </c>
      <c r="E337" t="s">
        <v>14</v>
      </c>
      <c r="F337">
        <v>2025</v>
      </c>
      <c r="G337">
        <f t="shared" si="13"/>
        <v>1.3504160673732433E-4</v>
      </c>
    </row>
    <row r="338" spans="1:7" x14ac:dyDescent="0.25">
      <c r="A338" t="s">
        <v>20</v>
      </c>
      <c r="B338">
        <v>261</v>
      </c>
      <c r="C338">
        <f t="shared" si="12"/>
        <v>2.826347218115872E-4</v>
      </c>
      <c r="E338" t="s">
        <v>14</v>
      </c>
      <c r="F338">
        <v>2062</v>
      </c>
      <c r="G338">
        <f t="shared" si="13"/>
        <v>1.2736421251140071E-4</v>
      </c>
    </row>
    <row r="339" spans="1:7" x14ac:dyDescent="0.25">
      <c r="A339" t="s">
        <v>20</v>
      </c>
      <c r="B339">
        <v>261</v>
      </c>
      <c r="C339">
        <f t="shared" si="12"/>
        <v>2.826347218115872E-4</v>
      </c>
      <c r="E339" t="s">
        <v>14</v>
      </c>
      <c r="F339">
        <v>2072</v>
      </c>
      <c r="G339">
        <f t="shared" si="13"/>
        <v>1.2533326427906075E-4</v>
      </c>
    </row>
    <row r="340" spans="1:7" x14ac:dyDescent="0.25">
      <c r="A340" t="s">
        <v>20</v>
      </c>
      <c r="B340">
        <v>264</v>
      </c>
      <c r="C340">
        <f t="shared" si="12"/>
        <v>2.8294618451831183E-4</v>
      </c>
      <c r="E340" t="s">
        <v>14</v>
      </c>
      <c r="F340">
        <v>2108</v>
      </c>
      <c r="G340">
        <f t="shared" si="13"/>
        <v>1.1818009210474908E-4</v>
      </c>
    </row>
    <row r="341" spans="1:7" x14ac:dyDescent="0.25">
      <c r="A341" t="s">
        <v>20</v>
      </c>
      <c r="B341">
        <v>266</v>
      </c>
      <c r="C341">
        <f t="shared" si="12"/>
        <v>2.8315313399032314E-4</v>
      </c>
      <c r="E341" t="s">
        <v>14</v>
      </c>
      <c r="F341">
        <v>2176</v>
      </c>
      <c r="G341">
        <f t="shared" si="13"/>
        <v>1.0535852986076891E-4</v>
      </c>
    </row>
    <row r="342" spans="1:7" x14ac:dyDescent="0.25">
      <c r="A342" t="s">
        <v>20</v>
      </c>
      <c r="B342">
        <v>268</v>
      </c>
      <c r="C342">
        <f t="shared" si="12"/>
        <v>2.8335952791797665E-4</v>
      </c>
      <c r="E342" t="s">
        <v>14</v>
      </c>
      <c r="F342">
        <v>2179</v>
      </c>
      <c r="G342">
        <f t="shared" si="13"/>
        <v>1.0481396799750966E-4</v>
      </c>
    </row>
    <row r="343" spans="1:7" x14ac:dyDescent="0.25">
      <c r="A343" t="s">
        <v>20</v>
      </c>
      <c r="B343">
        <v>269</v>
      </c>
      <c r="C343">
        <f t="shared" si="12"/>
        <v>2.8346251610407382E-4</v>
      </c>
      <c r="E343" t="s">
        <v>14</v>
      </c>
      <c r="F343">
        <v>2201</v>
      </c>
      <c r="G343">
        <f t="shared" si="13"/>
        <v>1.0087547963527178E-4</v>
      </c>
    </row>
    <row r="344" spans="1:7" x14ac:dyDescent="0.25">
      <c r="A344" t="s">
        <v>20</v>
      </c>
      <c r="B344">
        <v>270</v>
      </c>
      <c r="C344">
        <f t="shared" si="12"/>
        <v>2.8356536486615698E-4</v>
      </c>
      <c r="E344" t="s">
        <v>14</v>
      </c>
      <c r="F344">
        <v>2253</v>
      </c>
      <c r="G344">
        <f t="shared" si="13"/>
        <v>9.1952440267547533E-5</v>
      </c>
    </row>
    <row r="345" spans="1:7" x14ac:dyDescent="0.25">
      <c r="A345" t="s">
        <v>20</v>
      </c>
      <c r="B345">
        <v>272</v>
      </c>
      <c r="C345">
        <f t="shared" si="12"/>
        <v>2.8377064340287414E-4</v>
      </c>
      <c r="E345" t="s">
        <v>14</v>
      </c>
      <c r="F345">
        <v>2307</v>
      </c>
      <c r="G345">
        <f t="shared" si="13"/>
        <v>8.3261679532065818E-5</v>
      </c>
    </row>
    <row r="346" spans="1:7" x14ac:dyDescent="0.25">
      <c r="A346" t="s">
        <v>20</v>
      </c>
      <c r="B346">
        <v>275</v>
      </c>
      <c r="C346">
        <f t="shared" si="12"/>
        <v>2.840775110617161E-4</v>
      </c>
      <c r="E346" t="s">
        <v>14</v>
      </c>
      <c r="F346">
        <v>2468</v>
      </c>
      <c r="G346">
        <f t="shared" si="13"/>
        <v>6.0776147772706353E-5</v>
      </c>
    </row>
    <row r="347" spans="1:7" x14ac:dyDescent="0.25">
      <c r="A347" t="s">
        <v>20</v>
      </c>
      <c r="B347">
        <v>279</v>
      </c>
      <c r="C347">
        <f t="shared" si="12"/>
        <v>2.8448470019067551E-4</v>
      </c>
      <c r="E347" t="s">
        <v>14</v>
      </c>
      <c r="F347">
        <v>2604</v>
      </c>
      <c r="G347">
        <f t="shared" si="13"/>
        <v>4.557559265064395E-5</v>
      </c>
    </row>
    <row r="348" spans="1:7" x14ac:dyDescent="0.25">
      <c r="A348" t="s">
        <v>20</v>
      </c>
      <c r="B348">
        <v>280</v>
      </c>
      <c r="C348">
        <f t="shared" si="12"/>
        <v>2.8458614490564453E-4</v>
      </c>
      <c r="E348" t="s">
        <v>14</v>
      </c>
      <c r="F348">
        <v>2690</v>
      </c>
      <c r="G348">
        <f t="shared" si="13"/>
        <v>3.7600108278920558E-5</v>
      </c>
    </row>
    <row r="349" spans="1:7" x14ac:dyDescent="0.25">
      <c r="A349" t="s">
        <v>20</v>
      </c>
      <c r="B349">
        <v>282</v>
      </c>
      <c r="C349">
        <f t="shared" si="12"/>
        <v>2.8478861001575927E-4</v>
      </c>
      <c r="E349" t="s">
        <v>14</v>
      </c>
      <c r="F349">
        <v>2779</v>
      </c>
      <c r="G349">
        <f t="shared" si="13"/>
        <v>3.0553550702213781E-5</v>
      </c>
    </row>
    <row r="350" spans="1:7" x14ac:dyDescent="0.25">
      <c r="A350" t="s">
        <v>20</v>
      </c>
      <c r="B350">
        <v>288</v>
      </c>
      <c r="C350">
        <f t="shared" si="12"/>
        <v>2.8539259808976341E-4</v>
      </c>
      <c r="E350" t="s">
        <v>14</v>
      </c>
      <c r="F350">
        <v>2915</v>
      </c>
      <c r="G350">
        <f t="shared" si="13"/>
        <v>2.188410261947278E-5</v>
      </c>
    </row>
    <row r="351" spans="1:7" x14ac:dyDescent="0.25">
      <c r="A351" t="s">
        <v>20</v>
      </c>
      <c r="B351">
        <v>290</v>
      </c>
      <c r="C351">
        <f t="shared" si="12"/>
        <v>2.8559278700770281E-4</v>
      </c>
      <c r="E351" t="s">
        <v>14</v>
      </c>
      <c r="F351">
        <v>2928</v>
      </c>
      <c r="G351">
        <f t="shared" si="13"/>
        <v>2.1174757725323351E-5</v>
      </c>
    </row>
    <row r="352" spans="1:7" x14ac:dyDescent="0.25">
      <c r="A352" t="s">
        <v>20</v>
      </c>
      <c r="B352">
        <v>295</v>
      </c>
      <c r="C352">
        <f t="shared" si="12"/>
        <v>2.8609075131689435E-4</v>
      </c>
      <c r="E352" t="s">
        <v>14</v>
      </c>
      <c r="F352">
        <v>2955</v>
      </c>
      <c r="G352">
        <f t="shared" si="13"/>
        <v>1.9762532472318125E-5</v>
      </c>
    </row>
    <row r="353" spans="1:7" x14ac:dyDescent="0.25">
      <c r="A353" t="s">
        <v>20</v>
      </c>
      <c r="B353">
        <v>296</v>
      </c>
      <c r="C353">
        <f t="shared" si="12"/>
        <v>2.861899128438926E-4</v>
      </c>
      <c r="E353" t="s">
        <v>14</v>
      </c>
      <c r="F353">
        <v>3015</v>
      </c>
      <c r="G353">
        <f t="shared" si="13"/>
        <v>1.6904394508855366E-5</v>
      </c>
    </row>
    <row r="354" spans="1:7" x14ac:dyDescent="0.25">
      <c r="A354" t="s">
        <v>20</v>
      </c>
      <c r="B354">
        <v>297</v>
      </c>
      <c r="C354">
        <f t="shared" si="12"/>
        <v>2.862889301869922E-4</v>
      </c>
      <c r="E354" t="s">
        <v>14</v>
      </c>
      <c r="F354">
        <v>3182</v>
      </c>
      <c r="G354">
        <f t="shared" si="13"/>
        <v>1.0721057927989084E-5</v>
      </c>
    </row>
    <row r="355" spans="1:7" x14ac:dyDescent="0.25">
      <c r="A355" t="s">
        <v>20</v>
      </c>
      <c r="B355">
        <v>299</v>
      </c>
      <c r="C355">
        <f t="shared" si="12"/>
        <v>2.8648653162803339E-4</v>
      </c>
      <c r="E355" t="s">
        <v>14</v>
      </c>
      <c r="F355">
        <v>3304</v>
      </c>
      <c r="G355">
        <f t="shared" si="13"/>
        <v>7.5414891173528213E-6</v>
      </c>
    </row>
    <row r="356" spans="1:7" x14ac:dyDescent="0.25">
      <c r="A356" t="s">
        <v>20</v>
      </c>
      <c r="B356">
        <v>300</v>
      </c>
      <c r="C356">
        <f t="shared" si="12"/>
        <v>2.8658511537977015E-4</v>
      </c>
      <c r="E356" t="s">
        <v>14</v>
      </c>
      <c r="F356">
        <v>3387</v>
      </c>
      <c r="G356">
        <f t="shared" si="13"/>
        <v>5.8817569183175687E-6</v>
      </c>
    </row>
    <row r="357" spans="1:7" x14ac:dyDescent="0.25">
      <c r="A357" t="s">
        <v>20</v>
      </c>
      <c r="B357">
        <v>300</v>
      </c>
      <c r="C357">
        <f t="shared" si="12"/>
        <v>2.8658511537977015E-4</v>
      </c>
      <c r="E357" t="s">
        <v>14</v>
      </c>
      <c r="F357">
        <v>3410</v>
      </c>
      <c r="G357">
        <f t="shared" si="13"/>
        <v>5.4830063576441922E-6</v>
      </c>
    </row>
    <row r="358" spans="1:7" x14ac:dyDescent="0.25">
      <c r="A358" t="s">
        <v>20</v>
      </c>
      <c r="B358">
        <v>303</v>
      </c>
      <c r="C358">
        <f t="shared" si="12"/>
        <v>2.8687999668705106E-4</v>
      </c>
      <c r="E358" t="s">
        <v>14</v>
      </c>
      <c r="F358">
        <v>3483</v>
      </c>
      <c r="G358">
        <f t="shared" si="13"/>
        <v>4.3711951492324257E-6</v>
      </c>
    </row>
    <row r="359" spans="1:7" x14ac:dyDescent="0.25">
      <c r="A359" t="s">
        <v>20</v>
      </c>
      <c r="B359">
        <v>307</v>
      </c>
      <c r="C359">
        <f t="shared" si="12"/>
        <v>2.8727113545604766E-4</v>
      </c>
      <c r="E359" t="s">
        <v>14</v>
      </c>
      <c r="F359">
        <v>3868</v>
      </c>
      <c r="G359">
        <f t="shared" si="13"/>
        <v>1.2022518461267E-6</v>
      </c>
    </row>
    <row r="360" spans="1:7" x14ac:dyDescent="0.25">
      <c r="A360" t="s">
        <v>20</v>
      </c>
      <c r="B360">
        <v>307</v>
      </c>
      <c r="C360">
        <f t="shared" si="12"/>
        <v>2.8727113545604766E-4</v>
      </c>
      <c r="E360" t="s">
        <v>14</v>
      </c>
      <c r="F360">
        <v>4405</v>
      </c>
      <c r="G360">
        <f t="shared" si="13"/>
        <v>1.5184453301002979E-7</v>
      </c>
    </row>
    <row r="361" spans="1:7" x14ac:dyDescent="0.25">
      <c r="A361" t="s">
        <v>20</v>
      </c>
      <c r="B361">
        <v>316</v>
      </c>
      <c r="C361">
        <f t="shared" si="12"/>
        <v>2.8814263538748668E-4</v>
      </c>
      <c r="E361" t="s">
        <v>14</v>
      </c>
      <c r="F361">
        <v>4428</v>
      </c>
      <c r="G361">
        <f t="shared" si="13"/>
        <v>1.3799931444597306E-7</v>
      </c>
    </row>
    <row r="362" spans="1:7" x14ac:dyDescent="0.25">
      <c r="A362" t="s">
        <v>20</v>
      </c>
      <c r="B362">
        <v>323</v>
      </c>
      <c r="C362">
        <f t="shared" si="12"/>
        <v>2.888122087950547E-4</v>
      </c>
      <c r="E362" t="s">
        <v>14</v>
      </c>
      <c r="F362">
        <v>4697</v>
      </c>
      <c r="G362">
        <f t="shared" si="13"/>
        <v>4.32254355802279E-8</v>
      </c>
    </row>
    <row r="363" spans="1:7" x14ac:dyDescent="0.25">
      <c r="A363" t="s">
        <v>20</v>
      </c>
      <c r="B363">
        <v>329</v>
      </c>
      <c r="C363">
        <f t="shared" si="12"/>
        <v>2.8938032822242341E-4</v>
      </c>
      <c r="E363" t="s">
        <v>14</v>
      </c>
      <c r="F363">
        <v>5497</v>
      </c>
      <c r="G363">
        <f t="shared" si="13"/>
        <v>8.6087070237691886E-10</v>
      </c>
    </row>
    <row r="364" spans="1:7" x14ac:dyDescent="0.25">
      <c r="A364" t="s">
        <v>20</v>
      </c>
      <c r="B364">
        <v>330</v>
      </c>
      <c r="C364">
        <f t="shared" si="12"/>
        <v>2.8947449149048266E-4</v>
      </c>
      <c r="E364" t="s">
        <v>14</v>
      </c>
      <c r="F364">
        <v>5681</v>
      </c>
      <c r="G364">
        <f t="shared" si="13"/>
        <v>3.1702392406017793E-10</v>
      </c>
    </row>
    <row r="365" spans="1:7" x14ac:dyDescent="0.25">
      <c r="A365" t="s">
        <v>20</v>
      </c>
      <c r="B365">
        <v>331</v>
      </c>
      <c r="C365">
        <f t="shared" si="12"/>
        <v>2.8956850479935155E-4</v>
      </c>
      <c r="E365" t="s">
        <v>14</v>
      </c>
      <c r="F365">
        <v>6080</v>
      </c>
      <c r="G365">
        <f t="shared" si="13"/>
        <v>3.2025503743548232E-11</v>
      </c>
    </row>
    <row r="366" spans="1:7" x14ac:dyDescent="0.25">
      <c r="A366" t="s">
        <v>20</v>
      </c>
      <c r="B366">
        <v>336</v>
      </c>
      <c r="C366">
        <f t="shared" si="12"/>
        <v>2.9003631615411572E-4</v>
      </c>
    </row>
    <row r="367" spans="1:7" x14ac:dyDescent="0.25">
      <c r="A367" t="s">
        <v>20</v>
      </c>
      <c r="B367">
        <v>337</v>
      </c>
      <c r="C367">
        <f t="shared" si="12"/>
        <v>2.9012942622999729E-4</v>
      </c>
    </row>
    <row r="368" spans="1:7" x14ac:dyDescent="0.25">
      <c r="A368" t="s">
        <v>20</v>
      </c>
      <c r="B368">
        <v>340</v>
      </c>
      <c r="C368">
        <f t="shared" si="12"/>
        <v>2.9040784910225955E-4</v>
      </c>
    </row>
    <row r="369" spans="1:3" x14ac:dyDescent="0.25">
      <c r="A369" t="s">
        <v>20</v>
      </c>
      <c r="B369">
        <v>361</v>
      </c>
      <c r="C369">
        <f t="shared" si="12"/>
        <v>2.9231835799014118E-4</v>
      </c>
    </row>
    <row r="370" spans="1:3" x14ac:dyDescent="0.25">
      <c r="A370" t="s">
        <v>20</v>
      </c>
      <c r="B370">
        <v>363</v>
      </c>
      <c r="C370">
        <f t="shared" si="12"/>
        <v>2.924967696066185E-4</v>
      </c>
    </row>
    <row r="371" spans="1:3" x14ac:dyDescent="0.25">
      <c r="A371" t="s">
        <v>20</v>
      </c>
      <c r="B371">
        <v>366</v>
      </c>
      <c r="C371">
        <f t="shared" si="12"/>
        <v>2.9276322177864333E-4</v>
      </c>
    </row>
    <row r="372" spans="1:3" x14ac:dyDescent="0.25">
      <c r="A372" t="s">
        <v>20</v>
      </c>
      <c r="B372">
        <v>369</v>
      </c>
      <c r="C372">
        <f t="shared" si="12"/>
        <v>2.9302827185689932E-4</v>
      </c>
    </row>
    <row r="373" spans="1:3" x14ac:dyDescent="0.25">
      <c r="A373" t="s">
        <v>20</v>
      </c>
      <c r="B373">
        <v>374</v>
      </c>
      <c r="C373">
        <f t="shared" si="12"/>
        <v>2.9346689469936135E-4</v>
      </c>
    </row>
    <row r="374" spans="1:3" x14ac:dyDescent="0.25">
      <c r="A374" t="s">
        <v>20</v>
      </c>
      <c r="B374">
        <v>375</v>
      </c>
      <c r="C374">
        <f t="shared" si="12"/>
        <v>2.9355414876697093E-4</v>
      </c>
    </row>
    <row r="375" spans="1:3" x14ac:dyDescent="0.25">
      <c r="A375" t="s">
        <v>20</v>
      </c>
      <c r="B375">
        <v>381</v>
      </c>
      <c r="C375">
        <f t="shared" si="12"/>
        <v>2.9407436660584509E-4</v>
      </c>
    </row>
    <row r="376" spans="1:3" x14ac:dyDescent="0.25">
      <c r="A376" t="s">
        <v>20</v>
      </c>
      <c r="B376">
        <v>381</v>
      </c>
      <c r="C376">
        <f t="shared" si="12"/>
        <v>2.9407436660584509E-4</v>
      </c>
    </row>
    <row r="377" spans="1:3" x14ac:dyDescent="0.25">
      <c r="A377" t="s">
        <v>20</v>
      </c>
      <c r="B377">
        <v>393</v>
      </c>
      <c r="C377">
        <f t="shared" si="12"/>
        <v>2.9509769175643823E-4</v>
      </c>
    </row>
    <row r="378" spans="1:3" x14ac:dyDescent="0.25">
      <c r="A378" t="s">
        <v>20</v>
      </c>
      <c r="B378">
        <v>397</v>
      </c>
      <c r="C378">
        <f t="shared" si="12"/>
        <v>2.9543369455887396E-4</v>
      </c>
    </row>
    <row r="379" spans="1:3" x14ac:dyDescent="0.25">
      <c r="A379" t="s">
        <v>20</v>
      </c>
      <c r="B379">
        <v>409</v>
      </c>
      <c r="C379">
        <f t="shared" si="12"/>
        <v>2.9642625149410622E-4</v>
      </c>
    </row>
    <row r="380" spans="1:3" x14ac:dyDescent="0.25">
      <c r="A380" t="s">
        <v>20</v>
      </c>
      <c r="B380">
        <v>411</v>
      </c>
      <c r="C380">
        <f t="shared" si="12"/>
        <v>2.9658941184232618E-4</v>
      </c>
    </row>
    <row r="381" spans="1:3" x14ac:dyDescent="0.25">
      <c r="A381" t="s">
        <v>20</v>
      </c>
      <c r="B381">
        <v>419</v>
      </c>
      <c r="C381">
        <f t="shared" si="12"/>
        <v>2.9723553645938545E-4</v>
      </c>
    </row>
    <row r="382" spans="1:3" x14ac:dyDescent="0.25">
      <c r="A382" t="s">
        <v>20</v>
      </c>
      <c r="B382">
        <v>432</v>
      </c>
      <c r="C382">
        <f t="shared" si="12"/>
        <v>2.9826309934482035E-4</v>
      </c>
    </row>
    <row r="383" spans="1:3" x14ac:dyDescent="0.25">
      <c r="A383" t="s">
        <v>20</v>
      </c>
      <c r="B383">
        <v>452</v>
      </c>
      <c r="C383">
        <f t="shared" si="12"/>
        <v>2.9978919840203451E-4</v>
      </c>
    </row>
    <row r="384" spans="1:3" x14ac:dyDescent="0.25">
      <c r="A384" t="s">
        <v>20</v>
      </c>
      <c r="B384">
        <v>454</v>
      </c>
      <c r="C384">
        <f t="shared" si="12"/>
        <v>2.999381216163604E-4</v>
      </c>
    </row>
    <row r="385" spans="1:3" x14ac:dyDescent="0.25">
      <c r="A385" t="s">
        <v>20</v>
      </c>
      <c r="B385">
        <v>460</v>
      </c>
      <c r="C385">
        <f t="shared" si="12"/>
        <v>3.0038083901516983E-4</v>
      </c>
    </row>
    <row r="386" spans="1:3" x14ac:dyDescent="0.25">
      <c r="A386" t="s">
        <v>20</v>
      </c>
      <c r="B386">
        <v>462</v>
      </c>
      <c r="C386">
        <f t="shared" si="12"/>
        <v>3.0052705717074582E-4</v>
      </c>
    </row>
    <row r="387" spans="1:3" x14ac:dyDescent="0.25">
      <c r="A387" t="s">
        <v>20</v>
      </c>
      <c r="B387">
        <v>470</v>
      </c>
      <c r="C387">
        <f t="shared" ref="C387:C450" si="14">_xlfn.NORM.DIST(B387,$J$2,$J$7,FALSE)</f>
        <v>3.0110513001163099E-4</v>
      </c>
    </row>
    <row r="388" spans="1:3" x14ac:dyDescent="0.25">
      <c r="A388" t="s">
        <v>20</v>
      </c>
      <c r="B388">
        <v>480</v>
      </c>
      <c r="C388">
        <f t="shared" si="14"/>
        <v>3.0181234328181816E-4</v>
      </c>
    </row>
    <row r="389" spans="1:3" x14ac:dyDescent="0.25">
      <c r="A389" t="s">
        <v>20</v>
      </c>
      <c r="B389">
        <v>484</v>
      </c>
      <c r="C389">
        <f t="shared" si="14"/>
        <v>3.020904179609236E-4</v>
      </c>
    </row>
    <row r="390" spans="1:3" x14ac:dyDescent="0.25">
      <c r="A390" t="s">
        <v>20</v>
      </c>
      <c r="B390">
        <v>498</v>
      </c>
      <c r="C390">
        <f t="shared" si="14"/>
        <v>3.0304188322431393E-4</v>
      </c>
    </row>
    <row r="391" spans="1:3" x14ac:dyDescent="0.25">
      <c r="A391" t="s">
        <v>20</v>
      </c>
      <c r="B391">
        <v>524</v>
      </c>
      <c r="C391">
        <f t="shared" si="14"/>
        <v>3.0471800682935787E-4</v>
      </c>
    </row>
    <row r="392" spans="1:3" x14ac:dyDescent="0.25">
      <c r="A392" t="s">
        <v>20</v>
      </c>
      <c r="B392">
        <v>533</v>
      </c>
      <c r="C392">
        <f t="shared" si="14"/>
        <v>3.0527037251656996E-4</v>
      </c>
    </row>
    <row r="393" spans="1:3" x14ac:dyDescent="0.25">
      <c r="A393" t="s">
        <v>20</v>
      </c>
      <c r="B393">
        <v>536</v>
      </c>
      <c r="C393">
        <f t="shared" si="14"/>
        <v>3.0545128771356813E-4</v>
      </c>
    </row>
    <row r="394" spans="1:3" x14ac:dyDescent="0.25">
      <c r="A394" t="s">
        <v>20</v>
      </c>
      <c r="B394">
        <v>546</v>
      </c>
      <c r="C394">
        <f t="shared" si="14"/>
        <v>3.0604270599981912E-4</v>
      </c>
    </row>
    <row r="395" spans="1:3" x14ac:dyDescent="0.25">
      <c r="A395" t="s">
        <v>20</v>
      </c>
      <c r="B395">
        <v>554</v>
      </c>
      <c r="C395">
        <f t="shared" si="14"/>
        <v>3.0650290108440756E-4</v>
      </c>
    </row>
    <row r="396" spans="1:3" x14ac:dyDescent="0.25">
      <c r="A396" t="s">
        <v>20</v>
      </c>
      <c r="B396">
        <v>555</v>
      </c>
      <c r="C396">
        <f t="shared" si="14"/>
        <v>3.0655961371851034E-4</v>
      </c>
    </row>
    <row r="397" spans="1:3" x14ac:dyDescent="0.25">
      <c r="A397" t="s">
        <v>20</v>
      </c>
      <c r="B397">
        <v>589</v>
      </c>
      <c r="C397">
        <f t="shared" si="14"/>
        <v>3.0837964109032499E-4</v>
      </c>
    </row>
    <row r="398" spans="1:3" x14ac:dyDescent="0.25">
      <c r="A398" t="s">
        <v>20</v>
      </c>
      <c r="B398">
        <v>645</v>
      </c>
      <c r="C398">
        <f t="shared" si="14"/>
        <v>3.1091187836076805E-4</v>
      </c>
    </row>
    <row r="399" spans="1:3" x14ac:dyDescent="0.25">
      <c r="A399" t="s">
        <v>20</v>
      </c>
      <c r="B399">
        <v>659</v>
      </c>
      <c r="C399">
        <f t="shared" si="14"/>
        <v>3.1145298366017928E-4</v>
      </c>
    </row>
    <row r="400" spans="1:3" x14ac:dyDescent="0.25">
      <c r="A400" t="s">
        <v>20</v>
      </c>
      <c r="B400">
        <v>676</v>
      </c>
      <c r="C400">
        <f t="shared" si="14"/>
        <v>3.1206001784097568E-4</v>
      </c>
    </row>
    <row r="401" spans="1:3" x14ac:dyDescent="0.25">
      <c r="A401" t="s">
        <v>20</v>
      </c>
      <c r="B401">
        <v>723</v>
      </c>
      <c r="C401">
        <f t="shared" si="14"/>
        <v>3.1345029183557513E-4</v>
      </c>
    </row>
    <row r="402" spans="1:3" x14ac:dyDescent="0.25">
      <c r="A402" t="s">
        <v>20</v>
      </c>
      <c r="B402">
        <v>762</v>
      </c>
      <c r="C402">
        <f t="shared" si="14"/>
        <v>3.1427974114797095E-4</v>
      </c>
    </row>
    <row r="403" spans="1:3" x14ac:dyDescent="0.25">
      <c r="A403" t="s">
        <v>20</v>
      </c>
      <c r="B403">
        <v>768</v>
      </c>
      <c r="C403">
        <f t="shared" si="14"/>
        <v>3.1438107219823109E-4</v>
      </c>
    </row>
    <row r="404" spans="1:3" x14ac:dyDescent="0.25">
      <c r="A404" t="s">
        <v>20</v>
      </c>
      <c r="B404">
        <v>820</v>
      </c>
      <c r="C404">
        <f t="shared" si="14"/>
        <v>3.1496427577965566E-4</v>
      </c>
    </row>
    <row r="405" spans="1:3" x14ac:dyDescent="0.25">
      <c r="A405" t="s">
        <v>20</v>
      </c>
      <c r="B405">
        <v>890</v>
      </c>
      <c r="C405">
        <f t="shared" si="14"/>
        <v>3.1491129747862015E-4</v>
      </c>
    </row>
    <row r="406" spans="1:3" x14ac:dyDescent="0.25">
      <c r="A406" t="s">
        <v>20</v>
      </c>
      <c r="B406">
        <v>903</v>
      </c>
      <c r="C406">
        <f t="shared" si="14"/>
        <v>3.1479552004069858E-4</v>
      </c>
    </row>
    <row r="407" spans="1:3" x14ac:dyDescent="0.25">
      <c r="A407" t="s">
        <v>20</v>
      </c>
      <c r="B407">
        <v>909</v>
      </c>
      <c r="C407">
        <f t="shared" si="14"/>
        <v>3.1473090976229077E-4</v>
      </c>
    </row>
    <row r="408" spans="1:3" x14ac:dyDescent="0.25">
      <c r="A408" t="s">
        <v>20</v>
      </c>
      <c r="B408">
        <v>943</v>
      </c>
      <c r="C408">
        <f t="shared" si="14"/>
        <v>3.1423173950847138E-4</v>
      </c>
    </row>
    <row r="409" spans="1:3" x14ac:dyDescent="0.25">
      <c r="A409" t="s">
        <v>20</v>
      </c>
      <c r="B409">
        <v>980</v>
      </c>
      <c r="C409">
        <f t="shared" si="14"/>
        <v>3.1343255201594407E-4</v>
      </c>
    </row>
    <row r="410" spans="1:3" x14ac:dyDescent="0.25">
      <c r="A410" t="s">
        <v>20</v>
      </c>
      <c r="B410">
        <v>1015</v>
      </c>
      <c r="C410">
        <f t="shared" si="14"/>
        <v>3.1243281504471815E-4</v>
      </c>
    </row>
    <row r="411" spans="1:3" x14ac:dyDescent="0.25">
      <c r="A411" t="s">
        <v>20</v>
      </c>
      <c r="B411">
        <v>1022</v>
      </c>
      <c r="C411">
        <f t="shared" si="14"/>
        <v>3.1220462587526547E-4</v>
      </c>
    </row>
    <row r="412" spans="1:3" x14ac:dyDescent="0.25">
      <c r="A412" t="s">
        <v>20</v>
      </c>
      <c r="B412">
        <v>1052</v>
      </c>
      <c r="C412">
        <f t="shared" si="14"/>
        <v>3.1112084686588895E-4</v>
      </c>
    </row>
    <row r="413" spans="1:3" x14ac:dyDescent="0.25">
      <c r="A413" t="s">
        <v>20</v>
      </c>
      <c r="B413">
        <v>1071</v>
      </c>
      <c r="C413">
        <f t="shared" si="14"/>
        <v>3.1034628574756355E-4</v>
      </c>
    </row>
    <row r="414" spans="1:3" x14ac:dyDescent="0.25">
      <c r="A414" t="s">
        <v>20</v>
      </c>
      <c r="B414">
        <v>1071</v>
      </c>
      <c r="C414">
        <f t="shared" si="14"/>
        <v>3.1034628574756355E-4</v>
      </c>
    </row>
    <row r="415" spans="1:3" x14ac:dyDescent="0.25">
      <c r="A415" t="s">
        <v>20</v>
      </c>
      <c r="B415">
        <v>1073</v>
      </c>
      <c r="C415">
        <f t="shared" si="14"/>
        <v>3.1026080162502621E-4</v>
      </c>
    </row>
    <row r="416" spans="1:3" x14ac:dyDescent="0.25">
      <c r="A416" t="s">
        <v>20</v>
      </c>
      <c r="B416">
        <v>1095</v>
      </c>
      <c r="C416">
        <f t="shared" si="14"/>
        <v>3.0927110236260745E-4</v>
      </c>
    </row>
    <row r="417" spans="1:3" x14ac:dyDescent="0.25">
      <c r="A417" t="s">
        <v>20</v>
      </c>
      <c r="B417">
        <v>1101</v>
      </c>
      <c r="C417">
        <f t="shared" si="14"/>
        <v>3.0898554468941722E-4</v>
      </c>
    </row>
    <row r="418" spans="1:3" x14ac:dyDescent="0.25">
      <c r="A418" t="s">
        <v>20</v>
      </c>
      <c r="B418">
        <v>1113</v>
      </c>
      <c r="C418">
        <f t="shared" si="14"/>
        <v>3.0839444656347156E-4</v>
      </c>
    </row>
    <row r="419" spans="1:3" x14ac:dyDescent="0.25">
      <c r="A419" t="s">
        <v>20</v>
      </c>
      <c r="B419">
        <v>1137</v>
      </c>
      <c r="C419">
        <f t="shared" si="14"/>
        <v>3.0713287797304577E-4</v>
      </c>
    </row>
    <row r="420" spans="1:3" x14ac:dyDescent="0.25">
      <c r="A420" t="s">
        <v>20</v>
      </c>
      <c r="B420">
        <v>1140</v>
      </c>
      <c r="C420">
        <f t="shared" si="14"/>
        <v>3.0696779132956194E-4</v>
      </c>
    </row>
    <row r="421" spans="1:3" x14ac:dyDescent="0.25">
      <c r="A421" t="s">
        <v>20</v>
      </c>
      <c r="B421">
        <v>1152</v>
      </c>
      <c r="C421">
        <f t="shared" si="14"/>
        <v>3.062911385271259E-4</v>
      </c>
    </row>
    <row r="422" spans="1:3" x14ac:dyDescent="0.25">
      <c r="A422" t="s">
        <v>20</v>
      </c>
      <c r="B422">
        <v>1170</v>
      </c>
      <c r="C422">
        <f t="shared" si="14"/>
        <v>3.0522755186064701E-4</v>
      </c>
    </row>
    <row r="423" spans="1:3" x14ac:dyDescent="0.25">
      <c r="A423" t="s">
        <v>20</v>
      </c>
      <c r="B423">
        <v>1249</v>
      </c>
      <c r="C423">
        <f t="shared" si="14"/>
        <v>2.9988561422202633E-4</v>
      </c>
    </row>
    <row r="424" spans="1:3" x14ac:dyDescent="0.25">
      <c r="A424" t="s">
        <v>20</v>
      </c>
      <c r="B424">
        <v>1267</v>
      </c>
      <c r="C424">
        <f t="shared" si="14"/>
        <v>2.9851902004831616E-4</v>
      </c>
    </row>
    <row r="425" spans="1:3" x14ac:dyDescent="0.25">
      <c r="A425" t="s">
        <v>20</v>
      </c>
      <c r="B425">
        <v>1280</v>
      </c>
      <c r="C425">
        <f t="shared" si="14"/>
        <v>2.9749852032289674E-4</v>
      </c>
    </row>
    <row r="426" spans="1:3" x14ac:dyDescent="0.25">
      <c r="A426" t="s">
        <v>20</v>
      </c>
      <c r="B426">
        <v>1297</v>
      </c>
      <c r="C426">
        <f t="shared" si="14"/>
        <v>2.9612218381648884E-4</v>
      </c>
    </row>
    <row r="427" spans="1:3" x14ac:dyDescent="0.25">
      <c r="A427" t="s">
        <v>20</v>
      </c>
      <c r="B427">
        <v>1345</v>
      </c>
      <c r="C427">
        <f t="shared" si="14"/>
        <v>2.9198610589395305E-4</v>
      </c>
    </row>
    <row r="428" spans="1:3" x14ac:dyDescent="0.25">
      <c r="A428" t="s">
        <v>20</v>
      </c>
      <c r="B428">
        <v>1354</v>
      </c>
      <c r="C428">
        <f t="shared" si="14"/>
        <v>2.9117046348169789E-4</v>
      </c>
    </row>
    <row r="429" spans="1:3" x14ac:dyDescent="0.25">
      <c r="A429" t="s">
        <v>20</v>
      </c>
      <c r="B429">
        <v>1385</v>
      </c>
      <c r="C429">
        <f t="shared" si="14"/>
        <v>2.8826693880177619E-4</v>
      </c>
    </row>
    <row r="430" spans="1:3" x14ac:dyDescent="0.25">
      <c r="A430" t="s">
        <v>20</v>
      </c>
      <c r="B430">
        <v>1396</v>
      </c>
      <c r="C430">
        <f t="shared" si="14"/>
        <v>2.8720225000870614E-4</v>
      </c>
    </row>
    <row r="431" spans="1:3" x14ac:dyDescent="0.25">
      <c r="A431" t="s">
        <v>20</v>
      </c>
      <c r="B431">
        <v>1396</v>
      </c>
      <c r="C431">
        <f t="shared" si="14"/>
        <v>2.8720225000870614E-4</v>
      </c>
    </row>
    <row r="432" spans="1:3" x14ac:dyDescent="0.25">
      <c r="A432" t="s">
        <v>20</v>
      </c>
      <c r="B432">
        <v>1425</v>
      </c>
      <c r="C432">
        <f t="shared" si="14"/>
        <v>2.8431128986233811E-4</v>
      </c>
    </row>
    <row r="433" spans="1:3" x14ac:dyDescent="0.25">
      <c r="A433" t="s">
        <v>20</v>
      </c>
      <c r="B433">
        <v>1442</v>
      </c>
      <c r="C433">
        <f t="shared" si="14"/>
        <v>2.8256122328639157E-4</v>
      </c>
    </row>
    <row r="434" spans="1:3" x14ac:dyDescent="0.25">
      <c r="A434" t="s">
        <v>20</v>
      </c>
      <c r="B434">
        <v>1460</v>
      </c>
      <c r="C434">
        <f t="shared" si="14"/>
        <v>2.8066480677697072E-4</v>
      </c>
    </row>
    <row r="435" spans="1:3" x14ac:dyDescent="0.25">
      <c r="A435" t="s">
        <v>20</v>
      </c>
      <c r="B435">
        <v>1467</v>
      </c>
      <c r="C435">
        <f t="shared" si="14"/>
        <v>2.7991547739930676E-4</v>
      </c>
    </row>
    <row r="436" spans="1:3" x14ac:dyDescent="0.25">
      <c r="A436" t="s">
        <v>20</v>
      </c>
      <c r="B436">
        <v>1470</v>
      </c>
      <c r="C436">
        <f t="shared" si="14"/>
        <v>2.7959233329896032E-4</v>
      </c>
    </row>
    <row r="437" spans="1:3" x14ac:dyDescent="0.25">
      <c r="A437" t="s">
        <v>20</v>
      </c>
      <c r="B437">
        <v>1518</v>
      </c>
      <c r="C437">
        <f t="shared" si="14"/>
        <v>2.7426302097617909E-4</v>
      </c>
    </row>
    <row r="438" spans="1:3" x14ac:dyDescent="0.25">
      <c r="A438" t="s">
        <v>20</v>
      </c>
      <c r="B438">
        <v>1539</v>
      </c>
      <c r="C438">
        <f t="shared" si="14"/>
        <v>2.7184064306456934E-4</v>
      </c>
    </row>
    <row r="439" spans="1:3" x14ac:dyDescent="0.25">
      <c r="A439" t="s">
        <v>20</v>
      </c>
      <c r="B439">
        <v>1548</v>
      </c>
      <c r="C439">
        <f t="shared" si="14"/>
        <v>2.7078624123905333E-4</v>
      </c>
    </row>
    <row r="440" spans="1:3" x14ac:dyDescent="0.25">
      <c r="A440" t="s">
        <v>20</v>
      </c>
      <c r="B440">
        <v>1559</v>
      </c>
      <c r="C440">
        <f t="shared" si="14"/>
        <v>2.6948459157974738E-4</v>
      </c>
    </row>
    <row r="441" spans="1:3" x14ac:dyDescent="0.25">
      <c r="A441" t="s">
        <v>20</v>
      </c>
      <c r="B441">
        <v>1561</v>
      </c>
      <c r="C441">
        <f t="shared" si="14"/>
        <v>2.6924641808828887E-4</v>
      </c>
    </row>
    <row r="442" spans="1:3" x14ac:dyDescent="0.25">
      <c r="A442" t="s">
        <v>20</v>
      </c>
      <c r="B442">
        <v>1572</v>
      </c>
      <c r="C442">
        <f t="shared" si="14"/>
        <v>2.6792827347726472E-4</v>
      </c>
    </row>
    <row r="443" spans="1:3" x14ac:dyDescent="0.25">
      <c r="A443" t="s">
        <v>20</v>
      </c>
      <c r="B443">
        <v>1573</v>
      </c>
      <c r="C443">
        <f t="shared" si="14"/>
        <v>2.6780776045116689E-4</v>
      </c>
    </row>
    <row r="444" spans="1:3" x14ac:dyDescent="0.25">
      <c r="A444" t="s">
        <v>20</v>
      </c>
      <c r="B444">
        <v>1600</v>
      </c>
      <c r="C444">
        <f t="shared" si="14"/>
        <v>2.6451195225204674E-4</v>
      </c>
    </row>
    <row r="445" spans="1:3" x14ac:dyDescent="0.25">
      <c r="A445" t="s">
        <v>20</v>
      </c>
      <c r="B445">
        <v>1604</v>
      </c>
      <c r="C445">
        <f t="shared" si="14"/>
        <v>2.640169367366056E-4</v>
      </c>
    </row>
    <row r="446" spans="1:3" x14ac:dyDescent="0.25">
      <c r="A446" t="s">
        <v>20</v>
      </c>
      <c r="B446">
        <v>1605</v>
      </c>
      <c r="C446">
        <f t="shared" si="14"/>
        <v>2.6389291620805344E-4</v>
      </c>
    </row>
    <row r="447" spans="1:3" x14ac:dyDescent="0.25">
      <c r="A447" t="s">
        <v>20</v>
      </c>
      <c r="B447">
        <v>1606</v>
      </c>
      <c r="C447">
        <f t="shared" si="14"/>
        <v>2.6376878942880932E-4</v>
      </c>
    </row>
    <row r="448" spans="1:3" x14ac:dyDescent="0.25">
      <c r="A448" t="s">
        <v>20</v>
      </c>
      <c r="B448">
        <v>1613</v>
      </c>
      <c r="C448">
        <f t="shared" si="14"/>
        <v>2.6289694416839314E-4</v>
      </c>
    </row>
    <row r="449" spans="1:3" x14ac:dyDescent="0.25">
      <c r="A449" t="s">
        <v>20</v>
      </c>
      <c r="B449">
        <v>1621</v>
      </c>
      <c r="C449">
        <f t="shared" si="14"/>
        <v>2.6189427714166144E-4</v>
      </c>
    </row>
    <row r="450" spans="1:3" x14ac:dyDescent="0.25">
      <c r="A450" t="s">
        <v>20</v>
      </c>
      <c r="B450">
        <v>1629</v>
      </c>
      <c r="C450">
        <f t="shared" si="14"/>
        <v>2.6088502055232626E-4</v>
      </c>
    </row>
    <row r="451" spans="1:3" x14ac:dyDescent="0.25">
      <c r="A451" t="s">
        <v>20</v>
      </c>
      <c r="B451">
        <v>1681</v>
      </c>
      <c r="C451">
        <f t="shared" ref="C451:C514" si="15">_xlfn.NORM.DIST(B451,$J$2,$J$7,FALSE)</f>
        <v>2.5417157258518172E-4</v>
      </c>
    </row>
    <row r="452" spans="1:3" x14ac:dyDescent="0.25">
      <c r="A452" t="s">
        <v>20</v>
      </c>
      <c r="B452">
        <v>1684</v>
      </c>
      <c r="C452">
        <f t="shared" si="15"/>
        <v>2.5377651422644007E-4</v>
      </c>
    </row>
    <row r="453" spans="1:3" x14ac:dyDescent="0.25">
      <c r="A453" t="s">
        <v>20</v>
      </c>
      <c r="B453">
        <v>1690</v>
      </c>
      <c r="C453">
        <f t="shared" si="15"/>
        <v>2.5298397851208335E-4</v>
      </c>
    </row>
    <row r="454" spans="1:3" x14ac:dyDescent="0.25">
      <c r="A454" t="s">
        <v>20</v>
      </c>
      <c r="B454">
        <v>1697</v>
      </c>
      <c r="C454">
        <f t="shared" si="15"/>
        <v>2.5205532833078113E-4</v>
      </c>
    </row>
    <row r="455" spans="1:3" x14ac:dyDescent="0.25">
      <c r="A455" t="s">
        <v>20</v>
      </c>
      <c r="B455">
        <v>1703</v>
      </c>
      <c r="C455">
        <f t="shared" si="15"/>
        <v>2.5125594457191518E-4</v>
      </c>
    </row>
    <row r="456" spans="1:3" x14ac:dyDescent="0.25">
      <c r="A456" t="s">
        <v>20</v>
      </c>
      <c r="B456">
        <v>1713</v>
      </c>
      <c r="C456">
        <f t="shared" si="15"/>
        <v>2.4991679828824495E-4</v>
      </c>
    </row>
    <row r="457" spans="1:3" x14ac:dyDescent="0.25">
      <c r="A457" t="s">
        <v>20</v>
      </c>
      <c r="B457">
        <v>1773</v>
      </c>
      <c r="C457">
        <f t="shared" si="15"/>
        <v>2.4171369241599282E-4</v>
      </c>
    </row>
    <row r="458" spans="1:3" x14ac:dyDescent="0.25">
      <c r="A458" t="s">
        <v>20</v>
      </c>
      <c r="B458">
        <v>1782</v>
      </c>
      <c r="C458">
        <f t="shared" si="15"/>
        <v>2.4046009834680063E-4</v>
      </c>
    </row>
    <row r="459" spans="1:3" x14ac:dyDescent="0.25">
      <c r="A459" t="s">
        <v>20</v>
      </c>
      <c r="B459">
        <v>1784</v>
      </c>
      <c r="C459">
        <f t="shared" si="15"/>
        <v>2.401807582207752E-4</v>
      </c>
    </row>
    <row r="460" spans="1:3" x14ac:dyDescent="0.25">
      <c r="A460" t="s">
        <v>20</v>
      </c>
      <c r="B460">
        <v>1785</v>
      </c>
      <c r="C460">
        <f t="shared" si="15"/>
        <v>2.4004098530632027E-4</v>
      </c>
    </row>
    <row r="461" spans="1:3" x14ac:dyDescent="0.25">
      <c r="A461" t="s">
        <v>20</v>
      </c>
      <c r="B461">
        <v>1797</v>
      </c>
      <c r="C461">
        <f t="shared" si="15"/>
        <v>2.3835844558175705E-4</v>
      </c>
    </row>
    <row r="462" spans="1:3" x14ac:dyDescent="0.25">
      <c r="A462" t="s">
        <v>20</v>
      </c>
      <c r="B462">
        <v>1815</v>
      </c>
      <c r="C462">
        <f t="shared" si="15"/>
        <v>2.3581700934970656E-4</v>
      </c>
    </row>
    <row r="463" spans="1:3" x14ac:dyDescent="0.25">
      <c r="A463" t="s">
        <v>20</v>
      </c>
      <c r="B463">
        <v>1821</v>
      </c>
      <c r="C463">
        <f t="shared" si="15"/>
        <v>2.3496534848901953E-4</v>
      </c>
    </row>
    <row r="464" spans="1:3" x14ac:dyDescent="0.25">
      <c r="A464" t="s">
        <v>20</v>
      </c>
      <c r="B464">
        <v>1866</v>
      </c>
      <c r="C464">
        <f t="shared" si="15"/>
        <v>2.2851157048309908E-4</v>
      </c>
    </row>
    <row r="465" spans="1:3" x14ac:dyDescent="0.25">
      <c r="A465" t="s">
        <v>20</v>
      </c>
      <c r="B465">
        <v>1884</v>
      </c>
      <c r="C465">
        <f t="shared" si="15"/>
        <v>2.2590007030122536E-4</v>
      </c>
    </row>
    <row r="466" spans="1:3" x14ac:dyDescent="0.25">
      <c r="A466" t="s">
        <v>20</v>
      </c>
      <c r="B466">
        <v>1887</v>
      </c>
      <c r="C466">
        <f t="shared" si="15"/>
        <v>2.2546330161783966E-4</v>
      </c>
    </row>
    <row r="467" spans="1:3" x14ac:dyDescent="0.25">
      <c r="A467" t="s">
        <v>20</v>
      </c>
      <c r="B467">
        <v>1894</v>
      </c>
      <c r="C467">
        <f t="shared" si="15"/>
        <v>2.244425565327143E-4</v>
      </c>
    </row>
    <row r="468" spans="1:3" x14ac:dyDescent="0.25">
      <c r="A468" t="s">
        <v>20</v>
      </c>
      <c r="B468">
        <v>1902</v>
      </c>
      <c r="C468">
        <f t="shared" si="15"/>
        <v>2.2327329287663951E-4</v>
      </c>
    </row>
    <row r="469" spans="1:3" x14ac:dyDescent="0.25">
      <c r="A469" t="s">
        <v>20</v>
      </c>
      <c r="B469">
        <v>1917</v>
      </c>
      <c r="C469">
        <f t="shared" si="15"/>
        <v>2.2107353127579334E-4</v>
      </c>
    </row>
    <row r="470" spans="1:3" x14ac:dyDescent="0.25">
      <c r="A470" t="s">
        <v>20</v>
      </c>
      <c r="B470">
        <v>1965</v>
      </c>
      <c r="C470">
        <f t="shared" si="15"/>
        <v>2.1397700805695231E-4</v>
      </c>
    </row>
    <row r="471" spans="1:3" x14ac:dyDescent="0.25">
      <c r="A471" t="s">
        <v>20</v>
      </c>
      <c r="B471">
        <v>1989</v>
      </c>
      <c r="C471">
        <f t="shared" si="15"/>
        <v>2.104012260736057E-4</v>
      </c>
    </row>
    <row r="472" spans="1:3" x14ac:dyDescent="0.25">
      <c r="A472" t="s">
        <v>20</v>
      </c>
      <c r="B472">
        <v>1991</v>
      </c>
      <c r="C472">
        <f t="shared" si="15"/>
        <v>2.1010254839429378E-4</v>
      </c>
    </row>
    <row r="473" spans="1:3" x14ac:dyDescent="0.25">
      <c r="A473" t="s">
        <v>20</v>
      </c>
      <c r="B473">
        <v>2013</v>
      </c>
      <c r="C473">
        <f t="shared" si="15"/>
        <v>2.0681089057738181E-4</v>
      </c>
    </row>
    <row r="474" spans="1:3" x14ac:dyDescent="0.25">
      <c r="A474" t="s">
        <v>20</v>
      </c>
      <c r="B474">
        <v>2038</v>
      </c>
      <c r="C474">
        <f t="shared" si="15"/>
        <v>2.030585063228997E-4</v>
      </c>
    </row>
    <row r="475" spans="1:3" x14ac:dyDescent="0.25">
      <c r="A475" t="s">
        <v>20</v>
      </c>
      <c r="B475">
        <v>2043</v>
      </c>
      <c r="C475">
        <f t="shared" si="15"/>
        <v>2.0230677593777841E-4</v>
      </c>
    </row>
    <row r="476" spans="1:3" x14ac:dyDescent="0.25">
      <c r="A476" t="s">
        <v>20</v>
      </c>
      <c r="B476">
        <v>2053</v>
      </c>
      <c r="C476">
        <f t="shared" si="15"/>
        <v>2.0080226064907595E-4</v>
      </c>
    </row>
    <row r="477" spans="1:3" x14ac:dyDescent="0.25">
      <c r="A477" t="s">
        <v>20</v>
      </c>
      <c r="B477">
        <v>2080</v>
      </c>
      <c r="C477">
        <f t="shared" si="15"/>
        <v>1.9673442377296556E-4</v>
      </c>
    </row>
    <row r="478" spans="1:3" x14ac:dyDescent="0.25">
      <c r="A478" t="s">
        <v>20</v>
      </c>
      <c r="B478">
        <v>2100</v>
      </c>
      <c r="C478">
        <f t="shared" si="15"/>
        <v>1.9371764038855288E-4</v>
      </c>
    </row>
    <row r="479" spans="1:3" x14ac:dyDescent="0.25">
      <c r="A479" t="s">
        <v>20</v>
      </c>
      <c r="B479">
        <v>2105</v>
      </c>
      <c r="C479">
        <f t="shared" si="15"/>
        <v>1.9296317869187506E-4</v>
      </c>
    </row>
    <row r="480" spans="1:3" x14ac:dyDescent="0.25">
      <c r="A480" t="s">
        <v>20</v>
      </c>
      <c r="B480">
        <v>2106</v>
      </c>
      <c r="C480">
        <f t="shared" si="15"/>
        <v>1.9281227856010139E-4</v>
      </c>
    </row>
    <row r="481" spans="1:3" x14ac:dyDescent="0.25">
      <c r="A481" t="s">
        <v>20</v>
      </c>
      <c r="B481">
        <v>2107</v>
      </c>
      <c r="C481">
        <f t="shared" si="15"/>
        <v>1.9266137627448857E-4</v>
      </c>
    </row>
    <row r="482" spans="1:3" x14ac:dyDescent="0.25">
      <c r="A482" t="s">
        <v>20</v>
      </c>
      <c r="B482">
        <v>2120</v>
      </c>
      <c r="C482">
        <f t="shared" si="15"/>
        <v>1.9069953674173888E-4</v>
      </c>
    </row>
    <row r="483" spans="1:3" x14ac:dyDescent="0.25">
      <c r="A483" t="s">
        <v>20</v>
      </c>
      <c r="B483">
        <v>2144</v>
      </c>
      <c r="C483">
        <f t="shared" si="15"/>
        <v>1.8707820040430627E-4</v>
      </c>
    </row>
    <row r="484" spans="1:3" x14ac:dyDescent="0.25">
      <c r="A484" t="s">
        <v>20</v>
      </c>
      <c r="B484">
        <v>2188</v>
      </c>
      <c r="C484">
        <f t="shared" si="15"/>
        <v>1.8044830465013459E-4</v>
      </c>
    </row>
    <row r="485" spans="1:3" x14ac:dyDescent="0.25">
      <c r="A485" t="s">
        <v>20</v>
      </c>
      <c r="B485">
        <v>2218</v>
      </c>
      <c r="C485">
        <f t="shared" si="15"/>
        <v>1.7594130140262081E-4</v>
      </c>
    </row>
    <row r="486" spans="1:3" x14ac:dyDescent="0.25">
      <c r="A486" t="s">
        <v>20</v>
      </c>
      <c r="B486">
        <v>2220</v>
      </c>
      <c r="C486">
        <f t="shared" si="15"/>
        <v>1.7564136302261651E-4</v>
      </c>
    </row>
    <row r="487" spans="1:3" x14ac:dyDescent="0.25">
      <c r="A487" t="s">
        <v>20</v>
      </c>
      <c r="B487">
        <v>2230</v>
      </c>
      <c r="C487">
        <f t="shared" si="15"/>
        <v>1.7414280683662411E-4</v>
      </c>
    </row>
    <row r="488" spans="1:3" x14ac:dyDescent="0.25">
      <c r="A488" t="s">
        <v>20</v>
      </c>
      <c r="B488">
        <v>2237</v>
      </c>
      <c r="C488">
        <f t="shared" si="15"/>
        <v>1.7309500786918315E-4</v>
      </c>
    </row>
    <row r="489" spans="1:3" x14ac:dyDescent="0.25">
      <c r="A489" t="s">
        <v>20</v>
      </c>
      <c r="B489">
        <v>2261</v>
      </c>
      <c r="C489">
        <f t="shared" si="15"/>
        <v>1.6951085143446725E-4</v>
      </c>
    </row>
    <row r="490" spans="1:3" x14ac:dyDescent="0.25">
      <c r="A490" t="s">
        <v>20</v>
      </c>
      <c r="B490">
        <v>2266</v>
      </c>
      <c r="C490">
        <f t="shared" si="15"/>
        <v>1.687659136589244E-4</v>
      </c>
    </row>
    <row r="491" spans="1:3" x14ac:dyDescent="0.25">
      <c r="A491" t="s">
        <v>20</v>
      </c>
      <c r="B491">
        <v>2283</v>
      </c>
      <c r="C491">
        <f t="shared" si="15"/>
        <v>1.6623813741199246E-4</v>
      </c>
    </row>
    <row r="492" spans="1:3" x14ac:dyDescent="0.25">
      <c r="A492" t="s">
        <v>20</v>
      </c>
      <c r="B492">
        <v>2289</v>
      </c>
      <c r="C492">
        <f t="shared" si="15"/>
        <v>1.653479341814154E-4</v>
      </c>
    </row>
    <row r="493" spans="1:3" x14ac:dyDescent="0.25">
      <c r="A493" t="s">
        <v>20</v>
      </c>
      <c r="B493">
        <v>2293</v>
      </c>
      <c r="C493">
        <f t="shared" si="15"/>
        <v>1.6475506017057866E-4</v>
      </c>
    </row>
    <row r="494" spans="1:3" x14ac:dyDescent="0.25">
      <c r="A494" t="s">
        <v>20</v>
      </c>
      <c r="B494">
        <v>2320</v>
      </c>
      <c r="C494">
        <f t="shared" si="15"/>
        <v>1.607664160510193E-4</v>
      </c>
    </row>
    <row r="495" spans="1:3" x14ac:dyDescent="0.25">
      <c r="A495" t="s">
        <v>20</v>
      </c>
      <c r="B495">
        <v>2326</v>
      </c>
      <c r="C495">
        <f t="shared" si="15"/>
        <v>1.5988337514974304E-4</v>
      </c>
    </row>
    <row r="496" spans="1:3" x14ac:dyDescent="0.25">
      <c r="A496" t="s">
        <v>20</v>
      </c>
      <c r="B496">
        <v>2331</v>
      </c>
      <c r="C496">
        <f t="shared" si="15"/>
        <v>1.5914848430278162E-4</v>
      </c>
    </row>
    <row r="497" spans="1:3" x14ac:dyDescent="0.25">
      <c r="A497" t="s">
        <v>20</v>
      </c>
      <c r="B497">
        <v>2346</v>
      </c>
      <c r="C497">
        <f t="shared" si="15"/>
        <v>1.5694933319625721E-4</v>
      </c>
    </row>
    <row r="498" spans="1:3" x14ac:dyDescent="0.25">
      <c r="A498" t="s">
        <v>20</v>
      </c>
      <c r="B498">
        <v>2353</v>
      </c>
      <c r="C498">
        <f t="shared" si="15"/>
        <v>1.5592599961537678E-4</v>
      </c>
    </row>
    <row r="499" spans="1:3" x14ac:dyDescent="0.25">
      <c r="A499" t="s">
        <v>20</v>
      </c>
      <c r="B499">
        <v>2409</v>
      </c>
      <c r="C499">
        <f t="shared" si="15"/>
        <v>1.478132039395186E-4</v>
      </c>
    </row>
    <row r="500" spans="1:3" x14ac:dyDescent="0.25">
      <c r="A500" t="s">
        <v>20</v>
      </c>
      <c r="B500">
        <v>2414</v>
      </c>
      <c r="C500">
        <f t="shared" si="15"/>
        <v>1.4709571504724982E-4</v>
      </c>
    </row>
    <row r="501" spans="1:3" x14ac:dyDescent="0.25">
      <c r="A501" t="s">
        <v>20</v>
      </c>
      <c r="B501">
        <v>2431</v>
      </c>
      <c r="C501">
        <f t="shared" si="15"/>
        <v>1.4466532931702416E-4</v>
      </c>
    </row>
    <row r="502" spans="1:3" x14ac:dyDescent="0.25">
      <c r="A502" t="s">
        <v>20</v>
      </c>
      <c r="B502">
        <v>2436</v>
      </c>
      <c r="C502">
        <f t="shared" si="15"/>
        <v>1.4395324398482499E-4</v>
      </c>
    </row>
    <row r="503" spans="1:3" x14ac:dyDescent="0.25">
      <c r="A503" t="s">
        <v>20</v>
      </c>
      <c r="B503">
        <v>2441</v>
      </c>
      <c r="C503">
        <f t="shared" si="15"/>
        <v>1.4324243027526496E-4</v>
      </c>
    </row>
    <row r="504" spans="1:3" x14ac:dyDescent="0.25">
      <c r="A504" t="s">
        <v>20</v>
      </c>
      <c r="B504">
        <v>2443</v>
      </c>
      <c r="C504">
        <f t="shared" si="15"/>
        <v>1.4295846439685229E-4</v>
      </c>
    </row>
    <row r="505" spans="1:3" x14ac:dyDescent="0.25">
      <c r="A505" t="s">
        <v>20</v>
      </c>
      <c r="B505">
        <v>2443</v>
      </c>
      <c r="C505">
        <f t="shared" si="15"/>
        <v>1.4295846439685229E-4</v>
      </c>
    </row>
    <row r="506" spans="1:3" x14ac:dyDescent="0.25">
      <c r="A506" t="s">
        <v>20</v>
      </c>
      <c r="B506">
        <v>2468</v>
      </c>
      <c r="C506">
        <f t="shared" si="15"/>
        <v>1.3942667822021049E-4</v>
      </c>
    </row>
    <row r="507" spans="1:3" x14ac:dyDescent="0.25">
      <c r="A507" t="s">
        <v>20</v>
      </c>
      <c r="B507">
        <v>2475</v>
      </c>
      <c r="C507">
        <f t="shared" si="15"/>
        <v>1.3844383646700601E-4</v>
      </c>
    </row>
    <row r="508" spans="1:3" x14ac:dyDescent="0.25">
      <c r="A508" t="s">
        <v>20</v>
      </c>
      <c r="B508">
        <v>2489</v>
      </c>
      <c r="C508">
        <f t="shared" si="15"/>
        <v>1.3648637489149381E-4</v>
      </c>
    </row>
    <row r="509" spans="1:3" x14ac:dyDescent="0.25">
      <c r="A509" t="s">
        <v>20</v>
      </c>
      <c r="B509">
        <v>2506</v>
      </c>
      <c r="C509">
        <f t="shared" si="15"/>
        <v>1.3412458369879704E-4</v>
      </c>
    </row>
    <row r="510" spans="1:3" x14ac:dyDescent="0.25">
      <c r="A510" t="s">
        <v>20</v>
      </c>
      <c r="B510">
        <v>2526</v>
      </c>
      <c r="C510">
        <f t="shared" si="15"/>
        <v>1.3136795755292705E-4</v>
      </c>
    </row>
    <row r="511" spans="1:3" x14ac:dyDescent="0.25">
      <c r="A511" t="s">
        <v>20</v>
      </c>
      <c r="B511">
        <v>2528</v>
      </c>
      <c r="C511">
        <f t="shared" si="15"/>
        <v>1.3109363167482252E-4</v>
      </c>
    </row>
    <row r="512" spans="1:3" x14ac:dyDescent="0.25">
      <c r="A512" t="s">
        <v>20</v>
      </c>
      <c r="B512">
        <v>2551</v>
      </c>
      <c r="C512">
        <f t="shared" si="15"/>
        <v>1.2795681261090831E-4</v>
      </c>
    </row>
    <row r="513" spans="1:3" x14ac:dyDescent="0.25">
      <c r="A513" t="s">
        <v>20</v>
      </c>
      <c r="B513">
        <v>2662</v>
      </c>
      <c r="C513">
        <f t="shared" si="15"/>
        <v>1.1331498539630743E-4</v>
      </c>
    </row>
    <row r="514" spans="1:3" x14ac:dyDescent="0.25">
      <c r="A514" t="s">
        <v>20</v>
      </c>
      <c r="B514">
        <v>2673</v>
      </c>
      <c r="C514">
        <f t="shared" si="15"/>
        <v>1.1191171148296375E-4</v>
      </c>
    </row>
    <row r="515" spans="1:3" x14ac:dyDescent="0.25">
      <c r="A515" t="s">
        <v>20</v>
      </c>
      <c r="B515">
        <v>2693</v>
      </c>
      <c r="C515">
        <f t="shared" ref="C515:C566" si="16">_xlfn.NORM.DIST(B515,$J$2,$J$7,FALSE)</f>
        <v>1.0938352532433515E-4</v>
      </c>
    </row>
    <row r="516" spans="1:3" x14ac:dyDescent="0.25">
      <c r="A516" t="s">
        <v>20</v>
      </c>
      <c r="B516">
        <v>2725</v>
      </c>
      <c r="C516">
        <f t="shared" si="16"/>
        <v>1.0540197872346688E-4</v>
      </c>
    </row>
    <row r="517" spans="1:3" x14ac:dyDescent="0.25">
      <c r="A517" t="s">
        <v>20</v>
      </c>
      <c r="B517">
        <v>2739</v>
      </c>
      <c r="C517">
        <f t="shared" si="16"/>
        <v>1.0368511581154035E-4</v>
      </c>
    </row>
    <row r="518" spans="1:3" x14ac:dyDescent="0.25">
      <c r="A518" t="s">
        <v>20</v>
      </c>
      <c r="B518">
        <v>2756</v>
      </c>
      <c r="C518">
        <f t="shared" si="16"/>
        <v>1.0162120438652505E-4</v>
      </c>
    </row>
    <row r="519" spans="1:3" x14ac:dyDescent="0.25">
      <c r="A519" t="s">
        <v>20</v>
      </c>
      <c r="B519">
        <v>2768</v>
      </c>
      <c r="C519">
        <f t="shared" si="16"/>
        <v>1.0017823756427901E-4</v>
      </c>
    </row>
    <row r="520" spans="1:3" x14ac:dyDescent="0.25">
      <c r="A520" t="s">
        <v>20</v>
      </c>
      <c r="B520">
        <v>2805</v>
      </c>
      <c r="C520">
        <f t="shared" si="16"/>
        <v>9.5802626955358399E-5</v>
      </c>
    </row>
    <row r="521" spans="1:3" x14ac:dyDescent="0.25">
      <c r="A521" t="s">
        <v>20</v>
      </c>
      <c r="B521">
        <v>2857</v>
      </c>
      <c r="C521">
        <f t="shared" si="16"/>
        <v>8.984448865338951E-5</v>
      </c>
    </row>
    <row r="522" spans="1:3" x14ac:dyDescent="0.25">
      <c r="A522" t="s">
        <v>20</v>
      </c>
      <c r="B522">
        <v>2875</v>
      </c>
      <c r="C522">
        <f t="shared" si="16"/>
        <v>8.7835071585791645E-5</v>
      </c>
    </row>
    <row r="523" spans="1:3" x14ac:dyDescent="0.25">
      <c r="A523" t="s">
        <v>20</v>
      </c>
      <c r="B523">
        <v>2893</v>
      </c>
      <c r="C523">
        <f t="shared" si="16"/>
        <v>8.5853245685064652E-5</v>
      </c>
    </row>
    <row r="524" spans="1:3" x14ac:dyDescent="0.25">
      <c r="A524" t="s">
        <v>20</v>
      </c>
      <c r="B524">
        <v>2985</v>
      </c>
      <c r="C524">
        <f t="shared" si="16"/>
        <v>7.6160308868068033E-5</v>
      </c>
    </row>
    <row r="525" spans="1:3" x14ac:dyDescent="0.25">
      <c r="A525" t="s">
        <v>20</v>
      </c>
      <c r="B525">
        <v>3016</v>
      </c>
      <c r="C525">
        <f t="shared" si="16"/>
        <v>7.3060243496283827E-5</v>
      </c>
    </row>
    <row r="526" spans="1:3" x14ac:dyDescent="0.25">
      <c r="A526" t="s">
        <v>20</v>
      </c>
      <c r="B526">
        <v>3036</v>
      </c>
      <c r="C526">
        <f t="shared" si="16"/>
        <v>7.1104874517668488E-5</v>
      </c>
    </row>
    <row r="527" spans="1:3" x14ac:dyDescent="0.25">
      <c r="A527" t="s">
        <v>20</v>
      </c>
      <c r="B527">
        <v>3059</v>
      </c>
      <c r="C527">
        <f t="shared" si="16"/>
        <v>6.8899557152927153E-5</v>
      </c>
    </row>
    <row r="528" spans="1:3" x14ac:dyDescent="0.25">
      <c r="A528" t="s">
        <v>20</v>
      </c>
      <c r="B528">
        <v>3063</v>
      </c>
      <c r="C528">
        <f t="shared" si="16"/>
        <v>6.8520758455154694E-5</v>
      </c>
    </row>
    <row r="529" spans="1:3" x14ac:dyDescent="0.25">
      <c r="A529" t="s">
        <v>20</v>
      </c>
      <c r="B529">
        <v>3116</v>
      </c>
      <c r="C529">
        <f t="shared" si="16"/>
        <v>6.3633961202136228E-5</v>
      </c>
    </row>
    <row r="530" spans="1:3" x14ac:dyDescent="0.25">
      <c r="A530" t="s">
        <v>20</v>
      </c>
      <c r="B530">
        <v>3131</v>
      </c>
      <c r="C530">
        <f t="shared" si="16"/>
        <v>6.229547707132114E-5</v>
      </c>
    </row>
    <row r="531" spans="1:3" x14ac:dyDescent="0.25">
      <c r="A531" t="s">
        <v>20</v>
      </c>
      <c r="B531">
        <v>3177</v>
      </c>
      <c r="C531">
        <f t="shared" si="16"/>
        <v>5.8312769875225053E-5</v>
      </c>
    </row>
    <row r="532" spans="1:3" x14ac:dyDescent="0.25">
      <c r="A532" t="s">
        <v>20</v>
      </c>
      <c r="B532">
        <v>3205</v>
      </c>
      <c r="C532">
        <f t="shared" si="16"/>
        <v>5.5978060481109431E-5</v>
      </c>
    </row>
    <row r="533" spans="1:3" x14ac:dyDescent="0.25">
      <c r="A533" t="s">
        <v>20</v>
      </c>
      <c r="B533">
        <v>3272</v>
      </c>
      <c r="C533">
        <f t="shared" si="16"/>
        <v>5.0663198452249831E-5</v>
      </c>
    </row>
    <row r="534" spans="1:3" x14ac:dyDescent="0.25">
      <c r="A534" t="s">
        <v>20</v>
      </c>
      <c r="B534">
        <v>3308</v>
      </c>
      <c r="C534">
        <f t="shared" si="16"/>
        <v>4.7963535583332019E-5</v>
      </c>
    </row>
    <row r="535" spans="1:3" x14ac:dyDescent="0.25">
      <c r="A535" t="s">
        <v>20</v>
      </c>
      <c r="B535">
        <v>3318</v>
      </c>
      <c r="C535">
        <f t="shared" si="16"/>
        <v>4.7232718481604179E-5</v>
      </c>
    </row>
    <row r="536" spans="1:3" x14ac:dyDescent="0.25">
      <c r="A536" t="s">
        <v>20</v>
      </c>
      <c r="B536">
        <v>3376</v>
      </c>
      <c r="C536">
        <f t="shared" si="16"/>
        <v>4.3155183499354034E-5</v>
      </c>
    </row>
    <row r="537" spans="1:3" x14ac:dyDescent="0.25">
      <c r="A537" t="s">
        <v>20</v>
      </c>
      <c r="B537">
        <v>3388</v>
      </c>
      <c r="C537">
        <f t="shared" si="16"/>
        <v>4.2345454313105259E-5</v>
      </c>
    </row>
    <row r="538" spans="1:3" x14ac:dyDescent="0.25">
      <c r="A538" t="s">
        <v>20</v>
      </c>
      <c r="B538">
        <v>3533</v>
      </c>
      <c r="C538">
        <f t="shared" si="16"/>
        <v>3.3444455823205272E-5</v>
      </c>
    </row>
    <row r="539" spans="1:3" x14ac:dyDescent="0.25">
      <c r="A539" t="s">
        <v>20</v>
      </c>
      <c r="B539">
        <v>3537</v>
      </c>
      <c r="C539">
        <f t="shared" si="16"/>
        <v>3.3221275963498349E-5</v>
      </c>
    </row>
    <row r="540" spans="1:3" x14ac:dyDescent="0.25">
      <c r="A540" t="s">
        <v>20</v>
      </c>
      <c r="B540">
        <v>3594</v>
      </c>
      <c r="C540">
        <f t="shared" si="16"/>
        <v>3.0165387333518778E-5</v>
      </c>
    </row>
    <row r="541" spans="1:3" x14ac:dyDescent="0.25">
      <c r="A541" t="s">
        <v>20</v>
      </c>
      <c r="B541">
        <v>3596</v>
      </c>
      <c r="C541">
        <f t="shared" si="16"/>
        <v>3.0062319772892977E-5</v>
      </c>
    </row>
    <row r="542" spans="1:3" x14ac:dyDescent="0.25">
      <c r="A542" t="s">
        <v>20</v>
      </c>
      <c r="B542">
        <v>3657</v>
      </c>
      <c r="C542">
        <f t="shared" si="16"/>
        <v>2.7049941870537731E-5</v>
      </c>
    </row>
    <row r="543" spans="1:3" x14ac:dyDescent="0.25">
      <c r="A543" t="s">
        <v>20</v>
      </c>
      <c r="B543">
        <v>3727</v>
      </c>
      <c r="C543">
        <f t="shared" si="16"/>
        <v>2.3894756749169308E-5</v>
      </c>
    </row>
    <row r="544" spans="1:3" x14ac:dyDescent="0.25">
      <c r="A544" t="s">
        <v>20</v>
      </c>
      <c r="B544">
        <v>3742</v>
      </c>
      <c r="C544">
        <f t="shared" si="16"/>
        <v>2.3258821857281537E-5</v>
      </c>
    </row>
    <row r="545" spans="1:3" x14ac:dyDescent="0.25">
      <c r="A545" t="s">
        <v>20</v>
      </c>
      <c r="B545">
        <v>3777</v>
      </c>
      <c r="C545">
        <f t="shared" si="16"/>
        <v>2.1828100140512824E-5</v>
      </c>
    </row>
    <row r="546" spans="1:3" x14ac:dyDescent="0.25">
      <c r="A546" t="s">
        <v>20</v>
      </c>
      <c r="B546">
        <v>3934</v>
      </c>
      <c r="C546">
        <f t="shared" si="16"/>
        <v>1.6265011973901733E-5</v>
      </c>
    </row>
    <row r="547" spans="1:3" x14ac:dyDescent="0.25">
      <c r="A547" t="s">
        <v>20</v>
      </c>
      <c r="B547">
        <v>4006</v>
      </c>
      <c r="C547">
        <f t="shared" si="16"/>
        <v>1.4139371628857039E-5</v>
      </c>
    </row>
    <row r="548" spans="1:3" x14ac:dyDescent="0.25">
      <c r="A548" t="s">
        <v>20</v>
      </c>
      <c r="B548">
        <v>4065</v>
      </c>
      <c r="C548">
        <f t="shared" si="16"/>
        <v>1.2575962765614655E-5</v>
      </c>
    </row>
    <row r="549" spans="1:3" x14ac:dyDescent="0.25">
      <c r="A549" t="s">
        <v>20</v>
      </c>
      <c r="B549">
        <v>4233</v>
      </c>
      <c r="C549">
        <f t="shared" si="16"/>
        <v>8.9016914742698969E-6</v>
      </c>
    </row>
    <row r="550" spans="1:3" x14ac:dyDescent="0.25">
      <c r="A550" t="s">
        <v>20</v>
      </c>
      <c r="B550">
        <v>4289</v>
      </c>
      <c r="C550">
        <f t="shared" si="16"/>
        <v>7.9022503438881823E-6</v>
      </c>
    </row>
    <row r="551" spans="1:3" x14ac:dyDescent="0.25">
      <c r="A551" t="s">
        <v>20</v>
      </c>
      <c r="B551">
        <v>4358</v>
      </c>
      <c r="C551">
        <f t="shared" si="16"/>
        <v>6.8054069168620248E-6</v>
      </c>
    </row>
    <row r="552" spans="1:3" x14ac:dyDescent="0.25">
      <c r="A552" t="s">
        <v>20</v>
      </c>
      <c r="B552">
        <v>4498</v>
      </c>
      <c r="C552">
        <f t="shared" si="16"/>
        <v>4.9798577650298278E-6</v>
      </c>
    </row>
    <row r="553" spans="1:3" x14ac:dyDescent="0.25">
      <c r="A553" t="s">
        <v>20</v>
      </c>
      <c r="B553">
        <v>4799</v>
      </c>
      <c r="C553">
        <f t="shared" si="16"/>
        <v>2.4412920590659664E-6</v>
      </c>
    </row>
    <row r="554" spans="1:3" x14ac:dyDescent="0.25">
      <c r="A554" t="s">
        <v>20</v>
      </c>
      <c r="B554">
        <v>5139</v>
      </c>
      <c r="C554">
        <f t="shared" si="16"/>
        <v>1.0195128021473011E-6</v>
      </c>
    </row>
    <row r="555" spans="1:3" x14ac:dyDescent="0.25">
      <c r="A555" t="s">
        <v>20</v>
      </c>
      <c r="B555">
        <v>5168</v>
      </c>
      <c r="C555">
        <f t="shared" si="16"/>
        <v>9.4318654037056285E-7</v>
      </c>
    </row>
    <row r="556" spans="1:3" x14ac:dyDescent="0.25">
      <c r="A556" t="s">
        <v>20</v>
      </c>
      <c r="B556">
        <v>5180</v>
      </c>
      <c r="C556">
        <f t="shared" si="16"/>
        <v>9.1315980676565213E-7</v>
      </c>
    </row>
    <row r="557" spans="1:3" x14ac:dyDescent="0.25">
      <c r="A557" t="s">
        <v>20</v>
      </c>
      <c r="B557">
        <v>5203</v>
      </c>
      <c r="C557">
        <f t="shared" si="16"/>
        <v>8.5803904666348806E-7</v>
      </c>
    </row>
    <row r="558" spans="1:3" x14ac:dyDescent="0.25">
      <c r="A558" t="s">
        <v>20</v>
      </c>
      <c r="B558">
        <v>5419</v>
      </c>
      <c r="C558">
        <f t="shared" si="16"/>
        <v>4.7051898260466015E-7</v>
      </c>
    </row>
    <row r="559" spans="1:3" x14ac:dyDescent="0.25">
      <c r="A559" t="s">
        <v>20</v>
      </c>
      <c r="B559">
        <v>5512</v>
      </c>
      <c r="C559">
        <f t="shared" si="16"/>
        <v>3.6003144738949241E-7</v>
      </c>
    </row>
    <row r="560" spans="1:3" x14ac:dyDescent="0.25">
      <c r="A560" t="s">
        <v>20</v>
      </c>
      <c r="B560">
        <v>5880</v>
      </c>
      <c r="C560">
        <f t="shared" si="16"/>
        <v>1.1841789522000677E-7</v>
      </c>
    </row>
    <row r="561" spans="1:3" x14ac:dyDescent="0.25">
      <c r="A561" t="s">
        <v>20</v>
      </c>
      <c r="B561">
        <v>5966</v>
      </c>
      <c r="C561">
        <f t="shared" si="16"/>
        <v>9.0213705822019262E-8</v>
      </c>
    </row>
    <row r="562" spans="1:3" x14ac:dyDescent="0.25">
      <c r="A562" t="s">
        <v>20</v>
      </c>
      <c r="B562">
        <v>6212</v>
      </c>
      <c r="C562">
        <f t="shared" si="16"/>
        <v>4.03889390551885E-8</v>
      </c>
    </row>
    <row r="563" spans="1:3" x14ac:dyDescent="0.25">
      <c r="A563" t="s">
        <v>20</v>
      </c>
      <c r="B563">
        <v>6286</v>
      </c>
      <c r="C563">
        <f t="shared" si="16"/>
        <v>3.1482459752748242E-8</v>
      </c>
    </row>
    <row r="564" spans="1:3" x14ac:dyDescent="0.25">
      <c r="A564" t="s">
        <v>20</v>
      </c>
      <c r="B564">
        <v>6406</v>
      </c>
      <c r="C564">
        <f t="shared" si="16"/>
        <v>2.0867307987204568E-8</v>
      </c>
    </row>
    <row r="565" spans="1:3" x14ac:dyDescent="0.25">
      <c r="A565" t="s">
        <v>20</v>
      </c>
      <c r="B565">
        <v>6465</v>
      </c>
      <c r="C565">
        <f t="shared" si="16"/>
        <v>1.6991173355050051E-8</v>
      </c>
    </row>
    <row r="566" spans="1:3" x14ac:dyDescent="0.25">
      <c r="A566" t="s">
        <v>20</v>
      </c>
      <c r="B566">
        <v>7295</v>
      </c>
      <c r="C566">
        <f t="shared" si="16"/>
        <v>7.4961697630571546E-10</v>
      </c>
    </row>
  </sheetData>
  <sortState xmlns:xlrd2="http://schemas.microsoft.com/office/spreadsheetml/2017/richdata2" ref="E2:F365">
    <sortCondition ref="F2:F365"/>
  </sortState>
  <mergeCells count="2">
    <mergeCell ref="I1:J1"/>
    <mergeCell ref="L1:M1"/>
  </mergeCells>
  <conditionalFormatting sqref="A1:A1048576">
    <cfRule type="cellIs" dxfId="9" priority="6" operator="equal">
      <formula>"live"</formula>
    </cfRule>
    <cfRule type="cellIs" dxfId="8" priority="7" operator="equal">
      <formula>"canceled"</formula>
    </cfRule>
    <cfRule type="cellIs" dxfId="7" priority="8" operator="equal">
      <formula>"successful"</formula>
    </cfRule>
    <cfRule type="cellIs" dxfId="6" priority="9" operator="equal">
      <formula>"failed"</formula>
    </cfRule>
    <cfRule type="cellIs" dxfId="5" priority="10" operator="equal">
      <formula>"fail"</formula>
    </cfRule>
  </conditionalFormatting>
  <conditionalFormatting sqref="E1:E365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"failed"</formula>
    </cfRule>
    <cfRule type="cellIs" dxfId="0" priority="5" operator="equal">
      <formula>"fail"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vs. Category</vt:lpstr>
      <vt:lpstr>Outcome vs. Sub-category</vt:lpstr>
      <vt:lpstr>Outcome vs. Month Created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Rios</cp:lastModifiedBy>
  <dcterms:created xsi:type="dcterms:W3CDTF">2021-09-29T18:52:28Z</dcterms:created>
  <dcterms:modified xsi:type="dcterms:W3CDTF">2023-10-05T23:16:35Z</dcterms:modified>
</cp:coreProperties>
</file>