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oga\AI-excel\"/>
    </mc:Choice>
  </mc:AlternateContent>
  <xr:revisionPtr revIDLastSave="0" documentId="13_ncr:1_{5C4D977A-8B17-42AC-A6E1-ADED8495AD26}" xr6:coauthVersionLast="47" xr6:coauthVersionMax="47" xr10:uidLastSave="{00000000-0000-0000-0000-000000000000}"/>
  <bookViews>
    <workbookView xWindow="-108" yWindow="-108" windowWidth="23256" windowHeight="14016" xr2:uid="{CFF17328-FCDE-C54A-9FEE-E0C05179D7AD}"/>
  </bookViews>
  <sheets>
    <sheet name="small" sheetId="8" r:id="rId1"/>
    <sheet name="LICENSE" sheetId="10" r:id="rId2"/>
  </sheets>
  <externalReferences>
    <externalReference r:id="rId3"/>
  </externalReferences>
  <definedNames>
    <definedName name="_alpha1">'[1]ReLU vs. LeakyReLU'!$H$5</definedName>
    <definedName name="_alpha2">'[1]ReLU vs. LeakyReLU'!#REF!</definedName>
    <definedName name="wid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2" i="8" l="1"/>
  <c r="O52" i="8"/>
  <c r="I52" i="8"/>
  <c r="U43" i="8"/>
  <c r="O43" i="8"/>
  <c r="I43" i="8"/>
  <c r="U34" i="8"/>
  <c r="O34" i="8"/>
  <c r="I34" i="8"/>
  <c r="U24" i="8"/>
  <c r="O24" i="8"/>
  <c r="I24" i="8"/>
  <c r="U21" i="8" a="1"/>
  <c r="U21" i="8" s="1"/>
  <c r="O21" i="8" a="1"/>
  <c r="O21" i="8" s="1"/>
  <c r="I21" i="8" a="1"/>
  <c r="I21" i="8" s="1"/>
  <c r="U20" i="8"/>
  <c r="U20" i="8" a="1"/>
  <c r="O20" i="8" a="1"/>
  <c r="O20" i="8" s="1"/>
  <c r="I20" i="8" a="1"/>
  <c r="I20" i="8" s="1"/>
  <c r="U17" i="8" a="1"/>
  <c r="U17" i="8" s="1"/>
  <c r="AK8" i="8" s="1"/>
  <c r="AK9" i="8" s="1"/>
  <c r="O17" i="8" a="1"/>
  <c r="O17" i="8" s="1"/>
  <c r="AH8" i="8" s="1"/>
  <c r="I17" i="8" a="1"/>
  <c r="I17" i="8" s="1"/>
  <c r="AD8" i="8" s="1"/>
  <c r="U14" i="8" a="1"/>
  <c r="U14" i="8" s="1"/>
  <c r="AL36" i="8" s="1"/>
  <c r="O14" i="8" a="1"/>
  <c r="O14" i="8" s="1"/>
  <c r="AI36" i="8" s="1"/>
  <c r="I14" i="8" a="1"/>
  <c r="I14" i="8" s="1"/>
  <c r="AF36" i="8" s="1"/>
  <c r="U13" i="8" a="1"/>
  <c r="U13" i="8" s="1"/>
  <c r="AK36" i="8" s="1"/>
  <c r="O13" i="8" a="1"/>
  <c r="O13" i="8" s="1"/>
  <c r="AH36" i="8" s="1"/>
  <c r="I13" i="8" a="1"/>
  <c r="I13" i="8" s="1"/>
  <c r="AE36" i="8" s="1"/>
  <c r="AL8" i="8" l="1"/>
  <c r="AL14" i="8" s="1"/>
  <c r="AL38" i="8" s="1"/>
  <c r="AL9" i="8"/>
  <c r="AK10" i="8"/>
  <c r="M41" i="8"/>
  <c r="M59" i="8"/>
  <c r="M31" i="8"/>
  <c r="M50" i="8"/>
  <c r="L41" i="8"/>
  <c r="L59" i="8"/>
  <c r="L31" i="8"/>
  <c r="L50" i="8"/>
  <c r="R31" i="8"/>
  <c r="R50" i="8"/>
  <c r="R41" i="8"/>
  <c r="R59" i="8"/>
  <c r="AE8" i="8"/>
  <c r="AE14" i="8" s="1"/>
  <c r="AD9" i="8"/>
  <c r="S50" i="8"/>
  <c r="S59" i="8"/>
  <c r="S41" i="8"/>
  <c r="S31" i="8"/>
  <c r="F31" i="8"/>
  <c r="F41" i="8"/>
  <c r="F59" i="8"/>
  <c r="F50" i="8"/>
  <c r="AI8" i="8"/>
  <c r="AI14" i="8" s="1"/>
  <c r="AI38" i="8" s="1"/>
  <c r="AH9" i="8"/>
  <c r="G50" i="8"/>
  <c r="G41" i="8"/>
  <c r="G59" i="8"/>
  <c r="G31" i="8"/>
  <c r="AK38" i="8" l="1"/>
  <c r="AF26" i="8"/>
  <c r="AF19" i="8"/>
  <c r="AE26" i="8"/>
  <c r="AE19" i="8"/>
  <c r="AI26" i="8"/>
  <c r="AI19" i="8"/>
  <c r="AH26" i="8"/>
  <c r="AH19" i="8"/>
  <c r="AH38" i="8"/>
  <c r="AF38" i="8"/>
  <c r="AE38" i="8"/>
  <c r="AL26" i="8"/>
  <c r="AL19" i="8"/>
  <c r="AL31" i="8" s="1"/>
  <c r="AL43" i="8" s="1"/>
  <c r="AK26" i="8"/>
  <c r="AK19" i="8"/>
  <c r="R28" i="8" s="1"/>
  <c r="AL15" i="8"/>
  <c r="AE9" i="8"/>
  <c r="AE15" i="8" s="1"/>
  <c r="AD10" i="8"/>
  <c r="AL10" i="8"/>
  <c r="AL16" i="8" s="1"/>
  <c r="AK11" i="8"/>
  <c r="AL11" i="8" s="1"/>
  <c r="AL17" i="8" s="1"/>
  <c r="AI9" i="8"/>
  <c r="AI15" i="8" s="1"/>
  <c r="AH10" i="8"/>
  <c r="AL28" i="8" l="1"/>
  <c r="AL21" i="8"/>
  <c r="AK28" i="8"/>
  <c r="AK21" i="8"/>
  <c r="AK40" i="8"/>
  <c r="AL40" i="8"/>
  <c r="S29" i="8"/>
  <c r="AL29" i="8"/>
  <c r="AL22" i="8"/>
  <c r="AK29" i="8"/>
  <c r="AK22" i="8"/>
  <c r="AL41" i="8"/>
  <c r="AK41" i="8"/>
  <c r="AF27" i="8"/>
  <c r="AF20" i="8"/>
  <c r="AE27" i="8"/>
  <c r="AE20" i="8"/>
  <c r="AF39" i="8"/>
  <c r="AE39" i="8"/>
  <c r="AK31" i="8"/>
  <c r="AK43" i="8" s="1"/>
  <c r="Q28" i="8" s="1"/>
  <c r="AL27" i="8"/>
  <c r="AL20" i="8"/>
  <c r="M39" i="8" s="1"/>
  <c r="AK27" i="8"/>
  <c r="AK20" i="8"/>
  <c r="R38" i="8" s="1"/>
  <c r="AK39" i="8"/>
  <c r="AL39" i="8"/>
  <c r="AI27" i="8"/>
  <c r="AI20" i="8"/>
  <c r="AI32" i="8" s="1"/>
  <c r="AH27" i="8"/>
  <c r="AH20" i="8"/>
  <c r="AH32" i="8" s="1"/>
  <c r="AI39" i="8"/>
  <c r="AH39" i="8"/>
  <c r="Q29" i="8"/>
  <c r="Q39" i="8"/>
  <c r="AI10" i="8"/>
  <c r="AI16" i="8" s="1"/>
  <c r="AH11" i="8"/>
  <c r="AI11" i="8" s="1"/>
  <c r="AI17" i="8" s="1"/>
  <c r="AD11" i="8"/>
  <c r="AE11" i="8" s="1"/>
  <c r="AE17" i="8" s="1"/>
  <c r="AE10" i="8"/>
  <c r="AE16" i="8" s="1"/>
  <c r="AH31" i="8"/>
  <c r="AH43" i="8" s="1"/>
  <c r="K28" i="8" s="1"/>
  <c r="L28" i="8"/>
  <c r="M29" i="8"/>
  <c r="AI31" i="8"/>
  <c r="AI43" i="8" s="1"/>
  <c r="K29" i="8" s="1"/>
  <c r="AE31" i="8"/>
  <c r="AE43" i="8" s="1"/>
  <c r="E28" i="8" s="1"/>
  <c r="F28" i="8"/>
  <c r="G29" i="8"/>
  <c r="AF31" i="8"/>
  <c r="AF43" i="8" s="1"/>
  <c r="E29" i="8" s="1"/>
  <c r="I29" i="8" s="1" a="1"/>
  <c r="I29" i="8" s="1"/>
  <c r="O26" i="8" s="1"/>
  <c r="AK32" i="8" l="1"/>
  <c r="AK44" i="8" s="1"/>
  <c r="Q38" i="8" s="1"/>
  <c r="AF28" i="8"/>
  <c r="AF21" i="8"/>
  <c r="AE21" i="8"/>
  <c r="AE28" i="8"/>
  <c r="AF40" i="8"/>
  <c r="AE40" i="8"/>
  <c r="L38" i="8"/>
  <c r="AL32" i="8"/>
  <c r="AL44" i="8" s="1"/>
  <c r="AI28" i="8"/>
  <c r="AI21" i="8"/>
  <c r="AI33" i="8" s="1"/>
  <c r="AH28" i="8"/>
  <c r="AH21" i="8"/>
  <c r="AH33" i="8" s="1"/>
  <c r="AI40" i="8"/>
  <c r="AH40" i="8"/>
  <c r="AH45" i="8" s="1"/>
  <c r="K47" i="8" s="1"/>
  <c r="AF29" i="8"/>
  <c r="AE29" i="8"/>
  <c r="AF22" i="8"/>
  <c r="AE22" i="8"/>
  <c r="AE41" i="8"/>
  <c r="AF41" i="8"/>
  <c r="S39" i="8"/>
  <c r="AI29" i="8"/>
  <c r="AI22" i="8"/>
  <c r="AI34" i="8" s="1"/>
  <c r="AH29" i="8"/>
  <c r="AH22" i="8"/>
  <c r="AH34" i="8" s="1"/>
  <c r="AI41" i="8"/>
  <c r="AH41" i="8"/>
  <c r="I28" i="8" a="1"/>
  <c r="I28" i="8" s="1"/>
  <c r="O25" i="8" s="1"/>
  <c r="O28" i="8" s="1" a="1"/>
  <c r="O28" i="8" s="1"/>
  <c r="AI44" i="8"/>
  <c r="K39" i="8" s="1"/>
  <c r="AH44" i="8"/>
  <c r="K38" i="8" s="1"/>
  <c r="AL34" i="8"/>
  <c r="AL46" i="8" s="1"/>
  <c r="Q57" i="8" s="1"/>
  <c r="S57" i="8"/>
  <c r="M57" i="8"/>
  <c r="AF44" i="8"/>
  <c r="E39" i="8" s="1"/>
  <c r="I39" i="8" s="1" a="1"/>
  <c r="I39" i="8" s="1"/>
  <c r="O36" i="8" s="1"/>
  <c r="AE32" i="8"/>
  <c r="AE44" i="8" s="1"/>
  <c r="E38" i="8" s="1"/>
  <c r="F38" i="8"/>
  <c r="M48" i="8"/>
  <c r="S48" i="8"/>
  <c r="AL33" i="8"/>
  <c r="AL45" i="8" s="1"/>
  <c r="Q48" i="8" s="1"/>
  <c r="AF32" i="8"/>
  <c r="G39" i="8"/>
  <c r="R47" i="8"/>
  <c r="L47" i="8"/>
  <c r="AK33" i="8"/>
  <c r="AK45" i="8" s="1"/>
  <c r="Q47" i="8" s="1"/>
  <c r="AK34" i="8"/>
  <c r="AK46" i="8" s="1"/>
  <c r="Q56" i="8" s="1"/>
  <c r="R56" i="8"/>
  <c r="L56" i="8"/>
  <c r="I31" i="8" l="1" a="1"/>
  <c r="I31" i="8" s="1"/>
  <c r="I63" i="8" s="1"/>
  <c r="U25" i="8"/>
  <c r="O29" i="8" a="1"/>
  <c r="O29" i="8" s="1"/>
  <c r="U26" i="8" s="1"/>
  <c r="I38" i="8" a="1"/>
  <c r="I38" i="8" s="1"/>
  <c r="I50" i="8" s="1" a="1"/>
  <c r="I50" i="8" s="1"/>
  <c r="I65" i="8" s="1"/>
  <c r="AI46" i="8"/>
  <c r="K57" i="8" s="1"/>
  <c r="AH46" i="8"/>
  <c r="K56" i="8" s="1"/>
  <c r="AE33" i="8"/>
  <c r="AE45" i="8" s="1"/>
  <c r="E47" i="8" s="1"/>
  <c r="F47" i="8"/>
  <c r="AI45" i="8"/>
  <c r="K48" i="8" s="1"/>
  <c r="AE34" i="8"/>
  <c r="AE46" i="8" s="1"/>
  <c r="E56" i="8" s="1"/>
  <c r="F56" i="8"/>
  <c r="G57" i="8"/>
  <c r="AF34" i="8"/>
  <c r="AF46" i="8" s="1"/>
  <c r="E57" i="8" s="1"/>
  <c r="AF33" i="8"/>
  <c r="AF45" i="8" s="1"/>
  <c r="E48" i="8" s="1"/>
  <c r="G48" i="8"/>
  <c r="O31" i="8" l="1" a="1"/>
  <c r="O31" i="8" s="1"/>
  <c r="O63" i="8" s="1"/>
  <c r="I48" i="8" a="1"/>
  <c r="I48" i="8" s="1"/>
  <c r="O45" i="8" s="1"/>
  <c r="O35" i="8"/>
  <c r="O39" i="8" s="1" a="1"/>
  <c r="O39" i="8" s="1"/>
  <c r="U36" i="8" s="1"/>
  <c r="I47" i="8" a="1"/>
  <c r="I47" i="8" s="1"/>
  <c r="O44" i="8" s="1"/>
  <c r="I41" i="8" a="1"/>
  <c r="I41" i="8" s="1"/>
  <c r="I64" i="8" s="1"/>
  <c r="I57" i="8" a="1"/>
  <c r="I57" i="8" s="1"/>
  <c r="O54" i="8" s="1"/>
  <c r="I56" i="8" a="1"/>
  <c r="I56" i="8" s="1"/>
  <c r="O53" i="8" s="1"/>
  <c r="O38" i="8" a="1"/>
  <c r="O38" i="8" s="1"/>
  <c r="U28" i="8" a="1"/>
  <c r="U28" i="8" s="1"/>
  <c r="U29" i="8" a="1"/>
  <c r="U29" i="8" s="1"/>
  <c r="O47" i="8" l="1" a="1"/>
  <c r="O47" i="8" s="1"/>
  <c r="U44" i="8" s="1"/>
  <c r="O56" i="8" a="1"/>
  <c r="O56" i="8" s="1"/>
  <c r="U53" i="8" s="1"/>
  <c r="I59" i="8" a="1"/>
  <c r="I59" i="8" s="1"/>
  <c r="I66" i="8" s="1"/>
  <c r="O57" i="8" a="1"/>
  <c r="O57" i="8" s="1"/>
  <c r="U54" i="8" s="1"/>
  <c r="O48" i="8" a="1"/>
  <c r="O48" i="8" s="1"/>
  <c r="U45" i="8" s="1"/>
  <c r="U31" i="8" a="1"/>
  <c r="U31" i="8" s="1"/>
  <c r="U63" i="8" s="1"/>
  <c r="U35" i="8"/>
  <c r="O50" i="8" a="1"/>
  <c r="O50" i="8" s="1"/>
  <c r="O65" i="8" s="1"/>
  <c r="O41" i="8" a="1"/>
  <c r="O41" i="8" s="1"/>
  <c r="O64" i="8" s="1"/>
  <c r="U57" i="8" l="1" a="1"/>
  <c r="U57" i="8" s="1"/>
  <c r="U56" i="8" a="1"/>
  <c r="U56" i="8" s="1"/>
  <c r="O59" i="8" a="1"/>
  <c r="O59" i="8" s="1"/>
  <c r="O66" i="8" s="1"/>
  <c r="U47" i="8" a="1"/>
  <c r="U47" i="8" s="1"/>
  <c r="U48" i="8" a="1"/>
  <c r="U48" i="8" s="1"/>
  <c r="U39" i="8" a="1"/>
  <c r="U39" i="8" s="1"/>
  <c r="U38" i="8" a="1"/>
  <c r="U38" i="8" s="1"/>
  <c r="U41" i="8" l="1" a="1"/>
  <c r="U41" i="8" s="1"/>
  <c r="U64" i="8" s="1"/>
  <c r="U50" i="8" a="1"/>
  <c r="U50" i="8" s="1"/>
  <c r="U65" i="8" s="1"/>
  <c r="U59" i="8" a="1"/>
  <c r="U59" i="8" s="1"/>
  <c r="U6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tc={E4B1F2D4-0795-4D43-95FB-4C880DB6FE27}</author>
    <author>tc={4E1259E5-6607-CD4F-A378-FE2C0B46D636}</author>
    <author>tc={0C27E05E-AD74-7746-AA49-88A1222A5B65}</author>
    <author>tc={36477FA1-5F42-DE4C-9104-25284569981B}</author>
    <author>tc={40A991C8-D39A-2D40-AE77-34804544AC0A}</author>
    <author>tc={0932CA99-E723-AC41-B35D-5A31951748C3}</author>
  </authors>
  <commentList>
    <comment ref="C13" authorId="0" shapeId="0" xr:uid="{E4B1F2D4-0795-4D43-95FB-4C880DB6FE2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This is a linear projection matrix that projects the input x to the weight parameters for B (continuous).</t>
      </text>
    </comment>
    <comment ref="C20" authorId="1" shapeId="0" xr:uid="{4E1259E5-6607-CD4F-A378-FE2C0B46D63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This is a linear projection matrix that projects the input x to the weight parameters for C (continous).</t>
      </text>
    </comment>
    <comment ref="E28" authorId="2" shapeId="0" xr:uid="{0C27E05E-AD74-7746-AA49-88A1222A5B6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B’ matrix’s job is to let the input X influences how A’ transforms the hidden state.</t>
      </text>
    </comment>
    <comment ref="F28" authorId="3" shapeId="0" xr:uid="{36477FA1-5F42-DE4C-9104-2528456998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A’ matrix’s job is to transform the hidden state to the next step. A’ is assumed to have a structure. The Mamba paper chooses the “diagonal” matrix as the structure.</t>
      </text>
    </comment>
    <comment ref="I28" authorId="4" shapeId="0" xr:uid="{40A991C8-D39A-2D40-AE77-34804544AC0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new hidden state is predicted from the current input x and from the previous hidden state, just like in a RNN.</t>
      </text>
    </comment>
    <comment ref="O28" authorId="5" shapeId="0" xr:uid="{0932CA99-E723-AC41-B35D-5A31951748C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But unlike an RNN, Mamba has a different set of weight matrices A’ and B’ at each time step.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<sst xmlns="http://schemas.openxmlformats.org/spreadsheetml/2006/main" count="234" uniqueCount="90">
  <si>
    <t>↓</t>
  </si>
  <si>
    <t>→</t>
  </si>
  <si>
    <t>A</t>
  </si>
  <si>
    <t>B</t>
  </si>
  <si>
    <t>x1</t>
  </si>
  <si>
    <t>x2</t>
  </si>
  <si>
    <t>sB(x)</t>
  </si>
  <si>
    <t>LinearN</t>
  </si>
  <si>
    <t>Linear1</t>
  </si>
  <si>
    <t>A'</t>
  </si>
  <si>
    <t>A'-1</t>
  </si>
  <si>
    <r>
      <t>1/(</t>
    </r>
    <r>
      <rPr>
        <sz val="12"/>
        <color theme="1"/>
        <rFont val="Aptos Narrow"/>
        <scheme val="minor"/>
      </rPr>
      <t>Δ</t>
    </r>
    <r>
      <rPr>
        <sz val="12"/>
        <color theme="1"/>
        <rFont val="Aptos Narrow"/>
        <family val="2"/>
        <scheme val="minor"/>
      </rPr>
      <t>A)</t>
    </r>
  </si>
  <si>
    <t>ΔB</t>
  </si>
  <si>
    <t>B'</t>
  </si>
  <si>
    <t>Δ</t>
  </si>
  <si>
    <t>sΔ(x)</t>
  </si>
  <si>
    <t>Discretization</t>
  </si>
  <si>
    <t>Eq. (4)</t>
  </si>
  <si>
    <t>A' = exp(ΔA)</t>
  </si>
  <si>
    <t>{T1}</t>
  </si>
  <si>
    <t>{T2}</t>
  </si>
  <si>
    <t>{T3}</t>
  </si>
  <si>
    <t>{D1}</t>
  </si>
  <si>
    <t>{D2}</t>
  </si>
  <si>
    <t>{D3}</t>
  </si>
  <si>
    <t>{D4}</t>
  </si>
  <si>
    <t>{N1}</t>
  </si>
  <si>
    <t>{N2}</t>
  </si>
  <si>
    <t>Model Size (D) = 4</t>
  </si>
  <si>
    <t>Hidden State Size (N) = 2</t>
  </si>
  <si>
    <t>Time = {T1, T2, T3}</t>
  </si>
  <si>
    <t>x3</t>
  </si>
  <si>
    <t>B1</t>
  </si>
  <si>
    <t>B2</t>
  </si>
  <si>
    <t>B3</t>
  </si>
  <si>
    <t>BroadcastD(s)</t>
  </si>
  <si>
    <t>Selection</t>
  </si>
  <si>
    <t>Params</t>
  </si>
  <si>
    <t>{D1}{T1}</t>
  </si>
  <si>
    <t>{D2}{T1}</t>
  </si>
  <si>
    <t>{D3}{T1}</t>
  </si>
  <si>
    <t>{D4}{T1}</t>
  </si>
  <si>
    <t>{D1}{T2}</t>
  </si>
  <si>
    <t>{D2}{T2}</t>
  </si>
  <si>
    <t>{D3}{T2}</t>
  </si>
  <si>
    <t>{D4}{T2}</t>
  </si>
  <si>
    <t>{D2}{T3}</t>
  </si>
  <si>
    <t>{D3}{T3}</t>
  </si>
  <si>
    <t>{D4}{T3}</t>
  </si>
  <si>
    <t>{D1}{T3}</t>
  </si>
  <si>
    <t>s1</t>
  </si>
  <si>
    <t>s2</t>
  </si>
  <si>
    <t>s3</t>
  </si>
  <si>
    <t>sC(x)</t>
  </si>
  <si>
    <t>C1</t>
  </si>
  <si>
    <t>C2</t>
  </si>
  <si>
    <t>C3</t>
  </si>
  <si>
    <t>y1</t>
  </si>
  <si>
    <t>y2</t>
  </si>
  <si>
    <t>y3</t>
  </si>
  <si>
    <t>Time-Varying Recurrence</t>
  </si>
  <si>
    <t>Output</t>
  </si>
  <si>
    <t>Input</t>
  </si>
  <si>
    <t>Eq. (1a): h{t}=B'·x{t}+A'h{t-1}</t>
  </si>
  <si>
    <t>Eq. (1b): yt=C·ht</t>
  </si>
  <si>
    <r>
      <rPr>
        <sz val="12"/>
        <color theme="5" tint="-0.499984740745262"/>
        <rFont val="Aptos Narrow"/>
        <scheme val="minor"/>
      </rPr>
      <t xml:space="preserve">B' </t>
    </r>
    <r>
      <rPr>
        <i/>
        <sz val="12"/>
        <color theme="5" tint="-0.499984740745262"/>
        <rFont val="Aptos Narrow"/>
        <scheme val="minor"/>
      </rPr>
      <t xml:space="preserve">= </t>
    </r>
    <r>
      <rPr>
        <sz val="12"/>
        <color theme="5" tint="-0.499984740745262"/>
        <rFont val="Aptos Narrow"/>
        <scheme val="minor"/>
      </rPr>
      <t xml:space="preserve">(ΔA)^(-1)(exp(ΔA)-I) </t>
    </r>
    <r>
      <rPr>
        <i/>
        <sz val="12"/>
        <color theme="5" tint="-0.499984740745262"/>
        <rFont val="Aptos Narrow"/>
        <scheme val="minor"/>
      </rPr>
      <t xml:space="preserve">· </t>
    </r>
    <r>
      <rPr>
        <sz val="12"/>
        <color theme="5" tint="-0.499984740745262"/>
        <rFont val="Aptos Narrow"/>
        <scheme val="minor"/>
      </rPr>
      <t>ΔB</t>
    </r>
  </si>
  <si>
    <t>Softplus</t>
  </si>
  <si>
    <t>Δ=softplus(param+s)</t>
  </si>
  <si>
    <t>param+s</t>
  </si>
  <si>
    <t>Learnable Parameters</t>
  </si>
  <si>
    <t>Input/Output</t>
  </si>
  <si>
    <t>Calculated Recurrent Weights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</si>
  <si>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</si>
  <si>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</si>
  <si>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</si>
  <si>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</si>
  <si>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</si>
  <si>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</si>
  <si>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</si>
  <si>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</si>
  <si>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</si>
  <si>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</si>
  <si>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</si>
  <si>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</si>
  <si>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</si>
  <si>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</si>
  <si>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</si>
  <si>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</si>
  <si>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</si>
  <si>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salmane koraichi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</si>
</sst>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5" tint="-0.499984740745262"/>
      <name val="Aptos Narrow"/>
      <scheme val="minor"/>
    </font>
    <font>
      <sz val="12"/>
      <color theme="5" tint="-0.499984740745262"/>
      <name val="Aptos Narrow"/>
      <family val="2"/>
      <scheme val="minor"/>
    </font>
    <font>
      <i/>
      <sz val="12"/>
      <color theme="5" tint="-0.499984740745262"/>
      <name val="Aptos Narrow"/>
      <scheme val="minor"/>
    </font>
    <font>
      <sz val="10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3CC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rgb="FF4472C4"/>
      </bottom>
      <diagonal/>
    </border>
  </borders>
  <cellStyleXfs count="2">
    <xf numFmtId="0" fontId="0" fillId="0" borderId="0"/>
    <xf numFmtId="0" fontId="7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0" fillId="0" borderId="1" xfId="0" applyBorder="1"/>
    <xf numFmtId="0" fontId="0" fillId="6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2" fillId="0" borderId="0" xfId="0" applyFont="1"/>
    <xf numFmtId="0" fontId="0" fillId="4" borderId="2" xfId="0" applyFill="1" applyBorder="1"/>
    <xf numFmtId="0" fontId="0" fillId="4" borderId="5" xfId="0" applyFill="1" applyBorder="1"/>
    <xf numFmtId="0" fontId="0" fillId="7" borderId="0" xfId="0" applyFill="1"/>
    <xf numFmtId="0" fontId="0" fillId="6" borderId="5" xfId="0" applyFill="1" applyBorder="1"/>
    <xf numFmtId="0" fontId="0" fillId="7" borderId="2" xfId="0" applyFill="1" applyBorder="1"/>
    <xf numFmtId="0" fontId="0" fillId="7" borderId="5" xfId="0" applyFill="1" applyBorder="1"/>
    <xf numFmtId="0" fontId="0" fillId="2" borderId="6" xfId="0" applyFill="1" applyBorder="1"/>
    <xf numFmtId="0" fontId="0" fillId="6" borderId="6" xfId="0" applyFill="1" applyBorder="1"/>
    <xf numFmtId="0" fontId="0" fillId="4" borderId="6" xfId="0" applyFill="1" applyBorder="1"/>
    <xf numFmtId="0" fontId="0" fillId="7" borderId="6" xfId="0" applyFill="1" applyBorder="1"/>
    <xf numFmtId="0" fontId="3" fillId="0" borderId="7" xfId="0" applyFont="1" applyBorder="1"/>
    <xf numFmtId="0" fontId="0" fillId="0" borderId="0" xfId="0" quotePrefix="1" applyAlignment="1">
      <alignment horizontal="center"/>
    </xf>
    <xf numFmtId="0" fontId="0" fillId="8" borderId="0" xfId="0" applyFill="1"/>
    <xf numFmtId="164" fontId="0" fillId="2" borderId="2" xfId="0" applyNumberFormat="1" applyFill="1" applyBorder="1"/>
    <xf numFmtId="0" fontId="3" fillId="0" borderId="0" xfId="0" applyFont="1"/>
    <xf numFmtId="0" fontId="0" fillId="9" borderId="0" xfId="0" applyFill="1"/>
    <xf numFmtId="0" fontId="0" fillId="0" borderId="2" xfId="0" applyBorder="1"/>
    <xf numFmtId="0" fontId="0" fillId="0" borderId="6" xfId="0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10" borderId="2" xfId="0" applyFill="1" applyBorder="1"/>
    <xf numFmtId="0" fontId="0" fillId="10" borderId="0" xfId="0" applyFill="1"/>
    <xf numFmtId="0" fontId="0" fillId="10" borderId="4" xfId="0" applyFill="1" applyBorder="1"/>
    <xf numFmtId="0" fontId="0" fillId="11" borderId="2" xfId="0" applyFill="1" applyBorder="1"/>
    <xf numFmtId="0" fontId="0" fillId="11" borderId="0" xfId="0" applyFill="1"/>
    <xf numFmtId="0" fontId="0" fillId="12" borderId="2" xfId="0" applyFill="1" applyBorder="1"/>
    <xf numFmtId="0" fontId="0" fillId="12" borderId="0" xfId="0" applyFill="1"/>
    <xf numFmtId="0" fontId="3" fillId="0" borderId="0" xfId="1" applyFont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</cellXfs>
  <cellStyles count="2">
    <cellStyle name="Normal" xfId="0" builtinId="0"/>
    <cellStyle name="Normal 2" xfId="1" xr:uid="{431AAFE6-C7AF-614F-A144-A8629FC5B2B3}"/>
  </cellStyles>
  <dxfs count="0"/>
  <tableStyles count="0" defaultTableStyle="TableStyleMedium2" defaultPivotStyle="PivotStyleLight16"/>
  <colors>
    <mruColors>
      <color rgb="FFE3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29535</xdr:colOff>
      <xdr:row>52</xdr:row>
      <xdr:rowOff>55143</xdr:rowOff>
    </xdr:from>
    <xdr:to>
      <xdr:col>13</xdr:col>
      <xdr:colOff>280581</xdr:colOff>
      <xdr:row>55</xdr:row>
      <xdr:rowOff>147675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62966504-57D8-DC4D-4A2F-ECC151FAFC0E}"/>
            </a:ext>
          </a:extLst>
        </xdr:cNvPr>
        <xdr:cNvSpPr/>
      </xdr:nvSpPr>
      <xdr:spPr>
        <a:xfrm>
          <a:off x="3883837" y="11426073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63795</xdr:colOff>
      <xdr:row>52</xdr:row>
      <xdr:rowOff>59869</xdr:rowOff>
    </xdr:from>
    <xdr:to>
      <xdr:col>19</xdr:col>
      <xdr:colOff>196702</xdr:colOff>
      <xdr:row>55</xdr:row>
      <xdr:rowOff>147675</xdr:rowOff>
    </xdr:to>
    <xdr:sp macro="" textlink="">
      <xdr:nvSpPr>
        <xdr:cNvPr id="5" name="Freeform 4">
          <a:extLst>
            <a:ext uri="{FF2B5EF4-FFF2-40B4-BE49-F238E27FC236}">
              <a16:creationId xmlns:a16="http://schemas.microsoft.com/office/drawing/2014/main" id="{F535DA50-22BD-F34D-9B62-732514848312}"/>
            </a:ext>
          </a:extLst>
        </xdr:cNvPr>
        <xdr:cNvSpPr/>
      </xdr:nvSpPr>
      <xdr:spPr>
        <a:xfrm>
          <a:off x="6147981" y="11430799"/>
          <a:ext cx="1727791" cy="722806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112823</xdr:colOff>
      <xdr:row>43</xdr:row>
      <xdr:rowOff>49827</xdr:rowOff>
    </xdr:from>
    <xdr:to>
      <xdr:col>19</xdr:col>
      <xdr:colOff>245730</xdr:colOff>
      <xdr:row>46</xdr:row>
      <xdr:rowOff>162442</xdr:rowOff>
    </xdr:to>
    <xdr:sp macro="" textlink="">
      <xdr:nvSpPr>
        <xdr:cNvPr id="6" name="Freeform 5">
          <a:extLst>
            <a:ext uri="{FF2B5EF4-FFF2-40B4-BE49-F238E27FC236}">
              <a16:creationId xmlns:a16="http://schemas.microsoft.com/office/drawing/2014/main" id="{CC7D9622-B1C2-6F4F-BF83-6C749C512FD4}"/>
            </a:ext>
          </a:extLst>
        </xdr:cNvPr>
        <xdr:cNvSpPr/>
      </xdr:nvSpPr>
      <xdr:spPr>
        <a:xfrm>
          <a:off x="6197009" y="9427153"/>
          <a:ext cx="1727791" cy="777149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108098</xdr:colOff>
      <xdr:row>43</xdr:row>
      <xdr:rowOff>89403</xdr:rowOff>
    </xdr:from>
    <xdr:to>
      <xdr:col>13</xdr:col>
      <xdr:colOff>359144</xdr:colOff>
      <xdr:row>46</xdr:row>
      <xdr:rowOff>152401</xdr:rowOff>
    </xdr:to>
    <xdr:sp macro="" textlink="">
      <xdr:nvSpPr>
        <xdr:cNvPr id="8" name="Freeform 7">
          <a:extLst>
            <a:ext uri="{FF2B5EF4-FFF2-40B4-BE49-F238E27FC236}">
              <a16:creationId xmlns:a16="http://schemas.microsoft.com/office/drawing/2014/main" id="{09C86D41-1CC0-9C45-883A-6ED91F111B6F}"/>
            </a:ext>
          </a:extLst>
        </xdr:cNvPr>
        <xdr:cNvSpPr/>
      </xdr:nvSpPr>
      <xdr:spPr>
        <a:xfrm>
          <a:off x="3962400" y="9466729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83289</xdr:colOff>
      <xdr:row>34</xdr:row>
      <xdr:rowOff>49826</xdr:rowOff>
    </xdr:from>
    <xdr:to>
      <xdr:col>13</xdr:col>
      <xdr:colOff>334335</xdr:colOff>
      <xdr:row>37</xdr:row>
      <xdr:rowOff>142358</xdr:rowOff>
    </xdr:to>
    <xdr:sp macro="" textlink="">
      <xdr:nvSpPr>
        <xdr:cNvPr id="9" name="Freeform 8">
          <a:extLst>
            <a:ext uri="{FF2B5EF4-FFF2-40B4-BE49-F238E27FC236}">
              <a16:creationId xmlns:a16="http://schemas.microsoft.com/office/drawing/2014/main" id="{CD0C17C9-CC2A-6046-94B2-2A0714C6CE88}"/>
            </a:ext>
          </a:extLst>
        </xdr:cNvPr>
        <xdr:cNvSpPr/>
      </xdr:nvSpPr>
      <xdr:spPr>
        <a:xfrm>
          <a:off x="3937591" y="7463082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73247</xdr:colOff>
      <xdr:row>24</xdr:row>
      <xdr:rowOff>54552</xdr:rowOff>
    </xdr:from>
    <xdr:to>
      <xdr:col>13</xdr:col>
      <xdr:colOff>324293</xdr:colOff>
      <xdr:row>27</xdr:row>
      <xdr:rowOff>147084</xdr:rowOff>
    </xdr:to>
    <xdr:sp macro="" textlink="">
      <xdr:nvSpPr>
        <xdr:cNvPr id="10" name="Freeform 9">
          <a:extLst>
            <a:ext uri="{FF2B5EF4-FFF2-40B4-BE49-F238E27FC236}">
              <a16:creationId xmlns:a16="http://schemas.microsoft.com/office/drawing/2014/main" id="{6F73C9D1-44DF-F24A-B0D4-AE839AE0BD3C}"/>
            </a:ext>
          </a:extLst>
        </xdr:cNvPr>
        <xdr:cNvSpPr/>
      </xdr:nvSpPr>
      <xdr:spPr>
        <a:xfrm>
          <a:off x="3927549" y="5296994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137042</xdr:colOff>
      <xdr:row>24</xdr:row>
      <xdr:rowOff>74043</xdr:rowOff>
    </xdr:from>
    <xdr:to>
      <xdr:col>19</xdr:col>
      <xdr:colOff>269949</xdr:colOff>
      <xdr:row>27</xdr:row>
      <xdr:rowOff>166575</xdr:rowOff>
    </xdr:to>
    <xdr:sp macro="" textlink="">
      <xdr:nvSpPr>
        <xdr:cNvPr id="11" name="Freeform 10">
          <a:extLst>
            <a:ext uri="{FF2B5EF4-FFF2-40B4-BE49-F238E27FC236}">
              <a16:creationId xmlns:a16="http://schemas.microsoft.com/office/drawing/2014/main" id="{0FB0CFC7-09AC-7C46-B9BB-F4F9D9A6603A}"/>
            </a:ext>
          </a:extLst>
        </xdr:cNvPr>
        <xdr:cNvSpPr/>
      </xdr:nvSpPr>
      <xdr:spPr>
        <a:xfrm>
          <a:off x="6221228" y="5316485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126999</xdr:colOff>
      <xdr:row>34</xdr:row>
      <xdr:rowOff>78767</xdr:rowOff>
    </xdr:from>
    <xdr:to>
      <xdr:col>19</xdr:col>
      <xdr:colOff>259906</xdr:colOff>
      <xdr:row>37</xdr:row>
      <xdr:rowOff>171299</xdr:rowOff>
    </xdr:to>
    <xdr:sp macro="" textlink="">
      <xdr:nvSpPr>
        <xdr:cNvPr id="12" name="Freeform 11">
          <a:extLst>
            <a:ext uri="{FF2B5EF4-FFF2-40B4-BE49-F238E27FC236}">
              <a16:creationId xmlns:a16="http://schemas.microsoft.com/office/drawing/2014/main" id="{000D296E-2024-694B-8B6E-7707C996DB2D}"/>
            </a:ext>
          </a:extLst>
        </xdr:cNvPr>
        <xdr:cNvSpPr/>
      </xdr:nvSpPr>
      <xdr:spPr>
        <a:xfrm>
          <a:off x="6211185" y="7492023"/>
          <a:ext cx="1727791" cy="727532"/>
        </a:xfrm>
        <a:custGeom>
          <a:avLst/>
          <a:gdLst>
            <a:gd name="connsiteX0" fmla="*/ 0 w 1727791"/>
            <a:gd name="connsiteY0" fmla="*/ 830904 h 830904"/>
            <a:gd name="connsiteX1" fmla="*/ 147675 w 1727791"/>
            <a:gd name="connsiteY1" fmla="*/ 668462 h 830904"/>
            <a:gd name="connsiteX2" fmla="*/ 177210 w 1727791"/>
            <a:gd name="connsiteY2" fmla="*/ 136834 h 830904"/>
            <a:gd name="connsiteX3" fmla="*/ 457791 w 1727791"/>
            <a:gd name="connsiteY3" fmla="*/ 3927 h 830904"/>
            <a:gd name="connsiteX4" fmla="*/ 1727791 w 1727791"/>
            <a:gd name="connsiteY4" fmla="*/ 48229 h 830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7791" h="830904">
              <a:moveTo>
                <a:pt x="0" y="830904"/>
              </a:moveTo>
              <a:cubicBezTo>
                <a:pt x="59070" y="807522"/>
                <a:pt x="118140" y="784140"/>
                <a:pt x="147675" y="668462"/>
              </a:cubicBezTo>
              <a:cubicBezTo>
                <a:pt x="177210" y="552784"/>
                <a:pt x="125524" y="247590"/>
                <a:pt x="177210" y="136834"/>
              </a:cubicBezTo>
              <a:cubicBezTo>
                <a:pt x="228896" y="26078"/>
                <a:pt x="199361" y="18694"/>
                <a:pt x="457791" y="3927"/>
              </a:cubicBezTo>
              <a:cubicBezTo>
                <a:pt x="716221" y="-10840"/>
                <a:pt x="1222006" y="18694"/>
                <a:pt x="1727791" y="48229"/>
              </a:cubicBezTo>
            </a:path>
          </a:pathLst>
        </a:cu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0.5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CDB71D20-2165-0940-A417-F58995E0E732}" userId="S::peye9704@colorado.edu::1e01d604-d88c-4cc6-ae31-643963d79273" providerId="AD"/>
</personList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4-09-26T14:13:15.06" personId="{CDB71D20-2165-0940-A417-F58995E0E732}" id="{E4B1F2D4-0795-4D43-95FB-4C880DB6FE27}">
    <text>This is a linear projection matrix that projects the input x to the weight parameters for B (continuous).</text>
  </threadedComment>
  <threadedComment ref="C20" dT="2024-09-26T14:14:54.39" personId="{CDB71D20-2165-0940-A417-F58995E0E732}" id="{4E1259E5-6607-CD4F-A378-FE2C0B46D636}">
    <text>This is a linear projection matrix that projects the input x to the weight parameters for C (continous).</text>
  </threadedComment>
  <threadedComment ref="E28" dT="2024-09-26T14:09:09.15" personId="{CDB71D20-2165-0940-A417-F58995E0E732}" id="{0C27E05E-AD74-7746-AA49-88A1222A5B65}">
    <text>The B’ matrix’s job is to let the input X influences how A’ transforms the hidden state.</text>
  </threadedComment>
  <threadedComment ref="F28" dT="2024-09-26T14:08:25.00" personId="{CDB71D20-2165-0940-A417-F58995E0E732}" id="{36477FA1-5F42-DE4C-9104-25284569981B}">
    <text>The A’ matrix’s job is to transform the hidden state to the next step. A’ is assumed to have a structure. The Mamba paper chooses the “diagonal” matrix as the structure.</text>
  </threadedComment>
  <threadedComment ref="I28" dT="2024-09-26T14:10:18.69" personId="{CDB71D20-2165-0940-A417-F58995E0E732}" id="{40A991C8-D39A-2D40-AE77-34804544AC0A}">
    <text>The new hidden state is predicted from the current input x and from the previous hidden state, just like in a RNN.</text>
  </threadedComment>
  <threadedComment ref="O28" dT="2024-09-26T14:11:02.40" personId="{CDB71D20-2165-0940-A417-F58995E0E732}" id="{0932CA99-E723-AC41-B35D-5A31951748C3}">
    <text>But unlike an RNN, Mamba has a different set of weight matrices A’ and B’ at each time step.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0C35-AC09-D743-8908-DF479A3BF9F6}">
  <dimension ref="A1:AN77"/>
  <sheetViews>
    <sheetView tabSelected="1" topLeftCell="A55" zoomScale="116" zoomScaleNormal="116" workbookViewId="0"/>
  </sheetViews>
  <sheetFormatPr baseColWidth="10" defaultRowHeight="15.6" x14ac:dyDescent="0.3"/>
  <cols>
    <col min="2" max="2" width="5.796875" customWidth="1"/>
    <col min="3" max="14" width="4.796875" customWidth="1"/>
    <col min="15" max="17" width="5" customWidth="1"/>
    <col min="18" max="20" width="5.296875" customWidth="1"/>
    <col min="21" max="22" width="5" customWidth="1"/>
    <col min="23" max="23" width="3.19921875" style="4" customWidth="1"/>
    <col min="24" max="28" width="5" customWidth="1"/>
    <col min="29" max="29" width="5.296875" customWidth="1"/>
    <col min="30" max="30" width="4.796875" customWidth="1"/>
    <col min="31" max="38" width="5.296875" customWidth="1"/>
    <col min="39" max="43" width="5" customWidth="1"/>
  </cols>
  <sheetData>
    <row r="1" spans="1:40" ht="16.2" thickBot="1" x14ac:dyDescent="0.35">
      <c r="A1" t="s">
        <v>89</v>
      </c>
      <c r="AN1" t="s">
        <v>89</v>
      </c>
    </row>
    <row r="2" spans="1:40" ht="16.2" thickBot="1" x14ac:dyDescent="0.35">
      <c r="B2" t="s">
        <v>28</v>
      </c>
      <c r="H2" s="13"/>
      <c r="I2" t="s">
        <v>69</v>
      </c>
      <c r="M2" s="32"/>
      <c r="N2" t="s">
        <v>70</v>
      </c>
      <c r="Q2" s="31"/>
      <c r="R2" t="s">
        <v>71</v>
      </c>
      <c r="AC2" s="14" t="s">
        <v>16</v>
      </c>
    </row>
    <row r="3" spans="1:40" x14ac:dyDescent="0.3">
      <c r="B3" t="s">
        <v>29</v>
      </c>
      <c r="AC3" s="7" t="s">
        <v>17</v>
      </c>
    </row>
    <row r="4" spans="1:40" x14ac:dyDescent="0.3">
      <c r="B4" t="s">
        <v>30</v>
      </c>
      <c r="I4" t="s">
        <v>19</v>
      </c>
      <c r="O4" t="s">
        <v>20</v>
      </c>
      <c r="U4" t="s">
        <v>21</v>
      </c>
    </row>
    <row r="6" spans="1:40" ht="16.2" thickBot="1" x14ac:dyDescent="0.35">
      <c r="B6" s="14" t="s">
        <v>62</v>
      </c>
      <c r="I6" t="s">
        <v>4</v>
      </c>
      <c r="O6" t="s">
        <v>5</v>
      </c>
      <c r="U6" t="s">
        <v>31</v>
      </c>
      <c r="Y6" s="35" t="s">
        <v>67</v>
      </c>
      <c r="AE6" t="s">
        <v>19</v>
      </c>
      <c r="AH6" t="s">
        <v>20</v>
      </c>
      <c r="AK6" t="s">
        <v>21</v>
      </c>
    </row>
    <row r="7" spans="1:40" ht="16.2" thickBot="1" x14ac:dyDescent="0.35">
      <c r="G7" t="s">
        <v>22</v>
      </c>
      <c r="I7" s="21">
        <v>3</v>
      </c>
      <c r="O7" s="21">
        <v>1</v>
      </c>
      <c r="U7" s="21">
        <v>-1</v>
      </c>
      <c r="X7" s="3"/>
      <c r="AB7" t="s">
        <v>35</v>
      </c>
      <c r="AE7" s="4" t="s">
        <v>68</v>
      </c>
    </row>
    <row r="8" spans="1:40" ht="16.2" thickBot="1" x14ac:dyDescent="0.35">
      <c r="G8" t="s">
        <v>23</v>
      </c>
      <c r="I8" s="22">
        <v>2</v>
      </c>
      <c r="O8" s="22">
        <v>2</v>
      </c>
      <c r="U8" s="22">
        <v>-1</v>
      </c>
      <c r="X8" t="s">
        <v>37</v>
      </c>
      <c r="Z8" s="13">
        <v>0.1</v>
      </c>
      <c r="AD8" s="27">
        <f>I17</f>
        <v>0.30000000000000004</v>
      </c>
      <c r="AE8">
        <f>$Z8+AD8</f>
        <v>0.4</v>
      </c>
      <c r="AH8" s="27">
        <f>O17</f>
        <v>0.1</v>
      </c>
      <c r="AI8">
        <f>$Z8+AH8</f>
        <v>0.2</v>
      </c>
      <c r="AK8" s="27">
        <f>U17</f>
        <v>0.2</v>
      </c>
      <c r="AL8">
        <f>$Z8+AK8</f>
        <v>0.30000000000000004</v>
      </c>
    </row>
    <row r="9" spans="1:40" ht="16.2" thickBot="1" x14ac:dyDescent="0.35">
      <c r="G9" t="s">
        <v>24</v>
      </c>
      <c r="I9" s="23">
        <v>1</v>
      </c>
      <c r="O9" s="23">
        <v>1</v>
      </c>
      <c r="U9" s="23">
        <v>1</v>
      </c>
      <c r="X9" s="26"/>
      <c r="Z9" s="13">
        <v>0.1</v>
      </c>
      <c r="AD9" s="27">
        <f>AD8</f>
        <v>0.30000000000000004</v>
      </c>
      <c r="AE9">
        <f>Z9+AD9</f>
        <v>0.4</v>
      </c>
      <c r="AH9" s="27">
        <f>AH8</f>
        <v>0.1</v>
      </c>
      <c r="AI9">
        <f>$Z9+AH9</f>
        <v>0.2</v>
      </c>
      <c r="AK9" s="27">
        <f>AK8</f>
        <v>0.2</v>
      </c>
      <c r="AL9">
        <f>$Z9+AK9</f>
        <v>0.30000000000000004</v>
      </c>
    </row>
    <row r="10" spans="1:40" ht="16.2" thickBot="1" x14ac:dyDescent="0.35">
      <c r="B10" s="14" t="s">
        <v>36</v>
      </c>
      <c r="G10" t="s">
        <v>25</v>
      </c>
      <c r="I10" s="24">
        <v>4</v>
      </c>
      <c r="O10" s="24">
        <v>4</v>
      </c>
      <c r="U10" s="24">
        <v>1</v>
      </c>
      <c r="X10" s="26"/>
      <c r="Z10" s="13">
        <v>0.2</v>
      </c>
      <c r="AD10" s="27">
        <f>AD9</f>
        <v>0.30000000000000004</v>
      </c>
      <c r="AE10">
        <f>Z10+AD10</f>
        <v>0.5</v>
      </c>
      <c r="AH10" s="27">
        <f>AH9</f>
        <v>0.1</v>
      </c>
      <c r="AI10">
        <f>$Z10+AH10</f>
        <v>0.30000000000000004</v>
      </c>
      <c r="AK10" s="27">
        <f>AK9</f>
        <v>0.2</v>
      </c>
      <c r="AL10">
        <f>$Z10+AK10</f>
        <v>0.4</v>
      </c>
    </row>
    <row r="11" spans="1:40" ht="16.2" thickBot="1" x14ac:dyDescent="0.35">
      <c r="I11" s="3" t="s">
        <v>0</v>
      </c>
      <c r="O11" s="3" t="s">
        <v>0</v>
      </c>
      <c r="P11" s="3"/>
      <c r="Q11" s="3"/>
      <c r="U11" s="3" t="s">
        <v>0</v>
      </c>
      <c r="X11" s="26"/>
      <c r="Z11" s="13">
        <v>0.1</v>
      </c>
      <c r="AD11" s="27">
        <f>AD10</f>
        <v>0.30000000000000004</v>
      </c>
      <c r="AE11">
        <f>Z11+AD11</f>
        <v>0.4</v>
      </c>
      <c r="AH11" s="27">
        <f>AH10</f>
        <v>0.1</v>
      </c>
      <c r="AI11">
        <f>$Z11+AH11</f>
        <v>0.2</v>
      </c>
      <c r="AK11" s="27">
        <f>AK10</f>
        <v>0.2</v>
      </c>
      <c r="AL11">
        <f>$Z11+AK11</f>
        <v>0.30000000000000004</v>
      </c>
    </row>
    <row r="12" spans="1:40" ht="16.2" thickBot="1" x14ac:dyDescent="0.35">
      <c r="C12" t="s">
        <v>6</v>
      </c>
      <c r="D12" t="s">
        <v>7</v>
      </c>
      <c r="I12" t="s">
        <v>32</v>
      </c>
      <c r="O12" t="s">
        <v>33</v>
      </c>
      <c r="U12" t="s">
        <v>34</v>
      </c>
      <c r="X12" s="4"/>
    </row>
    <row r="13" spans="1:40" ht="16.2" thickBot="1" x14ac:dyDescent="0.35">
      <c r="B13" t="s">
        <v>26</v>
      </c>
      <c r="C13" s="13">
        <v>0</v>
      </c>
      <c r="D13" s="13">
        <v>0</v>
      </c>
      <c r="E13" s="13">
        <v>1</v>
      </c>
      <c r="F13" s="13">
        <v>0</v>
      </c>
      <c r="G13" s="4" t="s">
        <v>1</v>
      </c>
      <c r="I13" s="30" cm="1">
        <f t="array" ref="I13">MMULT($C13:$F13,I$7:I$10)</f>
        <v>1</v>
      </c>
      <c r="O13" s="30" cm="1">
        <f t="array" ref="O13">MMULT($C13:$F13,O$7:O$10)</f>
        <v>1</v>
      </c>
      <c r="U13" s="30" cm="1">
        <f t="array" ref="U13">MMULT($C13:$F13,U$7:U$10)</f>
        <v>1</v>
      </c>
      <c r="W13" t="s">
        <v>2</v>
      </c>
      <c r="X13" t="s">
        <v>22</v>
      </c>
      <c r="Y13" s="13">
        <v>1</v>
      </c>
      <c r="Z13" s="13">
        <v>-1</v>
      </c>
      <c r="AC13" t="s">
        <v>66</v>
      </c>
      <c r="AE13" s="4" t="s">
        <v>14</v>
      </c>
      <c r="AI13" s="4" t="s">
        <v>14</v>
      </c>
      <c r="AL13" s="4" t="s">
        <v>14</v>
      </c>
    </row>
    <row r="14" spans="1:40" ht="16.2" thickBot="1" x14ac:dyDescent="0.35">
      <c r="B14" t="s">
        <v>27</v>
      </c>
      <c r="C14" s="13">
        <v>-1</v>
      </c>
      <c r="D14" s="13">
        <v>1</v>
      </c>
      <c r="E14" s="13">
        <v>0</v>
      </c>
      <c r="F14" s="13">
        <v>1</v>
      </c>
      <c r="G14" s="4" t="s">
        <v>1</v>
      </c>
      <c r="I14" s="30" cm="1">
        <f t="array" ref="I14">MMULT(C14:F14,I$7:I$10)</f>
        <v>3</v>
      </c>
      <c r="O14" s="30" cm="1">
        <f t="array" ref="O14">MMULT($C14:$F14,O$7:O$10)</f>
        <v>5</v>
      </c>
      <c r="U14" s="30" cm="1">
        <f t="array" ref="U14">MMULT($C14:$F14,U$7:U$10)</f>
        <v>1</v>
      </c>
      <c r="X14" t="s">
        <v>23</v>
      </c>
      <c r="Y14" s="13">
        <v>2</v>
      </c>
      <c r="Z14" s="13">
        <v>-1</v>
      </c>
      <c r="AE14">
        <f>LOG(1+EXP(AE8))</f>
        <v>0.39651748601080411</v>
      </c>
      <c r="AI14">
        <f>LOG(1+EXP(AI8))</f>
        <v>0.34662730676492559</v>
      </c>
      <c r="AL14">
        <f>LOG(1+EXP(AL8))</f>
        <v>0.37104176825778507</v>
      </c>
    </row>
    <row r="15" spans="1:40" ht="16.2" thickBot="1" x14ac:dyDescent="0.35">
      <c r="X15" t="s">
        <v>24</v>
      </c>
      <c r="Y15" s="13">
        <v>3</v>
      </c>
      <c r="Z15" s="13">
        <v>2</v>
      </c>
      <c r="AE15">
        <f>LOG(1+EXP(AE9))</f>
        <v>0.39651748601080411</v>
      </c>
      <c r="AI15">
        <f>LOG(1+EXP(AI9))</f>
        <v>0.34662730676492559</v>
      </c>
      <c r="AL15">
        <f>LOG(1+EXP(AL9))</f>
        <v>0.37104176825778507</v>
      </c>
    </row>
    <row r="16" spans="1:40" ht="16.2" thickBot="1" x14ac:dyDescent="0.35">
      <c r="C16" t="s">
        <v>15</v>
      </c>
      <c r="D16" t="s">
        <v>8</v>
      </c>
      <c r="I16" t="s">
        <v>50</v>
      </c>
      <c r="O16" t="s">
        <v>51</v>
      </c>
      <c r="U16" t="s">
        <v>52</v>
      </c>
      <c r="X16" t="s">
        <v>25</v>
      </c>
      <c r="Y16" s="13">
        <v>1</v>
      </c>
      <c r="Z16" s="13">
        <v>-2</v>
      </c>
      <c r="AE16">
        <f>LOG(1+EXP(AE10))</f>
        <v>0.42303625917838145</v>
      </c>
      <c r="AI16">
        <f>LOG(1+EXP(AI10))</f>
        <v>0.37104176825778507</v>
      </c>
      <c r="AL16">
        <f>LOG(1+EXP(AL10))</f>
        <v>0.39651748601080411</v>
      </c>
    </row>
    <row r="17" spans="2:38" ht="16.2" thickBot="1" x14ac:dyDescent="0.35">
      <c r="C17" s="13">
        <v>0.1</v>
      </c>
      <c r="D17" s="13">
        <v>-0.1</v>
      </c>
      <c r="E17" s="13">
        <v>0.2</v>
      </c>
      <c r="F17" s="13">
        <v>0</v>
      </c>
      <c r="G17" s="4" t="s">
        <v>1</v>
      </c>
      <c r="I17" s="27" cm="1">
        <f t="array" ref="I17">MMULT($C17:$F17,I$7:I$10)</f>
        <v>0.30000000000000004</v>
      </c>
      <c r="O17" s="27" cm="1">
        <f t="array" ref="O17">MMULT($C17:$F17,O$7:O$10)</f>
        <v>0.1</v>
      </c>
      <c r="U17" s="27" cm="1">
        <f t="array" ref="U17">MMULT($C17:$F17,U$7:U$10)</f>
        <v>0.2</v>
      </c>
      <c r="Y17" t="s">
        <v>26</v>
      </c>
      <c r="Z17" t="s">
        <v>27</v>
      </c>
      <c r="AE17">
        <f>LOG(1+EXP(AE11))</f>
        <v>0.39651748601080411</v>
      </c>
      <c r="AI17">
        <f>LOG(1+EXP(AI11))</f>
        <v>0.34662730676492559</v>
      </c>
      <c r="AL17">
        <f>LOG(1+EXP(AL11))</f>
        <v>0.37104176825778507</v>
      </c>
    </row>
    <row r="18" spans="2:38" ht="16.2" thickBot="1" x14ac:dyDescent="0.35">
      <c r="AC18" s="35" t="s">
        <v>18</v>
      </c>
    </row>
    <row r="19" spans="2:38" ht="16.2" thickBot="1" x14ac:dyDescent="0.35">
      <c r="C19" t="s">
        <v>53</v>
      </c>
      <c r="D19" t="s">
        <v>7</v>
      </c>
      <c r="I19" t="s">
        <v>54</v>
      </c>
      <c r="O19" t="s">
        <v>55</v>
      </c>
      <c r="U19" t="s">
        <v>56</v>
      </c>
      <c r="AC19" t="s">
        <v>9</v>
      </c>
      <c r="AD19" t="s">
        <v>22</v>
      </c>
      <c r="AE19" s="11">
        <f>EXP($AE14*$Y13)</f>
        <v>1.4866384331232165</v>
      </c>
      <c r="AF19" s="11">
        <f>EXP($AE14*$Z13)</f>
        <v>0.67265851448434699</v>
      </c>
      <c r="AH19" s="11">
        <f>EXP($AI14*$Y13)</f>
        <v>1.4142895309950039</v>
      </c>
      <c r="AI19" s="11">
        <f>EXP($AI14*$Z13)</f>
        <v>0.707068798915922</v>
      </c>
      <c r="AK19" s="11">
        <f>EXP($AL14*$Y13)</f>
        <v>1.4492436045029624</v>
      </c>
      <c r="AL19" s="11">
        <f>EXP($AL14*$Z13)</f>
        <v>0.69001512022746758</v>
      </c>
    </row>
    <row r="20" spans="2:38" ht="16.2" thickBot="1" x14ac:dyDescent="0.35">
      <c r="B20" t="s">
        <v>26</v>
      </c>
      <c r="C20" s="13">
        <v>0.1</v>
      </c>
      <c r="D20" s="13">
        <v>0.1</v>
      </c>
      <c r="E20" s="13">
        <v>-0.1</v>
      </c>
      <c r="F20" s="13">
        <v>0.1</v>
      </c>
      <c r="G20" s="4" t="s">
        <v>1</v>
      </c>
      <c r="I20" s="31" cm="1">
        <f t="array" ref="I20">MMULT($C20:$F20,I$7:I$10)</f>
        <v>0.8</v>
      </c>
      <c r="O20" s="31" cm="1">
        <f t="array" ref="O20">MMULT($C20:$F20,O$7:O$10)</f>
        <v>0.60000000000000009</v>
      </c>
      <c r="U20" s="31" cm="1">
        <f t="array" ref="U20">MMULT($C20:$F20,U$7:U$10)</f>
        <v>-0.20000000000000004</v>
      </c>
      <c r="AD20" t="s">
        <v>23</v>
      </c>
      <c r="AE20" s="37">
        <f>EXP($AE15*$Y14)</f>
        <v>2.2100938308390523</v>
      </c>
      <c r="AF20" s="37">
        <f>EXP($AE15*$Z14)</f>
        <v>0.67265851448434699</v>
      </c>
      <c r="AH20" s="37">
        <f>EXP($AI15*$Y14)</f>
        <v>2.0002148774820681</v>
      </c>
      <c r="AI20" s="37">
        <f>EXP($AI15*$Z14)</f>
        <v>0.707068798915922</v>
      </c>
      <c r="AK20" s="37">
        <f>EXP($AL15*$Y14)</f>
        <v>2.1003070251927389</v>
      </c>
      <c r="AL20" s="37">
        <f>EXP($AL15*$Z14)</f>
        <v>0.69001512022746758</v>
      </c>
    </row>
    <row r="21" spans="2:38" ht="16.2" thickBot="1" x14ac:dyDescent="0.35">
      <c r="B21" t="s">
        <v>27</v>
      </c>
      <c r="C21" s="13">
        <v>0</v>
      </c>
      <c r="D21" s="13">
        <v>0.1</v>
      </c>
      <c r="E21" s="13">
        <v>0.2</v>
      </c>
      <c r="F21" s="13">
        <v>0.1</v>
      </c>
      <c r="G21" s="4" t="s">
        <v>1</v>
      </c>
      <c r="I21" s="31" cm="1">
        <f t="array" ref="I21">MMULT($C21:$F21,I$7:I$10)</f>
        <v>0.8</v>
      </c>
      <c r="O21" s="31" cm="1">
        <f t="array" ref="O21">MMULT($C21:$F21,O$7:O$10)</f>
        <v>0.8</v>
      </c>
      <c r="U21" s="31" cm="1">
        <f t="array" ref="U21">MMULT($C21:$F21,U$7:U$10)</f>
        <v>0.2</v>
      </c>
      <c r="AD21" t="s">
        <v>24</v>
      </c>
      <c r="AE21" s="40">
        <f>EXP($AE16*$Y15)</f>
        <v>3.5576804642903994</v>
      </c>
      <c r="AF21" s="40">
        <f>EXP($AE16*$Z15)</f>
        <v>2.3304759529206507</v>
      </c>
      <c r="AH21" s="40">
        <f>EXP($AI16*$Y15)</f>
        <v>3.0438565237532189</v>
      </c>
      <c r="AI21" s="40">
        <f>EXP($AI16*$Z15)</f>
        <v>2.1003070251927389</v>
      </c>
      <c r="AK21" s="40">
        <f>EXP($AL16*$Y15)</f>
        <v>3.2856104297338562</v>
      </c>
      <c r="AL21" s="40">
        <f>EXP($AL16*$Z15)</f>
        <v>2.2100938308390523</v>
      </c>
    </row>
    <row r="22" spans="2:38" ht="16.2" thickBot="1" x14ac:dyDescent="0.35">
      <c r="X22" t="s">
        <v>89</v>
      </c>
      <c r="AD22" t="s">
        <v>25</v>
      </c>
      <c r="AE22" s="42">
        <f>EXP($AE17*$Y16)</f>
        <v>1.4866384331232165</v>
      </c>
      <c r="AF22" s="42">
        <f>EXP($AE17*$Z16)</f>
        <v>0.45246947710828839</v>
      </c>
      <c r="AH22" s="42">
        <f>EXP($AI17*$Y16)</f>
        <v>1.4142895309950039</v>
      </c>
      <c r="AI22" s="42">
        <f>EXP($AI17*$Z16)</f>
        <v>0.4999462864004045</v>
      </c>
      <c r="AK22" s="42">
        <f>EXP($AL17*$Y16)</f>
        <v>1.4492436045029624</v>
      </c>
      <c r="AL22" s="42">
        <f>EXP($AL17*$Z16)</f>
        <v>0.47612086614252652</v>
      </c>
    </row>
    <row r="23" spans="2:38" ht="16.2" thickBot="1" x14ac:dyDescent="0.35">
      <c r="B23" s="14" t="s">
        <v>60</v>
      </c>
      <c r="AE23" t="s">
        <v>26</v>
      </c>
      <c r="AF23" t="s">
        <v>27</v>
      </c>
      <c r="AH23" t="s">
        <v>26</v>
      </c>
      <c r="AI23" t="s">
        <v>27</v>
      </c>
      <c r="AK23" t="s">
        <v>26</v>
      </c>
      <c r="AL23" t="s">
        <v>27</v>
      </c>
    </row>
    <row r="24" spans="2:38" ht="16.2" thickBot="1" x14ac:dyDescent="0.35">
      <c r="B24" s="1" t="s">
        <v>22</v>
      </c>
      <c r="I24" s="21">
        <f>I7</f>
        <v>3</v>
      </c>
      <c r="O24" s="21">
        <f>O7</f>
        <v>1</v>
      </c>
      <c r="U24" s="21">
        <f>U7</f>
        <v>-1</v>
      </c>
    </row>
    <row r="25" spans="2:38" x14ac:dyDescent="0.3">
      <c r="C25" s="34" t="s">
        <v>63</v>
      </c>
      <c r="I25" s="2">
        <v>0</v>
      </c>
      <c r="O25" s="2">
        <f>I28</f>
        <v>1.4599152993696496</v>
      </c>
      <c r="U25" s="2">
        <f>O28</f>
        <v>2.4790324550329359</v>
      </c>
      <c r="AC25" s="36" t="s">
        <v>65</v>
      </c>
    </row>
    <row r="26" spans="2:38" x14ac:dyDescent="0.3">
      <c r="E26" t="s">
        <v>38</v>
      </c>
      <c r="I26" s="2">
        <v>0</v>
      </c>
      <c r="K26" t="s">
        <v>42</v>
      </c>
      <c r="O26" s="2">
        <f>I29</f>
        <v>2.9460733696408772</v>
      </c>
      <c r="Q26" t="s">
        <v>49</v>
      </c>
      <c r="U26" s="2">
        <f>O29</f>
        <v>3.5477325644105484</v>
      </c>
      <c r="AC26" s="7" t="s">
        <v>11</v>
      </c>
      <c r="AE26">
        <f t="shared" ref="AE26:AF29" si="0">1/($AE14*Y13)</f>
        <v>2.5219568752454777</v>
      </c>
      <c r="AF26">
        <f t="shared" si="0"/>
        <v>-2.5219568752454777</v>
      </c>
      <c r="AH26">
        <f t="shared" ref="AH26:AI29" si="1">1/($AI14*Y13)</f>
        <v>2.8849429357802334</v>
      </c>
      <c r="AI26">
        <f t="shared" si="1"/>
        <v>-2.8849429357802334</v>
      </c>
      <c r="AK26">
        <f t="shared" ref="AK26:AL29" si="2">1/($AL14*Y13)</f>
        <v>2.695114365952568</v>
      </c>
      <c r="AL26">
        <f t="shared" si="2"/>
        <v>-2.695114365952568</v>
      </c>
    </row>
    <row r="27" spans="2:38" ht="16.2" thickBot="1" x14ac:dyDescent="0.35">
      <c r="E27" t="s">
        <v>13</v>
      </c>
      <c r="F27" s="9" t="s">
        <v>9</v>
      </c>
      <c r="I27" s="3" t="s">
        <v>0</v>
      </c>
      <c r="J27" s="3"/>
      <c r="K27" t="s">
        <v>13</v>
      </c>
      <c r="L27" t="s">
        <v>9</v>
      </c>
      <c r="O27" s="3" t="s">
        <v>0</v>
      </c>
      <c r="P27" s="3"/>
      <c r="Q27" t="s">
        <v>13</v>
      </c>
      <c r="R27" t="s">
        <v>9</v>
      </c>
      <c r="U27" s="3" t="s">
        <v>0</v>
      </c>
      <c r="AE27">
        <f t="shared" si="0"/>
        <v>1.2609784376227389</v>
      </c>
      <c r="AF27">
        <f t="shared" si="0"/>
        <v>-2.5219568752454777</v>
      </c>
      <c r="AH27">
        <f t="shared" si="1"/>
        <v>1.4424714678901167</v>
      </c>
      <c r="AI27">
        <f t="shared" si="1"/>
        <v>-2.8849429357802334</v>
      </c>
      <c r="AK27">
        <f t="shared" si="2"/>
        <v>1.347557182976284</v>
      </c>
      <c r="AL27">
        <f t="shared" si="2"/>
        <v>-2.695114365952568</v>
      </c>
    </row>
    <row r="28" spans="2:38" ht="16.2" thickBot="1" x14ac:dyDescent="0.35">
      <c r="E28" s="12">
        <f>AE43</f>
        <v>0.48663843312321653</v>
      </c>
      <c r="F28" s="11">
        <f>AE19</f>
        <v>1.4866384331232165</v>
      </c>
      <c r="G28" s="6">
        <v>0</v>
      </c>
      <c r="H28" s="4" t="s">
        <v>1</v>
      </c>
      <c r="I28" cm="1">
        <f t="array" ref="I28">MMULT(E28:G28,I$24:I$26)</f>
        <v>1.4599152993696496</v>
      </c>
      <c r="K28" s="12">
        <f>AH43</f>
        <v>0.41428953099500387</v>
      </c>
      <c r="L28" s="11">
        <f>AH19</f>
        <v>1.4142895309950039</v>
      </c>
      <c r="M28" s="6">
        <v>0</v>
      </c>
      <c r="N28" s="4" t="s">
        <v>1</v>
      </c>
      <c r="O28" cm="1">
        <f t="array" ref="O28">MMULT(K28:M28,O$24:O$26)</f>
        <v>2.4790324550329359</v>
      </c>
      <c r="Q28" s="12">
        <f>AK43</f>
        <v>0.44924360450296241</v>
      </c>
      <c r="R28" s="11">
        <f>AK19</f>
        <v>1.4492436045029624</v>
      </c>
      <c r="S28" s="6">
        <v>0</v>
      </c>
      <c r="T28" s="4" t="s">
        <v>1</v>
      </c>
      <c r="U28" cm="1">
        <f t="array" ref="U28">MMULT(Q28:S28,U$24:U$26)</f>
        <v>3.1434783263087978</v>
      </c>
      <c r="AE28">
        <f t="shared" si="0"/>
        <v>0.78795452186706494</v>
      </c>
      <c r="AF28">
        <f t="shared" si="0"/>
        <v>1.1819317828005975</v>
      </c>
      <c r="AH28">
        <f t="shared" si="1"/>
        <v>0.8983714553175226</v>
      </c>
      <c r="AI28">
        <f t="shared" si="1"/>
        <v>1.347557182976284</v>
      </c>
      <c r="AK28">
        <f t="shared" si="2"/>
        <v>0.84065229174849254</v>
      </c>
      <c r="AL28">
        <f t="shared" si="2"/>
        <v>1.2609784376227389</v>
      </c>
    </row>
    <row r="29" spans="2:38" ht="16.2" thickBot="1" x14ac:dyDescent="0.35">
      <c r="E29" s="12">
        <f>AF43</f>
        <v>0.98202445654695902</v>
      </c>
      <c r="F29" s="6">
        <v>0</v>
      </c>
      <c r="G29" s="11">
        <f>AF19</f>
        <v>0.67265851448434699</v>
      </c>
      <c r="H29" s="4" t="s">
        <v>1</v>
      </c>
      <c r="I29" cm="1">
        <f t="array" ref="I29">MMULT(E29:G29,I$24:I$26)</f>
        <v>2.9460733696408772</v>
      </c>
      <c r="K29" s="12">
        <f>AI43</f>
        <v>1.4646560054203901</v>
      </c>
      <c r="L29" s="6">
        <v>0</v>
      </c>
      <c r="M29" s="11">
        <f>AI19</f>
        <v>0.707068798915922</v>
      </c>
      <c r="N29" s="4" t="s">
        <v>1</v>
      </c>
      <c r="O29" cm="1">
        <f t="array" ref="O29">MMULT(K29:M29,O$24:O$26)</f>
        <v>3.5477325644105484</v>
      </c>
      <c r="Q29" s="12">
        <f>AL43</f>
        <v>0.30998487977253242</v>
      </c>
      <c r="R29" s="6">
        <v>0</v>
      </c>
      <c r="S29" s="11">
        <f>AL19</f>
        <v>0.69001512022746758</v>
      </c>
      <c r="T29" s="4" t="s">
        <v>1</v>
      </c>
      <c r="U29" cm="1">
        <f t="array" ref="U29">MMULT(Q29:S29,U$24:U$26)</f>
        <v>2.1380042321941142</v>
      </c>
      <c r="AE29">
        <f t="shared" si="0"/>
        <v>2.5219568752454777</v>
      </c>
      <c r="AF29">
        <f t="shared" si="0"/>
        <v>-1.2609784376227389</v>
      </c>
      <c r="AH29">
        <f t="shared" si="1"/>
        <v>2.8849429357802334</v>
      </c>
      <c r="AI29">
        <f t="shared" si="1"/>
        <v>-1.4424714678901167</v>
      </c>
      <c r="AK29">
        <f t="shared" si="2"/>
        <v>2.695114365952568</v>
      </c>
      <c r="AL29">
        <f t="shared" si="2"/>
        <v>-1.347557182976284</v>
      </c>
    </row>
    <row r="30" spans="2:38" ht="16.2" thickBot="1" x14ac:dyDescent="0.35">
      <c r="C30" s="34" t="s">
        <v>64</v>
      </c>
      <c r="D30" s="33"/>
      <c r="I30" s="3" t="s">
        <v>0</v>
      </c>
    </row>
    <row r="31" spans="2:38" ht="16.2" thickBot="1" x14ac:dyDescent="0.35">
      <c r="E31" t="s">
        <v>54</v>
      </c>
      <c r="F31" s="31">
        <f>I$20</f>
        <v>0.8</v>
      </c>
      <c r="G31" s="31">
        <f>I$21</f>
        <v>0.8</v>
      </c>
      <c r="H31" s="4" t="s">
        <v>1</v>
      </c>
      <c r="I31" s="32" cm="1">
        <f t="array" ref="I31">MMULT(F31:G31,I28:I29)</f>
        <v>3.5247909352084217</v>
      </c>
      <c r="K31" t="s">
        <v>55</v>
      </c>
      <c r="L31" s="31">
        <f>O$20</f>
        <v>0.60000000000000009</v>
      </c>
      <c r="M31" s="31">
        <f>O$21</f>
        <v>0.8</v>
      </c>
      <c r="N31" s="4" t="s">
        <v>1</v>
      </c>
      <c r="O31" s="32" cm="1">
        <f t="array" ref="O31">MMULT(L31:M31,O28:O29)</f>
        <v>4.3256055245482008</v>
      </c>
      <c r="Q31" t="s">
        <v>56</v>
      </c>
      <c r="R31" s="31">
        <f>U$20</f>
        <v>-0.20000000000000004</v>
      </c>
      <c r="S31" s="31">
        <f>U$21</f>
        <v>0.2</v>
      </c>
      <c r="T31" s="4" t="s">
        <v>1</v>
      </c>
      <c r="U31" s="32" cm="1">
        <f t="array" ref="U31">MMULT(R31:S31,U28:U29)</f>
        <v>-0.20109481882293684</v>
      </c>
      <c r="AC31" t="s">
        <v>10</v>
      </c>
      <c r="AE31">
        <f t="shared" ref="AE31:AF34" si="3">AE19-1</f>
        <v>0.48663843312321653</v>
      </c>
      <c r="AF31">
        <f t="shared" si="3"/>
        <v>-0.32734148551565301</v>
      </c>
      <c r="AH31">
        <f t="shared" ref="AH31:AI34" si="4">AH19-1</f>
        <v>0.41428953099500387</v>
      </c>
      <c r="AI31">
        <f t="shared" si="4"/>
        <v>-0.292931201084078</v>
      </c>
      <c r="AK31">
        <f t="shared" ref="AK31:AL34" si="5">AK19-1</f>
        <v>0.44924360450296241</v>
      </c>
      <c r="AL31">
        <f t="shared" si="5"/>
        <v>-0.30998487977253242</v>
      </c>
    </row>
    <row r="32" spans="2:38" x14ac:dyDescent="0.3">
      <c r="AE32">
        <f t="shared" si="3"/>
        <v>1.2100938308390523</v>
      </c>
      <c r="AF32">
        <f t="shared" si="3"/>
        <v>-0.32734148551565301</v>
      </c>
      <c r="AH32">
        <f t="shared" si="4"/>
        <v>1.0002148774820681</v>
      </c>
      <c r="AI32">
        <f t="shared" si="4"/>
        <v>-0.292931201084078</v>
      </c>
      <c r="AK32">
        <f t="shared" si="5"/>
        <v>1.1003070251927389</v>
      </c>
      <c r="AL32">
        <f t="shared" si="5"/>
        <v>-0.30998487977253242</v>
      </c>
    </row>
    <row r="33" spans="2:38" ht="16.2" thickBot="1" x14ac:dyDescent="0.35">
      <c r="H33" s="4"/>
      <c r="N33" s="4"/>
      <c r="T33" s="4"/>
      <c r="AE33">
        <f t="shared" si="3"/>
        <v>2.5576804642903994</v>
      </c>
      <c r="AF33">
        <f t="shared" si="3"/>
        <v>1.3304759529206507</v>
      </c>
      <c r="AH33">
        <f t="shared" si="4"/>
        <v>2.0438565237532189</v>
      </c>
      <c r="AI33">
        <f t="shared" si="4"/>
        <v>1.1003070251927389</v>
      </c>
      <c r="AK33">
        <f t="shared" si="5"/>
        <v>2.2856104297338562</v>
      </c>
      <c r="AL33">
        <f t="shared" si="5"/>
        <v>1.2100938308390523</v>
      </c>
    </row>
    <row r="34" spans="2:38" ht="16.2" thickBot="1" x14ac:dyDescent="0.35">
      <c r="B34" s="8" t="s">
        <v>23</v>
      </c>
      <c r="I34" s="22">
        <f>I8</f>
        <v>2</v>
      </c>
      <c r="N34" s="4"/>
      <c r="O34" s="22">
        <f>O8</f>
        <v>2</v>
      </c>
      <c r="T34" s="4"/>
      <c r="U34" s="22">
        <f>U8</f>
        <v>-1</v>
      </c>
      <c r="AE34">
        <f t="shared" si="3"/>
        <v>0.48663843312321653</v>
      </c>
      <c r="AF34">
        <f t="shared" si="3"/>
        <v>-0.54753052289171156</v>
      </c>
      <c r="AH34">
        <f t="shared" si="4"/>
        <v>0.41428953099500387</v>
      </c>
      <c r="AI34">
        <f t="shared" si="4"/>
        <v>-0.5000537135995955</v>
      </c>
      <c r="AK34">
        <f t="shared" si="5"/>
        <v>0.44924360450296241</v>
      </c>
      <c r="AL34">
        <f t="shared" si="5"/>
        <v>-0.52387913385747353</v>
      </c>
    </row>
    <row r="35" spans="2:38" x14ac:dyDescent="0.3">
      <c r="I35" s="38">
        <v>0</v>
      </c>
      <c r="N35" s="4"/>
      <c r="O35" s="38">
        <f>I38</f>
        <v>1.2100938308390523</v>
      </c>
      <c r="T35" s="4"/>
      <c r="U35" s="38">
        <f>O38</f>
        <v>3.5417834515357236</v>
      </c>
    </row>
    <row r="36" spans="2:38" x14ac:dyDescent="0.3">
      <c r="E36" t="s">
        <v>39</v>
      </c>
      <c r="I36" s="38">
        <v>0</v>
      </c>
      <c r="K36" t="s">
        <v>43</v>
      </c>
      <c r="O36" s="38">
        <f>I39</f>
        <v>1.964048913093918</v>
      </c>
      <c r="Q36" t="s">
        <v>46</v>
      </c>
      <c r="U36" s="38">
        <f>O39</f>
        <v>4.2845354577419066</v>
      </c>
      <c r="AC36" t="s">
        <v>3</v>
      </c>
      <c r="AE36" s="30">
        <f>I13</f>
        <v>1</v>
      </c>
      <c r="AF36" s="30">
        <f>I14</f>
        <v>3</v>
      </c>
      <c r="AH36" s="30">
        <f>O13</f>
        <v>1</v>
      </c>
      <c r="AI36" s="30">
        <f>O14</f>
        <v>5</v>
      </c>
      <c r="AK36" s="30">
        <f>U13</f>
        <v>1</v>
      </c>
      <c r="AL36" s="30">
        <f>U14</f>
        <v>1</v>
      </c>
    </row>
    <row r="37" spans="2:38" ht="16.2" thickBot="1" x14ac:dyDescent="0.35">
      <c r="E37" t="s">
        <v>13</v>
      </c>
      <c r="F37" s="9" t="s">
        <v>9</v>
      </c>
      <c r="I37" s="3" t="s">
        <v>0</v>
      </c>
      <c r="J37" s="3"/>
      <c r="K37" t="s">
        <v>13</v>
      </c>
      <c r="L37" s="9" t="s">
        <v>9</v>
      </c>
      <c r="O37" s="3" t="s">
        <v>0</v>
      </c>
      <c r="P37" s="3"/>
      <c r="Q37" t="s">
        <v>13</v>
      </c>
      <c r="R37" s="9" t="s">
        <v>9</v>
      </c>
      <c r="U37" s="3" t="s">
        <v>0</v>
      </c>
    </row>
    <row r="38" spans="2:38" ht="16.2" thickBot="1" x14ac:dyDescent="0.35">
      <c r="E38" s="10">
        <f>AE44</f>
        <v>0.60504691541952615</v>
      </c>
      <c r="F38" s="37">
        <f>AE20</f>
        <v>2.2100938308390523</v>
      </c>
      <c r="G38" s="6">
        <v>0</v>
      </c>
      <c r="H38" s="4" t="s">
        <v>1</v>
      </c>
      <c r="I38" cm="1">
        <f t="array" ref="I38">MMULT(E38:G38,I$34:I$36)</f>
        <v>1.2100938308390523</v>
      </c>
      <c r="K38" s="10">
        <f>AH44</f>
        <v>0.50010743874103403</v>
      </c>
      <c r="L38" s="37">
        <f>AK20</f>
        <v>2.1003070251927389</v>
      </c>
      <c r="M38" s="6">
        <v>0</v>
      </c>
      <c r="N38" s="4" t="s">
        <v>1</v>
      </c>
      <c r="O38" cm="1">
        <f t="array" ref="O38">MMULT(K38:M38,O$34:O$36)</f>
        <v>3.5417834515357236</v>
      </c>
      <c r="Q38" s="10">
        <f>AK44</f>
        <v>0.55015351259636947</v>
      </c>
      <c r="R38" s="37">
        <f>AK20</f>
        <v>2.1003070251927389</v>
      </c>
      <c r="S38" s="6">
        <v>0</v>
      </c>
      <c r="T38" s="4" t="s">
        <v>1</v>
      </c>
      <c r="U38" cm="1">
        <f t="array" ref="U38">MMULT(Q38:S38,U$34:U$36)</f>
        <v>6.8886791523754969</v>
      </c>
      <c r="AC38" t="s">
        <v>12</v>
      </c>
      <c r="AE38">
        <f t="shared" ref="AE38:AF41" si="6">AE$36*$AE14</f>
        <v>0.39651748601080411</v>
      </c>
      <c r="AF38">
        <f t="shared" si="6"/>
        <v>1.1895524580324124</v>
      </c>
      <c r="AH38">
        <f t="shared" ref="AH38:AI41" si="7">AH$36*$AI14</f>
        <v>0.34662730676492559</v>
      </c>
      <c r="AI38">
        <f t="shared" si="7"/>
        <v>1.7331365338246281</v>
      </c>
      <c r="AK38">
        <f t="shared" ref="AK38:AL41" si="8">AK$36*$AL14</f>
        <v>0.37104176825778507</v>
      </c>
      <c r="AL38">
        <f t="shared" si="8"/>
        <v>0.37104176825778507</v>
      </c>
    </row>
    <row r="39" spans="2:38" ht="16.2" thickBot="1" x14ac:dyDescent="0.35">
      <c r="E39" s="18">
        <f>AF44</f>
        <v>0.98202445654695902</v>
      </c>
      <c r="F39" s="6">
        <v>0</v>
      </c>
      <c r="G39" s="37">
        <f>AF20</f>
        <v>0.67265851448434699</v>
      </c>
      <c r="H39" s="4" t="s">
        <v>1</v>
      </c>
      <c r="I39" cm="1">
        <f t="array" ref="I39">MMULT(E39:G39,I$34:I$36)</f>
        <v>1.964048913093918</v>
      </c>
      <c r="K39" s="18">
        <f>AI44</f>
        <v>1.4646560054203901</v>
      </c>
      <c r="L39" s="6">
        <v>0</v>
      </c>
      <c r="M39" s="37">
        <f>AL20</f>
        <v>0.69001512022746758</v>
      </c>
      <c r="N39" s="4" t="s">
        <v>1</v>
      </c>
      <c r="O39" cm="1">
        <f t="array" ref="O39">MMULT(K39:M39,O$34:O$36)</f>
        <v>4.2845354577419066</v>
      </c>
      <c r="Q39" s="18">
        <f>AL43</f>
        <v>0.30998487977253242</v>
      </c>
      <c r="R39" s="6">
        <v>0</v>
      </c>
      <c r="S39" s="39">
        <f>AL20</f>
        <v>0.69001512022746758</v>
      </c>
      <c r="T39" s="4" t="s">
        <v>1</v>
      </c>
      <c r="U39" cm="1">
        <f t="array" ref="U39">MMULT(Q39:S39,U$34:U$36)</f>
        <v>2.6464093692200974</v>
      </c>
      <c r="AE39">
        <f t="shared" si="6"/>
        <v>0.39651748601080411</v>
      </c>
      <c r="AF39">
        <f t="shared" si="6"/>
        <v>1.1895524580324124</v>
      </c>
      <c r="AH39">
        <f t="shared" si="7"/>
        <v>0.34662730676492559</v>
      </c>
      <c r="AI39">
        <f t="shared" si="7"/>
        <v>1.7331365338246281</v>
      </c>
      <c r="AK39">
        <f t="shared" si="8"/>
        <v>0.37104176825778507</v>
      </c>
      <c r="AL39">
        <f t="shared" si="8"/>
        <v>0.37104176825778507</v>
      </c>
    </row>
    <row r="40" spans="2:38" ht="16.2" thickBot="1" x14ac:dyDescent="0.35">
      <c r="I40" s="3" t="s">
        <v>0</v>
      </c>
      <c r="O40" s="3" t="s">
        <v>0</v>
      </c>
      <c r="U40" s="3" t="s">
        <v>0</v>
      </c>
      <c r="AE40">
        <f t="shared" si="6"/>
        <v>0.42303625917838145</v>
      </c>
      <c r="AF40">
        <f t="shared" si="6"/>
        <v>1.2691087775351444</v>
      </c>
      <c r="AH40">
        <f t="shared" si="7"/>
        <v>0.37104176825778507</v>
      </c>
      <c r="AI40">
        <f t="shared" si="7"/>
        <v>1.8552088412889254</v>
      </c>
      <c r="AK40">
        <f t="shared" si="8"/>
        <v>0.39651748601080411</v>
      </c>
      <c r="AL40">
        <f t="shared" si="8"/>
        <v>0.39651748601080411</v>
      </c>
    </row>
    <row r="41" spans="2:38" ht="16.2" thickBot="1" x14ac:dyDescent="0.35">
      <c r="E41" t="s">
        <v>54</v>
      </c>
      <c r="F41" s="31">
        <f>I$20</f>
        <v>0.8</v>
      </c>
      <c r="G41" s="31">
        <f>I$21</f>
        <v>0.8</v>
      </c>
      <c r="H41" s="4" t="s">
        <v>1</v>
      </c>
      <c r="I41" s="32" cm="1">
        <f t="array" ref="I41">MMULT(F41:G41,I38:I39)</f>
        <v>2.5393141951463765</v>
      </c>
      <c r="K41" t="s">
        <v>55</v>
      </c>
      <c r="L41" s="31">
        <f>O$20</f>
        <v>0.60000000000000009</v>
      </c>
      <c r="M41" s="31">
        <f>O$21</f>
        <v>0.8</v>
      </c>
      <c r="N41" s="4" t="s">
        <v>1</v>
      </c>
      <c r="O41" s="32" cm="1">
        <f t="array" ref="O41">MMULT(L41:M41,O38:O39)</f>
        <v>5.5526984371149606</v>
      </c>
      <c r="Q41" t="s">
        <v>56</v>
      </c>
      <c r="R41" s="31">
        <f>U$20</f>
        <v>-0.20000000000000004</v>
      </c>
      <c r="S41" s="31">
        <f>U$21</f>
        <v>0.2</v>
      </c>
      <c r="T41" s="4" t="s">
        <v>1</v>
      </c>
      <c r="U41" s="32" cm="1">
        <f t="array" ref="U41">MMULT(R41:S41,U38:U39)</f>
        <v>-0.84845395663108025</v>
      </c>
      <c r="AE41">
        <f t="shared" si="6"/>
        <v>0.39651748601080411</v>
      </c>
      <c r="AF41">
        <f t="shared" si="6"/>
        <v>1.1895524580324124</v>
      </c>
      <c r="AH41">
        <f t="shared" si="7"/>
        <v>0.34662730676492559</v>
      </c>
      <c r="AI41">
        <f t="shared" si="7"/>
        <v>1.7331365338246281</v>
      </c>
      <c r="AK41">
        <f t="shared" si="8"/>
        <v>0.37104176825778507</v>
      </c>
      <c r="AL41">
        <f t="shared" si="8"/>
        <v>0.37104176825778507</v>
      </c>
    </row>
    <row r="42" spans="2:38" ht="16.2" thickBot="1" x14ac:dyDescent="0.35"/>
    <row r="43" spans="2:38" ht="16.2" thickBot="1" x14ac:dyDescent="0.35">
      <c r="B43" s="5" t="s">
        <v>24</v>
      </c>
      <c r="I43" s="23">
        <f>I9</f>
        <v>1</v>
      </c>
      <c r="O43" s="23">
        <f>O9</f>
        <v>1</v>
      </c>
      <c r="U43" s="23">
        <f>U9</f>
        <v>1</v>
      </c>
      <c r="AC43" t="s">
        <v>13</v>
      </c>
      <c r="AD43" t="s">
        <v>22</v>
      </c>
      <c r="AE43" s="28">
        <f>AE38*$AE26*$AE31</f>
        <v>0.48663843312321653</v>
      </c>
      <c r="AF43" s="12">
        <f>AF38*AF26*AF31</f>
        <v>0.98202445654695902</v>
      </c>
      <c r="AH43" s="12">
        <f t="shared" ref="AH43:AI46" si="9">AH38*AH26*AH31</f>
        <v>0.41428953099500387</v>
      </c>
      <c r="AI43" s="12">
        <f t="shared" si="9"/>
        <v>1.4646560054203901</v>
      </c>
      <c r="AK43" s="12">
        <f t="shared" ref="AK43:AL46" si="10">AK38*AK26*AK31</f>
        <v>0.44924360450296241</v>
      </c>
      <c r="AL43" s="12">
        <f t="shared" si="10"/>
        <v>0.30998487977253242</v>
      </c>
    </row>
    <row r="44" spans="2:38" ht="16.2" thickBot="1" x14ac:dyDescent="0.35">
      <c r="I44" s="41">
        <v>0</v>
      </c>
      <c r="O44" s="41">
        <f>I47</f>
        <v>0.85256015476346647</v>
      </c>
      <c r="U44" s="41">
        <f>O47</f>
        <v>3.482466044384096</v>
      </c>
      <c r="AD44" t="s">
        <v>23</v>
      </c>
      <c r="AE44" s="10">
        <f>AE39*AE27*AE32</f>
        <v>0.60504691541952615</v>
      </c>
      <c r="AF44" s="10">
        <f>AF39*AF27*AF32</f>
        <v>0.98202445654695902</v>
      </c>
      <c r="AH44" s="10">
        <f t="shared" si="9"/>
        <v>0.50010743874103403</v>
      </c>
      <c r="AI44" s="10">
        <f t="shared" si="9"/>
        <v>1.4646560054203901</v>
      </c>
      <c r="AK44" s="10">
        <f t="shared" si="10"/>
        <v>0.55015351259636947</v>
      </c>
      <c r="AL44" s="10">
        <f t="shared" si="10"/>
        <v>0.30998487977253242</v>
      </c>
    </row>
    <row r="45" spans="2:38" ht="16.2" thickBot="1" x14ac:dyDescent="0.35">
      <c r="E45" s="29" t="s">
        <v>40</v>
      </c>
      <c r="I45" s="41">
        <v>0</v>
      </c>
      <c r="K45" t="s">
        <v>44</v>
      </c>
      <c r="O45" s="41">
        <f>I48</f>
        <v>1.9957139293809762</v>
      </c>
      <c r="Q45" t="s">
        <v>47</v>
      </c>
      <c r="U45" s="41">
        <f>O48</f>
        <v>7.1614826064263077</v>
      </c>
      <c r="AD45" t="s">
        <v>24</v>
      </c>
      <c r="AE45" s="15">
        <f>AE40*AE28*AE33</f>
        <v>0.85256015476346647</v>
      </c>
      <c r="AF45" s="15">
        <f>AF40*AF28*AF33</f>
        <v>1.9957139293809762</v>
      </c>
      <c r="AH45" s="15">
        <f t="shared" si="9"/>
        <v>0.68128550791773956</v>
      </c>
      <c r="AI45" s="15">
        <f t="shared" si="9"/>
        <v>2.750767562981848</v>
      </c>
      <c r="AK45" s="15">
        <f t="shared" si="10"/>
        <v>0.76187014324461866</v>
      </c>
      <c r="AL45" s="15">
        <f t="shared" si="10"/>
        <v>0.60504691541952615</v>
      </c>
    </row>
    <row r="46" spans="2:38" ht="16.2" thickBot="1" x14ac:dyDescent="0.35">
      <c r="E46" t="s">
        <v>13</v>
      </c>
      <c r="F46" s="9" t="s">
        <v>9</v>
      </c>
      <c r="I46" s="3" t="s">
        <v>0</v>
      </c>
      <c r="J46" s="3"/>
      <c r="K46" t="s">
        <v>13</v>
      </c>
      <c r="L46" s="25" t="s">
        <v>9</v>
      </c>
      <c r="O46" s="3" t="s">
        <v>0</v>
      </c>
      <c r="P46" s="3"/>
      <c r="Q46" t="s">
        <v>13</v>
      </c>
      <c r="R46" s="25" t="s">
        <v>9</v>
      </c>
      <c r="U46" s="3" t="s">
        <v>0</v>
      </c>
      <c r="AD46" t="s">
        <v>25</v>
      </c>
      <c r="AE46" s="19">
        <f>AE41*AE29*AE34</f>
        <v>0.48663843312321653</v>
      </c>
      <c r="AF46" s="19">
        <f>AF41*AF29*AF34</f>
        <v>0.82129578433756734</v>
      </c>
      <c r="AH46" s="19">
        <f t="shared" si="9"/>
        <v>0.41428953099500387</v>
      </c>
      <c r="AI46" s="19">
        <f t="shared" si="9"/>
        <v>1.2501342839989888</v>
      </c>
      <c r="AK46" s="19">
        <f t="shared" si="10"/>
        <v>0.44924360450296241</v>
      </c>
      <c r="AL46" s="19">
        <f t="shared" si="10"/>
        <v>0.26193956692873677</v>
      </c>
    </row>
    <row r="47" spans="2:38" ht="16.2" thickBot="1" x14ac:dyDescent="0.35">
      <c r="E47" s="15">
        <f>AE45</f>
        <v>0.85256015476346647</v>
      </c>
      <c r="F47" s="40">
        <f>AE21</f>
        <v>3.5576804642903994</v>
      </c>
      <c r="G47" s="6">
        <v>0</v>
      </c>
      <c r="H47" s="4" t="s">
        <v>1</v>
      </c>
      <c r="I47" cm="1">
        <f t="array" ref="I47">MMULT(E47:G47,I$43:I$45)</f>
        <v>0.85256015476346647</v>
      </c>
      <c r="K47" s="15">
        <f>AH45</f>
        <v>0.68128550791773956</v>
      </c>
      <c r="L47" s="40">
        <f>AK21</f>
        <v>3.2856104297338562</v>
      </c>
      <c r="M47" s="6">
        <v>0</v>
      </c>
      <c r="N47" s="4" t="s">
        <v>1</v>
      </c>
      <c r="O47" cm="1">
        <f t="array" ref="O47">MMULT(K47:M47,O$43:O$45)</f>
        <v>3.482466044384096</v>
      </c>
      <c r="Q47" s="15">
        <f>AK45</f>
        <v>0.76187014324461866</v>
      </c>
      <c r="R47" s="40">
        <f>AK21</f>
        <v>3.2856104297338562</v>
      </c>
      <c r="S47" s="6">
        <v>0</v>
      </c>
      <c r="T47" s="4" t="s">
        <v>1</v>
      </c>
      <c r="U47" cm="1">
        <f t="array" ref="U47">MMULT(Q47:S47,U$43:U$45)</f>
        <v>12.20389689986701</v>
      </c>
      <c r="AE47" t="s">
        <v>26</v>
      </c>
      <c r="AF47" t="s">
        <v>27</v>
      </c>
      <c r="AH47" t="s">
        <v>26</v>
      </c>
      <c r="AI47" t="s">
        <v>27</v>
      </c>
      <c r="AK47" t="s">
        <v>26</v>
      </c>
      <c r="AL47" t="s">
        <v>27</v>
      </c>
    </row>
    <row r="48" spans="2:38" ht="16.2" thickBot="1" x14ac:dyDescent="0.35">
      <c r="E48" s="16">
        <f>AF45</f>
        <v>1.9957139293809762</v>
      </c>
      <c r="F48" s="6">
        <v>0</v>
      </c>
      <c r="G48" s="40">
        <f>AF21</f>
        <v>2.3304759529206507</v>
      </c>
      <c r="H48" s="4" t="s">
        <v>1</v>
      </c>
      <c r="I48" cm="1">
        <f t="array" ref="I48">MMULT(E48:G48,I$43:I$45)</f>
        <v>1.9957139293809762</v>
      </c>
      <c r="K48" s="16">
        <f>AI45</f>
        <v>2.750767562981848</v>
      </c>
      <c r="L48" s="6">
        <v>0</v>
      </c>
      <c r="M48" s="40">
        <f>AL21</f>
        <v>2.2100938308390523</v>
      </c>
      <c r="N48" s="4" t="s">
        <v>1</v>
      </c>
      <c r="O48" cm="1">
        <f t="array" ref="O48">MMULT(K48:M48,O$43:O$45)</f>
        <v>7.1614826064263077</v>
      </c>
      <c r="Q48" s="16">
        <f>AL45</f>
        <v>0.60504691541952615</v>
      </c>
      <c r="R48" s="6">
        <v>0</v>
      </c>
      <c r="S48" s="40">
        <f>AL21</f>
        <v>2.2100938308390523</v>
      </c>
      <c r="T48" s="4" t="s">
        <v>1</v>
      </c>
      <c r="U48" cm="1">
        <f t="array" ref="U48">MMULT(Q48:S48,U$43:U$45)</f>
        <v>16.432595443543484</v>
      </c>
    </row>
    <row r="49" spans="2:29" ht="16.2" thickBot="1" x14ac:dyDescent="0.35">
      <c r="I49" s="3" t="s">
        <v>0</v>
      </c>
      <c r="O49" s="3" t="s">
        <v>0</v>
      </c>
      <c r="U49" s="3" t="s">
        <v>0</v>
      </c>
    </row>
    <row r="50" spans="2:29" ht="16.2" thickBot="1" x14ac:dyDescent="0.35">
      <c r="E50" t="s">
        <v>54</v>
      </c>
      <c r="F50" s="31">
        <f>I$20</f>
        <v>0.8</v>
      </c>
      <c r="G50" s="31">
        <f>I$21</f>
        <v>0.8</v>
      </c>
      <c r="H50" s="4" t="s">
        <v>1</v>
      </c>
      <c r="I50" s="32" cm="1">
        <f t="array" ref="I50">MMULT(F50:G50,I38:I39)</f>
        <v>2.5393141951463765</v>
      </c>
      <c r="K50" t="s">
        <v>55</v>
      </c>
      <c r="L50" s="31">
        <f>O$20</f>
        <v>0.60000000000000009</v>
      </c>
      <c r="M50" s="31">
        <f>O$21</f>
        <v>0.8</v>
      </c>
      <c r="N50" s="4" t="s">
        <v>1</v>
      </c>
      <c r="O50" s="32" cm="1">
        <f t="array" ref="O50">MMULT(L50:M50,O38:O39)</f>
        <v>5.5526984371149606</v>
      </c>
      <c r="Q50" t="s">
        <v>56</v>
      </c>
      <c r="R50" s="31">
        <f>U$20</f>
        <v>-0.20000000000000004</v>
      </c>
      <c r="S50" s="31">
        <f>U$21</f>
        <v>0.2</v>
      </c>
      <c r="T50" s="4" t="s">
        <v>1</v>
      </c>
      <c r="U50" s="32" cm="1">
        <f t="array" ref="U50">MMULT(R50:S50,U38:U39)</f>
        <v>-0.84845395663108025</v>
      </c>
    </row>
    <row r="51" spans="2:29" ht="16.2" thickBot="1" x14ac:dyDescent="0.35"/>
    <row r="52" spans="2:29" ht="16.2" thickBot="1" x14ac:dyDescent="0.35">
      <c r="B52" s="17" t="s">
        <v>25</v>
      </c>
      <c r="I52" s="24">
        <f>I10</f>
        <v>4</v>
      </c>
      <c r="O52" s="24">
        <f>O10</f>
        <v>4</v>
      </c>
      <c r="U52" s="24">
        <f>U10</f>
        <v>1</v>
      </c>
    </row>
    <row r="53" spans="2:29" x14ac:dyDescent="0.3">
      <c r="I53" s="43">
        <v>0</v>
      </c>
      <c r="O53" s="43">
        <f>I56</f>
        <v>1.9465537324928661</v>
      </c>
      <c r="U53" s="43">
        <f>O56</f>
        <v>4.4781886716166719</v>
      </c>
    </row>
    <row r="54" spans="2:29" x14ac:dyDescent="0.3">
      <c r="E54" s="29" t="s">
        <v>41</v>
      </c>
      <c r="I54" s="43">
        <v>0</v>
      </c>
      <c r="K54" t="s">
        <v>45</v>
      </c>
      <c r="O54" s="43">
        <f>I57</f>
        <v>3.2851831373502693</v>
      </c>
      <c r="Q54" t="s">
        <v>48</v>
      </c>
      <c r="U54" s="43">
        <f>O57</f>
        <v>6.5646813767879886</v>
      </c>
    </row>
    <row r="55" spans="2:29" ht="16.2" thickBot="1" x14ac:dyDescent="0.35">
      <c r="E55" t="s">
        <v>13</v>
      </c>
      <c r="F55" s="9" t="s">
        <v>9</v>
      </c>
      <c r="I55" s="3" t="s">
        <v>0</v>
      </c>
      <c r="J55" s="3"/>
      <c r="K55" t="s">
        <v>13</v>
      </c>
      <c r="L55" s="25" t="s">
        <v>9</v>
      </c>
      <c r="Q55" t="s">
        <v>13</v>
      </c>
      <c r="R55" s="25" t="s">
        <v>9</v>
      </c>
    </row>
    <row r="56" spans="2:29" ht="16.2" thickBot="1" x14ac:dyDescent="0.35">
      <c r="E56" s="19">
        <f>AE46</f>
        <v>0.48663843312321653</v>
      </c>
      <c r="F56" s="42">
        <f>AE22</f>
        <v>1.4866384331232165</v>
      </c>
      <c r="G56" s="6">
        <v>0</v>
      </c>
      <c r="H56" s="4" t="s">
        <v>1</v>
      </c>
      <c r="I56" cm="1">
        <f t="array" ref="I56">MMULT(E56:G56,I$52:I$54)</f>
        <v>1.9465537324928661</v>
      </c>
      <c r="K56" s="19">
        <f>AH46</f>
        <v>0.41428953099500387</v>
      </c>
      <c r="L56" s="42">
        <f>AK22</f>
        <v>1.4492436045029624</v>
      </c>
      <c r="M56" s="6">
        <v>0</v>
      </c>
      <c r="N56" s="4" t="s">
        <v>1</v>
      </c>
      <c r="O56" cm="1">
        <f t="array" ref="O56">MMULT(K56:M56,O$52:O$54)</f>
        <v>4.4781886716166719</v>
      </c>
      <c r="Q56" s="19">
        <f>AK46</f>
        <v>0.44924360450296241</v>
      </c>
      <c r="R56" s="42">
        <f>AK22</f>
        <v>1.4492436045029624</v>
      </c>
      <c r="S56" s="6">
        <v>0</v>
      </c>
      <c r="T56" s="4" t="s">
        <v>1</v>
      </c>
      <c r="U56" cm="1">
        <f t="array" ref="U56">MMULT(Q56:S56,U$52:U$54)</f>
        <v>6.9392298966010415</v>
      </c>
    </row>
    <row r="57" spans="2:29" ht="16.2" thickBot="1" x14ac:dyDescent="0.35">
      <c r="E57" s="20">
        <f>AF46</f>
        <v>0.82129578433756734</v>
      </c>
      <c r="F57" s="6">
        <v>0</v>
      </c>
      <c r="G57" s="42">
        <f>AF22</f>
        <v>0.45246947710828839</v>
      </c>
      <c r="H57" s="4" t="s">
        <v>1</v>
      </c>
      <c r="I57" cm="1">
        <f t="array" ref="I57">MMULT(E57:G57,I$52:I$54)</f>
        <v>3.2851831373502693</v>
      </c>
      <c r="K57" s="19">
        <f>AI46</f>
        <v>1.2501342839989888</v>
      </c>
      <c r="L57" s="6">
        <v>0</v>
      </c>
      <c r="M57" s="42">
        <f>AL22</f>
        <v>0.47612086614252652</v>
      </c>
      <c r="N57" s="4" t="s">
        <v>1</v>
      </c>
      <c r="O57" cm="1">
        <f t="array" ref="O57">MMULT(K57:M57,O$52:O$54)</f>
        <v>6.5646813767879886</v>
      </c>
      <c r="Q57" s="20">
        <f>AL46</f>
        <v>0.26193956692873677</v>
      </c>
      <c r="R57" s="6">
        <v>0</v>
      </c>
      <c r="S57" s="42">
        <f>AL22</f>
        <v>0.47612086614252652</v>
      </c>
      <c r="T57" s="4" t="s">
        <v>1</v>
      </c>
      <c r="U57" cm="1">
        <f t="array" ref="U57">MMULT(Q57:S57,U$52:U$54)</f>
        <v>3.3875213499947474</v>
      </c>
    </row>
    <row r="58" spans="2:29" ht="16.2" thickBot="1" x14ac:dyDescent="0.35">
      <c r="I58" s="3" t="s">
        <v>0</v>
      </c>
      <c r="O58" s="3" t="s">
        <v>0</v>
      </c>
      <c r="U58" s="3" t="s">
        <v>0</v>
      </c>
    </row>
    <row r="59" spans="2:29" ht="16.2" thickBot="1" x14ac:dyDescent="0.35">
      <c r="E59" t="s">
        <v>54</v>
      </c>
      <c r="F59" s="31">
        <f>I$20</f>
        <v>0.8</v>
      </c>
      <c r="G59" s="31">
        <f>I$21</f>
        <v>0.8</v>
      </c>
      <c r="H59" s="4" t="s">
        <v>1</v>
      </c>
      <c r="I59" s="32" cm="1">
        <f t="array" ref="I59">MMULT(F59:G59,I47:I48)</f>
        <v>2.2786192673155545</v>
      </c>
      <c r="K59" t="s">
        <v>55</v>
      </c>
      <c r="L59" s="31">
        <f>O$20</f>
        <v>0.60000000000000009</v>
      </c>
      <c r="M59" s="31">
        <f>O$21</f>
        <v>0.8</v>
      </c>
      <c r="N59" s="4" t="s">
        <v>1</v>
      </c>
      <c r="O59" s="32" cm="1">
        <f t="array" ref="O59">MMULT(L59:M59,O47:O48)</f>
        <v>7.818665711771505</v>
      </c>
      <c r="Q59" t="s">
        <v>56</v>
      </c>
      <c r="R59" s="31">
        <f>U$20</f>
        <v>-0.20000000000000004</v>
      </c>
      <c r="S59" s="31">
        <f>U$21</f>
        <v>0.2</v>
      </c>
      <c r="T59" s="4" t="s">
        <v>1</v>
      </c>
      <c r="U59" s="32" cm="1">
        <f t="array" ref="U59">MMULT(R59:S59,U47:U48)</f>
        <v>0.84573970873529447</v>
      </c>
    </row>
    <row r="62" spans="2:29" ht="16.2" thickBot="1" x14ac:dyDescent="0.35">
      <c r="B62" s="14" t="s">
        <v>61</v>
      </c>
    </row>
    <row r="63" spans="2:29" ht="16.2" thickBot="1" x14ac:dyDescent="0.35">
      <c r="B63" s="14"/>
      <c r="H63" t="s">
        <v>22</v>
      </c>
      <c r="I63" s="32">
        <f>I31</f>
        <v>3.5247909352084217</v>
      </c>
      <c r="O63" s="32">
        <f>O31</f>
        <v>4.3256055245482008</v>
      </c>
      <c r="U63" s="32">
        <f>U31</f>
        <v>-0.20109481882293684</v>
      </c>
    </row>
    <row r="64" spans="2:29" ht="16.2" thickBot="1" x14ac:dyDescent="0.35">
      <c r="H64" t="s">
        <v>23</v>
      </c>
      <c r="I64" s="32">
        <f>I41</f>
        <v>2.5393141951463765</v>
      </c>
      <c r="O64" s="32">
        <f>O41</f>
        <v>5.5526984371149606</v>
      </c>
      <c r="U64" s="32">
        <f>U41</f>
        <v>-0.84845395663108025</v>
      </c>
      <c r="AC64" t="s">
        <v>89</v>
      </c>
    </row>
    <row r="65" spans="8:21" ht="16.2" thickBot="1" x14ac:dyDescent="0.35">
      <c r="H65" t="s">
        <v>24</v>
      </c>
      <c r="I65" s="32">
        <f>I50</f>
        <v>2.5393141951463765</v>
      </c>
      <c r="O65" s="32">
        <f>O50</f>
        <v>5.5526984371149606</v>
      </c>
      <c r="U65" s="32">
        <f>U50</f>
        <v>-0.84845395663108025</v>
      </c>
    </row>
    <row r="66" spans="8:21" ht="16.2" thickBot="1" x14ac:dyDescent="0.35">
      <c r="H66" t="s">
        <v>25</v>
      </c>
      <c r="I66" s="32">
        <f>I59</f>
        <v>2.2786192673155545</v>
      </c>
      <c r="O66" s="32">
        <f>O59</f>
        <v>7.818665711771505</v>
      </c>
      <c r="U66" s="32">
        <f>U59</f>
        <v>0.84573970873529447</v>
      </c>
    </row>
    <row r="67" spans="8:21" x14ac:dyDescent="0.3">
      <c r="I67" t="s">
        <v>57</v>
      </c>
      <c r="O67" t="s">
        <v>58</v>
      </c>
      <c r="U67" t="s">
        <v>59</v>
      </c>
    </row>
    <row r="77" spans="8:21" x14ac:dyDescent="0.3">
      <c r="H77" t="s">
        <v>89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24AB-2969-F042-89C1-065D18D5EC5D}">
  <dimension ref="A1:A21"/>
  <sheetViews>
    <sheetView workbookViewId="0">
      <selection activeCell="A21" sqref="A21"/>
    </sheetView>
  </sheetViews>
  <sheetFormatPr baseColWidth="10" defaultColWidth="10.796875" defaultRowHeight="15.6" x14ac:dyDescent="0.3"/>
  <cols>
    <col min="1" max="1" width="116.796875" style="44" customWidth="1"/>
    <col min="2" max="16384" width="10.796875" style="45"/>
  </cols>
  <sheetData>
    <row r="1" spans="1:1" x14ac:dyDescent="0.3">
      <c r="A1" s="44" t="s">
        <v>72</v>
      </c>
    </row>
    <row r="3" spans="1:1" x14ac:dyDescent="0.3">
      <c r="A3" s="44" t="s">
        <v>73</v>
      </c>
    </row>
    <row r="5" spans="1:1" x14ac:dyDescent="0.3">
      <c r="A5" s="44" t="s">
        <v>74</v>
      </c>
    </row>
    <row r="6" spans="1:1" x14ac:dyDescent="0.3">
      <c r="A6" s="44" t="s">
        <v>75</v>
      </c>
    </row>
    <row r="7" spans="1:1" x14ac:dyDescent="0.3">
      <c r="A7" s="44" t="s">
        <v>76</v>
      </c>
    </row>
    <row r="8" spans="1:1" x14ac:dyDescent="0.3">
      <c r="A8" s="44" t="s">
        <v>77</v>
      </c>
    </row>
    <row r="9" spans="1:1" x14ac:dyDescent="0.3">
      <c r="A9" s="44" t="s">
        <v>78</v>
      </c>
    </row>
    <row r="10" spans="1:1" x14ac:dyDescent="0.3">
      <c r="A10" s="44" t="s">
        <v>79</v>
      </c>
    </row>
    <row r="11" spans="1:1" x14ac:dyDescent="0.3">
      <c r="A11" s="46"/>
    </row>
    <row r="12" spans="1:1" x14ac:dyDescent="0.3">
      <c r="A12" s="44" t="s">
        <v>80</v>
      </c>
    </row>
    <row r="13" spans="1:1" x14ac:dyDescent="0.3">
      <c r="A13" s="44" t="s">
        <v>81</v>
      </c>
    </row>
    <row r="15" spans="1:1" x14ac:dyDescent="0.3">
      <c r="A15" s="44" t="s">
        <v>82</v>
      </c>
    </row>
    <row r="16" spans="1:1" x14ac:dyDescent="0.3">
      <c r="A16" s="44" t="s">
        <v>83</v>
      </c>
    </row>
    <row r="17" spans="1:1" x14ac:dyDescent="0.3">
      <c r="A17" s="44" t="s">
        <v>84</v>
      </c>
    </row>
    <row r="18" spans="1:1" x14ac:dyDescent="0.3">
      <c r="A18" s="44" t="s">
        <v>85</v>
      </c>
    </row>
    <row r="19" spans="1:1" x14ac:dyDescent="0.3">
      <c r="A19" s="44" t="s">
        <v>86</v>
      </c>
    </row>
    <row r="20" spans="1:1" x14ac:dyDescent="0.3">
      <c r="A20" s="44" t="s">
        <v>87</v>
      </c>
    </row>
    <row r="21" spans="1:1" x14ac:dyDescent="0.3">
      <c r="A21" s="44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small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SALMAN ELKORAICHI</cp:lastModifiedBy>
  <dcterms:created xsi:type="dcterms:W3CDTF">2024-09-25T23:06:15Z</dcterms:created>
  <dcterms:modified xsi:type="dcterms:W3CDTF">2024-10-11T16:10:58Z</dcterms:modified>
</cp:coreProperties>
</file>