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Break Schedule" sheetId="1" r:id="rId1"/>
    <sheet name="Breaks Count Summary" sheetId="2" r:id="rId2"/>
    <sheet name="RTA INPUT" sheetId="3" r:id="rId3"/>
    <sheet name="USNR &amp; Absent Details" sheetId="4" r:id="rId4"/>
  </sheets>
  <definedNames>
    <definedName name="_xlnm._FilterDatabase" localSheetId="0" hidden="1">'Break Schedule'!$A$1:$H$120</definedName>
    <definedName name="_xlnm._FilterDatabase" localSheetId="1" hidden="1">'Breaks Count Summary'!$K$18:$V$43</definedName>
    <definedName name="_xlnm._FilterDatabase" localSheetId="3" hidden="1">'USNR &amp; Absent Details'!$E$13:$W$113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7" i="3" l="1"/>
  <c r="S267" i="3"/>
  <c r="R267" i="3"/>
  <c r="Q267" i="3"/>
  <c r="P267" i="3"/>
  <c r="T266" i="3"/>
  <c r="S266" i="3"/>
  <c r="R266" i="3"/>
  <c r="Q266" i="3"/>
  <c r="P266" i="3"/>
  <c r="T265" i="3"/>
  <c r="S265" i="3"/>
  <c r="R265" i="3"/>
  <c r="Q265" i="3"/>
  <c r="P265" i="3"/>
  <c r="T264" i="3"/>
  <c r="S264" i="3"/>
  <c r="R264" i="3"/>
  <c r="Q264" i="3"/>
  <c r="P264" i="3"/>
  <c r="T263" i="3"/>
  <c r="S263" i="3"/>
  <c r="R263" i="3"/>
  <c r="Q263" i="3"/>
  <c r="P263" i="3"/>
  <c r="T262" i="3"/>
  <c r="S262" i="3"/>
  <c r="R262" i="3"/>
  <c r="Q262" i="3"/>
  <c r="P262" i="3"/>
  <c r="T261" i="3"/>
  <c r="S261" i="3"/>
  <c r="R261" i="3"/>
  <c r="Q261" i="3"/>
  <c r="P261" i="3"/>
  <c r="T260" i="3"/>
  <c r="S260" i="3"/>
  <c r="R260" i="3"/>
  <c r="Q260" i="3"/>
  <c r="P260" i="3"/>
  <c r="T259" i="3"/>
  <c r="S259" i="3"/>
  <c r="R259" i="3"/>
  <c r="Q259" i="3"/>
  <c r="P259" i="3"/>
  <c r="T258" i="3"/>
  <c r="S258" i="3"/>
  <c r="R258" i="3"/>
  <c r="Q258" i="3"/>
  <c r="P258" i="3"/>
  <c r="T257" i="3"/>
  <c r="S257" i="3"/>
  <c r="R257" i="3"/>
  <c r="Q257" i="3"/>
  <c r="P257" i="3"/>
  <c r="T256" i="3"/>
  <c r="S256" i="3"/>
  <c r="R256" i="3"/>
  <c r="Q256" i="3"/>
  <c r="P256" i="3"/>
  <c r="T255" i="3"/>
  <c r="S255" i="3"/>
  <c r="R255" i="3"/>
  <c r="Q255" i="3"/>
  <c r="P255" i="3"/>
  <c r="T254" i="3"/>
  <c r="S254" i="3"/>
  <c r="R254" i="3"/>
  <c r="Q254" i="3"/>
  <c r="P254" i="3"/>
  <c r="T253" i="3"/>
  <c r="S253" i="3"/>
  <c r="R253" i="3"/>
  <c r="Q253" i="3"/>
  <c r="P253" i="3"/>
  <c r="T252" i="3"/>
  <c r="S252" i="3"/>
  <c r="R252" i="3"/>
  <c r="Q252" i="3"/>
  <c r="P252" i="3"/>
  <c r="T251" i="3"/>
  <c r="S251" i="3"/>
  <c r="R251" i="3"/>
  <c r="Q251" i="3"/>
  <c r="P251" i="3"/>
  <c r="T250" i="3"/>
  <c r="S250" i="3"/>
  <c r="R250" i="3"/>
  <c r="Q250" i="3"/>
  <c r="P250" i="3"/>
  <c r="T249" i="3"/>
  <c r="S249" i="3"/>
  <c r="R249" i="3"/>
  <c r="Q249" i="3"/>
  <c r="P249" i="3"/>
  <c r="T248" i="3"/>
  <c r="S248" i="3"/>
  <c r="R248" i="3"/>
  <c r="Q248" i="3"/>
  <c r="P248" i="3"/>
  <c r="T247" i="3"/>
  <c r="S247" i="3"/>
  <c r="R247" i="3"/>
  <c r="Q247" i="3"/>
  <c r="P247" i="3"/>
  <c r="T246" i="3"/>
  <c r="S246" i="3"/>
  <c r="R246" i="3"/>
  <c r="Q246" i="3"/>
  <c r="P246" i="3"/>
  <c r="T245" i="3"/>
  <c r="S245" i="3"/>
  <c r="R245" i="3"/>
  <c r="Q245" i="3"/>
  <c r="P245" i="3"/>
  <c r="T244" i="3"/>
  <c r="S244" i="3"/>
  <c r="R244" i="3"/>
  <c r="Q244" i="3"/>
  <c r="P244" i="3"/>
  <c r="T243" i="3"/>
  <c r="S243" i="3"/>
  <c r="R243" i="3"/>
  <c r="Q243" i="3"/>
  <c r="P243" i="3"/>
  <c r="D243" i="3" s="1"/>
  <c r="T242" i="3"/>
  <c r="S242" i="3"/>
  <c r="R242" i="3"/>
  <c r="Q242" i="3"/>
  <c r="P242" i="3"/>
  <c r="D242" i="3" s="1"/>
  <c r="T241" i="3"/>
  <c r="S241" i="3"/>
  <c r="R241" i="3"/>
  <c r="Q241" i="3"/>
  <c r="P241" i="3"/>
  <c r="D241" i="3" s="1"/>
  <c r="T240" i="3"/>
  <c r="S240" i="3"/>
  <c r="R240" i="3"/>
  <c r="Q240" i="3"/>
  <c r="P240" i="3"/>
  <c r="D240" i="3" s="1"/>
  <c r="T239" i="3"/>
  <c r="S239" i="3"/>
  <c r="R239" i="3"/>
  <c r="Q239" i="3"/>
  <c r="P239" i="3"/>
  <c r="D239" i="3" s="1"/>
  <c r="T238" i="3"/>
  <c r="S238" i="3"/>
  <c r="R238" i="3"/>
  <c r="Q238" i="3"/>
  <c r="P238" i="3"/>
  <c r="D238" i="3" s="1"/>
  <c r="T237" i="3"/>
  <c r="S237" i="3"/>
  <c r="R237" i="3"/>
  <c r="Q237" i="3"/>
  <c r="P237" i="3"/>
  <c r="D237" i="3" s="1"/>
  <c r="T236" i="3"/>
  <c r="S236" i="3"/>
  <c r="R236" i="3"/>
  <c r="Q236" i="3"/>
  <c r="P236" i="3"/>
  <c r="D236" i="3" s="1"/>
  <c r="T235" i="3"/>
  <c r="S235" i="3"/>
  <c r="R235" i="3"/>
  <c r="Q235" i="3"/>
  <c r="P235" i="3"/>
  <c r="D235" i="3" s="1"/>
  <c r="T234" i="3"/>
  <c r="S234" i="3"/>
  <c r="R234" i="3"/>
  <c r="Q234" i="3"/>
  <c r="P234" i="3"/>
  <c r="D234" i="3" s="1"/>
  <c r="T233" i="3"/>
  <c r="S233" i="3"/>
  <c r="R233" i="3"/>
  <c r="Q233" i="3"/>
  <c r="P233" i="3"/>
  <c r="D233" i="3" s="1"/>
  <c r="T232" i="3"/>
  <c r="S232" i="3"/>
  <c r="R232" i="3"/>
  <c r="Q232" i="3"/>
  <c r="P232" i="3"/>
  <c r="D232" i="3" s="1"/>
  <c r="T231" i="3"/>
  <c r="S231" i="3"/>
  <c r="R231" i="3"/>
  <c r="Q231" i="3"/>
  <c r="P231" i="3"/>
  <c r="D231" i="3" s="1"/>
  <c r="T230" i="3"/>
  <c r="S230" i="3"/>
  <c r="R230" i="3"/>
  <c r="Q230" i="3"/>
  <c r="P230" i="3"/>
  <c r="D230" i="3" s="1"/>
  <c r="T229" i="3"/>
  <c r="S229" i="3"/>
  <c r="R229" i="3"/>
  <c r="Q229" i="3"/>
  <c r="P229" i="3"/>
  <c r="D229" i="3" s="1"/>
  <c r="T228" i="3"/>
  <c r="S228" i="3"/>
  <c r="R228" i="3"/>
  <c r="Q228" i="3"/>
  <c r="P228" i="3"/>
  <c r="D228" i="3" s="1"/>
  <c r="T227" i="3"/>
  <c r="S227" i="3"/>
  <c r="R227" i="3"/>
  <c r="Q227" i="3"/>
  <c r="P227" i="3"/>
  <c r="D227" i="3" s="1"/>
  <c r="T226" i="3"/>
  <c r="S226" i="3"/>
  <c r="R226" i="3"/>
  <c r="Q226" i="3"/>
  <c r="P226" i="3"/>
  <c r="D226" i="3" s="1"/>
  <c r="T225" i="3"/>
  <c r="S225" i="3"/>
  <c r="R225" i="3"/>
  <c r="Q225" i="3"/>
  <c r="P225" i="3"/>
  <c r="D225" i="3" s="1"/>
  <c r="T224" i="3"/>
  <c r="S224" i="3"/>
  <c r="R224" i="3"/>
  <c r="Q224" i="3"/>
  <c r="P224" i="3"/>
  <c r="D224" i="3" s="1"/>
  <c r="T223" i="3"/>
  <c r="S223" i="3"/>
  <c r="R223" i="3"/>
  <c r="Q223" i="3"/>
  <c r="P223" i="3"/>
  <c r="D223" i="3" s="1"/>
  <c r="T222" i="3"/>
  <c r="S222" i="3"/>
  <c r="R222" i="3"/>
  <c r="Q222" i="3"/>
  <c r="P222" i="3"/>
  <c r="D222" i="3" s="1"/>
  <c r="T221" i="3"/>
  <c r="S221" i="3"/>
  <c r="R221" i="3"/>
  <c r="Q221" i="3"/>
  <c r="P221" i="3"/>
  <c r="D221" i="3" s="1"/>
  <c r="T220" i="3"/>
  <c r="S220" i="3"/>
  <c r="R220" i="3"/>
  <c r="Q220" i="3"/>
  <c r="P220" i="3"/>
  <c r="D220" i="3" s="1"/>
  <c r="T219" i="3"/>
  <c r="S219" i="3"/>
  <c r="R219" i="3"/>
  <c r="Q219" i="3"/>
  <c r="P219" i="3"/>
  <c r="D219" i="3" s="1"/>
  <c r="T218" i="3"/>
  <c r="S218" i="3"/>
  <c r="R218" i="3"/>
  <c r="Q218" i="3"/>
  <c r="P218" i="3"/>
  <c r="D218" i="3" s="1"/>
  <c r="T217" i="3"/>
  <c r="S217" i="3"/>
  <c r="R217" i="3"/>
  <c r="Q217" i="3"/>
  <c r="P217" i="3"/>
  <c r="T216" i="3"/>
  <c r="S216" i="3"/>
  <c r="R216" i="3"/>
  <c r="Q216" i="3"/>
  <c r="P216" i="3"/>
  <c r="D216" i="3" s="1"/>
  <c r="T215" i="3"/>
  <c r="S215" i="3"/>
  <c r="R215" i="3"/>
  <c r="Q215" i="3"/>
  <c r="P215" i="3"/>
  <c r="D215" i="3" s="1"/>
  <c r="T214" i="3"/>
  <c r="S214" i="3"/>
  <c r="R214" i="3"/>
  <c r="Q214" i="3"/>
  <c r="P214" i="3"/>
  <c r="D214" i="3" s="1"/>
  <c r="T213" i="3"/>
  <c r="S213" i="3"/>
  <c r="R213" i="3"/>
  <c r="Q213" i="3"/>
  <c r="P213" i="3"/>
  <c r="D213" i="3" s="1"/>
  <c r="T212" i="3"/>
  <c r="S212" i="3"/>
  <c r="R212" i="3"/>
  <c r="Q212" i="3"/>
  <c r="P212" i="3"/>
  <c r="D212" i="3" s="1"/>
  <c r="T211" i="3"/>
  <c r="S211" i="3"/>
  <c r="R211" i="3"/>
  <c r="Q211" i="3"/>
  <c r="P211" i="3"/>
  <c r="D211" i="3" s="1"/>
  <c r="T210" i="3"/>
  <c r="S210" i="3"/>
  <c r="R210" i="3"/>
  <c r="Q210" i="3"/>
  <c r="P210" i="3"/>
  <c r="D210" i="3" s="1"/>
  <c r="T209" i="3"/>
  <c r="S209" i="3"/>
  <c r="R209" i="3"/>
  <c r="Q209" i="3"/>
  <c r="P209" i="3"/>
  <c r="D209" i="3" s="1"/>
  <c r="T208" i="3"/>
  <c r="S208" i="3"/>
  <c r="R208" i="3"/>
  <c r="Q208" i="3"/>
  <c r="P208" i="3"/>
  <c r="D208" i="3" s="1"/>
  <c r="T207" i="3"/>
  <c r="S207" i="3"/>
  <c r="R207" i="3"/>
  <c r="Q207" i="3"/>
  <c r="P207" i="3"/>
  <c r="D207" i="3" s="1"/>
  <c r="T206" i="3"/>
  <c r="S206" i="3"/>
  <c r="R206" i="3"/>
  <c r="Q206" i="3"/>
  <c r="P206" i="3"/>
  <c r="D206" i="3" s="1"/>
  <c r="T205" i="3"/>
  <c r="S205" i="3"/>
  <c r="R205" i="3"/>
  <c r="Q205" i="3"/>
  <c r="P205" i="3"/>
  <c r="D205" i="3" s="1"/>
  <c r="T204" i="3"/>
  <c r="S204" i="3"/>
  <c r="R204" i="3"/>
  <c r="Q204" i="3"/>
  <c r="P204" i="3"/>
  <c r="D204" i="3" s="1"/>
  <c r="T203" i="3"/>
  <c r="S203" i="3"/>
  <c r="R203" i="3"/>
  <c r="Q203" i="3"/>
  <c r="P203" i="3"/>
  <c r="D203" i="3" s="1"/>
  <c r="T202" i="3"/>
  <c r="S202" i="3"/>
  <c r="R202" i="3"/>
  <c r="Q202" i="3"/>
  <c r="P202" i="3"/>
  <c r="D202" i="3" s="1"/>
  <c r="T201" i="3"/>
  <c r="S201" i="3"/>
  <c r="R201" i="3"/>
  <c r="Q201" i="3"/>
  <c r="P201" i="3"/>
  <c r="D201" i="3" s="1"/>
  <c r="T200" i="3"/>
  <c r="S200" i="3"/>
  <c r="R200" i="3"/>
  <c r="Q200" i="3"/>
  <c r="P200" i="3"/>
  <c r="D200" i="3" s="1"/>
  <c r="T199" i="3"/>
  <c r="S199" i="3"/>
  <c r="R199" i="3"/>
  <c r="Q199" i="3"/>
  <c r="P199" i="3"/>
  <c r="D199" i="3" s="1"/>
  <c r="T198" i="3"/>
  <c r="S198" i="3"/>
  <c r="R198" i="3"/>
  <c r="Q198" i="3"/>
  <c r="P198" i="3"/>
  <c r="D198" i="3" s="1"/>
  <c r="T197" i="3"/>
  <c r="S197" i="3"/>
  <c r="R197" i="3"/>
  <c r="Q197" i="3"/>
  <c r="P197" i="3"/>
  <c r="D197" i="3" s="1"/>
  <c r="T196" i="3"/>
  <c r="S196" i="3"/>
  <c r="R196" i="3"/>
  <c r="Q196" i="3"/>
  <c r="P196" i="3"/>
  <c r="D196" i="3" s="1"/>
  <c r="T195" i="3"/>
  <c r="S195" i="3"/>
  <c r="R195" i="3"/>
  <c r="Q195" i="3"/>
  <c r="P195" i="3"/>
  <c r="D195" i="3" s="1"/>
  <c r="T194" i="3"/>
  <c r="S194" i="3"/>
  <c r="R194" i="3"/>
  <c r="Q194" i="3"/>
  <c r="P194" i="3"/>
  <c r="D194" i="3" s="1"/>
  <c r="T193" i="3"/>
  <c r="S193" i="3"/>
  <c r="R193" i="3"/>
  <c r="Q193" i="3"/>
  <c r="P193" i="3"/>
  <c r="D193" i="3" s="1"/>
  <c r="T192" i="3"/>
  <c r="S192" i="3"/>
  <c r="R192" i="3"/>
  <c r="Q192" i="3"/>
  <c r="P192" i="3"/>
  <c r="D192" i="3" s="1"/>
  <c r="T191" i="3"/>
  <c r="S191" i="3"/>
  <c r="R191" i="3"/>
  <c r="Q191" i="3"/>
  <c r="P191" i="3"/>
  <c r="D191" i="3" s="1"/>
  <c r="T190" i="3"/>
  <c r="S190" i="3"/>
  <c r="R190" i="3"/>
  <c r="Q190" i="3"/>
  <c r="P190" i="3"/>
  <c r="D190" i="3" s="1"/>
  <c r="T189" i="3"/>
  <c r="S189" i="3"/>
  <c r="R189" i="3"/>
  <c r="Q189" i="3"/>
  <c r="P189" i="3"/>
  <c r="D189" i="3" s="1"/>
  <c r="T188" i="3"/>
  <c r="S188" i="3"/>
  <c r="R188" i="3"/>
  <c r="Q188" i="3"/>
  <c r="P188" i="3"/>
  <c r="D188" i="3" s="1"/>
  <c r="T187" i="3"/>
  <c r="S187" i="3"/>
  <c r="R187" i="3"/>
  <c r="Q187" i="3"/>
  <c r="P187" i="3"/>
  <c r="D187" i="3" s="1"/>
  <c r="T186" i="3"/>
  <c r="S186" i="3"/>
  <c r="R186" i="3"/>
  <c r="Q186" i="3"/>
  <c r="P186" i="3"/>
  <c r="D186" i="3" s="1"/>
  <c r="T185" i="3"/>
  <c r="S185" i="3"/>
  <c r="R185" i="3"/>
  <c r="Q185" i="3"/>
  <c r="P185" i="3"/>
  <c r="D185" i="3" s="1"/>
  <c r="T184" i="3"/>
  <c r="S184" i="3"/>
  <c r="R184" i="3"/>
  <c r="Q184" i="3"/>
  <c r="P184" i="3"/>
  <c r="T183" i="3"/>
  <c r="S183" i="3"/>
  <c r="R183" i="3"/>
  <c r="Q183" i="3"/>
  <c r="P183" i="3"/>
  <c r="D183" i="3" s="1"/>
  <c r="T182" i="3"/>
  <c r="S182" i="3"/>
  <c r="R182" i="3"/>
  <c r="Q182" i="3"/>
  <c r="P182" i="3"/>
  <c r="D182" i="3" s="1"/>
  <c r="T181" i="3"/>
  <c r="S181" i="3"/>
  <c r="R181" i="3"/>
  <c r="Q181" i="3"/>
  <c r="P181" i="3"/>
  <c r="D181" i="3" s="1"/>
  <c r="T180" i="3"/>
  <c r="S180" i="3"/>
  <c r="R180" i="3"/>
  <c r="Q180" i="3"/>
  <c r="P180" i="3"/>
  <c r="D180" i="3" s="1"/>
  <c r="T179" i="3"/>
  <c r="S179" i="3"/>
  <c r="R179" i="3"/>
  <c r="Q179" i="3"/>
  <c r="P179" i="3"/>
  <c r="D179" i="3" s="1"/>
  <c r="T178" i="3"/>
  <c r="S178" i="3"/>
  <c r="R178" i="3"/>
  <c r="Q178" i="3"/>
  <c r="P178" i="3"/>
  <c r="D178" i="3" s="1"/>
  <c r="T177" i="3"/>
  <c r="S177" i="3"/>
  <c r="R177" i="3"/>
  <c r="Q177" i="3"/>
  <c r="P177" i="3"/>
  <c r="D177" i="3" s="1"/>
  <c r="T176" i="3"/>
  <c r="S176" i="3"/>
  <c r="R176" i="3"/>
  <c r="Q176" i="3"/>
  <c r="P176" i="3"/>
  <c r="D176" i="3" s="1"/>
  <c r="T175" i="3"/>
  <c r="S175" i="3"/>
  <c r="R175" i="3"/>
  <c r="Q175" i="3"/>
  <c r="P175" i="3"/>
  <c r="D175" i="3" s="1"/>
  <c r="T174" i="3"/>
  <c r="S174" i="3"/>
  <c r="R174" i="3"/>
  <c r="Q174" i="3"/>
  <c r="P174" i="3"/>
  <c r="D174" i="3" s="1"/>
  <c r="T173" i="3"/>
  <c r="S173" i="3"/>
  <c r="R173" i="3"/>
  <c r="Q173" i="3"/>
  <c r="P173" i="3"/>
  <c r="D173" i="3" s="1"/>
  <c r="T172" i="3"/>
  <c r="S172" i="3"/>
  <c r="R172" i="3"/>
  <c r="Q172" i="3"/>
  <c r="P172" i="3"/>
  <c r="D172" i="3" s="1"/>
  <c r="T171" i="3"/>
  <c r="S171" i="3"/>
  <c r="R171" i="3"/>
  <c r="Q171" i="3"/>
  <c r="P171" i="3"/>
  <c r="T170" i="3"/>
  <c r="S170" i="3"/>
  <c r="R170" i="3"/>
  <c r="Q170" i="3"/>
  <c r="P170" i="3"/>
  <c r="D170" i="3" s="1"/>
  <c r="T169" i="3"/>
  <c r="S169" i="3"/>
  <c r="R169" i="3"/>
  <c r="Q169" i="3"/>
  <c r="P169" i="3"/>
  <c r="D169" i="3" s="1"/>
  <c r="T168" i="3"/>
  <c r="S168" i="3"/>
  <c r="R168" i="3"/>
  <c r="Q168" i="3"/>
  <c r="P168" i="3"/>
  <c r="D168" i="3" s="1"/>
  <c r="T167" i="3"/>
  <c r="S167" i="3"/>
  <c r="R167" i="3"/>
  <c r="Q167" i="3"/>
  <c r="P167" i="3"/>
  <c r="D167" i="3" s="1"/>
  <c r="T166" i="3"/>
  <c r="S166" i="3"/>
  <c r="R166" i="3"/>
  <c r="Q166" i="3"/>
  <c r="P166" i="3"/>
  <c r="D166" i="3" s="1"/>
  <c r="T165" i="3"/>
  <c r="S165" i="3"/>
  <c r="R165" i="3"/>
  <c r="Q165" i="3"/>
  <c r="P165" i="3"/>
  <c r="D165" i="3" s="1"/>
  <c r="T164" i="3"/>
  <c r="S164" i="3"/>
  <c r="R164" i="3"/>
  <c r="Q164" i="3"/>
  <c r="P164" i="3"/>
  <c r="D164" i="3" s="1"/>
  <c r="T163" i="3"/>
  <c r="S163" i="3"/>
  <c r="R163" i="3"/>
  <c r="Q163" i="3"/>
  <c r="P163" i="3"/>
  <c r="T162" i="3"/>
  <c r="S162" i="3"/>
  <c r="R162" i="3"/>
  <c r="Q162" i="3"/>
  <c r="P162" i="3"/>
  <c r="D162" i="3" s="1"/>
  <c r="T161" i="3"/>
  <c r="S161" i="3"/>
  <c r="R161" i="3"/>
  <c r="Q161" i="3"/>
  <c r="P161" i="3"/>
  <c r="D161" i="3" s="1"/>
  <c r="T160" i="3"/>
  <c r="S160" i="3"/>
  <c r="R160" i="3"/>
  <c r="Q160" i="3"/>
  <c r="P160" i="3"/>
  <c r="D160" i="3" s="1"/>
  <c r="T159" i="3"/>
  <c r="S159" i="3"/>
  <c r="R159" i="3"/>
  <c r="Q159" i="3"/>
  <c r="P159" i="3"/>
  <c r="D159" i="3" s="1"/>
  <c r="T158" i="3"/>
  <c r="S158" i="3"/>
  <c r="R158" i="3"/>
  <c r="Q158" i="3"/>
  <c r="P158" i="3"/>
  <c r="D158" i="3" s="1"/>
  <c r="T157" i="3"/>
  <c r="S157" i="3"/>
  <c r="R157" i="3"/>
  <c r="Q157" i="3"/>
  <c r="P157" i="3"/>
  <c r="D157" i="3" s="1"/>
  <c r="T156" i="3"/>
  <c r="S156" i="3"/>
  <c r="R156" i="3"/>
  <c r="Q156" i="3"/>
  <c r="P156" i="3"/>
  <c r="D156" i="3" s="1"/>
  <c r="T155" i="3"/>
  <c r="S155" i="3"/>
  <c r="R155" i="3"/>
  <c r="Q155" i="3"/>
  <c r="P155" i="3"/>
  <c r="T154" i="3"/>
  <c r="S154" i="3"/>
  <c r="R154" i="3"/>
  <c r="Q154" i="3"/>
  <c r="P154" i="3"/>
  <c r="D154" i="3" s="1"/>
  <c r="T153" i="3"/>
  <c r="S153" i="3"/>
  <c r="R153" i="3"/>
  <c r="Q153" i="3"/>
  <c r="P153" i="3"/>
  <c r="D153" i="3" s="1"/>
  <c r="T152" i="3"/>
  <c r="S152" i="3"/>
  <c r="R152" i="3"/>
  <c r="Q152" i="3"/>
  <c r="P152" i="3"/>
  <c r="D152" i="3" s="1"/>
  <c r="T151" i="3"/>
  <c r="S151" i="3"/>
  <c r="R151" i="3"/>
  <c r="Q151" i="3"/>
  <c r="P151" i="3"/>
  <c r="D151" i="3" s="1"/>
  <c r="T150" i="3"/>
  <c r="S150" i="3"/>
  <c r="R150" i="3"/>
  <c r="Q150" i="3"/>
  <c r="P150" i="3"/>
  <c r="D150" i="3" s="1"/>
  <c r="T149" i="3"/>
  <c r="S149" i="3"/>
  <c r="R149" i="3"/>
  <c r="Q149" i="3"/>
  <c r="P149" i="3"/>
  <c r="D149" i="3" s="1"/>
  <c r="T148" i="3"/>
  <c r="S148" i="3"/>
  <c r="R148" i="3"/>
  <c r="Q148" i="3"/>
  <c r="P148" i="3"/>
  <c r="D148" i="3" s="1"/>
  <c r="T147" i="3"/>
  <c r="S147" i="3"/>
  <c r="R147" i="3"/>
  <c r="Q147" i="3"/>
  <c r="P147" i="3"/>
  <c r="T146" i="3"/>
  <c r="S146" i="3"/>
  <c r="R146" i="3"/>
  <c r="Q146" i="3"/>
  <c r="P146" i="3"/>
  <c r="D146" i="3" s="1"/>
  <c r="T145" i="3"/>
  <c r="S145" i="3"/>
  <c r="R145" i="3"/>
  <c r="Q145" i="3"/>
  <c r="P145" i="3"/>
  <c r="D217" i="3"/>
  <c r="D184" i="3"/>
  <c r="D171" i="3"/>
  <c r="D163" i="3"/>
  <c r="D155" i="3"/>
  <c r="D147" i="3"/>
  <c r="D145" i="3"/>
  <c r="S144" i="3" l="1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T144" i="3"/>
  <c r="R144" i="3"/>
  <c r="Q144" i="3"/>
  <c r="P144" i="3"/>
  <c r="D144" i="3" s="1"/>
  <c r="T143" i="3"/>
  <c r="R143" i="3"/>
  <c r="Q143" i="3"/>
  <c r="P143" i="3"/>
  <c r="D143" i="3" s="1"/>
  <c r="T142" i="3"/>
  <c r="R142" i="3"/>
  <c r="Q142" i="3"/>
  <c r="P142" i="3"/>
  <c r="D142" i="3" s="1"/>
  <c r="T141" i="3"/>
  <c r="R141" i="3"/>
  <c r="Q141" i="3"/>
  <c r="P141" i="3"/>
  <c r="D141" i="3" s="1"/>
  <c r="T140" i="3"/>
  <c r="R140" i="3"/>
  <c r="Q140" i="3"/>
  <c r="P140" i="3"/>
  <c r="D140" i="3" s="1"/>
  <c r="T139" i="3"/>
  <c r="R139" i="3"/>
  <c r="Q139" i="3"/>
  <c r="P139" i="3"/>
  <c r="D139" i="3" s="1"/>
  <c r="T138" i="3"/>
  <c r="R138" i="3"/>
  <c r="Q138" i="3"/>
  <c r="P138" i="3"/>
  <c r="D138" i="3" s="1"/>
  <c r="T137" i="3"/>
  <c r="R137" i="3"/>
  <c r="Q137" i="3"/>
  <c r="P137" i="3"/>
  <c r="D137" i="3" s="1"/>
  <c r="T136" i="3"/>
  <c r="R136" i="3"/>
  <c r="Q136" i="3"/>
  <c r="P136" i="3"/>
  <c r="D136" i="3" s="1"/>
  <c r="T135" i="3"/>
  <c r="R135" i="3"/>
  <c r="Q135" i="3"/>
  <c r="P135" i="3"/>
  <c r="D135" i="3" s="1"/>
  <c r="T134" i="3"/>
  <c r="R134" i="3"/>
  <c r="Q134" i="3"/>
  <c r="P134" i="3"/>
  <c r="D134" i="3" s="1"/>
  <c r="T133" i="3"/>
  <c r="R133" i="3"/>
  <c r="Q133" i="3"/>
  <c r="P133" i="3"/>
  <c r="D133" i="3" s="1"/>
  <c r="T132" i="3"/>
  <c r="R132" i="3"/>
  <c r="Q132" i="3"/>
  <c r="P132" i="3"/>
  <c r="D132" i="3" s="1"/>
  <c r="T131" i="3"/>
  <c r="R131" i="3"/>
  <c r="Q131" i="3"/>
  <c r="P131" i="3"/>
  <c r="D131" i="3" s="1"/>
  <c r="T130" i="3"/>
  <c r="R130" i="3"/>
  <c r="Q130" i="3"/>
  <c r="P130" i="3"/>
  <c r="D130" i="3" s="1"/>
  <c r="T129" i="3"/>
  <c r="R129" i="3"/>
  <c r="Q129" i="3"/>
  <c r="P129" i="3"/>
  <c r="D129" i="3" s="1"/>
  <c r="T128" i="3"/>
  <c r="R128" i="3"/>
  <c r="Q128" i="3"/>
  <c r="P128" i="3"/>
  <c r="D128" i="3" s="1"/>
  <c r="T127" i="3"/>
  <c r="R127" i="3"/>
  <c r="Q127" i="3"/>
  <c r="P127" i="3"/>
  <c r="D127" i="3" s="1"/>
  <c r="T126" i="3"/>
  <c r="R126" i="3"/>
  <c r="Q126" i="3"/>
  <c r="P126" i="3"/>
  <c r="D126" i="3" s="1"/>
  <c r="T125" i="3"/>
  <c r="R125" i="3"/>
  <c r="Q125" i="3"/>
  <c r="P125" i="3"/>
  <c r="D125" i="3" s="1"/>
  <c r="T124" i="3"/>
  <c r="R124" i="3"/>
  <c r="Q124" i="3"/>
  <c r="P124" i="3"/>
  <c r="D124" i="3" s="1"/>
  <c r="T123" i="3"/>
  <c r="R123" i="3"/>
  <c r="Q123" i="3"/>
  <c r="P123" i="3"/>
  <c r="D123" i="3" s="1"/>
  <c r="T122" i="3"/>
  <c r="R122" i="3"/>
  <c r="Q122" i="3"/>
  <c r="P122" i="3"/>
  <c r="D122" i="3" s="1"/>
  <c r="T121" i="3"/>
  <c r="R121" i="3"/>
  <c r="Q121" i="3"/>
  <c r="P121" i="3"/>
  <c r="D121" i="3" s="1"/>
  <c r="T120" i="3"/>
  <c r="R120" i="3"/>
  <c r="Q120" i="3"/>
  <c r="P120" i="3"/>
  <c r="D120" i="3" s="1"/>
  <c r="T119" i="3"/>
  <c r="R119" i="3"/>
  <c r="Q119" i="3"/>
  <c r="P119" i="3"/>
  <c r="D119" i="3" s="1"/>
  <c r="T118" i="3"/>
  <c r="R118" i="3"/>
  <c r="Q118" i="3"/>
  <c r="P118" i="3"/>
  <c r="D118" i="3" s="1"/>
  <c r="T117" i="3"/>
  <c r="R117" i="3"/>
  <c r="Q117" i="3"/>
  <c r="P117" i="3"/>
  <c r="D117" i="3" s="1"/>
  <c r="T116" i="3"/>
  <c r="R116" i="3"/>
  <c r="Q116" i="3"/>
  <c r="P116" i="3"/>
  <c r="D116" i="3" s="1"/>
  <c r="T115" i="3"/>
  <c r="R115" i="3"/>
  <c r="Q115" i="3"/>
  <c r="P115" i="3"/>
  <c r="D115" i="3" s="1"/>
  <c r="T114" i="3"/>
  <c r="R114" i="3"/>
  <c r="Q114" i="3"/>
  <c r="P114" i="3"/>
  <c r="D114" i="3" s="1"/>
  <c r="T113" i="3"/>
  <c r="R113" i="3"/>
  <c r="Q113" i="3"/>
  <c r="P113" i="3"/>
  <c r="D113" i="3" s="1"/>
  <c r="T112" i="3"/>
  <c r="R112" i="3"/>
  <c r="Q112" i="3"/>
  <c r="P112" i="3"/>
  <c r="D112" i="3" s="1"/>
  <c r="T111" i="3"/>
  <c r="R111" i="3"/>
  <c r="Q111" i="3"/>
  <c r="P111" i="3"/>
  <c r="D111" i="3" s="1"/>
  <c r="T110" i="3"/>
  <c r="R110" i="3"/>
  <c r="Q110" i="3"/>
  <c r="P110" i="3"/>
  <c r="D110" i="3" s="1"/>
  <c r="T109" i="3"/>
  <c r="R109" i="3"/>
  <c r="Q109" i="3"/>
  <c r="P109" i="3"/>
  <c r="D109" i="3" s="1"/>
  <c r="T108" i="3"/>
  <c r="R108" i="3"/>
  <c r="Q108" i="3"/>
  <c r="P108" i="3"/>
  <c r="D108" i="3" s="1"/>
  <c r="T107" i="3"/>
  <c r="R107" i="3"/>
  <c r="Q107" i="3"/>
  <c r="P107" i="3"/>
  <c r="D107" i="3" s="1"/>
  <c r="T106" i="3"/>
  <c r="R106" i="3"/>
  <c r="Q106" i="3"/>
  <c r="P106" i="3"/>
  <c r="D106" i="3" s="1"/>
  <c r="T105" i="3"/>
  <c r="R105" i="3"/>
  <c r="Q105" i="3"/>
  <c r="P105" i="3"/>
  <c r="D105" i="3" s="1"/>
  <c r="T104" i="3"/>
  <c r="R104" i="3"/>
  <c r="Q104" i="3"/>
  <c r="P104" i="3"/>
  <c r="D104" i="3" s="1"/>
  <c r="T103" i="3"/>
  <c r="R103" i="3"/>
  <c r="Q103" i="3"/>
  <c r="P103" i="3"/>
  <c r="D103" i="3" s="1"/>
  <c r="T102" i="3"/>
  <c r="R102" i="3"/>
  <c r="Q102" i="3"/>
  <c r="P102" i="3"/>
  <c r="D102" i="3" s="1"/>
  <c r="T101" i="3"/>
  <c r="R101" i="3"/>
  <c r="Q101" i="3"/>
  <c r="P101" i="3"/>
  <c r="D101" i="3" s="1"/>
  <c r="T100" i="3"/>
  <c r="R100" i="3"/>
  <c r="Q100" i="3"/>
  <c r="P100" i="3"/>
  <c r="D100" i="3" s="1"/>
  <c r="T99" i="3"/>
  <c r="R99" i="3"/>
  <c r="Q99" i="3"/>
  <c r="P99" i="3"/>
  <c r="D99" i="3" s="1"/>
  <c r="T98" i="3"/>
  <c r="R98" i="3"/>
  <c r="Q98" i="3"/>
  <c r="P98" i="3"/>
  <c r="D98" i="3" s="1"/>
  <c r="T97" i="3"/>
  <c r="R97" i="3"/>
  <c r="Q97" i="3"/>
  <c r="P97" i="3"/>
  <c r="D97" i="3" s="1"/>
  <c r="T96" i="3"/>
  <c r="R96" i="3"/>
  <c r="Q96" i="3"/>
  <c r="P96" i="3"/>
  <c r="D96" i="3" s="1"/>
  <c r="T95" i="3"/>
  <c r="R95" i="3"/>
  <c r="Q95" i="3"/>
  <c r="P95" i="3"/>
  <c r="D95" i="3" s="1"/>
  <c r="T94" i="3"/>
  <c r="R94" i="3"/>
  <c r="Q94" i="3"/>
  <c r="P94" i="3"/>
  <c r="D94" i="3" s="1"/>
  <c r="T93" i="3"/>
  <c r="R93" i="3"/>
  <c r="Q93" i="3"/>
  <c r="P93" i="3"/>
  <c r="D93" i="3" s="1"/>
  <c r="T92" i="3"/>
  <c r="R92" i="3"/>
  <c r="Q92" i="3"/>
  <c r="P92" i="3"/>
  <c r="D92" i="3" s="1"/>
  <c r="T91" i="3"/>
  <c r="R91" i="3"/>
  <c r="Q91" i="3"/>
  <c r="P91" i="3"/>
  <c r="D91" i="3" s="1"/>
  <c r="T90" i="3"/>
  <c r="R90" i="3"/>
  <c r="Q90" i="3"/>
  <c r="P90" i="3"/>
  <c r="D90" i="3" s="1"/>
  <c r="T89" i="3"/>
  <c r="R89" i="3"/>
  <c r="Q89" i="3"/>
  <c r="P89" i="3"/>
  <c r="D89" i="3" s="1"/>
  <c r="T88" i="3"/>
  <c r="R88" i="3"/>
  <c r="Q88" i="3"/>
  <c r="P88" i="3"/>
  <c r="D88" i="3" s="1"/>
  <c r="T87" i="3"/>
  <c r="R87" i="3"/>
  <c r="Q87" i="3"/>
  <c r="P87" i="3"/>
  <c r="D87" i="3" s="1"/>
  <c r="T86" i="3"/>
  <c r="R86" i="3"/>
  <c r="Q86" i="3"/>
  <c r="P86" i="3"/>
  <c r="D86" i="3" s="1"/>
  <c r="T85" i="3"/>
  <c r="R85" i="3"/>
  <c r="Q85" i="3"/>
  <c r="P85" i="3"/>
  <c r="D85" i="3" s="1"/>
  <c r="T84" i="3"/>
  <c r="R84" i="3"/>
  <c r="Q84" i="3"/>
  <c r="P84" i="3"/>
  <c r="D84" i="3" s="1"/>
  <c r="T83" i="3"/>
  <c r="R83" i="3"/>
  <c r="Q83" i="3"/>
  <c r="P83" i="3"/>
  <c r="D83" i="3" s="1"/>
  <c r="T82" i="3"/>
  <c r="R82" i="3"/>
  <c r="Q82" i="3"/>
  <c r="P82" i="3"/>
  <c r="D82" i="3" s="1"/>
  <c r="T81" i="3"/>
  <c r="R81" i="3"/>
  <c r="Q81" i="3"/>
  <c r="P81" i="3"/>
  <c r="D81" i="3" s="1"/>
  <c r="T80" i="3"/>
  <c r="R80" i="3"/>
  <c r="Q80" i="3"/>
  <c r="P80" i="3"/>
  <c r="D80" i="3" s="1"/>
  <c r="T79" i="3"/>
  <c r="R79" i="3"/>
  <c r="Q79" i="3"/>
  <c r="P79" i="3"/>
  <c r="D79" i="3" s="1"/>
  <c r="T78" i="3"/>
  <c r="R78" i="3"/>
  <c r="Q78" i="3"/>
  <c r="P78" i="3"/>
  <c r="D78" i="3" s="1"/>
  <c r="T77" i="3"/>
  <c r="R77" i="3"/>
  <c r="Q77" i="3"/>
  <c r="P77" i="3"/>
  <c r="D77" i="3" s="1"/>
  <c r="T76" i="3"/>
  <c r="R76" i="3"/>
  <c r="Q76" i="3"/>
  <c r="P76" i="3"/>
  <c r="D76" i="3" s="1"/>
  <c r="T75" i="3"/>
  <c r="R75" i="3"/>
  <c r="Q75" i="3"/>
  <c r="P75" i="3"/>
  <c r="D75" i="3" s="1"/>
  <c r="T74" i="3"/>
  <c r="R74" i="3"/>
  <c r="Q74" i="3"/>
  <c r="P74" i="3"/>
  <c r="D74" i="3" s="1"/>
  <c r="T73" i="3"/>
  <c r="R73" i="3"/>
  <c r="Q73" i="3"/>
  <c r="P73" i="3"/>
  <c r="D73" i="3" s="1"/>
  <c r="T72" i="3"/>
  <c r="R72" i="3"/>
  <c r="Q72" i="3"/>
  <c r="P72" i="3"/>
  <c r="D72" i="3" s="1"/>
  <c r="T71" i="3"/>
  <c r="R71" i="3"/>
  <c r="Q71" i="3"/>
  <c r="P71" i="3"/>
  <c r="D71" i="3" s="1"/>
  <c r="T70" i="3"/>
  <c r="R70" i="3"/>
  <c r="Q70" i="3"/>
  <c r="P70" i="3"/>
  <c r="D70" i="3" s="1"/>
  <c r="T69" i="3"/>
  <c r="R69" i="3"/>
  <c r="Q69" i="3"/>
  <c r="P69" i="3"/>
  <c r="D69" i="3" s="1"/>
  <c r="T68" i="3"/>
  <c r="R68" i="3"/>
  <c r="Q68" i="3"/>
  <c r="P68" i="3"/>
  <c r="D68" i="3" s="1"/>
  <c r="T67" i="3"/>
  <c r="R67" i="3"/>
  <c r="Q67" i="3"/>
  <c r="P67" i="3"/>
  <c r="D67" i="3" s="1"/>
  <c r="T66" i="3"/>
  <c r="R66" i="3"/>
  <c r="Q66" i="3"/>
  <c r="P66" i="3"/>
  <c r="D66" i="3" s="1"/>
  <c r="T65" i="3"/>
  <c r="R65" i="3"/>
  <c r="Q65" i="3"/>
  <c r="P65" i="3"/>
  <c r="D65" i="3" s="1"/>
  <c r="T64" i="3"/>
  <c r="R64" i="3"/>
  <c r="Q64" i="3"/>
  <c r="P64" i="3"/>
  <c r="D64" i="3" s="1"/>
  <c r="T63" i="3"/>
  <c r="R63" i="3"/>
  <c r="Q63" i="3"/>
  <c r="P63" i="3"/>
  <c r="D63" i="3" s="1"/>
  <c r="T62" i="3"/>
  <c r="R62" i="3"/>
  <c r="Q62" i="3"/>
  <c r="P62" i="3"/>
  <c r="D62" i="3" s="1"/>
  <c r="T61" i="3"/>
  <c r="R61" i="3"/>
  <c r="Q61" i="3"/>
  <c r="P61" i="3"/>
  <c r="D61" i="3" s="1"/>
  <c r="T60" i="3"/>
  <c r="R60" i="3"/>
  <c r="Q60" i="3"/>
  <c r="P60" i="3"/>
  <c r="D60" i="3" s="1"/>
  <c r="T59" i="3"/>
  <c r="R59" i="3"/>
  <c r="Q59" i="3"/>
  <c r="P59" i="3"/>
  <c r="D59" i="3" s="1"/>
  <c r="T58" i="3"/>
  <c r="R58" i="3"/>
  <c r="Q58" i="3"/>
  <c r="P58" i="3"/>
  <c r="D58" i="3" s="1"/>
  <c r="T57" i="3"/>
  <c r="R57" i="3"/>
  <c r="Q57" i="3"/>
  <c r="P57" i="3"/>
  <c r="D57" i="3" s="1"/>
  <c r="T56" i="3"/>
  <c r="R56" i="3"/>
  <c r="Q56" i="3"/>
  <c r="P56" i="3"/>
  <c r="D56" i="3" s="1"/>
  <c r="T55" i="3"/>
  <c r="R55" i="3"/>
  <c r="Q55" i="3"/>
  <c r="P55" i="3"/>
  <c r="D55" i="3" s="1"/>
  <c r="T54" i="3"/>
  <c r="R54" i="3"/>
  <c r="Q54" i="3"/>
  <c r="P54" i="3"/>
  <c r="D54" i="3" s="1"/>
  <c r="T53" i="3"/>
  <c r="R53" i="3"/>
  <c r="Q53" i="3"/>
  <c r="P53" i="3"/>
  <c r="D53" i="3" s="1"/>
  <c r="T52" i="3"/>
  <c r="R52" i="3"/>
  <c r="Q52" i="3"/>
  <c r="P52" i="3"/>
  <c r="D52" i="3" s="1"/>
  <c r="T51" i="3"/>
  <c r="R51" i="3"/>
  <c r="Q51" i="3"/>
  <c r="P51" i="3"/>
  <c r="D51" i="3" s="1"/>
  <c r="T50" i="3"/>
  <c r="R50" i="3"/>
  <c r="Q50" i="3"/>
  <c r="P50" i="3"/>
  <c r="D50" i="3" s="1"/>
  <c r="T49" i="3"/>
  <c r="R49" i="3"/>
  <c r="Q49" i="3"/>
  <c r="P49" i="3"/>
  <c r="D49" i="3" s="1"/>
  <c r="T48" i="3"/>
  <c r="R48" i="3"/>
  <c r="Q48" i="3"/>
  <c r="P48" i="3"/>
  <c r="D48" i="3" s="1"/>
  <c r="T47" i="3"/>
  <c r="R47" i="3"/>
  <c r="Q47" i="3"/>
  <c r="P47" i="3"/>
  <c r="D47" i="3" s="1"/>
  <c r="T46" i="3"/>
  <c r="R46" i="3"/>
  <c r="Q46" i="3"/>
  <c r="P46" i="3"/>
  <c r="D46" i="3" s="1"/>
  <c r="T45" i="3"/>
  <c r="R45" i="3"/>
  <c r="Q45" i="3"/>
  <c r="P45" i="3"/>
  <c r="D45" i="3" s="1"/>
  <c r="T44" i="3"/>
  <c r="R44" i="3"/>
  <c r="Q44" i="3"/>
  <c r="P44" i="3"/>
  <c r="D44" i="3" s="1"/>
  <c r="T43" i="3"/>
  <c r="R43" i="3"/>
  <c r="Q43" i="3"/>
  <c r="P43" i="3"/>
  <c r="D43" i="3" s="1"/>
  <c r="T42" i="3"/>
  <c r="R42" i="3"/>
  <c r="Q42" i="3"/>
  <c r="P42" i="3"/>
  <c r="D42" i="3" s="1"/>
  <c r="T41" i="3"/>
  <c r="R41" i="3"/>
  <c r="Q41" i="3"/>
  <c r="P41" i="3"/>
  <c r="D41" i="3" s="1"/>
  <c r="T40" i="3"/>
  <c r="R40" i="3"/>
  <c r="Q40" i="3"/>
  <c r="P40" i="3"/>
  <c r="D40" i="3" s="1"/>
  <c r="T39" i="3"/>
  <c r="R39" i="3"/>
  <c r="Q39" i="3"/>
  <c r="P39" i="3"/>
  <c r="D39" i="3" s="1"/>
  <c r="T38" i="3"/>
  <c r="R38" i="3"/>
  <c r="Q38" i="3"/>
  <c r="P38" i="3"/>
  <c r="D38" i="3" s="1"/>
  <c r="T37" i="3"/>
  <c r="R37" i="3"/>
  <c r="Q37" i="3"/>
  <c r="P37" i="3"/>
  <c r="D37" i="3" s="1"/>
  <c r="T36" i="3"/>
  <c r="R36" i="3"/>
  <c r="Q36" i="3"/>
  <c r="P36" i="3"/>
  <c r="D36" i="3" s="1"/>
  <c r="T35" i="3"/>
  <c r="R35" i="3"/>
  <c r="Q35" i="3"/>
  <c r="P35" i="3"/>
  <c r="D35" i="3" s="1"/>
  <c r="T34" i="3"/>
  <c r="R34" i="3"/>
  <c r="Q34" i="3"/>
  <c r="P34" i="3"/>
  <c r="D34" i="3" s="1"/>
  <c r="T33" i="3"/>
  <c r="R33" i="3"/>
  <c r="Q33" i="3"/>
  <c r="P33" i="3"/>
  <c r="D33" i="3" s="1"/>
  <c r="T32" i="3"/>
  <c r="R32" i="3"/>
  <c r="Q32" i="3"/>
  <c r="P32" i="3"/>
  <c r="D32" i="3" s="1"/>
  <c r="T31" i="3"/>
  <c r="R31" i="3"/>
  <c r="Q31" i="3"/>
  <c r="P31" i="3"/>
  <c r="D31" i="3" s="1"/>
  <c r="T30" i="3"/>
  <c r="R30" i="3"/>
  <c r="Q30" i="3"/>
  <c r="P30" i="3"/>
  <c r="D30" i="3" s="1"/>
  <c r="T29" i="3"/>
  <c r="R29" i="3"/>
  <c r="Q29" i="3"/>
  <c r="P29" i="3"/>
  <c r="D29" i="3" s="1"/>
  <c r="T28" i="3"/>
  <c r="R28" i="3"/>
  <c r="Q28" i="3"/>
  <c r="P28" i="3"/>
  <c r="D28" i="3" s="1"/>
  <c r="T27" i="3"/>
  <c r="R27" i="3"/>
  <c r="Q27" i="3"/>
  <c r="P27" i="3"/>
  <c r="D27" i="3" s="1"/>
  <c r="T26" i="3"/>
  <c r="R26" i="3"/>
  <c r="Q26" i="3"/>
  <c r="P26" i="3"/>
  <c r="D26" i="3" s="1"/>
  <c r="T25" i="3"/>
  <c r="R25" i="3"/>
  <c r="Q25" i="3"/>
  <c r="P25" i="3"/>
  <c r="D25" i="3" s="1"/>
  <c r="T24" i="3"/>
  <c r="R24" i="3"/>
  <c r="Q24" i="3"/>
  <c r="P24" i="3"/>
  <c r="D24" i="3" s="1"/>
  <c r="T23" i="3"/>
  <c r="R23" i="3"/>
  <c r="Q23" i="3"/>
  <c r="P23" i="3"/>
  <c r="D23" i="3" s="1"/>
  <c r="T22" i="3"/>
  <c r="R22" i="3"/>
  <c r="Q22" i="3"/>
  <c r="P22" i="3"/>
  <c r="D22" i="3" s="1"/>
  <c r="T21" i="3"/>
  <c r="R21" i="3"/>
  <c r="Q21" i="3"/>
  <c r="P21" i="3"/>
  <c r="D21" i="3" s="1"/>
  <c r="T20" i="3"/>
  <c r="R20" i="3"/>
  <c r="Q20" i="3"/>
  <c r="P20" i="3"/>
  <c r="D20" i="3" s="1"/>
  <c r="T19" i="3"/>
  <c r="R19" i="3"/>
  <c r="Q19" i="3"/>
  <c r="P19" i="3"/>
  <c r="D19" i="3" s="1"/>
  <c r="T18" i="3"/>
  <c r="R18" i="3"/>
  <c r="Q18" i="3"/>
  <c r="P18" i="3"/>
  <c r="D18" i="3" s="1"/>
  <c r="T17" i="3"/>
  <c r="R17" i="3"/>
  <c r="Q17" i="3"/>
  <c r="P17" i="3"/>
  <c r="D17" i="3" s="1"/>
  <c r="T16" i="3"/>
  <c r="R16" i="3"/>
  <c r="Q16" i="3"/>
  <c r="P16" i="3"/>
  <c r="D16" i="3" s="1"/>
  <c r="T15" i="3"/>
  <c r="R15" i="3"/>
  <c r="Q15" i="3"/>
  <c r="P15" i="3"/>
  <c r="D15" i="3" s="1"/>
  <c r="T14" i="3"/>
  <c r="R14" i="3"/>
  <c r="Q14" i="3"/>
  <c r="P14" i="3"/>
  <c r="D14" i="3" s="1"/>
  <c r="T13" i="3"/>
  <c r="R13" i="3"/>
  <c r="Q13" i="3"/>
  <c r="P13" i="3"/>
  <c r="D13" i="3" s="1"/>
  <c r="T12" i="3"/>
  <c r="R12" i="3"/>
  <c r="Q12" i="3"/>
  <c r="P12" i="3"/>
  <c r="D12" i="3" s="1"/>
  <c r="T11" i="3"/>
  <c r="R11" i="3"/>
  <c r="Q11" i="3"/>
  <c r="P11" i="3"/>
  <c r="D11" i="3" s="1"/>
  <c r="T10" i="3"/>
  <c r="R10" i="3"/>
  <c r="Q10" i="3"/>
  <c r="P10" i="3"/>
  <c r="D10" i="3" s="1"/>
  <c r="T9" i="3"/>
  <c r="R9" i="3"/>
  <c r="Q9" i="3"/>
  <c r="P9" i="3"/>
  <c r="D9" i="3" s="1"/>
  <c r="T8" i="3"/>
  <c r="R8" i="3"/>
  <c r="Q8" i="3"/>
  <c r="P8" i="3"/>
  <c r="D8" i="3" s="1"/>
  <c r="T7" i="3"/>
  <c r="R7" i="3"/>
  <c r="Q7" i="3"/>
  <c r="P7" i="3"/>
  <c r="D7" i="3" s="1"/>
  <c r="T6" i="3"/>
  <c r="R6" i="3"/>
  <c r="Q6" i="3"/>
  <c r="P6" i="3"/>
  <c r="D6" i="3" s="1"/>
  <c r="T5" i="3"/>
  <c r="R5" i="3"/>
  <c r="Q5" i="3"/>
  <c r="P5" i="3"/>
  <c r="D5" i="3" s="1"/>
  <c r="T4" i="3"/>
  <c r="R4" i="3"/>
  <c r="Q4" i="3"/>
  <c r="P4" i="3"/>
  <c r="D4" i="3" s="1"/>
  <c r="T3" i="3"/>
  <c r="R3" i="3"/>
  <c r="Q3" i="3"/>
  <c r="P3" i="3"/>
  <c r="D3" i="3" s="1"/>
  <c r="BJ120" i="1" l="1"/>
  <c r="BH120" i="1"/>
  <c r="BI120" i="1" s="1"/>
  <c r="BB120" i="1" s="1"/>
  <c r="BF120" i="1"/>
  <c r="BG120" i="1" s="1"/>
  <c r="BA120" i="1" s="1"/>
  <c r="BD120" i="1"/>
  <c r="K120" i="1"/>
  <c r="BJ119" i="1"/>
  <c r="BK119" i="1" s="1"/>
  <c r="BH119" i="1"/>
  <c r="BI119" i="1" s="1"/>
  <c r="BB119" i="1" s="1"/>
  <c r="BF119" i="1"/>
  <c r="BG119" i="1" s="1"/>
  <c r="BD119" i="1"/>
  <c r="BE119" i="1" s="1"/>
  <c r="L119" i="1" s="1"/>
  <c r="K119" i="1"/>
  <c r="BJ118" i="1"/>
  <c r="BH118" i="1"/>
  <c r="BF118" i="1"/>
  <c r="BG118" i="1" s="1"/>
  <c r="BA118" i="1" s="1"/>
  <c r="BD118" i="1"/>
  <c r="K118" i="1"/>
  <c r="BJ117" i="1"/>
  <c r="BK117" i="1" s="1"/>
  <c r="BH117" i="1"/>
  <c r="BI117" i="1" s="1"/>
  <c r="BF117" i="1"/>
  <c r="BD117" i="1"/>
  <c r="BE117" i="1" s="1"/>
  <c r="K117" i="1"/>
  <c r="BJ116" i="1"/>
  <c r="BH116" i="1"/>
  <c r="BF116" i="1"/>
  <c r="BD116" i="1"/>
  <c r="K116" i="1"/>
  <c r="BJ115" i="1"/>
  <c r="BH115" i="1"/>
  <c r="BI115" i="1" s="1"/>
  <c r="BF115" i="1"/>
  <c r="BG115" i="1" s="1"/>
  <c r="BD115" i="1"/>
  <c r="K115" i="1"/>
  <c r="BJ114" i="1"/>
  <c r="BH114" i="1"/>
  <c r="BF114" i="1"/>
  <c r="BD114" i="1"/>
  <c r="BE114" i="1" s="1"/>
  <c r="BJ113" i="1"/>
  <c r="BH113" i="1"/>
  <c r="BI113" i="1" s="1"/>
  <c r="BF113" i="1"/>
  <c r="BG113" i="1" s="1"/>
  <c r="BD113" i="1"/>
  <c r="K113" i="1"/>
  <c r="BJ112" i="1"/>
  <c r="BH112" i="1"/>
  <c r="BI112" i="1" s="1"/>
  <c r="BF112" i="1"/>
  <c r="BD112" i="1"/>
  <c r="K112" i="1"/>
  <c r="BJ111" i="1"/>
  <c r="BH111" i="1"/>
  <c r="BF111" i="1"/>
  <c r="BG111" i="1" s="1"/>
  <c r="BD111" i="1"/>
  <c r="K111" i="1"/>
  <c r="BJ110" i="1"/>
  <c r="BH110" i="1"/>
  <c r="BI110" i="1" s="1"/>
  <c r="BF110" i="1"/>
  <c r="BD110" i="1"/>
  <c r="BE110" i="1" s="1"/>
  <c r="K110" i="1"/>
  <c r="BJ109" i="1"/>
  <c r="BK109" i="1" s="1"/>
  <c r="BC109" i="1" s="1"/>
  <c r="BH109" i="1"/>
  <c r="BI109" i="1" s="1"/>
  <c r="BB109" i="1" s="1"/>
  <c r="BF109" i="1"/>
  <c r="BG109" i="1" s="1"/>
  <c r="BD109" i="1"/>
  <c r="K109" i="1"/>
  <c r="BJ108" i="1"/>
  <c r="BH108" i="1"/>
  <c r="BI108" i="1" s="1"/>
  <c r="BF108" i="1"/>
  <c r="BG108" i="1" s="1"/>
  <c r="BA108" i="1" s="1"/>
  <c r="BD108" i="1"/>
  <c r="BE108" i="1" s="1"/>
  <c r="K108" i="1"/>
  <c r="BJ107" i="1"/>
  <c r="BH107" i="1"/>
  <c r="BI107" i="1" s="1"/>
  <c r="BF107" i="1"/>
  <c r="BD107" i="1"/>
  <c r="BE107" i="1" s="1"/>
  <c r="K107" i="1"/>
  <c r="BJ106" i="1"/>
  <c r="BH106" i="1"/>
  <c r="BI106" i="1" s="1"/>
  <c r="BF106" i="1"/>
  <c r="BD106" i="1"/>
  <c r="BE106" i="1" s="1"/>
  <c r="L106" i="1" s="1"/>
  <c r="K106" i="1"/>
  <c r="BJ105" i="1"/>
  <c r="BK105" i="1" s="1"/>
  <c r="BC105" i="1" s="1"/>
  <c r="BH105" i="1"/>
  <c r="BI105" i="1" s="1"/>
  <c r="BF105" i="1"/>
  <c r="BG105" i="1" s="1"/>
  <c r="BD105" i="1"/>
  <c r="K105" i="1"/>
  <c r="BJ104" i="1"/>
  <c r="BH104" i="1"/>
  <c r="BF104" i="1"/>
  <c r="BG104" i="1" s="1"/>
  <c r="BA104" i="1" s="1"/>
  <c r="BD104" i="1"/>
  <c r="K104" i="1"/>
  <c r="BJ103" i="1"/>
  <c r="BK103" i="1" s="1"/>
  <c r="BH103" i="1"/>
  <c r="BI103" i="1" s="1"/>
  <c r="BB103" i="1" s="1"/>
  <c r="BF103" i="1"/>
  <c r="BG103" i="1" s="1"/>
  <c r="BD103" i="1"/>
  <c r="BE103" i="1" s="1"/>
  <c r="L103" i="1" s="1"/>
  <c r="K103" i="1"/>
  <c r="BJ102" i="1"/>
  <c r="BH102" i="1"/>
  <c r="BF102" i="1"/>
  <c r="BG102" i="1" s="1"/>
  <c r="BD102" i="1"/>
  <c r="K102" i="1"/>
  <c r="BJ101" i="1"/>
  <c r="BH101" i="1"/>
  <c r="BI101" i="1" s="1"/>
  <c r="BF101" i="1"/>
  <c r="BG101" i="1" s="1"/>
  <c r="BD101" i="1"/>
  <c r="BE101" i="1" s="1"/>
  <c r="L101" i="1" s="1"/>
  <c r="K101" i="1"/>
  <c r="BJ100" i="1"/>
  <c r="BH100" i="1"/>
  <c r="BF100" i="1"/>
  <c r="BD100" i="1"/>
  <c r="K100" i="1"/>
  <c r="BJ99" i="1"/>
  <c r="BH99" i="1"/>
  <c r="BF99" i="1"/>
  <c r="BD99" i="1"/>
  <c r="K99" i="1"/>
  <c r="BJ98" i="1"/>
  <c r="BH98" i="1"/>
  <c r="BI98" i="1" s="1"/>
  <c r="BB98" i="1" s="1"/>
  <c r="BF98" i="1"/>
  <c r="BG98" i="1" s="1"/>
  <c r="BD98" i="1"/>
  <c r="BE98" i="1" s="1"/>
  <c r="L98" i="1" s="1"/>
  <c r="K98" i="1"/>
  <c r="BJ97" i="1"/>
  <c r="BK97" i="1" s="1"/>
  <c r="BH97" i="1"/>
  <c r="BI97" i="1" s="1"/>
  <c r="BF97" i="1"/>
  <c r="BG97" i="1" s="1"/>
  <c r="BD97" i="1"/>
  <c r="K97" i="1"/>
  <c r="BJ96" i="1"/>
  <c r="BH96" i="1"/>
  <c r="BI96" i="1" s="1"/>
  <c r="BF96" i="1"/>
  <c r="BD96" i="1"/>
  <c r="K96" i="1"/>
  <c r="BJ95" i="1"/>
  <c r="BH95" i="1"/>
  <c r="BI95" i="1" s="1"/>
  <c r="BF95" i="1"/>
  <c r="BD95" i="1"/>
  <c r="K95" i="1"/>
  <c r="BJ94" i="1"/>
  <c r="BH94" i="1"/>
  <c r="BF94" i="1"/>
  <c r="BG94" i="1" s="1"/>
  <c r="BA94" i="1" s="1"/>
  <c r="AP94" i="1" s="1"/>
  <c r="AD94" i="1" s="1"/>
  <c r="AE94" i="1" s="1"/>
  <c r="BD94" i="1"/>
  <c r="BE94" i="1" s="1"/>
  <c r="K94" i="1"/>
  <c r="BJ93" i="1"/>
  <c r="BK93" i="1" s="1"/>
  <c r="BC93" i="1" s="1"/>
  <c r="BH93" i="1"/>
  <c r="BI93" i="1" s="1"/>
  <c r="BB93" i="1" s="1"/>
  <c r="BF93" i="1"/>
  <c r="BG93" i="1" s="1"/>
  <c r="BD93" i="1"/>
  <c r="K93" i="1"/>
  <c r="BJ92" i="1"/>
  <c r="BH92" i="1"/>
  <c r="BF92" i="1"/>
  <c r="BD92" i="1"/>
  <c r="K92" i="1"/>
  <c r="BJ91" i="1"/>
  <c r="BK91" i="1" s="1"/>
  <c r="BC91" i="1" s="1"/>
  <c r="BH91" i="1"/>
  <c r="BI91" i="1" s="1"/>
  <c r="BF91" i="1"/>
  <c r="BD91" i="1"/>
  <c r="BE91" i="1" s="1"/>
  <c r="L91" i="1" s="1"/>
  <c r="K91" i="1"/>
  <c r="BJ90" i="1"/>
  <c r="BH90" i="1"/>
  <c r="BI90" i="1" s="1"/>
  <c r="BF90" i="1"/>
  <c r="BG90" i="1" s="1"/>
  <c r="BA90" i="1" s="1"/>
  <c r="BD90" i="1"/>
  <c r="BE90" i="1" s="1"/>
  <c r="L90" i="1" s="1"/>
  <c r="K90" i="1"/>
  <c r="BJ89" i="1"/>
  <c r="BH89" i="1"/>
  <c r="BI89" i="1" s="1"/>
  <c r="BB89" i="1" s="1"/>
  <c r="BF89" i="1"/>
  <c r="BG89" i="1" s="1"/>
  <c r="BD89" i="1"/>
  <c r="BE89" i="1" s="1"/>
  <c r="K89" i="1"/>
  <c r="BJ88" i="1"/>
  <c r="BH88" i="1"/>
  <c r="BF88" i="1"/>
  <c r="BG88" i="1" s="1"/>
  <c r="BA88" i="1" s="1"/>
  <c r="BD88" i="1"/>
  <c r="BE88" i="1" s="1"/>
  <c r="K88" i="1"/>
  <c r="BJ87" i="1"/>
  <c r="BH87" i="1"/>
  <c r="BI87" i="1" s="1"/>
  <c r="BF87" i="1"/>
  <c r="BG87" i="1" s="1"/>
  <c r="BD87" i="1"/>
  <c r="BE87" i="1" s="1"/>
  <c r="L87" i="1" s="1"/>
  <c r="K87" i="1"/>
  <c r="BJ86" i="1"/>
  <c r="BH86" i="1"/>
  <c r="BI86" i="1" s="1"/>
  <c r="BB86" i="1" s="1"/>
  <c r="BF86" i="1"/>
  <c r="BD86" i="1"/>
  <c r="K86" i="1"/>
  <c r="BJ85" i="1"/>
  <c r="BH85" i="1"/>
  <c r="BI85" i="1" s="1"/>
  <c r="BF85" i="1"/>
  <c r="BG85" i="1" s="1"/>
  <c r="BD85" i="1"/>
  <c r="BE85" i="1" s="1"/>
  <c r="K85" i="1"/>
  <c r="BJ84" i="1"/>
  <c r="BH84" i="1"/>
  <c r="BF84" i="1"/>
  <c r="BD84" i="1"/>
  <c r="BE84" i="1" s="1"/>
  <c r="K84" i="1"/>
  <c r="BJ83" i="1"/>
  <c r="BK83" i="1" s="1"/>
  <c r="BC83" i="1" s="1"/>
  <c r="BH83" i="1"/>
  <c r="BI83" i="1" s="1"/>
  <c r="BF83" i="1"/>
  <c r="BD83" i="1"/>
  <c r="K83" i="1"/>
  <c r="BJ82" i="1"/>
  <c r="BH82" i="1"/>
  <c r="BI82" i="1" s="1"/>
  <c r="BF82" i="1"/>
  <c r="BD82" i="1"/>
  <c r="BE82" i="1" s="1"/>
  <c r="K82" i="1"/>
  <c r="BJ81" i="1"/>
  <c r="BK81" i="1" s="1"/>
  <c r="BC81" i="1" s="1"/>
  <c r="BH81" i="1"/>
  <c r="BF81" i="1"/>
  <c r="BD81" i="1"/>
  <c r="K81" i="1"/>
  <c r="BJ80" i="1"/>
  <c r="BH80" i="1"/>
  <c r="BI80" i="1" s="1"/>
  <c r="BF80" i="1"/>
  <c r="BG80" i="1" s="1"/>
  <c r="BA80" i="1" s="1"/>
  <c r="BD80" i="1"/>
  <c r="BE80" i="1" s="1"/>
  <c r="L80" i="1" s="1"/>
  <c r="K80" i="1"/>
  <c r="BJ79" i="1"/>
  <c r="BH79" i="1"/>
  <c r="BF79" i="1"/>
  <c r="BG79" i="1" s="1"/>
  <c r="BD79" i="1"/>
  <c r="BE79" i="1" s="1"/>
  <c r="K79" i="1"/>
  <c r="BJ78" i="1"/>
  <c r="BH78" i="1"/>
  <c r="BF78" i="1"/>
  <c r="BD78" i="1"/>
  <c r="K78" i="1"/>
  <c r="BJ77" i="1"/>
  <c r="BH77" i="1"/>
  <c r="BI77" i="1" s="1"/>
  <c r="BB77" i="1" s="1"/>
  <c r="BF77" i="1"/>
  <c r="BD77" i="1"/>
  <c r="BE77" i="1" s="1"/>
  <c r="K77" i="1"/>
  <c r="BJ76" i="1"/>
  <c r="BH76" i="1"/>
  <c r="BI76" i="1" s="1"/>
  <c r="BF76" i="1"/>
  <c r="BG76" i="1" s="1"/>
  <c r="BA76" i="1" s="1"/>
  <c r="BD76" i="1"/>
  <c r="BE76" i="1" s="1"/>
  <c r="K76" i="1"/>
  <c r="BJ75" i="1"/>
  <c r="BK75" i="1" s="1"/>
  <c r="BH75" i="1"/>
  <c r="BI75" i="1" s="1"/>
  <c r="BF75" i="1"/>
  <c r="BG75" i="1" s="1"/>
  <c r="BD75" i="1"/>
  <c r="BE75" i="1" s="1"/>
  <c r="L75" i="1" s="1"/>
  <c r="K75" i="1"/>
  <c r="BJ74" i="1"/>
  <c r="BH74" i="1"/>
  <c r="BF74" i="1"/>
  <c r="BD74" i="1"/>
  <c r="BE74" i="1" s="1"/>
  <c r="K74" i="1"/>
  <c r="BJ73" i="1"/>
  <c r="BK73" i="1" s="1"/>
  <c r="BC73" i="1" s="1"/>
  <c r="BH73" i="1"/>
  <c r="BF73" i="1"/>
  <c r="BD73" i="1"/>
  <c r="BE73" i="1" s="1"/>
  <c r="K73" i="1"/>
  <c r="BJ72" i="1"/>
  <c r="BH72" i="1"/>
  <c r="BI72" i="1" s="1"/>
  <c r="BF72" i="1"/>
  <c r="BG72" i="1" s="1"/>
  <c r="BD72" i="1"/>
  <c r="BE72" i="1" s="1"/>
  <c r="L72" i="1" s="1"/>
  <c r="K72" i="1"/>
  <c r="BJ71" i="1"/>
  <c r="BK71" i="1" s="1"/>
  <c r="BC71" i="1" s="1"/>
  <c r="AR71" i="1" s="1"/>
  <c r="AL71" i="1" s="1"/>
  <c r="AM71" i="1" s="1"/>
  <c r="AN71" i="1" s="1"/>
  <c r="AO71" i="1" s="1"/>
  <c r="BH71" i="1"/>
  <c r="BI71" i="1" s="1"/>
  <c r="BB71" i="1" s="1"/>
  <c r="BF71" i="1"/>
  <c r="BG71" i="1" s="1"/>
  <c r="BD71" i="1"/>
  <c r="K71" i="1"/>
  <c r="BJ70" i="1"/>
  <c r="BH70" i="1"/>
  <c r="BI70" i="1" s="1"/>
  <c r="BB70" i="1" s="1"/>
  <c r="BF70" i="1"/>
  <c r="BG70" i="1" s="1"/>
  <c r="BA70" i="1" s="1"/>
  <c r="BD70" i="1"/>
  <c r="BE70" i="1" s="1"/>
  <c r="K70" i="1"/>
  <c r="BJ69" i="1"/>
  <c r="BH69" i="1"/>
  <c r="BI69" i="1" s="1"/>
  <c r="BF69" i="1"/>
  <c r="BG69" i="1" s="1"/>
  <c r="BD69" i="1"/>
  <c r="BE69" i="1" s="1"/>
  <c r="L69" i="1" s="1"/>
  <c r="K69" i="1"/>
  <c r="BJ68" i="1"/>
  <c r="BH68" i="1"/>
  <c r="BF68" i="1"/>
  <c r="BG68" i="1" s="1"/>
  <c r="BD68" i="1"/>
  <c r="BE68" i="1" s="1"/>
  <c r="K68" i="1"/>
  <c r="BJ67" i="1"/>
  <c r="BK67" i="1" s="1"/>
  <c r="BH67" i="1"/>
  <c r="BF67" i="1"/>
  <c r="BG67" i="1" s="1"/>
  <c r="BD67" i="1"/>
  <c r="BE67" i="1" s="1"/>
  <c r="L67" i="1" s="1"/>
  <c r="K67" i="1"/>
  <c r="BJ66" i="1"/>
  <c r="BH66" i="1"/>
  <c r="BI66" i="1" s="1"/>
  <c r="BF66" i="1"/>
  <c r="BD66" i="1"/>
  <c r="BE66" i="1" s="1"/>
  <c r="L66" i="1" s="1"/>
  <c r="K66" i="1"/>
  <c r="BJ65" i="1"/>
  <c r="BK65" i="1" s="1"/>
  <c r="BH65" i="1"/>
  <c r="BF65" i="1"/>
  <c r="BG65" i="1" s="1"/>
  <c r="BD65" i="1"/>
  <c r="K65" i="1"/>
  <c r="BJ64" i="1"/>
  <c r="BH64" i="1"/>
  <c r="BI64" i="1" s="1"/>
  <c r="BF64" i="1"/>
  <c r="BD64" i="1"/>
  <c r="BE64" i="1" s="1"/>
  <c r="K64" i="1"/>
  <c r="BJ63" i="1"/>
  <c r="BK63" i="1" s="1"/>
  <c r="BH63" i="1"/>
  <c r="BI63" i="1" s="1"/>
  <c r="BB63" i="1" s="1"/>
  <c r="BF63" i="1"/>
  <c r="BG63" i="1" s="1"/>
  <c r="BD63" i="1"/>
  <c r="K63" i="1"/>
  <c r="BJ62" i="1"/>
  <c r="BH62" i="1"/>
  <c r="BI62" i="1" s="1"/>
  <c r="BF62" i="1"/>
  <c r="BG62" i="1" s="1"/>
  <c r="BA62" i="1" s="1"/>
  <c r="BD62" i="1"/>
  <c r="BE62" i="1" s="1"/>
  <c r="L62" i="1" s="1"/>
  <c r="K62" i="1"/>
  <c r="BJ61" i="1"/>
  <c r="BK61" i="1" s="1"/>
  <c r="BH61" i="1"/>
  <c r="BF61" i="1"/>
  <c r="BG61" i="1" s="1"/>
  <c r="BD61" i="1"/>
  <c r="BE61" i="1" s="1"/>
  <c r="L61" i="1" s="1"/>
  <c r="K61" i="1"/>
  <c r="BJ60" i="1"/>
  <c r="BH60" i="1"/>
  <c r="BF60" i="1"/>
  <c r="BG60" i="1" s="1"/>
  <c r="BD60" i="1"/>
  <c r="K60" i="1"/>
  <c r="BJ59" i="1"/>
  <c r="BK59" i="1" s="1"/>
  <c r="BC59" i="1" s="1"/>
  <c r="BH59" i="1"/>
  <c r="BF59" i="1"/>
  <c r="BD59" i="1"/>
  <c r="BE59" i="1" s="1"/>
  <c r="K59" i="1"/>
  <c r="BJ58" i="1"/>
  <c r="BH58" i="1"/>
  <c r="BI58" i="1" s="1"/>
  <c r="BB58" i="1" s="1"/>
  <c r="BF58" i="1"/>
  <c r="BD58" i="1"/>
  <c r="BE58" i="1" s="1"/>
  <c r="K58" i="1"/>
  <c r="BJ57" i="1"/>
  <c r="BK57" i="1" s="1"/>
  <c r="BH57" i="1"/>
  <c r="BF57" i="1"/>
  <c r="BD57" i="1"/>
  <c r="BE57" i="1" s="1"/>
  <c r="L57" i="1" s="1"/>
  <c r="K57" i="1"/>
  <c r="BJ56" i="1"/>
  <c r="BH56" i="1"/>
  <c r="BF56" i="1"/>
  <c r="BG56" i="1" s="1"/>
  <c r="BA56" i="1" s="1"/>
  <c r="BD56" i="1"/>
  <c r="BE56" i="1" s="1"/>
  <c r="K56" i="1"/>
  <c r="BJ55" i="1"/>
  <c r="BK55" i="1" s="1"/>
  <c r="BC55" i="1" s="1"/>
  <c r="AR55" i="1" s="1"/>
  <c r="AL55" i="1" s="1"/>
  <c r="BH55" i="1"/>
  <c r="BI55" i="1" s="1"/>
  <c r="BB55" i="1" s="1"/>
  <c r="AQ55" i="1" s="1"/>
  <c r="BF55" i="1"/>
  <c r="BD55" i="1"/>
  <c r="BE55" i="1" s="1"/>
  <c r="K55" i="1"/>
  <c r="BJ54" i="1"/>
  <c r="BH54" i="1"/>
  <c r="BI54" i="1" s="1"/>
  <c r="BB54" i="1" s="1"/>
  <c r="BF54" i="1"/>
  <c r="BG54" i="1" s="1"/>
  <c r="BA54" i="1" s="1"/>
  <c r="BD54" i="1"/>
  <c r="BE54" i="1" s="1"/>
  <c r="L54" i="1" s="1"/>
  <c r="K54" i="1"/>
  <c r="BJ53" i="1"/>
  <c r="BH53" i="1"/>
  <c r="BI53" i="1" s="1"/>
  <c r="BF53" i="1"/>
  <c r="BG53" i="1" s="1"/>
  <c r="BD53" i="1"/>
  <c r="BE53" i="1" s="1"/>
  <c r="L53" i="1" s="1"/>
  <c r="K53" i="1"/>
  <c r="BJ52" i="1"/>
  <c r="BH52" i="1"/>
  <c r="BF52" i="1"/>
  <c r="BG52" i="1" s="1"/>
  <c r="BA52" i="1" s="1"/>
  <c r="BD52" i="1"/>
  <c r="K52" i="1"/>
  <c r="BJ51" i="1"/>
  <c r="BK51" i="1" s="1"/>
  <c r="BC51" i="1" s="1"/>
  <c r="BH51" i="1"/>
  <c r="BI51" i="1" s="1"/>
  <c r="BB51" i="1" s="1"/>
  <c r="BF51" i="1"/>
  <c r="BD51" i="1"/>
  <c r="BE51" i="1" s="1"/>
  <c r="L51" i="1" s="1"/>
  <c r="K51" i="1"/>
  <c r="BJ50" i="1"/>
  <c r="BH50" i="1"/>
  <c r="BI50" i="1" s="1"/>
  <c r="BB50" i="1" s="1"/>
  <c r="BF50" i="1"/>
  <c r="BD50" i="1"/>
  <c r="K50" i="1"/>
  <c r="BJ49" i="1"/>
  <c r="BH49" i="1"/>
  <c r="BF49" i="1"/>
  <c r="BG49" i="1" s="1"/>
  <c r="BD49" i="1"/>
  <c r="K49" i="1"/>
  <c r="BJ48" i="1"/>
  <c r="BH48" i="1"/>
  <c r="BF48" i="1"/>
  <c r="BG48" i="1" s="1"/>
  <c r="BA48" i="1" s="1"/>
  <c r="BD48" i="1"/>
  <c r="BE48" i="1" s="1"/>
  <c r="K48" i="1"/>
  <c r="BJ47" i="1"/>
  <c r="BH47" i="1"/>
  <c r="BI47" i="1" s="1"/>
  <c r="BF47" i="1"/>
  <c r="BG47" i="1" s="1"/>
  <c r="BD47" i="1"/>
  <c r="BE47" i="1" s="1"/>
  <c r="L47" i="1" s="1"/>
  <c r="K47" i="1"/>
  <c r="BJ46" i="1"/>
  <c r="BH46" i="1"/>
  <c r="BI46" i="1" s="1"/>
  <c r="BF46" i="1"/>
  <c r="BG46" i="1" s="1"/>
  <c r="BA46" i="1" s="1"/>
  <c r="BD46" i="1"/>
  <c r="K46" i="1"/>
  <c r="BJ45" i="1"/>
  <c r="BK45" i="1" s="1"/>
  <c r="BC45" i="1" s="1"/>
  <c r="BH45" i="1"/>
  <c r="BF45" i="1"/>
  <c r="BG45" i="1" s="1"/>
  <c r="BD45" i="1"/>
  <c r="BE45" i="1" s="1"/>
  <c r="K45" i="1"/>
  <c r="BJ44" i="1"/>
  <c r="BH44" i="1"/>
  <c r="BI44" i="1" s="1"/>
  <c r="BB44" i="1" s="1"/>
  <c r="BF44" i="1"/>
  <c r="BD44" i="1"/>
  <c r="BE44" i="1" s="1"/>
  <c r="K44" i="1"/>
  <c r="BJ43" i="1"/>
  <c r="BH43" i="1"/>
  <c r="BI43" i="1" s="1"/>
  <c r="BF43" i="1"/>
  <c r="BG43" i="1" s="1"/>
  <c r="BD43" i="1"/>
  <c r="BE43" i="1" s="1"/>
  <c r="L43" i="1" s="1"/>
  <c r="K43" i="1"/>
  <c r="BJ42" i="1"/>
  <c r="BH42" i="1"/>
  <c r="BF42" i="1"/>
  <c r="BD42" i="1"/>
  <c r="K42" i="1"/>
  <c r="BJ41" i="1"/>
  <c r="BK41" i="1" s="1"/>
  <c r="BC41" i="1" s="1"/>
  <c r="BH41" i="1"/>
  <c r="BI41" i="1" s="1"/>
  <c r="BF41" i="1"/>
  <c r="BG41" i="1" s="1"/>
  <c r="BD41" i="1"/>
  <c r="BE41" i="1" s="1"/>
  <c r="L41" i="1" s="1"/>
  <c r="K41" i="1"/>
  <c r="BJ40" i="1"/>
  <c r="BH40" i="1"/>
  <c r="BF40" i="1"/>
  <c r="BG40" i="1" s="1"/>
  <c r="BA40" i="1" s="1"/>
  <c r="BD40" i="1"/>
  <c r="K40" i="1"/>
  <c r="BJ39" i="1"/>
  <c r="BK39" i="1" s="1"/>
  <c r="BC39" i="1" s="1"/>
  <c r="BH39" i="1"/>
  <c r="BI39" i="1" s="1"/>
  <c r="BF39" i="1"/>
  <c r="BG39" i="1" s="1"/>
  <c r="BD39" i="1"/>
  <c r="BE39" i="1" s="1"/>
  <c r="K39" i="1"/>
  <c r="BJ38" i="1"/>
  <c r="BH38" i="1"/>
  <c r="BI38" i="1" s="1"/>
  <c r="BF38" i="1"/>
  <c r="BG38" i="1" s="1"/>
  <c r="BA38" i="1" s="1"/>
  <c r="AP38" i="1" s="1"/>
  <c r="BD38" i="1"/>
  <c r="K38" i="1"/>
  <c r="BJ37" i="1"/>
  <c r="BK37" i="1" s="1"/>
  <c r="BC37" i="1" s="1"/>
  <c r="BH37" i="1"/>
  <c r="BI37" i="1" s="1"/>
  <c r="BF37" i="1"/>
  <c r="BG37" i="1" s="1"/>
  <c r="BD37" i="1"/>
  <c r="BE37" i="1" s="1"/>
  <c r="L37" i="1" s="1"/>
  <c r="K37" i="1"/>
  <c r="BJ36" i="1"/>
  <c r="BH36" i="1"/>
  <c r="BI36" i="1" s="1"/>
  <c r="BF36" i="1"/>
  <c r="BG36" i="1" s="1"/>
  <c r="BA36" i="1" s="1"/>
  <c r="BD36" i="1"/>
  <c r="K36" i="1"/>
  <c r="BJ35" i="1"/>
  <c r="BK35" i="1" s="1"/>
  <c r="BC35" i="1" s="1"/>
  <c r="BH35" i="1"/>
  <c r="BI35" i="1" s="1"/>
  <c r="BF35" i="1"/>
  <c r="BG35" i="1" s="1"/>
  <c r="BD35" i="1"/>
  <c r="BE35" i="1" s="1"/>
  <c r="L35" i="1" s="1"/>
  <c r="K35" i="1"/>
  <c r="BJ34" i="1"/>
  <c r="BH34" i="1"/>
  <c r="BI34" i="1" s="1"/>
  <c r="BB34" i="1" s="1"/>
  <c r="BF34" i="1"/>
  <c r="BG34" i="1" s="1"/>
  <c r="BA34" i="1" s="1"/>
  <c r="BD34" i="1"/>
  <c r="K34" i="1"/>
  <c r="BJ33" i="1"/>
  <c r="BK33" i="1" s="1"/>
  <c r="BC33" i="1" s="1"/>
  <c r="BH33" i="1"/>
  <c r="BI33" i="1" s="1"/>
  <c r="BF33" i="1"/>
  <c r="BG33" i="1" s="1"/>
  <c r="BD33" i="1"/>
  <c r="BE33" i="1" s="1"/>
  <c r="L33" i="1" s="1"/>
  <c r="K33" i="1"/>
  <c r="BJ32" i="1"/>
  <c r="BH32" i="1"/>
  <c r="BF32" i="1"/>
  <c r="BG32" i="1" s="1"/>
  <c r="BA32" i="1" s="1"/>
  <c r="BD32" i="1"/>
  <c r="K32" i="1"/>
  <c r="BJ31" i="1"/>
  <c r="BK31" i="1" s="1"/>
  <c r="BC31" i="1" s="1"/>
  <c r="AR31" i="1" s="1"/>
  <c r="BH31" i="1"/>
  <c r="BI31" i="1" s="1"/>
  <c r="BF31" i="1"/>
  <c r="BG31" i="1" s="1"/>
  <c r="BD31" i="1"/>
  <c r="BE31" i="1" s="1"/>
  <c r="K31" i="1"/>
  <c r="BJ30" i="1"/>
  <c r="BH30" i="1"/>
  <c r="BF30" i="1"/>
  <c r="BG30" i="1" s="1"/>
  <c r="BA30" i="1" s="1"/>
  <c r="BD30" i="1"/>
  <c r="K30" i="1"/>
  <c r="BJ29" i="1"/>
  <c r="BK29" i="1" s="1"/>
  <c r="BC29" i="1" s="1"/>
  <c r="AR29" i="1" s="1"/>
  <c r="BH29" i="1"/>
  <c r="BF29" i="1"/>
  <c r="BG29" i="1" s="1"/>
  <c r="BD29" i="1"/>
  <c r="BE29" i="1" s="1"/>
  <c r="K29" i="1"/>
  <c r="BJ28" i="1"/>
  <c r="BH28" i="1"/>
  <c r="BI28" i="1" s="1"/>
  <c r="BF28" i="1"/>
  <c r="BG28" i="1" s="1"/>
  <c r="BD28" i="1"/>
  <c r="BE28" i="1" s="1"/>
  <c r="L28" i="1" s="1"/>
  <c r="K28" i="1"/>
  <c r="BJ27" i="1"/>
  <c r="BK27" i="1" s="1"/>
  <c r="BC27" i="1" s="1"/>
  <c r="BH27" i="1"/>
  <c r="BF27" i="1"/>
  <c r="BG27" i="1" s="1"/>
  <c r="BD27" i="1"/>
  <c r="BE27" i="1" s="1"/>
  <c r="K27" i="1"/>
  <c r="BJ26" i="1"/>
  <c r="BH26" i="1"/>
  <c r="BI26" i="1" s="1"/>
  <c r="BB26" i="1" s="1"/>
  <c r="BF26" i="1"/>
  <c r="BD26" i="1"/>
  <c r="BE26" i="1" s="1"/>
  <c r="L26" i="1" s="1"/>
  <c r="K26" i="1"/>
  <c r="BJ25" i="1"/>
  <c r="BH25" i="1"/>
  <c r="BI25" i="1" s="1"/>
  <c r="BB25" i="1" s="1"/>
  <c r="BF25" i="1"/>
  <c r="BG25" i="1" s="1"/>
  <c r="BD25" i="1"/>
  <c r="BE25" i="1" s="1"/>
  <c r="L25" i="1" s="1"/>
  <c r="K25" i="1"/>
  <c r="BJ24" i="1"/>
  <c r="BH24" i="1"/>
  <c r="BF24" i="1"/>
  <c r="BG24" i="1" s="1"/>
  <c r="BA24" i="1" s="1"/>
  <c r="AP24" i="1" s="1"/>
  <c r="BD24" i="1"/>
  <c r="K24" i="1"/>
  <c r="BJ23" i="1"/>
  <c r="BH23" i="1"/>
  <c r="BF23" i="1"/>
  <c r="BG23" i="1" s="1"/>
  <c r="BD23" i="1"/>
  <c r="BE23" i="1" s="1"/>
  <c r="L23" i="1" s="1"/>
  <c r="K23" i="1"/>
  <c r="BJ22" i="1"/>
  <c r="BH22" i="1"/>
  <c r="BI22" i="1" s="1"/>
  <c r="BF22" i="1"/>
  <c r="BG22" i="1" s="1"/>
  <c r="BD22" i="1"/>
  <c r="K22" i="1"/>
  <c r="BJ21" i="1"/>
  <c r="BK21" i="1" s="1"/>
  <c r="BC21" i="1" s="1"/>
  <c r="BH21" i="1"/>
  <c r="BI21" i="1" s="1"/>
  <c r="BB21" i="1" s="1"/>
  <c r="BF21" i="1"/>
  <c r="BG21" i="1" s="1"/>
  <c r="BD21" i="1"/>
  <c r="BE21" i="1" s="1"/>
  <c r="L21" i="1" s="1"/>
  <c r="K21" i="1"/>
  <c r="BJ20" i="1"/>
  <c r="BH20" i="1"/>
  <c r="BI20" i="1" s="1"/>
  <c r="BB20" i="1" s="1"/>
  <c r="BF20" i="1"/>
  <c r="BG20" i="1" s="1"/>
  <c r="BA20" i="1" s="1"/>
  <c r="AP20" i="1" s="1"/>
  <c r="BD20" i="1"/>
  <c r="BE20" i="1" s="1"/>
  <c r="L20" i="1" s="1"/>
  <c r="K20" i="1"/>
  <c r="BJ19" i="1"/>
  <c r="BK19" i="1" s="1"/>
  <c r="BC19" i="1" s="1"/>
  <c r="BH19" i="1"/>
  <c r="BF19" i="1"/>
  <c r="BG19" i="1" s="1"/>
  <c r="BD19" i="1"/>
  <c r="BE19" i="1" s="1"/>
  <c r="K19" i="1"/>
  <c r="BJ18" i="1"/>
  <c r="BH18" i="1"/>
  <c r="BI18" i="1" s="1"/>
  <c r="BB18" i="1" s="1"/>
  <c r="BF18" i="1"/>
  <c r="BD18" i="1"/>
  <c r="BE18" i="1" s="1"/>
  <c r="L18" i="1" s="1"/>
  <c r="K18" i="1"/>
  <c r="BJ17" i="1"/>
  <c r="BH17" i="1"/>
  <c r="BI17" i="1" s="1"/>
  <c r="BF17" i="1"/>
  <c r="BG17" i="1" s="1"/>
  <c r="BD17" i="1"/>
  <c r="BE17" i="1" s="1"/>
  <c r="K17" i="1"/>
  <c r="BJ16" i="1"/>
  <c r="BH16" i="1"/>
  <c r="BI16" i="1" s="1"/>
  <c r="BB16" i="1" s="1"/>
  <c r="BF16" i="1"/>
  <c r="BG16" i="1" s="1"/>
  <c r="BD16" i="1"/>
  <c r="K16" i="1"/>
  <c r="BJ15" i="1"/>
  <c r="BH15" i="1"/>
  <c r="BF15" i="1"/>
  <c r="BG15" i="1" s="1"/>
  <c r="BD15" i="1"/>
  <c r="BE15" i="1" s="1"/>
  <c r="K15" i="1"/>
  <c r="BJ14" i="1"/>
  <c r="BH14" i="1"/>
  <c r="BF14" i="1"/>
  <c r="BD14" i="1"/>
  <c r="BE14" i="1" s="1"/>
  <c r="K14" i="1"/>
  <c r="BJ13" i="1"/>
  <c r="BK13" i="1" s="1"/>
  <c r="BC13" i="1" s="1"/>
  <c r="AR13" i="1" s="1"/>
  <c r="BH13" i="1"/>
  <c r="BF13" i="1"/>
  <c r="BG13" i="1" s="1"/>
  <c r="BD13" i="1"/>
  <c r="BE13" i="1" s="1"/>
  <c r="K13" i="1"/>
  <c r="BJ12" i="1"/>
  <c r="BH12" i="1"/>
  <c r="BI12" i="1" s="1"/>
  <c r="BF12" i="1"/>
  <c r="BG12" i="1" s="1"/>
  <c r="BD12" i="1"/>
  <c r="BE12" i="1" s="1"/>
  <c r="L12" i="1" s="1"/>
  <c r="M12" i="1" s="1"/>
  <c r="K12" i="1"/>
  <c r="BJ11" i="1"/>
  <c r="BK11" i="1" s="1"/>
  <c r="BC11" i="1" s="1"/>
  <c r="AR11" i="1" s="1"/>
  <c r="BH11" i="1"/>
  <c r="BI11" i="1" s="1"/>
  <c r="BF11" i="1"/>
  <c r="BG11" i="1" s="1"/>
  <c r="BD11" i="1"/>
  <c r="BE11" i="1" s="1"/>
  <c r="K11" i="1"/>
  <c r="BJ10" i="1"/>
  <c r="BH10" i="1"/>
  <c r="BF10" i="1"/>
  <c r="BD10" i="1"/>
  <c r="BE10" i="1" s="1"/>
  <c r="L10" i="1" s="1"/>
  <c r="M10" i="1" s="1"/>
  <c r="K10" i="1"/>
  <c r="BJ9" i="1"/>
  <c r="BH9" i="1"/>
  <c r="BI9" i="1" s="1"/>
  <c r="BB9" i="1" s="1"/>
  <c r="AQ9" i="1" s="1"/>
  <c r="BF9" i="1"/>
  <c r="BG9" i="1" s="1"/>
  <c r="BD9" i="1"/>
  <c r="BE9" i="1" s="1"/>
  <c r="L9" i="1" s="1"/>
  <c r="M9" i="1" s="1"/>
  <c r="K9" i="1"/>
  <c r="BJ8" i="1"/>
  <c r="BH8" i="1"/>
  <c r="BF8" i="1"/>
  <c r="BG8" i="1" s="1"/>
  <c r="BA8" i="1" s="1"/>
  <c r="AP8" i="1" s="1"/>
  <c r="BD8" i="1"/>
  <c r="K8" i="1"/>
  <c r="BJ7" i="1"/>
  <c r="BH7" i="1"/>
  <c r="BI7" i="1" s="1"/>
  <c r="BF7" i="1"/>
  <c r="BG7" i="1" s="1"/>
  <c r="BD7" i="1"/>
  <c r="BE7" i="1" s="1"/>
  <c r="L7" i="1" s="1"/>
  <c r="M7" i="1" s="1"/>
  <c r="K7" i="1"/>
  <c r="BJ6" i="1"/>
  <c r="BH6" i="1"/>
  <c r="BI6" i="1" s="1"/>
  <c r="BF6" i="1"/>
  <c r="BG6" i="1" s="1"/>
  <c r="BD6" i="1"/>
  <c r="BE6" i="1" s="1"/>
  <c r="K6" i="1"/>
  <c r="BJ5" i="1"/>
  <c r="BK5" i="1" s="1"/>
  <c r="BH5" i="1"/>
  <c r="BF5" i="1"/>
  <c r="BG5" i="1" s="1"/>
  <c r="BA5" i="1" s="1"/>
  <c r="AP5" i="1" s="1"/>
  <c r="BD5" i="1"/>
  <c r="BE5" i="1" s="1"/>
  <c r="K5" i="1"/>
  <c r="BA31" i="1" l="1"/>
  <c r="BA53" i="1"/>
  <c r="L117" i="1"/>
  <c r="L68" i="1"/>
  <c r="BA113" i="1"/>
  <c r="L64" i="1"/>
  <c r="BA101" i="1"/>
  <c r="BC61" i="1"/>
  <c r="AR61" i="1" s="1"/>
  <c r="AU61" i="1" s="1"/>
  <c r="BA39" i="1"/>
  <c r="BA45" i="1"/>
  <c r="BB82" i="1"/>
  <c r="BA19" i="1"/>
  <c r="AP19" i="1" s="1"/>
  <c r="AD19" i="1" s="1"/>
  <c r="BB83" i="1"/>
  <c r="BE112" i="1"/>
  <c r="L112" i="1" s="1"/>
  <c r="BA17" i="1"/>
  <c r="AP17" i="1" s="1"/>
  <c r="AD17" i="1" s="1"/>
  <c r="AA17" i="1" s="1"/>
  <c r="BC57" i="1"/>
  <c r="L88" i="1"/>
  <c r="BB7" i="1"/>
  <c r="AQ7" i="1" s="1"/>
  <c r="AT7" i="1" s="1"/>
  <c r="BB31" i="1"/>
  <c r="BB36" i="1"/>
  <c r="L59" i="1"/>
  <c r="L79" i="1"/>
  <c r="BB85" i="1"/>
  <c r="L13" i="1"/>
  <c r="M13" i="1" s="1"/>
  <c r="N13" i="1" s="1"/>
  <c r="L45" i="1"/>
  <c r="L82" i="1"/>
  <c r="L84" i="1"/>
  <c r="BI104" i="1"/>
  <c r="BB104" i="1" s="1"/>
  <c r="BA119" i="1"/>
  <c r="BB72" i="1"/>
  <c r="BG58" i="1"/>
  <c r="BA58" i="1" s="1"/>
  <c r="BC97" i="1"/>
  <c r="BB117" i="1"/>
  <c r="BB66" i="1"/>
  <c r="BG26" i="1"/>
  <c r="BA26" i="1" s="1"/>
  <c r="BB38" i="1"/>
  <c r="BB46" i="1"/>
  <c r="L56" i="1"/>
  <c r="L73" i="1"/>
  <c r="BI88" i="1"/>
  <c r="BB88" i="1" s="1"/>
  <c r="BA35" i="1"/>
  <c r="AP35" i="1" s="1"/>
  <c r="AS35" i="1" s="1"/>
  <c r="BA72" i="1"/>
  <c r="L70" i="1"/>
  <c r="BA71" i="1"/>
  <c r="BA103" i="1"/>
  <c r="BG92" i="1"/>
  <c r="BA92" i="1" s="1"/>
  <c r="AP92" i="1" s="1"/>
  <c r="BE93" i="1"/>
  <c r="L93" i="1" s="1"/>
  <c r="BE96" i="1"/>
  <c r="L96" i="1" s="1"/>
  <c r="BE109" i="1"/>
  <c r="L109" i="1" s="1"/>
  <c r="BI114" i="1"/>
  <c r="BB114" i="1" s="1"/>
  <c r="BK115" i="1"/>
  <c r="BC115" i="1" s="1"/>
  <c r="BI40" i="1"/>
  <c r="BB40" i="1" s="1"/>
  <c r="BK47" i="1"/>
  <c r="BC47" i="1" s="1"/>
  <c r="BI48" i="1"/>
  <c r="BB48" i="1" s="1"/>
  <c r="BI73" i="1"/>
  <c r="BB73" i="1" s="1"/>
  <c r="L107" i="1"/>
  <c r="BK107" i="1"/>
  <c r="BC107" i="1" s="1"/>
  <c r="BI111" i="1"/>
  <c r="BB111" i="1" s="1"/>
  <c r="BE49" i="1"/>
  <c r="L49" i="1" s="1"/>
  <c r="BB6" i="1"/>
  <c r="AQ6" i="1" s="1"/>
  <c r="AT6" i="1" s="1"/>
  <c r="BG10" i="1"/>
  <c r="BA10" i="1" s="1"/>
  <c r="AP10" i="1" s="1"/>
  <c r="BB11" i="1"/>
  <c r="AQ11" i="1" s="1"/>
  <c r="AT11" i="1" s="1"/>
  <c r="BK23" i="1"/>
  <c r="BC23" i="1" s="1"/>
  <c r="BA25" i="1"/>
  <c r="AP25" i="1" s="1"/>
  <c r="AS25" i="1" s="1"/>
  <c r="L39" i="1"/>
  <c r="BI42" i="1"/>
  <c r="BB42" i="1" s="1"/>
  <c r="BG44" i="1"/>
  <c r="BA44" i="1" s="1"/>
  <c r="BG50" i="1"/>
  <c r="BA50" i="1" s="1"/>
  <c r="BI59" i="1"/>
  <c r="BB59" i="1" s="1"/>
  <c r="BA65" i="1"/>
  <c r="BA67" i="1"/>
  <c r="BK77" i="1"/>
  <c r="BC77" i="1" s="1"/>
  <c r="BA79" i="1"/>
  <c r="BA87" i="1"/>
  <c r="AP87" i="1" s="1"/>
  <c r="AD87" i="1" s="1"/>
  <c r="AE87" i="1" s="1"/>
  <c r="AF87" i="1" s="1"/>
  <c r="L89" i="1"/>
  <c r="BK89" i="1"/>
  <c r="BC89" i="1" s="1"/>
  <c r="BG96" i="1"/>
  <c r="BA96" i="1" s="1"/>
  <c r="BK99" i="1"/>
  <c r="BC99" i="1" s="1"/>
  <c r="BB101" i="1"/>
  <c r="BG110" i="1"/>
  <c r="BA110" i="1" s="1"/>
  <c r="BG42" i="1"/>
  <c r="BA42" i="1" s="1"/>
  <c r="AP42" i="1" s="1"/>
  <c r="BA75" i="1"/>
  <c r="BA60" i="1"/>
  <c r="BG14" i="1"/>
  <c r="BA14" i="1" s="1"/>
  <c r="AP14" i="1" s="1"/>
  <c r="BI15" i="1"/>
  <c r="BB15" i="1" s="1"/>
  <c r="AQ15" i="1" s="1"/>
  <c r="BC65" i="1"/>
  <c r="BI5" i="1"/>
  <c r="BB5" i="1" s="1"/>
  <c r="AQ5" i="1" s="1"/>
  <c r="BA15" i="1"/>
  <c r="AP15" i="1" s="1"/>
  <c r="AS15" i="1" s="1"/>
  <c r="BE30" i="1"/>
  <c r="L30" i="1" s="1"/>
  <c r="BK43" i="1"/>
  <c r="BC43" i="1" s="1"/>
  <c r="BK49" i="1"/>
  <c r="BC49" i="1" s="1"/>
  <c r="BA61" i="1"/>
  <c r="BB64" i="1"/>
  <c r="BC75" i="1"/>
  <c r="BI81" i="1"/>
  <c r="BB81" i="1" s="1"/>
  <c r="BI23" i="1"/>
  <c r="BB23" i="1" s="1"/>
  <c r="BB53" i="1"/>
  <c r="BI10" i="1"/>
  <c r="BB10" i="1" s="1"/>
  <c r="AQ10" i="1" s="1"/>
  <c r="BK7" i="1"/>
  <c r="BC7" i="1" s="1"/>
  <c r="AR7" i="1" s="1"/>
  <c r="BA9" i="1"/>
  <c r="AP9" i="1" s="1"/>
  <c r="AD9" i="1" s="1"/>
  <c r="L14" i="1"/>
  <c r="BA22" i="1"/>
  <c r="AP22" i="1" s="1"/>
  <c r="AD22" i="1" s="1"/>
  <c r="BI27" i="1"/>
  <c r="BB27" i="1" s="1"/>
  <c r="BA49" i="1"/>
  <c r="BB91" i="1"/>
  <c r="BA93" i="1"/>
  <c r="AP93" i="1" s="1"/>
  <c r="AD93" i="1" s="1"/>
  <c r="BB106" i="1"/>
  <c r="BA109" i="1"/>
  <c r="BI116" i="1"/>
  <c r="BB116" i="1" s="1"/>
  <c r="BB22" i="1"/>
  <c r="BA6" i="1"/>
  <c r="AP6" i="1" s="1"/>
  <c r="AS6" i="1" s="1"/>
  <c r="BB62" i="1"/>
  <c r="L85" i="1"/>
  <c r="BB96" i="1"/>
  <c r="BA97" i="1"/>
  <c r="AP97" i="1" s="1"/>
  <c r="AD97" i="1" s="1"/>
  <c r="BB110" i="1"/>
  <c r="BC117" i="1"/>
  <c r="AU55" i="1"/>
  <c r="AA94" i="1"/>
  <c r="AS94" i="1"/>
  <c r="AG94" i="1"/>
  <c r="AF94" i="1"/>
  <c r="AC71" i="1"/>
  <c r="N10" i="1"/>
  <c r="O10" i="1"/>
  <c r="N12" i="1"/>
  <c r="O12" i="1"/>
  <c r="AD20" i="1"/>
  <c r="AS20" i="1"/>
  <c r="O9" i="1"/>
  <c r="N9" i="1"/>
  <c r="O7" i="1"/>
  <c r="N7" i="1"/>
  <c r="AD8" i="1"/>
  <c r="AS8" i="1"/>
  <c r="AL31" i="1"/>
  <c r="AU31" i="1"/>
  <c r="AS38" i="1"/>
  <c r="AD38" i="1"/>
  <c r="AT9" i="1"/>
  <c r="AH9" i="1"/>
  <c r="AL13" i="1"/>
  <c r="AU13" i="1"/>
  <c r="AD24" i="1"/>
  <c r="AS24" i="1"/>
  <c r="AL29" i="1"/>
  <c r="AU29" i="1"/>
  <c r="AL11" i="1"/>
  <c r="AU11" i="1"/>
  <c r="AD5" i="1"/>
  <c r="AS5" i="1"/>
  <c r="BK10" i="1"/>
  <c r="BC10" i="1" s="1"/>
  <c r="AR10" i="1" s="1"/>
  <c r="BI102" i="1"/>
  <c r="BB102" i="1" s="1"/>
  <c r="BK20" i="1"/>
  <c r="BC20" i="1" s="1"/>
  <c r="BE22" i="1"/>
  <c r="L22" i="1" s="1"/>
  <c r="L5" i="1"/>
  <c r="M5" i="1" s="1"/>
  <c r="BA12" i="1"/>
  <c r="AP12" i="1" s="1"/>
  <c r="BK28" i="1"/>
  <c r="BC28" i="1" s="1"/>
  <c r="BA33" i="1"/>
  <c r="BA37" i="1"/>
  <c r="BA43" i="1"/>
  <c r="BK78" i="1"/>
  <c r="BC78" i="1" s="1"/>
  <c r="BG81" i="1"/>
  <c r="BA81" i="1" s="1"/>
  <c r="BE83" i="1"/>
  <c r="L83" i="1" s="1"/>
  <c r="BK6" i="1"/>
  <c r="BC6" i="1" s="1"/>
  <c r="AR6" i="1" s="1"/>
  <c r="BE8" i="1"/>
  <c r="L8" i="1" s="1"/>
  <c r="M8" i="1" s="1"/>
  <c r="BA11" i="1"/>
  <c r="AP11" i="1" s="1"/>
  <c r="BB12" i="1"/>
  <c r="AQ12" i="1" s="1"/>
  <c r="BB17" i="1"/>
  <c r="BK17" i="1"/>
  <c r="BC17" i="1" s="1"/>
  <c r="L19" i="1"/>
  <c r="BK22" i="1"/>
  <c r="BC22" i="1" s="1"/>
  <c r="AR22" i="1" s="1"/>
  <c r="BE24" i="1"/>
  <c r="L24" i="1" s="1"/>
  <c r="BA27" i="1"/>
  <c r="BB28" i="1"/>
  <c r="BE32" i="1"/>
  <c r="L32" i="1" s="1"/>
  <c r="BE34" i="1"/>
  <c r="L34" i="1" s="1"/>
  <c r="BB35" i="1"/>
  <c r="BE38" i="1"/>
  <c r="L38" i="1" s="1"/>
  <c r="BB39" i="1"/>
  <c r="BE42" i="1"/>
  <c r="L42" i="1" s="1"/>
  <c r="BE46" i="1"/>
  <c r="L46" i="1" s="1"/>
  <c r="BE50" i="1"/>
  <c r="L50" i="1" s="1"/>
  <c r="L55" i="1"/>
  <c r="BE65" i="1"/>
  <c r="L65" i="1" s="1"/>
  <c r="BB69" i="1"/>
  <c r="BK76" i="1"/>
  <c r="BC76" i="1" s="1"/>
  <c r="BE105" i="1"/>
  <c r="L105" i="1" s="1"/>
  <c r="BG18" i="1"/>
  <c r="BA18" i="1" s="1"/>
  <c r="AP18" i="1" s="1"/>
  <c r="BK12" i="1"/>
  <c r="BC12" i="1" s="1"/>
  <c r="AR12" i="1" s="1"/>
  <c r="BA28" i="1"/>
  <c r="BA41" i="1"/>
  <c r="BA47" i="1"/>
  <c r="BK56" i="1"/>
  <c r="BC56" i="1" s="1"/>
  <c r="AR56" i="1" s="1"/>
  <c r="BI60" i="1"/>
  <c r="BB60" i="1" s="1"/>
  <c r="BC5" i="1"/>
  <c r="AR5" i="1" s="1"/>
  <c r="BA16" i="1"/>
  <c r="AP16" i="1" s="1"/>
  <c r="BK16" i="1"/>
  <c r="BC16" i="1" s="1"/>
  <c r="BA21" i="1"/>
  <c r="L29" i="1"/>
  <c r="BK36" i="1"/>
  <c r="BC36" i="1" s="1"/>
  <c r="AR36" i="1" s="1"/>
  <c r="BK40" i="1"/>
  <c r="BC40" i="1" s="1"/>
  <c r="AR40" i="1" s="1"/>
  <c r="L44" i="1"/>
  <c r="BK44" i="1"/>
  <c r="BC44" i="1" s="1"/>
  <c r="BI45" i="1"/>
  <c r="BB45" i="1" s="1"/>
  <c r="L48" i="1"/>
  <c r="BK48" i="1"/>
  <c r="BC48" i="1" s="1"/>
  <c r="AR48" i="1" s="1"/>
  <c r="BI49" i="1"/>
  <c r="BB49" i="1" s="1"/>
  <c r="BG51" i="1"/>
  <c r="BA51" i="1" s="1"/>
  <c r="BI52" i="1"/>
  <c r="BB52" i="1" s="1"/>
  <c r="BK53" i="1"/>
  <c r="BC53" i="1" s="1"/>
  <c r="BG100" i="1"/>
  <c r="BA100" i="1" s="1"/>
  <c r="BK106" i="1"/>
  <c r="BC106" i="1" s="1"/>
  <c r="BK26" i="1"/>
  <c r="BC26" i="1" s="1"/>
  <c r="BG77" i="1"/>
  <c r="BA77" i="1" s="1"/>
  <c r="BI14" i="1"/>
  <c r="BB14" i="1" s="1"/>
  <c r="AQ14" i="1" s="1"/>
  <c r="BK15" i="1"/>
  <c r="BC15" i="1" s="1"/>
  <c r="L17" i="1"/>
  <c r="BI19" i="1"/>
  <c r="BB19" i="1" s="1"/>
  <c r="AQ19" i="1" s="1"/>
  <c r="BI30" i="1"/>
  <c r="BB30" i="1" s="1"/>
  <c r="AQ30" i="1" s="1"/>
  <c r="AT55" i="1"/>
  <c r="AH55" i="1"/>
  <c r="BE116" i="1"/>
  <c r="L116" i="1" s="1"/>
  <c r="BI8" i="1"/>
  <c r="BB8" i="1" s="1"/>
  <c r="AQ8" i="1" s="1"/>
  <c r="BK9" i="1"/>
  <c r="BC9" i="1" s="1"/>
  <c r="AR9" i="1" s="1"/>
  <c r="L11" i="1"/>
  <c r="M11" i="1" s="1"/>
  <c r="BI13" i="1"/>
  <c r="BB13" i="1" s="1"/>
  <c r="AQ13" i="1" s="1"/>
  <c r="BK14" i="1"/>
  <c r="BC14" i="1" s="1"/>
  <c r="BE16" i="1"/>
  <c r="L16" i="1" s="1"/>
  <c r="BI24" i="1"/>
  <c r="BB24" i="1" s="1"/>
  <c r="BK25" i="1"/>
  <c r="BC25" i="1" s="1"/>
  <c r="L27" i="1"/>
  <c r="BI29" i="1"/>
  <c r="BB29" i="1" s="1"/>
  <c r="BK30" i="1"/>
  <c r="BC30" i="1" s="1"/>
  <c r="AR30" i="1" s="1"/>
  <c r="BI32" i="1"/>
  <c r="BB32" i="1" s="1"/>
  <c r="BB33" i="1"/>
  <c r="BE36" i="1"/>
  <c r="L36" i="1" s="1"/>
  <c r="BB37" i="1"/>
  <c r="BE40" i="1"/>
  <c r="L40" i="1" s="1"/>
  <c r="BB41" i="1"/>
  <c r="BB43" i="1"/>
  <c r="BB47" i="1"/>
  <c r="BK54" i="1"/>
  <c r="BC54" i="1" s="1"/>
  <c r="AR54" i="1" s="1"/>
  <c r="BE60" i="1"/>
  <c r="L60" i="1" s="1"/>
  <c r="BK87" i="1"/>
  <c r="BC87" i="1" s="1"/>
  <c r="BG64" i="1"/>
  <c r="BA64" i="1" s="1"/>
  <c r="BK8" i="1"/>
  <c r="BC8" i="1" s="1"/>
  <c r="AR8" i="1" s="1"/>
  <c r="BA29" i="1"/>
  <c r="BK34" i="1"/>
  <c r="BC34" i="1" s="1"/>
  <c r="AR34" i="1" s="1"/>
  <c r="BK38" i="1"/>
  <c r="BC38" i="1" s="1"/>
  <c r="BK42" i="1"/>
  <c r="BC42" i="1" s="1"/>
  <c r="BK46" i="1"/>
  <c r="BC46" i="1" s="1"/>
  <c r="AR46" i="1" s="1"/>
  <c r="BK50" i="1"/>
  <c r="BC50" i="1" s="1"/>
  <c r="AM55" i="1"/>
  <c r="AN55" i="1" s="1"/>
  <c r="AO55" i="1" s="1"/>
  <c r="AC55" i="1"/>
  <c r="BG57" i="1"/>
  <c r="BA57" i="1" s="1"/>
  <c r="BC67" i="1"/>
  <c r="L6" i="1"/>
  <c r="M6" i="1" s="1"/>
  <c r="L58" i="1"/>
  <c r="BA13" i="1"/>
  <c r="AP13" i="1" s="1"/>
  <c r="BK24" i="1"/>
  <c r="BC24" i="1" s="1"/>
  <c r="BK32" i="1"/>
  <c r="BC32" i="1" s="1"/>
  <c r="BA7" i="1"/>
  <c r="AP7" i="1" s="1"/>
  <c r="L15" i="1"/>
  <c r="BK18" i="1"/>
  <c r="BC18" i="1" s="1"/>
  <c r="BA23" i="1"/>
  <c r="AP23" i="1" s="1"/>
  <c r="L31" i="1"/>
  <c r="BE52" i="1"/>
  <c r="L52" i="1" s="1"/>
  <c r="BI57" i="1"/>
  <c r="BB57" i="1" s="1"/>
  <c r="BG59" i="1"/>
  <c r="BA59" i="1" s="1"/>
  <c r="BI61" i="1"/>
  <c r="BB61" i="1" s="1"/>
  <c r="AQ61" i="1" s="1"/>
  <c r="AU71" i="1"/>
  <c r="BI78" i="1"/>
  <c r="BB78" i="1" s="1"/>
  <c r="BK85" i="1"/>
  <c r="BC85" i="1" s="1"/>
  <c r="BK58" i="1"/>
  <c r="BC58" i="1" s="1"/>
  <c r="AR58" i="1" s="1"/>
  <c r="BE63" i="1"/>
  <c r="L63" i="1" s="1"/>
  <c r="BI68" i="1"/>
  <c r="BB68" i="1" s="1"/>
  <c r="AQ68" i="1" s="1"/>
  <c r="BK69" i="1"/>
  <c r="BC69" i="1" s="1"/>
  <c r="BK70" i="1"/>
  <c r="BC70" i="1" s="1"/>
  <c r="BG74" i="1"/>
  <c r="BA74" i="1" s="1"/>
  <c r="BE78" i="1"/>
  <c r="L78" i="1" s="1"/>
  <c r="BI84" i="1"/>
  <c r="BB84" i="1" s="1"/>
  <c r="BE86" i="1"/>
  <c r="L86" i="1" s="1"/>
  <c r="BI56" i="1"/>
  <c r="BB56" i="1" s="1"/>
  <c r="BI67" i="1"/>
  <c r="BB67" i="1" s="1"/>
  <c r="BG78" i="1"/>
  <c r="BA78" i="1" s="1"/>
  <c r="AP78" i="1" s="1"/>
  <c r="BG82" i="1"/>
  <c r="BA82" i="1" s="1"/>
  <c r="AP82" i="1" s="1"/>
  <c r="BG86" i="1"/>
  <c r="BA86" i="1" s="1"/>
  <c r="AP86" i="1" s="1"/>
  <c r="BG95" i="1"/>
  <c r="BA95" i="1" s="1"/>
  <c r="AP95" i="1" s="1"/>
  <c r="BE99" i="1"/>
  <c r="L99" i="1" s="1"/>
  <c r="BG55" i="1"/>
  <c r="BA55" i="1" s="1"/>
  <c r="BK60" i="1"/>
  <c r="BC60" i="1" s="1"/>
  <c r="BC63" i="1"/>
  <c r="BI79" i="1"/>
  <c r="BB79" i="1" s="1"/>
  <c r="BK98" i="1"/>
  <c r="BC98" i="1" s="1"/>
  <c r="BG99" i="1"/>
  <c r="BA99" i="1" s="1"/>
  <c r="BG106" i="1"/>
  <c r="BA106" i="1" s="1"/>
  <c r="BK52" i="1"/>
  <c r="BC52" i="1" s="1"/>
  <c r="BK64" i="1"/>
  <c r="BC64" i="1" s="1"/>
  <c r="BI65" i="1"/>
  <c r="BB65" i="1" s="1"/>
  <c r="BE71" i="1"/>
  <c r="L71" i="1" s="1"/>
  <c r="BK79" i="1"/>
  <c r="BC79" i="1" s="1"/>
  <c r="BG91" i="1"/>
  <c r="BA91" i="1" s="1"/>
  <c r="BK120" i="1"/>
  <c r="BC120" i="1" s="1"/>
  <c r="BA63" i="1"/>
  <c r="BG66" i="1"/>
  <c r="BA66" i="1" s="1"/>
  <c r="BA68" i="1"/>
  <c r="BK72" i="1"/>
  <c r="BC72" i="1" s="1"/>
  <c r="L74" i="1"/>
  <c r="BE81" i="1"/>
  <c r="L81" i="1" s="1"/>
  <c r="L108" i="1"/>
  <c r="BA69" i="1"/>
  <c r="BB75" i="1"/>
  <c r="BB76" i="1"/>
  <c r="L77" i="1"/>
  <c r="BK80" i="1"/>
  <c r="BC80" i="1" s="1"/>
  <c r="BB87" i="1"/>
  <c r="BB95" i="1"/>
  <c r="BK104" i="1"/>
  <c r="BC104" i="1" s="1"/>
  <c r="BK108" i="1"/>
  <c r="BC108" i="1" s="1"/>
  <c r="BI92" i="1"/>
  <c r="BB92" i="1" s="1"/>
  <c r="BK96" i="1"/>
  <c r="BC96" i="1" s="1"/>
  <c r="BI100" i="1"/>
  <c r="BB100" i="1" s="1"/>
  <c r="BK101" i="1"/>
  <c r="BC101" i="1" s="1"/>
  <c r="BE111" i="1"/>
  <c r="L111" i="1" s="1"/>
  <c r="BE113" i="1"/>
  <c r="L113" i="1" s="1"/>
  <c r="BG114" i="1"/>
  <c r="BA114" i="1" s="1"/>
  <c r="BK62" i="1"/>
  <c r="BC62" i="1" s="1"/>
  <c r="AR62" i="1" s="1"/>
  <c r="BG83" i="1"/>
  <c r="BA83" i="1" s="1"/>
  <c r="BB97" i="1"/>
  <c r="BI99" i="1"/>
  <c r="BB99" i="1" s="1"/>
  <c r="BK114" i="1"/>
  <c r="BC114" i="1" s="1"/>
  <c r="BI118" i="1"/>
  <c r="BB118" i="1" s="1"/>
  <c r="BG73" i="1"/>
  <c r="BA73" i="1" s="1"/>
  <c r="BK82" i="1"/>
  <c r="BC82" i="1" s="1"/>
  <c r="BA85" i="1"/>
  <c r="BK88" i="1"/>
  <c r="BC88" i="1" s="1"/>
  <c r="BI94" i="1"/>
  <c r="BB94" i="1" s="1"/>
  <c r="BA98" i="1"/>
  <c r="BK111" i="1"/>
  <c r="BC111" i="1" s="1"/>
  <c r="BE120" i="1"/>
  <c r="L120" i="1" s="1"/>
  <c r="BK66" i="1"/>
  <c r="BC66" i="1" s="1"/>
  <c r="BI74" i="1"/>
  <c r="BB74" i="1" s="1"/>
  <c r="BB80" i="1"/>
  <c r="BG84" i="1"/>
  <c r="BA84" i="1" s="1"/>
  <c r="AP84" i="1" s="1"/>
  <c r="BK90" i="1"/>
  <c r="BC90" i="1" s="1"/>
  <c r="BE92" i="1"/>
  <c r="L92" i="1" s="1"/>
  <c r="BE95" i="1"/>
  <c r="L95" i="1" s="1"/>
  <c r="BE100" i="1"/>
  <c r="L100" i="1" s="1"/>
  <c r="BC103" i="1"/>
  <c r="BK74" i="1"/>
  <c r="BC74" i="1" s="1"/>
  <c r="L76" i="1"/>
  <c r="BB90" i="1"/>
  <c r="BK95" i="1"/>
  <c r="BC95" i="1" s="1"/>
  <c r="BE97" i="1"/>
  <c r="L97" i="1" s="1"/>
  <c r="BE102" i="1"/>
  <c r="L102" i="1" s="1"/>
  <c r="BE104" i="1"/>
  <c r="L104" i="1" s="1"/>
  <c r="BG107" i="1"/>
  <c r="BA107" i="1" s="1"/>
  <c r="BB112" i="1"/>
  <c r="BG117" i="1"/>
  <c r="BA117" i="1" s="1"/>
  <c r="BC119" i="1"/>
  <c r="BK92" i="1"/>
  <c r="BC92" i="1" s="1"/>
  <c r="L94" i="1"/>
  <c r="BA102" i="1"/>
  <c r="BB105" i="1"/>
  <c r="BB107" i="1"/>
  <c r="BB108" i="1"/>
  <c r="BA111" i="1"/>
  <c r="BB113" i="1"/>
  <c r="BB115" i="1"/>
  <c r="BG116" i="1"/>
  <c r="BA116" i="1" s="1"/>
  <c r="BK113" i="1"/>
  <c r="BC113" i="1" s="1"/>
  <c r="BE115" i="1"/>
  <c r="L115" i="1" s="1"/>
  <c r="L110" i="1"/>
  <c r="BG112" i="1"/>
  <c r="BA112" i="1" s="1"/>
  <c r="BE118" i="1"/>
  <c r="L118" i="1" s="1"/>
  <c r="BK86" i="1"/>
  <c r="BC86" i="1" s="1"/>
  <c r="BK102" i="1"/>
  <c r="BC102" i="1" s="1"/>
  <c r="BK118" i="1"/>
  <c r="BC118" i="1" s="1"/>
  <c r="BK112" i="1"/>
  <c r="BC112" i="1" s="1"/>
  <c r="BK68" i="1"/>
  <c r="BC68" i="1" s="1"/>
  <c r="AR68" i="1" s="1"/>
  <c r="BK84" i="1"/>
  <c r="BC84" i="1" s="1"/>
  <c r="BA89" i="1"/>
  <c r="BK100" i="1"/>
  <c r="BC100" i="1" s="1"/>
  <c r="BA105" i="1"/>
  <c r="BK116" i="1"/>
  <c r="BC116" i="1" s="1"/>
  <c r="BK94" i="1"/>
  <c r="BC94" i="1" s="1"/>
  <c r="BK110" i="1"/>
  <c r="BC110" i="1" s="1"/>
  <c r="BA115" i="1"/>
  <c r="Q15" i="4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K4" i="1"/>
  <c r="K3" i="1"/>
  <c r="K2" i="1"/>
  <c r="BD4" i="1"/>
  <c r="BE4" i="1" s="1"/>
  <c r="BD3" i="1"/>
  <c r="BE3" i="1" s="1"/>
  <c r="BD2" i="1"/>
  <c r="BE2" i="1" s="1"/>
  <c r="R5" i="4"/>
  <c r="R6" i="4" s="1"/>
  <c r="R7" i="4" s="1"/>
  <c r="R8" i="4" s="1"/>
  <c r="R9" i="4" s="1"/>
  <c r="AG87" i="1" l="1"/>
  <c r="AS19" i="1"/>
  <c r="AS93" i="1"/>
  <c r="AS17" i="1"/>
  <c r="AE17" i="1"/>
  <c r="AG17" i="1" s="1"/>
  <c r="AH7" i="1"/>
  <c r="AI7" i="1" s="1"/>
  <c r="AJ7" i="1" s="1"/>
  <c r="AK7" i="1" s="1"/>
  <c r="AL61" i="1"/>
  <c r="AM61" i="1" s="1"/>
  <c r="AN61" i="1" s="1"/>
  <c r="AO61" i="1" s="1"/>
  <c r="AD35" i="1"/>
  <c r="AE35" i="1" s="1"/>
  <c r="AD15" i="1"/>
  <c r="AE15" i="1" s="1"/>
  <c r="AH6" i="1"/>
  <c r="AB6" i="1" s="1"/>
  <c r="O13" i="1"/>
  <c r="Q13" i="1" s="1"/>
  <c r="R13" i="1" s="1"/>
  <c r="S13" i="1" s="1"/>
  <c r="AD6" i="1"/>
  <c r="AA6" i="1" s="1"/>
  <c r="AS97" i="1"/>
  <c r="AD25" i="1"/>
  <c r="AA25" i="1" s="1"/>
  <c r="AS22" i="1"/>
  <c r="AH11" i="1"/>
  <c r="AI11" i="1" s="1"/>
  <c r="AJ11" i="1" s="1"/>
  <c r="AK11" i="1" s="1"/>
  <c r="AS87" i="1"/>
  <c r="AA87" i="1"/>
  <c r="AS9" i="1"/>
  <c r="AH10" i="1"/>
  <c r="AI10" i="1" s="1"/>
  <c r="AJ10" i="1" s="1"/>
  <c r="AK10" i="1" s="1"/>
  <c r="AT10" i="1"/>
  <c r="AD10" i="1"/>
  <c r="AS10" i="1"/>
  <c r="AT5" i="1"/>
  <c r="AH5" i="1"/>
  <c r="AB5" i="1" s="1"/>
  <c r="AS42" i="1"/>
  <c r="AD42" i="1"/>
  <c r="AE42" i="1" s="1"/>
  <c r="AG42" i="1" s="1"/>
  <c r="AT15" i="1"/>
  <c r="AH15" i="1"/>
  <c r="AB15" i="1" s="1"/>
  <c r="AS14" i="1"/>
  <c r="AD14" i="1"/>
  <c r="AA14" i="1" s="1"/>
  <c r="AL7" i="1"/>
  <c r="AC7" i="1" s="1"/>
  <c r="AU7" i="1"/>
  <c r="AS92" i="1"/>
  <c r="AD92" i="1"/>
  <c r="AA92" i="1" s="1"/>
  <c r="AE19" i="1"/>
  <c r="AA19" i="1"/>
  <c r="AH68" i="1"/>
  <c r="AT68" i="1"/>
  <c r="AU40" i="1"/>
  <c r="AL40" i="1"/>
  <c r="AU34" i="1"/>
  <c r="AL34" i="1"/>
  <c r="AU54" i="1"/>
  <c r="AL54" i="1"/>
  <c r="AH8" i="1"/>
  <c r="AT8" i="1"/>
  <c r="AH14" i="1"/>
  <c r="AT14" i="1"/>
  <c r="AD18" i="1"/>
  <c r="AS18" i="1"/>
  <c r="AT61" i="1"/>
  <c r="AH61" i="1"/>
  <c r="AD84" i="1"/>
  <c r="AS84" i="1"/>
  <c r="AL9" i="1"/>
  <c r="AU9" i="1"/>
  <c r="AL58" i="1"/>
  <c r="AU58" i="1"/>
  <c r="AU46" i="1"/>
  <c r="AL46" i="1"/>
  <c r="AU10" i="1"/>
  <c r="AL10" i="1"/>
  <c r="AD86" i="1"/>
  <c r="AS86" i="1"/>
  <c r="AL56" i="1"/>
  <c r="AU56" i="1"/>
  <c r="AU12" i="1"/>
  <c r="AL12" i="1"/>
  <c r="AU30" i="1"/>
  <c r="AL30" i="1"/>
  <c r="AT13" i="1"/>
  <c r="AH13" i="1"/>
  <c r="AH30" i="1"/>
  <c r="AT30" i="1"/>
  <c r="N8" i="1"/>
  <c r="O8" i="1"/>
  <c r="AT19" i="1"/>
  <c r="AH19" i="1"/>
  <c r="AU6" i="1"/>
  <c r="AL6" i="1"/>
  <c r="AS82" i="1"/>
  <c r="AD82" i="1"/>
  <c r="AU8" i="1"/>
  <c r="AL8" i="1"/>
  <c r="AS12" i="1"/>
  <c r="AD12" i="1"/>
  <c r="P12" i="1"/>
  <c r="Q12" i="1"/>
  <c r="R12" i="1" s="1"/>
  <c r="S12" i="1" s="1"/>
  <c r="AS16" i="1"/>
  <c r="AD16" i="1"/>
  <c r="AH12" i="1"/>
  <c r="AT12" i="1"/>
  <c r="AA22" i="1"/>
  <c r="AE22" i="1"/>
  <c r="AM31" i="1"/>
  <c r="AN31" i="1" s="1"/>
  <c r="AO31" i="1" s="1"/>
  <c r="AC31" i="1"/>
  <c r="AE8" i="1"/>
  <c r="AA8" i="1"/>
  <c r="AD23" i="1"/>
  <c r="AS23" i="1"/>
  <c r="O6" i="1"/>
  <c r="N6" i="1"/>
  <c r="AU48" i="1"/>
  <c r="AL48" i="1"/>
  <c r="AU36" i="1"/>
  <c r="AL36" i="1"/>
  <c r="AU5" i="1"/>
  <c r="AL5" i="1"/>
  <c r="AD11" i="1"/>
  <c r="AS11" i="1"/>
  <c r="O5" i="1"/>
  <c r="N5" i="1"/>
  <c r="AM29" i="1"/>
  <c r="AN29" i="1" s="1"/>
  <c r="AO29" i="1" s="1"/>
  <c r="AC29" i="1"/>
  <c r="Q10" i="1"/>
  <c r="R10" i="1" s="1"/>
  <c r="S10" i="1" s="1"/>
  <c r="P10" i="1"/>
  <c r="AL68" i="1"/>
  <c r="AU68" i="1"/>
  <c r="AL62" i="1"/>
  <c r="AU62" i="1"/>
  <c r="AD95" i="1"/>
  <c r="AS95" i="1"/>
  <c r="AU22" i="1"/>
  <c r="AL22" i="1"/>
  <c r="AM13" i="1"/>
  <c r="AN13" i="1" s="1"/>
  <c r="AO13" i="1" s="1"/>
  <c r="AC13" i="1"/>
  <c r="P9" i="1"/>
  <c r="Q9" i="1"/>
  <c r="R9" i="1" s="1"/>
  <c r="S9" i="1" s="1"/>
  <c r="AE20" i="1"/>
  <c r="AA20" i="1"/>
  <c r="AD13" i="1"/>
  <c r="AS13" i="1"/>
  <c r="AE9" i="1"/>
  <c r="AA9" i="1"/>
  <c r="AI55" i="1"/>
  <c r="AJ55" i="1" s="1"/>
  <c r="AK55" i="1" s="1"/>
  <c r="AB55" i="1"/>
  <c r="P7" i="1"/>
  <c r="Q7" i="1"/>
  <c r="R7" i="1" s="1"/>
  <c r="S7" i="1" s="1"/>
  <c r="AD78" i="1"/>
  <c r="AS78" i="1"/>
  <c r="AD7" i="1"/>
  <c r="AS7" i="1"/>
  <c r="AM11" i="1"/>
  <c r="AN11" i="1" s="1"/>
  <c r="AO11" i="1" s="1"/>
  <c r="AC11" i="1"/>
  <c r="AB9" i="1"/>
  <c r="AI9" i="1"/>
  <c r="AJ9" i="1" s="1"/>
  <c r="AK9" i="1" s="1"/>
  <c r="AE38" i="1"/>
  <c r="AA38" i="1"/>
  <c r="AA93" i="1"/>
  <c r="AE93" i="1"/>
  <c r="N11" i="1"/>
  <c r="O11" i="1"/>
  <c r="AE97" i="1"/>
  <c r="AA97" i="1"/>
  <c r="AE5" i="1"/>
  <c r="AA5" i="1"/>
  <c r="AE24" i="1"/>
  <c r="AA24" i="1"/>
  <c r="Q62" i="4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L2" i="1"/>
  <c r="M2" i="1" s="1"/>
  <c r="O2" i="1" s="1"/>
  <c r="L3" i="1"/>
  <c r="M3" i="1" s="1"/>
  <c r="O3" i="1" s="1"/>
  <c r="L4" i="1"/>
  <c r="M4" i="1" s="1"/>
  <c r="O4" i="1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E172" i="3"/>
  <c r="G172" i="3" s="1"/>
  <c r="E171" i="3"/>
  <c r="E170" i="3"/>
  <c r="G170" i="3" s="1"/>
  <c r="E169" i="3"/>
  <c r="E168" i="3"/>
  <c r="G168" i="3" s="1"/>
  <c r="E167" i="3"/>
  <c r="E166" i="3"/>
  <c r="E165" i="3"/>
  <c r="G165" i="3" s="1"/>
  <c r="E164" i="3"/>
  <c r="G164" i="3" s="1"/>
  <c r="I164" i="3" s="1"/>
  <c r="J164" i="3" s="1"/>
  <c r="K164" i="3" s="1"/>
  <c r="M164" i="3" s="1"/>
  <c r="E163" i="3"/>
  <c r="G163" i="3" s="1"/>
  <c r="I163" i="3" s="1"/>
  <c r="J163" i="3" s="1"/>
  <c r="K163" i="3" s="1"/>
  <c r="M163" i="3" s="1"/>
  <c r="E162" i="3"/>
  <c r="G162" i="3" s="1"/>
  <c r="E161" i="3"/>
  <c r="G161" i="3" s="1"/>
  <c r="I161" i="3" s="1"/>
  <c r="J161" i="3" s="1"/>
  <c r="K161" i="3" s="1"/>
  <c r="M161" i="3" s="1"/>
  <c r="E160" i="3"/>
  <c r="G160" i="3" s="1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G145" i="3" s="1"/>
  <c r="I145" i="3" s="1"/>
  <c r="J145" i="3" s="1"/>
  <c r="K145" i="3" s="1"/>
  <c r="M145" i="3" s="1"/>
  <c r="E144" i="3"/>
  <c r="G144" i="3" s="1"/>
  <c r="I144" i="3" s="1"/>
  <c r="J144" i="3" s="1"/>
  <c r="K144" i="3" s="1"/>
  <c r="M144" i="3" s="1"/>
  <c r="E143" i="3"/>
  <c r="G143" i="3" s="1"/>
  <c r="H143" i="3" s="1"/>
  <c r="E142" i="3"/>
  <c r="G142" i="3" s="1"/>
  <c r="I142" i="3" s="1"/>
  <c r="J142" i="3" s="1"/>
  <c r="K142" i="3" s="1"/>
  <c r="M142" i="3" s="1"/>
  <c r="E141" i="3"/>
  <c r="G141" i="3" s="1"/>
  <c r="H141" i="3" s="1"/>
  <c r="E140" i="3"/>
  <c r="G140" i="3" s="1"/>
  <c r="I140" i="3" s="1"/>
  <c r="J140" i="3" s="1"/>
  <c r="K140" i="3" s="1"/>
  <c r="M140" i="3" s="1"/>
  <c r="E139" i="3"/>
  <c r="G139" i="3" s="1"/>
  <c r="I139" i="3" s="1"/>
  <c r="J139" i="3" s="1"/>
  <c r="K139" i="3" s="1"/>
  <c r="M139" i="3" s="1"/>
  <c r="E138" i="3"/>
  <c r="G138" i="3" s="1"/>
  <c r="I138" i="3" s="1"/>
  <c r="J138" i="3" s="1"/>
  <c r="K138" i="3" s="1"/>
  <c r="M138" i="3" s="1"/>
  <c r="E137" i="3"/>
  <c r="G137" i="3" s="1"/>
  <c r="I137" i="3" s="1"/>
  <c r="J137" i="3" s="1"/>
  <c r="K137" i="3" s="1"/>
  <c r="M137" i="3" s="1"/>
  <c r="E136" i="3"/>
  <c r="G136" i="3" s="1"/>
  <c r="I136" i="3" s="1"/>
  <c r="J136" i="3" s="1"/>
  <c r="K136" i="3" s="1"/>
  <c r="M136" i="3" s="1"/>
  <c r="E135" i="3"/>
  <c r="G135" i="3" s="1"/>
  <c r="H135" i="3" s="1"/>
  <c r="E134" i="3"/>
  <c r="G134" i="3" s="1"/>
  <c r="I134" i="3" s="1"/>
  <c r="J134" i="3" s="1"/>
  <c r="K134" i="3" s="1"/>
  <c r="M134" i="3" s="1"/>
  <c r="E133" i="3"/>
  <c r="G133" i="3" s="1"/>
  <c r="H133" i="3" s="1"/>
  <c r="E132" i="3"/>
  <c r="G132" i="3" s="1"/>
  <c r="I132" i="3" s="1"/>
  <c r="J132" i="3" s="1"/>
  <c r="K132" i="3" s="1"/>
  <c r="M132" i="3" s="1"/>
  <c r="E131" i="3"/>
  <c r="G131" i="3" s="1"/>
  <c r="I131" i="3" s="1"/>
  <c r="J131" i="3" s="1"/>
  <c r="K131" i="3" s="1"/>
  <c r="M131" i="3" s="1"/>
  <c r="P13" i="1" l="1"/>
  <c r="AF17" i="1"/>
  <c r="AI6" i="1"/>
  <c r="AJ6" i="1" s="1"/>
  <c r="AK6" i="1" s="1"/>
  <c r="AE6" i="1"/>
  <c r="AG6" i="1" s="1"/>
  <c r="AB7" i="1"/>
  <c r="AC61" i="1"/>
  <c r="AE25" i="1"/>
  <c r="AG25" i="1" s="1"/>
  <c r="AB11" i="1"/>
  <c r="AA15" i="1"/>
  <c r="AA35" i="1"/>
  <c r="AI5" i="1"/>
  <c r="AJ5" i="1" s="1"/>
  <c r="AK5" i="1" s="1"/>
  <c r="AE92" i="1"/>
  <c r="AF92" i="1" s="1"/>
  <c r="AI15" i="1"/>
  <c r="AJ15" i="1" s="1"/>
  <c r="AK15" i="1" s="1"/>
  <c r="AF42" i="1"/>
  <c r="AB10" i="1"/>
  <c r="AE14" i="1"/>
  <c r="AF14" i="1" s="1"/>
  <c r="AM7" i="1"/>
  <c r="AN7" i="1" s="1"/>
  <c r="AO7" i="1" s="1"/>
  <c r="AA42" i="1"/>
  <c r="AE10" i="1"/>
  <c r="AA10" i="1"/>
  <c r="AG19" i="1"/>
  <c r="AF19" i="1"/>
  <c r="AB12" i="1"/>
  <c r="AI12" i="1"/>
  <c r="AJ12" i="1" s="1"/>
  <c r="AK12" i="1" s="1"/>
  <c r="AA7" i="1"/>
  <c r="AE7" i="1"/>
  <c r="AA78" i="1"/>
  <c r="AE78" i="1"/>
  <c r="AC22" i="1"/>
  <c r="AM22" i="1"/>
  <c r="AN22" i="1" s="1"/>
  <c r="AO22" i="1" s="1"/>
  <c r="AE95" i="1"/>
  <c r="AA95" i="1"/>
  <c r="AM68" i="1"/>
  <c r="AN68" i="1" s="1"/>
  <c r="AO68" i="1" s="1"/>
  <c r="AC68" i="1"/>
  <c r="AM48" i="1"/>
  <c r="AN48" i="1" s="1"/>
  <c r="AO48" i="1" s="1"/>
  <c r="AC48" i="1"/>
  <c r="AB13" i="1"/>
  <c r="AI13" i="1"/>
  <c r="AJ13" i="1" s="1"/>
  <c r="AK13" i="1" s="1"/>
  <c r="AA86" i="1"/>
  <c r="AE86" i="1"/>
  <c r="AB14" i="1"/>
  <c r="AI14" i="1"/>
  <c r="AJ14" i="1" s="1"/>
  <c r="AK14" i="1" s="1"/>
  <c r="AG20" i="1"/>
  <c r="AF20" i="1"/>
  <c r="AA23" i="1"/>
  <c r="AE23" i="1"/>
  <c r="AM34" i="1"/>
  <c r="AN34" i="1" s="1"/>
  <c r="AO34" i="1" s="1"/>
  <c r="AC34" i="1"/>
  <c r="P5" i="1"/>
  <c r="Q5" i="1"/>
  <c r="R5" i="1" s="1"/>
  <c r="S5" i="1" s="1"/>
  <c r="AG8" i="1"/>
  <c r="AF8" i="1"/>
  <c r="AM8" i="1"/>
  <c r="AN8" i="1" s="1"/>
  <c r="AO8" i="1" s="1"/>
  <c r="AC8" i="1"/>
  <c r="Q8" i="1"/>
  <c r="R8" i="1" s="1"/>
  <c r="S8" i="1" s="1"/>
  <c r="P8" i="1"/>
  <c r="AC30" i="1"/>
  <c r="AM30" i="1"/>
  <c r="AN30" i="1" s="1"/>
  <c r="AO30" i="1" s="1"/>
  <c r="AM10" i="1"/>
  <c r="AN10" i="1" s="1"/>
  <c r="AO10" i="1" s="1"/>
  <c r="AC10" i="1"/>
  <c r="AM46" i="1"/>
  <c r="AN46" i="1" s="1"/>
  <c r="AO46" i="1" s="1"/>
  <c r="AC46" i="1"/>
  <c r="AM9" i="1"/>
  <c r="AN9" i="1" s="1"/>
  <c r="AO9" i="1" s="1"/>
  <c r="AC9" i="1"/>
  <c r="W9" i="1" s="1"/>
  <c r="X9" i="1" s="1"/>
  <c r="Y9" i="1" s="1"/>
  <c r="AB8" i="1"/>
  <c r="AI8" i="1"/>
  <c r="AJ8" i="1" s="1"/>
  <c r="AK8" i="1" s="1"/>
  <c r="AM58" i="1"/>
  <c r="AN58" i="1" s="1"/>
  <c r="AO58" i="1" s="1"/>
  <c r="AC58" i="1"/>
  <c r="AF97" i="1"/>
  <c r="AG97" i="1"/>
  <c r="AG35" i="1"/>
  <c r="AF35" i="1"/>
  <c r="AA12" i="1"/>
  <c r="AE12" i="1"/>
  <c r="AM40" i="1"/>
  <c r="AN40" i="1" s="1"/>
  <c r="AO40" i="1" s="1"/>
  <c r="AC40" i="1"/>
  <c r="AG24" i="1"/>
  <c r="AF24" i="1"/>
  <c r="P6" i="1"/>
  <c r="Q6" i="1"/>
  <c r="R6" i="1" s="1"/>
  <c r="S6" i="1" s="1"/>
  <c r="AB30" i="1"/>
  <c r="AI30" i="1"/>
  <c r="AJ30" i="1" s="1"/>
  <c r="AK30" i="1" s="1"/>
  <c r="AC54" i="1"/>
  <c r="AM54" i="1"/>
  <c r="AN54" i="1" s="1"/>
  <c r="AO54" i="1" s="1"/>
  <c r="Q11" i="1"/>
  <c r="R11" i="1" s="1"/>
  <c r="S11" i="1" s="1"/>
  <c r="P11" i="1"/>
  <c r="AG93" i="1"/>
  <c r="AF93" i="1"/>
  <c r="AG9" i="1"/>
  <c r="AF9" i="1"/>
  <c r="AE13" i="1"/>
  <c r="AA13" i="1"/>
  <c r="AM62" i="1"/>
  <c r="AN62" i="1" s="1"/>
  <c r="AO62" i="1" s="1"/>
  <c r="AC62" i="1"/>
  <c r="AM5" i="1"/>
  <c r="AN5" i="1" s="1"/>
  <c r="AO5" i="1" s="1"/>
  <c r="AC5" i="1"/>
  <c r="W5" i="1" s="1"/>
  <c r="X5" i="1" s="1"/>
  <c r="Y5" i="1" s="1"/>
  <c r="AF22" i="1"/>
  <c r="AG22" i="1"/>
  <c r="AA16" i="1"/>
  <c r="AE16" i="1"/>
  <c r="AA82" i="1"/>
  <c r="AE82" i="1"/>
  <c r="AC6" i="1"/>
  <c r="W6" i="1" s="1"/>
  <c r="X6" i="1" s="1"/>
  <c r="Y6" i="1" s="1"/>
  <c r="AM6" i="1"/>
  <c r="AN6" i="1" s="1"/>
  <c r="AO6" i="1" s="1"/>
  <c r="AM56" i="1"/>
  <c r="AN56" i="1" s="1"/>
  <c r="AO56" i="1" s="1"/>
  <c r="AC56" i="1"/>
  <c r="AA18" i="1"/>
  <c r="AE18" i="1"/>
  <c r="AG5" i="1"/>
  <c r="AF5" i="1"/>
  <c r="AB61" i="1"/>
  <c r="AI61" i="1"/>
  <c r="AJ61" i="1" s="1"/>
  <c r="AK61" i="1" s="1"/>
  <c r="AG15" i="1"/>
  <c r="AF15" i="1"/>
  <c r="AF38" i="1"/>
  <c r="AG38" i="1"/>
  <c r="AA11" i="1"/>
  <c r="AE11" i="1"/>
  <c r="AM36" i="1"/>
  <c r="AN36" i="1" s="1"/>
  <c r="AO36" i="1" s="1"/>
  <c r="AC36" i="1"/>
  <c r="AI19" i="1"/>
  <c r="AJ19" i="1" s="1"/>
  <c r="AK19" i="1" s="1"/>
  <c r="AB19" i="1"/>
  <c r="AC12" i="1"/>
  <c r="AM12" i="1"/>
  <c r="AN12" i="1" s="1"/>
  <c r="AO12" i="1" s="1"/>
  <c r="AA84" i="1"/>
  <c r="AE84" i="1"/>
  <c r="AB68" i="1"/>
  <c r="AI68" i="1"/>
  <c r="AJ68" i="1" s="1"/>
  <c r="AK68" i="1" s="1"/>
  <c r="N4" i="1"/>
  <c r="N2" i="1"/>
  <c r="N3" i="1"/>
  <c r="U7" i="4"/>
  <c r="U8" i="4"/>
  <c r="U4" i="4"/>
  <c r="U5" i="4"/>
  <c r="U6" i="4"/>
  <c r="U9" i="4"/>
  <c r="P2" i="1"/>
  <c r="P4" i="1"/>
  <c r="P3" i="1"/>
  <c r="Q3" i="1"/>
  <c r="R3" i="1" s="1"/>
  <c r="S3" i="1" s="1"/>
  <c r="Q4" i="1"/>
  <c r="R4" i="1" s="1"/>
  <c r="S4" i="1" s="1"/>
  <c r="Q2" i="1"/>
  <c r="R2" i="1" s="1"/>
  <c r="S2" i="1" s="1"/>
  <c r="F202" i="3"/>
  <c r="F228" i="3"/>
  <c r="F141" i="3"/>
  <c r="F236" i="3"/>
  <c r="F186" i="3"/>
  <c r="F210" i="3"/>
  <c r="F222" i="3"/>
  <c r="F197" i="3"/>
  <c r="I135" i="3"/>
  <c r="J135" i="3" s="1"/>
  <c r="K135" i="3" s="1"/>
  <c r="M135" i="3" s="1"/>
  <c r="H164" i="3"/>
  <c r="F194" i="3"/>
  <c r="F205" i="3"/>
  <c r="F230" i="3"/>
  <c r="F220" i="3"/>
  <c r="F135" i="3"/>
  <c r="F213" i="3"/>
  <c r="F238" i="3"/>
  <c r="F178" i="3"/>
  <c r="F189" i="3"/>
  <c r="H144" i="3"/>
  <c r="F182" i="3"/>
  <c r="F198" i="3"/>
  <c r="F214" i="3"/>
  <c r="F221" i="3"/>
  <c r="F224" i="3"/>
  <c r="F237" i="3"/>
  <c r="F240" i="3"/>
  <c r="F133" i="3"/>
  <c r="H139" i="3"/>
  <c r="F196" i="3"/>
  <c r="F212" i="3"/>
  <c r="F143" i="3"/>
  <c r="F165" i="3"/>
  <c r="F190" i="3"/>
  <c r="F206" i="3"/>
  <c r="F229" i="3"/>
  <c r="F232" i="3"/>
  <c r="I143" i="3"/>
  <c r="J143" i="3" s="1"/>
  <c r="K143" i="3" s="1"/>
  <c r="M143" i="3" s="1"/>
  <c r="F188" i="3"/>
  <c r="F204" i="3"/>
  <c r="F144" i="3"/>
  <c r="F193" i="3"/>
  <c r="F201" i="3"/>
  <c r="F209" i="3"/>
  <c r="F217" i="3"/>
  <c r="F225" i="3"/>
  <c r="F233" i="3"/>
  <c r="F241" i="3"/>
  <c r="I133" i="3"/>
  <c r="J133" i="3" s="1"/>
  <c r="K133" i="3" s="1"/>
  <c r="M133" i="3" s="1"/>
  <c r="H138" i="3"/>
  <c r="H163" i="3"/>
  <c r="F176" i="3"/>
  <c r="F191" i="3"/>
  <c r="F199" i="3"/>
  <c r="F207" i="3"/>
  <c r="F215" i="3"/>
  <c r="F223" i="3"/>
  <c r="F231" i="3"/>
  <c r="F239" i="3"/>
  <c r="F218" i="3"/>
  <c r="F226" i="3"/>
  <c r="F234" i="3"/>
  <c r="F242" i="3"/>
  <c r="F132" i="3"/>
  <c r="F136" i="3"/>
  <c r="H161" i="3"/>
  <c r="F180" i="3"/>
  <c r="H132" i="3"/>
  <c r="H136" i="3"/>
  <c r="F192" i="3"/>
  <c r="F200" i="3"/>
  <c r="F208" i="3"/>
  <c r="F216" i="3"/>
  <c r="F139" i="3"/>
  <c r="I141" i="3"/>
  <c r="J141" i="3" s="1"/>
  <c r="K141" i="3" s="1"/>
  <c r="M141" i="3" s="1"/>
  <c r="F164" i="3"/>
  <c r="F184" i="3"/>
  <c r="F187" i="3"/>
  <c r="F195" i="3"/>
  <c r="F203" i="3"/>
  <c r="F211" i="3"/>
  <c r="F219" i="3"/>
  <c r="F227" i="3"/>
  <c r="F235" i="3"/>
  <c r="F243" i="3"/>
  <c r="G167" i="3"/>
  <c r="F167" i="3"/>
  <c r="F131" i="3"/>
  <c r="F145" i="3"/>
  <c r="G151" i="3"/>
  <c r="F151" i="3"/>
  <c r="G159" i="3"/>
  <c r="F159" i="3"/>
  <c r="F137" i="3"/>
  <c r="H140" i="3"/>
  <c r="G147" i="3"/>
  <c r="F147" i="3"/>
  <c r="G149" i="3"/>
  <c r="F149" i="3"/>
  <c r="G153" i="3"/>
  <c r="F153" i="3"/>
  <c r="G155" i="3"/>
  <c r="F155" i="3"/>
  <c r="G157" i="3"/>
  <c r="F157" i="3"/>
  <c r="H131" i="3"/>
  <c r="F134" i="3"/>
  <c r="H137" i="3"/>
  <c r="F142" i="3"/>
  <c r="H145" i="3"/>
  <c r="I165" i="3"/>
  <c r="J165" i="3" s="1"/>
  <c r="K165" i="3" s="1"/>
  <c r="M165" i="3" s="1"/>
  <c r="H165" i="3"/>
  <c r="H134" i="3"/>
  <c r="H142" i="3"/>
  <c r="G169" i="3"/>
  <c r="F169" i="3"/>
  <c r="G173" i="3"/>
  <c r="F173" i="3"/>
  <c r="G171" i="3"/>
  <c r="F171" i="3"/>
  <c r="G148" i="3"/>
  <c r="F148" i="3"/>
  <c r="I160" i="3"/>
  <c r="J160" i="3" s="1"/>
  <c r="K160" i="3" s="1"/>
  <c r="M160" i="3" s="1"/>
  <c r="H160" i="3"/>
  <c r="F140" i="3"/>
  <c r="G146" i="3"/>
  <c r="F146" i="3"/>
  <c r="G150" i="3"/>
  <c r="F150" i="3"/>
  <c r="G152" i="3"/>
  <c r="F152" i="3"/>
  <c r="G154" i="3"/>
  <c r="F154" i="3"/>
  <c r="G156" i="3"/>
  <c r="F156" i="3"/>
  <c r="G158" i="3"/>
  <c r="F158" i="3"/>
  <c r="I162" i="3"/>
  <c r="J162" i="3" s="1"/>
  <c r="K162" i="3" s="1"/>
  <c r="M162" i="3" s="1"/>
  <c r="H162" i="3"/>
  <c r="G166" i="3"/>
  <c r="F166" i="3"/>
  <c r="F138" i="3"/>
  <c r="F160" i="3"/>
  <c r="F162" i="3"/>
  <c r="I168" i="3"/>
  <c r="J168" i="3" s="1"/>
  <c r="K168" i="3" s="1"/>
  <c r="M168" i="3" s="1"/>
  <c r="H168" i="3"/>
  <c r="I170" i="3"/>
  <c r="J170" i="3" s="1"/>
  <c r="K170" i="3" s="1"/>
  <c r="M170" i="3" s="1"/>
  <c r="H170" i="3"/>
  <c r="I172" i="3"/>
  <c r="J172" i="3" s="1"/>
  <c r="K172" i="3" s="1"/>
  <c r="M172" i="3" s="1"/>
  <c r="H172" i="3"/>
  <c r="I174" i="3"/>
  <c r="J174" i="3" s="1"/>
  <c r="K174" i="3" s="1"/>
  <c r="M174" i="3" s="1"/>
  <c r="H174" i="3"/>
  <c r="I176" i="3"/>
  <c r="J176" i="3" s="1"/>
  <c r="K176" i="3" s="1"/>
  <c r="M176" i="3" s="1"/>
  <c r="H176" i="3"/>
  <c r="I178" i="3"/>
  <c r="J178" i="3" s="1"/>
  <c r="K178" i="3" s="1"/>
  <c r="M178" i="3" s="1"/>
  <c r="H178" i="3"/>
  <c r="I180" i="3"/>
  <c r="J180" i="3" s="1"/>
  <c r="K180" i="3" s="1"/>
  <c r="M180" i="3" s="1"/>
  <c r="H180" i="3"/>
  <c r="I182" i="3"/>
  <c r="J182" i="3" s="1"/>
  <c r="K182" i="3" s="1"/>
  <c r="M182" i="3" s="1"/>
  <c r="H182" i="3"/>
  <c r="I184" i="3"/>
  <c r="J184" i="3" s="1"/>
  <c r="K184" i="3" s="1"/>
  <c r="M184" i="3" s="1"/>
  <c r="H184" i="3"/>
  <c r="I186" i="3"/>
  <c r="J186" i="3" s="1"/>
  <c r="K186" i="3" s="1"/>
  <c r="M186" i="3" s="1"/>
  <c r="H186" i="3"/>
  <c r="I188" i="3"/>
  <c r="J188" i="3" s="1"/>
  <c r="K188" i="3" s="1"/>
  <c r="M188" i="3" s="1"/>
  <c r="H188" i="3"/>
  <c r="I190" i="3"/>
  <c r="J190" i="3" s="1"/>
  <c r="K190" i="3" s="1"/>
  <c r="M190" i="3" s="1"/>
  <c r="H190" i="3"/>
  <c r="I192" i="3"/>
  <c r="J192" i="3" s="1"/>
  <c r="K192" i="3" s="1"/>
  <c r="M192" i="3" s="1"/>
  <c r="H192" i="3"/>
  <c r="I194" i="3"/>
  <c r="J194" i="3" s="1"/>
  <c r="K194" i="3" s="1"/>
  <c r="M194" i="3" s="1"/>
  <c r="H194" i="3"/>
  <c r="I196" i="3"/>
  <c r="J196" i="3" s="1"/>
  <c r="K196" i="3" s="1"/>
  <c r="M196" i="3" s="1"/>
  <c r="H196" i="3"/>
  <c r="I198" i="3"/>
  <c r="J198" i="3" s="1"/>
  <c r="K198" i="3" s="1"/>
  <c r="M198" i="3" s="1"/>
  <c r="H198" i="3"/>
  <c r="I200" i="3"/>
  <c r="J200" i="3" s="1"/>
  <c r="K200" i="3" s="1"/>
  <c r="M200" i="3" s="1"/>
  <c r="H200" i="3"/>
  <c r="I202" i="3"/>
  <c r="J202" i="3" s="1"/>
  <c r="K202" i="3" s="1"/>
  <c r="M202" i="3" s="1"/>
  <c r="H202" i="3"/>
  <c r="I204" i="3"/>
  <c r="J204" i="3" s="1"/>
  <c r="K204" i="3" s="1"/>
  <c r="M204" i="3" s="1"/>
  <c r="H204" i="3"/>
  <c r="I206" i="3"/>
  <c r="J206" i="3" s="1"/>
  <c r="K206" i="3" s="1"/>
  <c r="M206" i="3" s="1"/>
  <c r="H206" i="3"/>
  <c r="I208" i="3"/>
  <c r="J208" i="3" s="1"/>
  <c r="K208" i="3" s="1"/>
  <c r="M208" i="3" s="1"/>
  <c r="H208" i="3"/>
  <c r="I210" i="3"/>
  <c r="J210" i="3" s="1"/>
  <c r="K210" i="3" s="1"/>
  <c r="M210" i="3" s="1"/>
  <c r="H210" i="3"/>
  <c r="I212" i="3"/>
  <c r="J212" i="3" s="1"/>
  <c r="K212" i="3" s="1"/>
  <c r="M212" i="3" s="1"/>
  <c r="H212" i="3"/>
  <c r="I214" i="3"/>
  <c r="J214" i="3" s="1"/>
  <c r="K214" i="3" s="1"/>
  <c r="M214" i="3" s="1"/>
  <c r="H214" i="3"/>
  <c r="I216" i="3"/>
  <c r="J216" i="3" s="1"/>
  <c r="K216" i="3" s="1"/>
  <c r="M216" i="3" s="1"/>
  <c r="H216" i="3"/>
  <c r="I218" i="3"/>
  <c r="J218" i="3" s="1"/>
  <c r="K218" i="3" s="1"/>
  <c r="M218" i="3" s="1"/>
  <c r="H218" i="3"/>
  <c r="I220" i="3"/>
  <c r="J220" i="3" s="1"/>
  <c r="K220" i="3" s="1"/>
  <c r="M220" i="3" s="1"/>
  <c r="H220" i="3"/>
  <c r="I222" i="3"/>
  <c r="J222" i="3" s="1"/>
  <c r="K222" i="3" s="1"/>
  <c r="M222" i="3" s="1"/>
  <c r="H222" i="3"/>
  <c r="I224" i="3"/>
  <c r="J224" i="3" s="1"/>
  <c r="K224" i="3" s="1"/>
  <c r="M224" i="3" s="1"/>
  <c r="H224" i="3"/>
  <c r="I226" i="3"/>
  <c r="J226" i="3" s="1"/>
  <c r="K226" i="3" s="1"/>
  <c r="M226" i="3" s="1"/>
  <c r="H226" i="3"/>
  <c r="I228" i="3"/>
  <c r="J228" i="3" s="1"/>
  <c r="K228" i="3" s="1"/>
  <c r="M228" i="3" s="1"/>
  <c r="H228" i="3"/>
  <c r="I230" i="3"/>
  <c r="J230" i="3" s="1"/>
  <c r="K230" i="3" s="1"/>
  <c r="M230" i="3" s="1"/>
  <c r="H230" i="3"/>
  <c r="I232" i="3"/>
  <c r="J232" i="3" s="1"/>
  <c r="K232" i="3" s="1"/>
  <c r="M232" i="3" s="1"/>
  <c r="H232" i="3"/>
  <c r="I234" i="3"/>
  <c r="J234" i="3" s="1"/>
  <c r="K234" i="3" s="1"/>
  <c r="M234" i="3" s="1"/>
  <c r="H234" i="3"/>
  <c r="I236" i="3"/>
  <c r="J236" i="3" s="1"/>
  <c r="K236" i="3" s="1"/>
  <c r="M236" i="3" s="1"/>
  <c r="H236" i="3"/>
  <c r="I238" i="3"/>
  <c r="J238" i="3" s="1"/>
  <c r="K238" i="3" s="1"/>
  <c r="M238" i="3" s="1"/>
  <c r="H238" i="3"/>
  <c r="I240" i="3"/>
  <c r="J240" i="3" s="1"/>
  <c r="K240" i="3" s="1"/>
  <c r="M240" i="3" s="1"/>
  <c r="H240" i="3"/>
  <c r="I242" i="3"/>
  <c r="J242" i="3" s="1"/>
  <c r="K242" i="3" s="1"/>
  <c r="M242" i="3" s="1"/>
  <c r="H242" i="3"/>
  <c r="F168" i="3"/>
  <c r="F172" i="3"/>
  <c r="F174" i="3"/>
  <c r="F170" i="3"/>
  <c r="F163" i="3"/>
  <c r="I175" i="3"/>
  <c r="J175" i="3" s="1"/>
  <c r="K175" i="3" s="1"/>
  <c r="M175" i="3" s="1"/>
  <c r="H175" i="3"/>
  <c r="I177" i="3"/>
  <c r="J177" i="3" s="1"/>
  <c r="K177" i="3" s="1"/>
  <c r="M177" i="3" s="1"/>
  <c r="H177" i="3"/>
  <c r="I179" i="3"/>
  <c r="J179" i="3" s="1"/>
  <c r="K179" i="3" s="1"/>
  <c r="M179" i="3" s="1"/>
  <c r="H179" i="3"/>
  <c r="I181" i="3"/>
  <c r="J181" i="3" s="1"/>
  <c r="K181" i="3" s="1"/>
  <c r="M181" i="3" s="1"/>
  <c r="H181" i="3"/>
  <c r="I183" i="3"/>
  <c r="J183" i="3" s="1"/>
  <c r="K183" i="3" s="1"/>
  <c r="M183" i="3" s="1"/>
  <c r="H183" i="3"/>
  <c r="I185" i="3"/>
  <c r="J185" i="3" s="1"/>
  <c r="K185" i="3" s="1"/>
  <c r="M185" i="3" s="1"/>
  <c r="H185" i="3"/>
  <c r="I187" i="3"/>
  <c r="J187" i="3" s="1"/>
  <c r="K187" i="3" s="1"/>
  <c r="M187" i="3" s="1"/>
  <c r="H187" i="3"/>
  <c r="I189" i="3"/>
  <c r="J189" i="3" s="1"/>
  <c r="K189" i="3" s="1"/>
  <c r="M189" i="3" s="1"/>
  <c r="H189" i="3"/>
  <c r="I191" i="3"/>
  <c r="J191" i="3" s="1"/>
  <c r="K191" i="3" s="1"/>
  <c r="M191" i="3" s="1"/>
  <c r="H191" i="3"/>
  <c r="I193" i="3"/>
  <c r="J193" i="3" s="1"/>
  <c r="K193" i="3" s="1"/>
  <c r="M193" i="3" s="1"/>
  <c r="H193" i="3"/>
  <c r="I195" i="3"/>
  <c r="J195" i="3" s="1"/>
  <c r="K195" i="3" s="1"/>
  <c r="M195" i="3" s="1"/>
  <c r="H195" i="3"/>
  <c r="I197" i="3"/>
  <c r="J197" i="3" s="1"/>
  <c r="K197" i="3" s="1"/>
  <c r="M197" i="3" s="1"/>
  <c r="H197" i="3"/>
  <c r="I199" i="3"/>
  <c r="J199" i="3" s="1"/>
  <c r="K199" i="3" s="1"/>
  <c r="M199" i="3" s="1"/>
  <c r="H199" i="3"/>
  <c r="I201" i="3"/>
  <c r="J201" i="3" s="1"/>
  <c r="K201" i="3" s="1"/>
  <c r="M201" i="3" s="1"/>
  <c r="H201" i="3"/>
  <c r="I203" i="3"/>
  <c r="J203" i="3" s="1"/>
  <c r="K203" i="3" s="1"/>
  <c r="M203" i="3" s="1"/>
  <c r="H203" i="3"/>
  <c r="I205" i="3"/>
  <c r="J205" i="3" s="1"/>
  <c r="K205" i="3" s="1"/>
  <c r="M205" i="3" s="1"/>
  <c r="H205" i="3"/>
  <c r="I207" i="3"/>
  <c r="J207" i="3" s="1"/>
  <c r="K207" i="3" s="1"/>
  <c r="M207" i="3" s="1"/>
  <c r="H207" i="3"/>
  <c r="I209" i="3"/>
  <c r="J209" i="3" s="1"/>
  <c r="K209" i="3" s="1"/>
  <c r="M209" i="3" s="1"/>
  <c r="H209" i="3"/>
  <c r="I211" i="3"/>
  <c r="J211" i="3" s="1"/>
  <c r="K211" i="3" s="1"/>
  <c r="M211" i="3" s="1"/>
  <c r="H211" i="3"/>
  <c r="I213" i="3"/>
  <c r="J213" i="3" s="1"/>
  <c r="K213" i="3" s="1"/>
  <c r="M213" i="3" s="1"/>
  <c r="H213" i="3"/>
  <c r="I215" i="3"/>
  <c r="J215" i="3" s="1"/>
  <c r="K215" i="3" s="1"/>
  <c r="M215" i="3" s="1"/>
  <c r="H215" i="3"/>
  <c r="I217" i="3"/>
  <c r="J217" i="3" s="1"/>
  <c r="K217" i="3" s="1"/>
  <c r="M217" i="3" s="1"/>
  <c r="H217" i="3"/>
  <c r="I219" i="3"/>
  <c r="J219" i="3" s="1"/>
  <c r="K219" i="3" s="1"/>
  <c r="M219" i="3" s="1"/>
  <c r="H219" i="3"/>
  <c r="I221" i="3"/>
  <c r="J221" i="3" s="1"/>
  <c r="K221" i="3" s="1"/>
  <c r="M221" i="3" s="1"/>
  <c r="H221" i="3"/>
  <c r="I223" i="3"/>
  <c r="J223" i="3" s="1"/>
  <c r="K223" i="3" s="1"/>
  <c r="M223" i="3" s="1"/>
  <c r="H223" i="3"/>
  <c r="I225" i="3"/>
  <c r="J225" i="3" s="1"/>
  <c r="K225" i="3" s="1"/>
  <c r="M225" i="3" s="1"/>
  <c r="H225" i="3"/>
  <c r="I227" i="3"/>
  <c r="J227" i="3" s="1"/>
  <c r="K227" i="3" s="1"/>
  <c r="M227" i="3" s="1"/>
  <c r="H227" i="3"/>
  <c r="I229" i="3"/>
  <c r="J229" i="3" s="1"/>
  <c r="K229" i="3" s="1"/>
  <c r="M229" i="3" s="1"/>
  <c r="H229" i="3"/>
  <c r="I231" i="3"/>
  <c r="J231" i="3" s="1"/>
  <c r="K231" i="3" s="1"/>
  <c r="M231" i="3" s="1"/>
  <c r="H231" i="3"/>
  <c r="I233" i="3"/>
  <c r="J233" i="3" s="1"/>
  <c r="K233" i="3" s="1"/>
  <c r="M233" i="3" s="1"/>
  <c r="H233" i="3"/>
  <c r="I235" i="3"/>
  <c r="J235" i="3" s="1"/>
  <c r="K235" i="3" s="1"/>
  <c r="M235" i="3" s="1"/>
  <c r="H235" i="3"/>
  <c r="I237" i="3"/>
  <c r="J237" i="3" s="1"/>
  <c r="K237" i="3" s="1"/>
  <c r="M237" i="3" s="1"/>
  <c r="H237" i="3"/>
  <c r="I239" i="3"/>
  <c r="J239" i="3" s="1"/>
  <c r="K239" i="3" s="1"/>
  <c r="M239" i="3" s="1"/>
  <c r="H239" i="3"/>
  <c r="I241" i="3"/>
  <c r="J241" i="3" s="1"/>
  <c r="K241" i="3" s="1"/>
  <c r="M241" i="3" s="1"/>
  <c r="H241" i="3"/>
  <c r="I243" i="3"/>
  <c r="J243" i="3" s="1"/>
  <c r="K243" i="3" s="1"/>
  <c r="M243" i="3" s="1"/>
  <c r="H243" i="3"/>
  <c r="F175" i="3"/>
  <c r="F177" i="3"/>
  <c r="F179" i="3"/>
  <c r="F181" i="3"/>
  <c r="F183" i="3"/>
  <c r="F185" i="3"/>
  <c r="F161" i="3"/>
  <c r="W7" i="1" l="1"/>
  <c r="X7" i="1" s="1"/>
  <c r="Y7" i="1" s="1"/>
  <c r="AF6" i="1"/>
  <c r="AF25" i="1"/>
  <c r="W11" i="1"/>
  <c r="X11" i="1" s="1"/>
  <c r="Y11" i="1" s="1"/>
  <c r="AG92" i="1"/>
  <c r="W10" i="1"/>
  <c r="X10" i="1" s="1"/>
  <c r="Y10" i="1" s="1"/>
  <c r="AG14" i="1"/>
  <c r="AG10" i="1"/>
  <c r="AF10" i="1"/>
  <c r="W8" i="1"/>
  <c r="X8" i="1" s="1"/>
  <c r="Y8" i="1" s="1"/>
  <c r="W13" i="1"/>
  <c r="X13" i="1" s="1"/>
  <c r="Y13" i="1" s="1"/>
  <c r="AF12" i="1"/>
  <c r="AG12" i="1"/>
  <c r="AG11" i="1"/>
  <c r="AF11" i="1"/>
  <c r="AG18" i="1"/>
  <c r="AF18" i="1"/>
  <c r="AF13" i="1"/>
  <c r="AG13" i="1"/>
  <c r="W12" i="1"/>
  <c r="X12" i="1" s="1"/>
  <c r="Y12" i="1" s="1"/>
  <c r="AF95" i="1"/>
  <c r="AG95" i="1"/>
  <c r="AG23" i="1"/>
  <c r="AF23" i="1"/>
  <c r="AF16" i="1"/>
  <c r="AG16" i="1"/>
  <c r="AG78" i="1"/>
  <c r="AF78" i="1"/>
  <c r="AG82" i="1"/>
  <c r="AF82" i="1"/>
  <c r="AF84" i="1"/>
  <c r="AG84" i="1"/>
  <c r="AG86" i="1"/>
  <c r="AF86" i="1"/>
  <c r="AG7" i="1"/>
  <c r="AF7" i="1"/>
  <c r="U10" i="4"/>
  <c r="I166" i="3"/>
  <c r="J166" i="3" s="1"/>
  <c r="K166" i="3" s="1"/>
  <c r="M166" i="3" s="1"/>
  <c r="H166" i="3"/>
  <c r="H154" i="3"/>
  <c r="I154" i="3"/>
  <c r="J154" i="3" s="1"/>
  <c r="K154" i="3" s="1"/>
  <c r="M154" i="3" s="1"/>
  <c r="I153" i="3"/>
  <c r="J153" i="3" s="1"/>
  <c r="K153" i="3" s="1"/>
  <c r="M153" i="3" s="1"/>
  <c r="H153" i="3"/>
  <c r="I159" i="3"/>
  <c r="J159" i="3" s="1"/>
  <c r="K159" i="3" s="1"/>
  <c r="M159" i="3" s="1"/>
  <c r="H159" i="3"/>
  <c r="I173" i="3"/>
  <c r="J173" i="3" s="1"/>
  <c r="K173" i="3" s="1"/>
  <c r="M173" i="3" s="1"/>
  <c r="H173" i="3"/>
  <c r="I169" i="3"/>
  <c r="J169" i="3" s="1"/>
  <c r="K169" i="3" s="1"/>
  <c r="M169" i="3" s="1"/>
  <c r="H169" i="3"/>
  <c r="H152" i="3"/>
  <c r="I152" i="3"/>
  <c r="J152" i="3" s="1"/>
  <c r="K152" i="3" s="1"/>
  <c r="M152" i="3" s="1"/>
  <c r="I149" i="3"/>
  <c r="J149" i="3" s="1"/>
  <c r="K149" i="3" s="1"/>
  <c r="M149" i="3" s="1"/>
  <c r="H149" i="3"/>
  <c r="I151" i="3"/>
  <c r="J151" i="3" s="1"/>
  <c r="K151" i="3" s="1"/>
  <c r="M151" i="3" s="1"/>
  <c r="H151" i="3"/>
  <c r="H148" i="3"/>
  <c r="I148" i="3"/>
  <c r="J148" i="3" s="1"/>
  <c r="K148" i="3" s="1"/>
  <c r="M148" i="3" s="1"/>
  <c r="H158" i="3"/>
  <c r="I158" i="3"/>
  <c r="J158" i="3" s="1"/>
  <c r="K158" i="3" s="1"/>
  <c r="M158" i="3" s="1"/>
  <c r="H150" i="3"/>
  <c r="I150" i="3"/>
  <c r="J150" i="3" s="1"/>
  <c r="K150" i="3" s="1"/>
  <c r="M150" i="3" s="1"/>
  <c r="I157" i="3"/>
  <c r="J157" i="3" s="1"/>
  <c r="K157" i="3" s="1"/>
  <c r="M157" i="3" s="1"/>
  <c r="H157" i="3"/>
  <c r="I147" i="3"/>
  <c r="J147" i="3" s="1"/>
  <c r="K147" i="3" s="1"/>
  <c r="M147" i="3" s="1"/>
  <c r="H147" i="3"/>
  <c r="I171" i="3"/>
  <c r="J171" i="3" s="1"/>
  <c r="K171" i="3" s="1"/>
  <c r="M171" i="3" s="1"/>
  <c r="H171" i="3"/>
  <c r="H156" i="3"/>
  <c r="I156" i="3"/>
  <c r="J156" i="3" s="1"/>
  <c r="K156" i="3" s="1"/>
  <c r="M156" i="3" s="1"/>
  <c r="H146" i="3"/>
  <c r="I146" i="3"/>
  <c r="J146" i="3" s="1"/>
  <c r="K146" i="3" s="1"/>
  <c r="M146" i="3" s="1"/>
  <c r="I155" i="3"/>
  <c r="J155" i="3" s="1"/>
  <c r="K155" i="3" s="1"/>
  <c r="M155" i="3" s="1"/>
  <c r="H155" i="3"/>
  <c r="I167" i="3"/>
  <c r="J167" i="3" s="1"/>
  <c r="K167" i="3" s="1"/>
  <c r="M167" i="3" s="1"/>
  <c r="H167" i="3"/>
  <c r="E5" i="4" l="1"/>
  <c r="E6" i="4" s="1"/>
  <c r="E7" i="4" s="1"/>
  <c r="E8" i="4" s="1"/>
  <c r="E9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E130" i="3"/>
  <c r="G130" i="3" s="1"/>
  <c r="I130" i="3" s="1"/>
  <c r="J130" i="3" s="1"/>
  <c r="K130" i="3" s="1"/>
  <c r="M130" i="3" s="1"/>
  <c r="E129" i="3"/>
  <c r="G129" i="3" s="1"/>
  <c r="I129" i="3" s="1"/>
  <c r="J129" i="3" s="1"/>
  <c r="K129" i="3" s="1"/>
  <c r="M129" i="3" s="1"/>
  <c r="E123" i="3"/>
  <c r="G123" i="3" s="1"/>
  <c r="E122" i="3"/>
  <c r="G122" i="3" s="1"/>
  <c r="I122" i="3" s="1"/>
  <c r="J122" i="3" s="1"/>
  <c r="K122" i="3" s="1"/>
  <c r="M122" i="3" s="1"/>
  <c r="E121" i="3"/>
  <c r="F121" i="3" s="1"/>
  <c r="E120" i="3"/>
  <c r="F120" i="3" s="1"/>
  <c r="E119" i="3"/>
  <c r="G119" i="3" s="1"/>
  <c r="I119" i="3" s="1"/>
  <c r="J119" i="3" s="1"/>
  <c r="K119" i="3" s="1"/>
  <c r="M119" i="3" s="1"/>
  <c r="E117" i="3"/>
  <c r="G117" i="3" s="1"/>
  <c r="I117" i="3" s="1"/>
  <c r="J117" i="3" s="1"/>
  <c r="K117" i="3" s="1"/>
  <c r="M117" i="3" s="1"/>
  <c r="E113" i="3"/>
  <c r="F113" i="3" s="1"/>
  <c r="E128" i="3"/>
  <c r="F128" i="3" s="1"/>
  <c r="E127" i="3"/>
  <c r="F127" i="3" s="1"/>
  <c r="E126" i="3"/>
  <c r="F126" i="3" s="1"/>
  <c r="E125" i="3"/>
  <c r="F125" i="3" s="1"/>
  <c r="E124" i="3"/>
  <c r="E118" i="3"/>
  <c r="E116" i="3"/>
  <c r="F116" i="3" s="1"/>
  <c r="E115" i="3"/>
  <c r="E114" i="3"/>
  <c r="G114" i="3" s="1"/>
  <c r="I114" i="3" s="1"/>
  <c r="J114" i="3" s="1"/>
  <c r="K114" i="3" s="1"/>
  <c r="M114" i="3" s="1"/>
  <c r="E112" i="3"/>
  <c r="F112" i="3" s="1"/>
  <c r="E111" i="3"/>
  <c r="F111" i="3" s="1"/>
  <c r="E110" i="3"/>
  <c r="E109" i="3"/>
  <c r="E108" i="3"/>
  <c r="E107" i="3"/>
  <c r="E106" i="3"/>
  <c r="E105" i="3"/>
  <c r="F105" i="3" s="1"/>
  <c r="E104" i="3"/>
  <c r="F104" i="3" s="1"/>
  <c r="E103" i="3"/>
  <c r="F103" i="3" s="1"/>
  <c r="E102" i="3"/>
  <c r="E101" i="3"/>
  <c r="E100" i="3"/>
  <c r="F100" i="3" s="1"/>
  <c r="E99" i="3"/>
  <c r="E98" i="3"/>
  <c r="E97" i="3"/>
  <c r="E96" i="3"/>
  <c r="F96" i="3" s="1"/>
  <c r="E95" i="3"/>
  <c r="F95" i="3" s="1"/>
  <c r="E94" i="3"/>
  <c r="F94" i="3" s="1"/>
  <c r="E93" i="3"/>
  <c r="E92" i="3"/>
  <c r="E91" i="3"/>
  <c r="E90" i="3"/>
  <c r="E89" i="3"/>
  <c r="F89" i="3" s="1"/>
  <c r="E88" i="3"/>
  <c r="F88" i="3" s="1"/>
  <c r="E87" i="3"/>
  <c r="F87" i="3" s="1"/>
  <c r="E86" i="3"/>
  <c r="F86" i="3" s="1"/>
  <c r="E85" i="3"/>
  <c r="E84" i="3"/>
  <c r="E83" i="3"/>
  <c r="E82" i="3"/>
  <c r="E81" i="3"/>
  <c r="E80" i="3"/>
  <c r="F80" i="3" s="1"/>
  <c r="E79" i="3"/>
  <c r="F79" i="3" s="1"/>
  <c r="E78" i="3"/>
  <c r="F78" i="3" s="1"/>
  <c r="E77" i="3"/>
  <c r="E76" i="3"/>
  <c r="E75" i="3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E66" i="3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E56" i="3"/>
  <c r="F56" i="3" s="1"/>
  <c r="E55" i="3"/>
  <c r="F55" i="3" s="1"/>
  <c r="E54" i="3"/>
  <c r="F54" i="3" s="1"/>
  <c r="E53" i="3"/>
  <c r="E52" i="3"/>
  <c r="E51" i="3"/>
  <c r="E50" i="3"/>
  <c r="E49" i="3"/>
  <c r="E48" i="3"/>
  <c r="E47" i="3"/>
  <c r="E46" i="3"/>
  <c r="F46" i="3" s="1"/>
  <c r="E45" i="3"/>
  <c r="E44" i="3"/>
  <c r="E43" i="3"/>
  <c r="E42" i="3"/>
  <c r="E41" i="3"/>
  <c r="F41" i="3" s="1"/>
  <c r="E40" i="3"/>
  <c r="F40" i="3" s="1"/>
  <c r="E39" i="3"/>
  <c r="E38" i="3"/>
  <c r="E37" i="3"/>
  <c r="E36" i="3"/>
  <c r="E35" i="3"/>
  <c r="E34" i="3"/>
  <c r="E33" i="3"/>
  <c r="F33" i="3" s="1"/>
  <c r="E32" i="3"/>
  <c r="F32" i="3" s="1"/>
  <c r="E31" i="3"/>
  <c r="E30" i="3"/>
  <c r="E29" i="3"/>
  <c r="E28" i="3"/>
  <c r="F28" i="3" s="1"/>
  <c r="E27" i="3"/>
  <c r="E26" i="3"/>
  <c r="E25" i="3"/>
  <c r="E24" i="3"/>
  <c r="F24" i="3" s="1"/>
  <c r="E23" i="3"/>
  <c r="F23" i="3" s="1"/>
  <c r="E22" i="3"/>
  <c r="F22" i="3" s="1"/>
  <c r="E21" i="3"/>
  <c r="F21" i="3" s="1"/>
  <c r="E20" i="3"/>
  <c r="E19" i="3"/>
  <c r="E18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E9" i="3"/>
  <c r="E8" i="3"/>
  <c r="F8" i="3" s="1"/>
  <c r="E7" i="3"/>
  <c r="F7" i="3" s="1"/>
  <c r="E6" i="3"/>
  <c r="F6" i="3" s="1"/>
  <c r="E5" i="3"/>
  <c r="F5" i="3" s="1"/>
  <c r="E4" i="3"/>
  <c r="F4" i="3" s="1"/>
  <c r="M15" i="1" l="1"/>
  <c r="M14" i="1"/>
  <c r="M72" i="1"/>
  <c r="M18" i="1"/>
  <c r="M28" i="1"/>
  <c r="M62" i="1"/>
  <c r="M80" i="1"/>
  <c r="M26" i="1"/>
  <c r="M67" i="1"/>
  <c r="M51" i="1"/>
  <c r="M66" i="1"/>
  <c r="M33" i="1"/>
  <c r="M21" i="1"/>
  <c r="M43" i="1"/>
  <c r="M41" i="1"/>
  <c r="M37" i="1"/>
  <c r="M75" i="1"/>
  <c r="M57" i="1"/>
  <c r="M53" i="1"/>
  <c r="M23" i="1"/>
  <c r="M35" i="1"/>
  <c r="M61" i="1"/>
  <c r="M47" i="1"/>
  <c r="M25" i="1"/>
  <c r="M69" i="1"/>
  <c r="M20" i="1"/>
  <c r="M54" i="1"/>
  <c r="M48" i="1"/>
  <c r="M58" i="1"/>
  <c r="M49" i="1"/>
  <c r="M36" i="1"/>
  <c r="M16" i="1"/>
  <c r="M79" i="1"/>
  <c r="M52" i="1"/>
  <c r="M65" i="1"/>
  <c r="M68" i="1"/>
  <c r="M17" i="1"/>
  <c r="M50" i="1"/>
  <c r="M45" i="1"/>
  <c r="M24" i="1"/>
  <c r="M38" i="1"/>
  <c r="M42" i="1"/>
  <c r="M55" i="1"/>
  <c r="M32" i="1"/>
  <c r="M56" i="1"/>
  <c r="M59" i="1"/>
  <c r="M40" i="1"/>
  <c r="M22" i="1"/>
  <c r="M34" i="1"/>
  <c r="M76" i="1"/>
  <c r="M64" i="1"/>
  <c r="M27" i="1"/>
  <c r="M73" i="1"/>
  <c r="M39" i="1"/>
  <c r="M63" i="1"/>
  <c r="M44" i="1"/>
  <c r="M29" i="1"/>
  <c r="M78" i="1"/>
  <c r="M19" i="1"/>
  <c r="M77" i="1"/>
  <c r="M71" i="1"/>
  <c r="M46" i="1"/>
  <c r="M30" i="1"/>
  <c r="M31" i="1"/>
  <c r="M74" i="1"/>
  <c r="M60" i="1"/>
  <c r="M70" i="1"/>
  <c r="M87" i="1"/>
  <c r="M90" i="1"/>
  <c r="M89" i="1"/>
  <c r="M84" i="1"/>
  <c r="M82" i="1"/>
  <c r="M88" i="1"/>
  <c r="M85" i="1"/>
  <c r="M86" i="1"/>
  <c r="M83" i="1"/>
  <c r="M81" i="1"/>
  <c r="M91" i="1"/>
  <c r="M93" i="1"/>
  <c r="M94" i="1"/>
  <c r="M92" i="1"/>
  <c r="M98" i="1"/>
  <c r="M97" i="1"/>
  <c r="M95" i="1"/>
  <c r="M96" i="1"/>
  <c r="M117" i="1"/>
  <c r="M106" i="1"/>
  <c r="M103" i="1"/>
  <c r="M119" i="1"/>
  <c r="M101" i="1"/>
  <c r="M113" i="1"/>
  <c r="M109" i="1"/>
  <c r="M104" i="1"/>
  <c r="M114" i="1"/>
  <c r="M102" i="1"/>
  <c r="M118" i="1"/>
  <c r="M100" i="1"/>
  <c r="M107" i="1"/>
  <c r="M111" i="1"/>
  <c r="M108" i="1"/>
  <c r="M116" i="1"/>
  <c r="M115" i="1"/>
  <c r="M110" i="1"/>
  <c r="M112" i="1"/>
  <c r="M120" i="1"/>
  <c r="M99" i="1"/>
  <c r="M105" i="1"/>
  <c r="B62" i="4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E3" i="3"/>
  <c r="F3" i="3" s="1"/>
  <c r="G124" i="3"/>
  <c r="I124" i="3" s="1"/>
  <c r="J124" i="3" s="1"/>
  <c r="K124" i="3" s="1"/>
  <c r="M124" i="3" s="1"/>
  <c r="F124" i="3"/>
  <c r="I123" i="3"/>
  <c r="J123" i="3" s="1"/>
  <c r="K123" i="3" s="1"/>
  <c r="M123" i="3" s="1"/>
  <c r="F123" i="3"/>
  <c r="G125" i="3"/>
  <c r="G126" i="3"/>
  <c r="G127" i="3"/>
  <c r="G128" i="3"/>
  <c r="G120" i="3"/>
  <c r="F10" i="3"/>
  <c r="F18" i="3"/>
  <c r="F26" i="3"/>
  <c r="F34" i="3"/>
  <c r="F42" i="3"/>
  <c r="F50" i="3"/>
  <c r="F66" i="3"/>
  <c r="F82" i="3"/>
  <c r="F90" i="3"/>
  <c r="F98" i="3"/>
  <c r="F106" i="3"/>
  <c r="F114" i="3"/>
  <c r="F122" i="3"/>
  <c r="F130" i="3"/>
  <c r="F25" i="3"/>
  <c r="F19" i="3"/>
  <c r="F27" i="3"/>
  <c r="F35" i="3"/>
  <c r="F43" i="3"/>
  <c r="F51" i="3"/>
  <c r="F67" i="3"/>
  <c r="F75" i="3"/>
  <c r="F83" i="3"/>
  <c r="F91" i="3"/>
  <c r="F99" i="3"/>
  <c r="F107" i="3"/>
  <c r="F115" i="3"/>
  <c r="F49" i="3"/>
  <c r="F81" i="3"/>
  <c r="F97" i="3"/>
  <c r="F20" i="3"/>
  <c r="F36" i="3"/>
  <c r="F44" i="3"/>
  <c r="F52" i="3"/>
  <c r="F76" i="3"/>
  <c r="F84" i="3"/>
  <c r="F92" i="3"/>
  <c r="F108" i="3"/>
  <c r="F29" i="3"/>
  <c r="F37" i="3"/>
  <c r="F45" i="3"/>
  <c r="F53" i="3"/>
  <c r="F77" i="3"/>
  <c r="F85" i="3"/>
  <c r="F93" i="3"/>
  <c r="F101" i="3"/>
  <c r="F109" i="3"/>
  <c r="F117" i="3"/>
  <c r="F9" i="3"/>
  <c r="F57" i="3"/>
  <c r="F129" i="3"/>
  <c r="F30" i="3"/>
  <c r="F38" i="3"/>
  <c r="F102" i="3"/>
  <c r="F110" i="3"/>
  <c r="F118" i="3"/>
  <c r="F31" i="3"/>
  <c r="F39" i="3"/>
  <c r="F47" i="3"/>
  <c r="F119" i="3"/>
  <c r="F48" i="3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O2" i="2"/>
  <c r="N14" i="1" l="1"/>
  <c r="O14" i="1"/>
  <c r="N15" i="1"/>
  <c r="O15" i="1"/>
  <c r="N77" i="1"/>
  <c r="O77" i="1"/>
  <c r="N52" i="1"/>
  <c r="O52" i="1"/>
  <c r="N57" i="1"/>
  <c r="O57" i="1"/>
  <c r="N42" i="1"/>
  <c r="O42" i="1"/>
  <c r="N20" i="1"/>
  <c r="O20" i="1"/>
  <c r="N51" i="1"/>
  <c r="O51" i="1"/>
  <c r="N74" i="1"/>
  <c r="O74" i="1"/>
  <c r="N29" i="1"/>
  <c r="O29" i="1"/>
  <c r="N34" i="1"/>
  <c r="O34" i="1"/>
  <c r="N38" i="1"/>
  <c r="O38" i="1"/>
  <c r="N79" i="1"/>
  <c r="O79" i="1"/>
  <c r="N69" i="1"/>
  <c r="O69" i="1"/>
  <c r="N75" i="1"/>
  <c r="O75" i="1"/>
  <c r="N67" i="1"/>
  <c r="O67" i="1"/>
  <c r="N60" i="1"/>
  <c r="O60" i="1"/>
  <c r="N44" i="1"/>
  <c r="O44" i="1"/>
  <c r="N22" i="1"/>
  <c r="O22" i="1"/>
  <c r="N16" i="1"/>
  <c r="O16" i="1"/>
  <c r="N26" i="1"/>
  <c r="O26" i="1"/>
  <c r="N63" i="1"/>
  <c r="O63" i="1"/>
  <c r="N80" i="1"/>
  <c r="O80" i="1"/>
  <c r="N78" i="1"/>
  <c r="O78" i="1"/>
  <c r="N24" i="1"/>
  <c r="O24" i="1"/>
  <c r="N25" i="1"/>
  <c r="O25" i="1"/>
  <c r="N37" i="1"/>
  <c r="O37" i="1"/>
  <c r="N30" i="1"/>
  <c r="O30" i="1"/>
  <c r="N45" i="1"/>
  <c r="O45" i="1"/>
  <c r="N41" i="1"/>
  <c r="O41" i="1"/>
  <c r="N46" i="1"/>
  <c r="O46" i="1"/>
  <c r="N39" i="1"/>
  <c r="O39" i="1"/>
  <c r="N59" i="1"/>
  <c r="O59" i="1"/>
  <c r="N50" i="1"/>
  <c r="O50" i="1"/>
  <c r="N49" i="1"/>
  <c r="O49" i="1"/>
  <c r="N61" i="1"/>
  <c r="O61" i="1"/>
  <c r="N43" i="1"/>
  <c r="O43" i="1"/>
  <c r="N62" i="1"/>
  <c r="O62" i="1"/>
  <c r="N68" i="1"/>
  <c r="O68" i="1"/>
  <c r="N76" i="1"/>
  <c r="O76" i="1"/>
  <c r="N31" i="1"/>
  <c r="O31" i="1"/>
  <c r="N40" i="1"/>
  <c r="O40" i="1"/>
  <c r="N36" i="1"/>
  <c r="O36" i="1"/>
  <c r="N47" i="1"/>
  <c r="O47" i="1"/>
  <c r="N71" i="1"/>
  <c r="O71" i="1"/>
  <c r="N73" i="1"/>
  <c r="O73" i="1"/>
  <c r="N56" i="1"/>
  <c r="O56" i="1"/>
  <c r="N17" i="1"/>
  <c r="O17" i="1"/>
  <c r="N58" i="1"/>
  <c r="O58" i="1"/>
  <c r="N35" i="1"/>
  <c r="O35" i="1"/>
  <c r="N21" i="1"/>
  <c r="O21" i="1"/>
  <c r="N28" i="1"/>
  <c r="O28" i="1"/>
  <c r="N32" i="1"/>
  <c r="O32" i="1"/>
  <c r="N23" i="1"/>
  <c r="O23" i="1"/>
  <c r="N18" i="1"/>
  <c r="O18" i="1"/>
  <c r="N27" i="1"/>
  <c r="O27" i="1"/>
  <c r="N48" i="1"/>
  <c r="O48" i="1"/>
  <c r="N33" i="1"/>
  <c r="O33" i="1"/>
  <c r="N70" i="1"/>
  <c r="O70" i="1"/>
  <c r="N19" i="1"/>
  <c r="O19" i="1"/>
  <c r="N64" i="1"/>
  <c r="O64" i="1"/>
  <c r="N55" i="1"/>
  <c r="O55" i="1"/>
  <c r="N65" i="1"/>
  <c r="O65" i="1"/>
  <c r="N54" i="1"/>
  <c r="O54" i="1"/>
  <c r="N53" i="1"/>
  <c r="O53" i="1"/>
  <c r="N66" i="1"/>
  <c r="O66" i="1"/>
  <c r="N72" i="1"/>
  <c r="O72" i="1"/>
  <c r="N86" i="1"/>
  <c r="O86" i="1"/>
  <c r="N85" i="1"/>
  <c r="O85" i="1"/>
  <c r="N88" i="1"/>
  <c r="O88" i="1"/>
  <c r="N82" i="1"/>
  <c r="O82" i="1"/>
  <c r="N84" i="1"/>
  <c r="O84" i="1"/>
  <c r="N89" i="1"/>
  <c r="O89" i="1"/>
  <c r="N81" i="1"/>
  <c r="O81" i="1"/>
  <c r="N90" i="1"/>
  <c r="O90" i="1"/>
  <c r="N83" i="1"/>
  <c r="O83" i="1"/>
  <c r="N87" i="1"/>
  <c r="O87" i="1"/>
  <c r="N92" i="1"/>
  <c r="O92" i="1"/>
  <c r="N94" i="1"/>
  <c r="O94" i="1"/>
  <c r="N93" i="1"/>
  <c r="O93" i="1"/>
  <c r="N91" i="1"/>
  <c r="O91" i="1"/>
  <c r="N96" i="1"/>
  <c r="O96" i="1"/>
  <c r="N95" i="1"/>
  <c r="O95" i="1"/>
  <c r="N97" i="1"/>
  <c r="O97" i="1"/>
  <c r="N98" i="1"/>
  <c r="O98" i="1"/>
  <c r="N105" i="1"/>
  <c r="O105" i="1"/>
  <c r="N112" i="1"/>
  <c r="O112" i="1"/>
  <c r="N102" i="1"/>
  <c r="O102" i="1"/>
  <c r="O113" i="1"/>
  <c r="N113" i="1"/>
  <c r="N119" i="1"/>
  <c r="O119" i="1"/>
  <c r="N116" i="1"/>
  <c r="O116" i="1"/>
  <c r="O110" i="1"/>
  <c r="N110" i="1"/>
  <c r="O107" i="1"/>
  <c r="N107" i="1"/>
  <c r="N114" i="1"/>
  <c r="O114" i="1"/>
  <c r="O99" i="1"/>
  <c r="N99" i="1"/>
  <c r="O115" i="1"/>
  <c r="N115" i="1"/>
  <c r="O104" i="1"/>
  <c r="N104" i="1"/>
  <c r="N120" i="1"/>
  <c r="O120" i="1"/>
  <c r="O108" i="1"/>
  <c r="N108" i="1"/>
  <c r="O109" i="1"/>
  <c r="N109" i="1"/>
  <c r="N103" i="1"/>
  <c r="O103" i="1"/>
  <c r="N106" i="1"/>
  <c r="O106" i="1"/>
  <c r="O100" i="1"/>
  <c r="N100" i="1"/>
  <c r="O117" i="1"/>
  <c r="N117" i="1"/>
  <c r="O111" i="1"/>
  <c r="N111" i="1"/>
  <c r="O118" i="1"/>
  <c r="N118" i="1"/>
  <c r="O101" i="1"/>
  <c r="N101" i="1"/>
  <c r="B93" i="4"/>
  <c r="I127" i="3"/>
  <c r="J127" i="3" s="1"/>
  <c r="K127" i="3" s="1"/>
  <c r="M127" i="3" s="1"/>
  <c r="I120" i="3"/>
  <c r="J120" i="3" s="1"/>
  <c r="K120" i="3" s="1"/>
  <c r="M120" i="3" s="1"/>
  <c r="I125" i="3"/>
  <c r="J125" i="3" s="1"/>
  <c r="K125" i="3" s="1"/>
  <c r="M125" i="3" s="1"/>
  <c r="I128" i="3"/>
  <c r="J128" i="3" s="1"/>
  <c r="K128" i="3" s="1"/>
  <c r="M128" i="3" s="1"/>
  <c r="I126" i="3"/>
  <c r="J126" i="3" s="1"/>
  <c r="K126" i="3" s="1"/>
  <c r="M126" i="3" s="1"/>
  <c r="A36" i="2"/>
  <c r="P15" i="1" l="1"/>
  <c r="Q15" i="1"/>
  <c r="R15" i="1" s="1"/>
  <c r="S15" i="1" s="1"/>
  <c r="P14" i="1"/>
  <c r="Q14" i="1"/>
  <c r="R14" i="1" s="1"/>
  <c r="S14" i="1" s="1"/>
  <c r="P70" i="1"/>
  <c r="Q70" i="1"/>
  <c r="R70" i="1" s="1"/>
  <c r="S70" i="1" s="1"/>
  <c r="Q36" i="1"/>
  <c r="R36" i="1" s="1"/>
  <c r="S36" i="1" s="1"/>
  <c r="P36" i="1"/>
  <c r="P66" i="1"/>
  <c r="Q66" i="1"/>
  <c r="R66" i="1" s="1"/>
  <c r="S66" i="1" s="1"/>
  <c r="Q55" i="1"/>
  <c r="R55" i="1" s="1"/>
  <c r="S55" i="1" s="1"/>
  <c r="P55" i="1"/>
  <c r="Q33" i="1"/>
  <c r="R33" i="1" s="1"/>
  <c r="S33" i="1" s="1"/>
  <c r="P33" i="1"/>
  <c r="P23" i="1"/>
  <c r="Q23" i="1"/>
  <c r="R23" i="1" s="1"/>
  <c r="S23" i="1" s="1"/>
  <c r="Q35" i="1"/>
  <c r="R35" i="1" s="1"/>
  <c r="S35" i="1" s="1"/>
  <c r="P35" i="1"/>
  <c r="P73" i="1"/>
  <c r="Q73" i="1"/>
  <c r="R73" i="1" s="1"/>
  <c r="S73" i="1" s="1"/>
  <c r="Q40" i="1"/>
  <c r="R40" i="1" s="1"/>
  <c r="S40" i="1" s="1"/>
  <c r="P40" i="1"/>
  <c r="P62" i="1"/>
  <c r="Q62" i="1"/>
  <c r="R62" i="1" s="1"/>
  <c r="S62" i="1" s="1"/>
  <c r="Q50" i="1"/>
  <c r="R50" i="1" s="1"/>
  <c r="S50" i="1" s="1"/>
  <c r="P50" i="1"/>
  <c r="Q41" i="1"/>
  <c r="R41" i="1" s="1"/>
  <c r="S41" i="1" s="1"/>
  <c r="P41" i="1"/>
  <c r="Q25" i="1"/>
  <c r="R25" i="1" s="1"/>
  <c r="S25" i="1" s="1"/>
  <c r="P25" i="1"/>
  <c r="Q63" i="1"/>
  <c r="R63" i="1" s="1"/>
  <c r="S63" i="1" s="1"/>
  <c r="P63" i="1"/>
  <c r="Q44" i="1"/>
  <c r="R44" i="1" s="1"/>
  <c r="S44" i="1" s="1"/>
  <c r="P44" i="1"/>
  <c r="Q69" i="1"/>
  <c r="R69" i="1" s="1"/>
  <c r="S69" i="1" s="1"/>
  <c r="P69" i="1"/>
  <c r="Q29" i="1"/>
  <c r="R29" i="1" s="1"/>
  <c r="S29" i="1" s="1"/>
  <c r="P29" i="1"/>
  <c r="Q42" i="1"/>
  <c r="R42" i="1" s="1"/>
  <c r="S42" i="1" s="1"/>
  <c r="P42" i="1"/>
  <c r="P21" i="1"/>
  <c r="Q21" i="1"/>
  <c r="R21" i="1" s="1"/>
  <c r="S21" i="1" s="1"/>
  <c r="Q53" i="1"/>
  <c r="R53" i="1" s="1"/>
  <c r="S53" i="1" s="1"/>
  <c r="P53" i="1"/>
  <c r="P64" i="1"/>
  <c r="Q64" i="1"/>
  <c r="R64" i="1" s="1"/>
  <c r="S64" i="1" s="1"/>
  <c r="Q48" i="1"/>
  <c r="R48" i="1" s="1"/>
  <c r="S48" i="1" s="1"/>
  <c r="P48" i="1"/>
  <c r="Q32" i="1"/>
  <c r="R32" i="1" s="1"/>
  <c r="S32" i="1" s="1"/>
  <c r="P32" i="1"/>
  <c r="Q58" i="1"/>
  <c r="R58" i="1" s="1"/>
  <c r="S58" i="1" s="1"/>
  <c r="P58" i="1"/>
  <c r="Q71" i="1"/>
  <c r="R71" i="1" s="1"/>
  <c r="S71" i="1" s="1"/>
  <c r="P71" i="1"/>
  <c r="Q31" i="1"/>
  <c r="R31" i="1" s="1"/>
  <c r="S31" i="1" s="1"/>
  <c r="P31" i="1"/>
  <c r="Q43" i="1"/>
  <c r="R43" i="1" s="1"/>
  <c r="S43" i="1" s="1"/>
  <c r="P43" i="1"/>
  <c r="Q59" i="1"/>
  <c r="R59" i="1" s="1"/>
  <c r="S59" i="1" s="1"/>
  <c r="P59" i="1"/>
  <c r="Q45" i="1"/>
  <c r="R45" i="1" s="1"/>
  <c r="S45" i="1" s="1"/>
  <c r="P45" i="1"/>
  <c r="P24" i="1"/>
  <c r="Q24" i="1"/>
  <c r="R24" i="1" s="1"/>
  <c r="S24" i="1" s="1"/>
  <c r="Q26" i="1"/>
  <c r="R26" i="1" s="1"/>
  <c r="S26" i="1" s="1"/>
  <c r="P26" i="1"/>
  <c r="P60" i="1"/>
  <c r="Q60" i="1"/>
  <c r="R60" i="1" s="1"/>
  <c r="S60" i="1" s="1"/>
  <c r="Q79" i="1"/>
  <c r="R79" i="1" s="1"/>
  <c r="S79" i="1" s="1"/>
  <c r="P79" i="1"/>
  <c r="Q74" i="1"/>
  <c r="R74" i="1" s="1"/>
  <c r="S74" i="1" s="1"/>
  <c r="P74" i="1"/>
  <c r="Q57" i="1"/>
  <c r="R57" i="1" s="1"/>
  <c r="S57" i="1" s="1"/>
  <c r="P57" i="1"/>
  <c r="P54" i="1"/>
  <c r="Q54" i="1"/>
  <c r="R54" i="1" s="1"/>
  <c r="S54" i="1" s="1"/>
  <c r="Q19" i="1"/>
  <c r="R19" i="1" s="1"/>
  <c r="S19" i="1" s="1"/>
  <c r="P19" i="1"/>
  <c r="Q27" i="1"/>
  <c r="R27" i="1" s="1"/>
  <c r="S27" i="1" s="1"/>
  <c r="P27" i="1"/>
  <c r="Q28" i="1"/>
  <c r="R28" i="1" s="1"/>
  <c r="S28" i="1" s="1"/>
  <c r="P28" i="1"/>
  <c r="P17" i="1"/>
  <c r="Q17" i="1"/>
  <c r="R17" i="1" s="1"/>
  <c r="S17" i="1" s="1"/>
  <c r="Q47" i="1"/>
  <c r="R47" i="1" s="1"/>
  <c r="S47" i="1" s="1"/>
  <c r="P47" i="1"/>
  <c r="P76" i="1"/>
  <c r="Q76" i="1"/>
  <c r="R76" i="1" s="1"/>
  <c r="S76" i="1" s="1"/>
  <c r="Q61" i="1"/>
  <c r="R61" i="1" s="1"/>
  <c r="S61" i="1" s="1"/>
  <c r="P61" i="1"/>
  <c r="P39" i="1"/>
  <c r="Q39" i="1"/>
  <c r="R39" i="1" s="1"/>
  <c r="S39" i="1" s="1"/>
  <c r="Q30" i="1"/>
  <c r="R30" i="1" s="1"/>
  <c r="S30" i="1" s="1"/>
  <c r="P30" i="1"/>
  <c r="P78" i="1"/>
  <c r="Q78" i="1"/>
  <c r="R78" i="1" s="1"/>
  <c r="S78" i="1" s="1"/>
  <c r="Q16" i="1"/>
  <c r="R16" i="1" s="1"/>
  <c r="S16" i="1" s="1"/>
  <c r="P16" i="1"/>
  <c r="P67" i="1"/>
  <c r="Q67" i="1"/>
  <c r="R67" i="1" s="1"/>
  <c r="S67" i="1" s="1"/>
  <c r="Q38" i="1"/>
  <c r="R38" i="1" s="1"/>
  <c r="S38" i="1" s="1"/>
  <c r="P38" i="1"/>
  <c r="Q51" i="1"/>
  <c r="R51" i="1" s="1"/>
  <c r="S51" i="1" s="1"/>
  <c r="P51" i="1"/>
  <c r="Q52" i="1"/>
  <c r="R52" i="1" s="1"/>
  <c r="S52" i="1" s="1"/>
  <c r="P52" i="1"/>
  <c r="P65" i="1"/>
  <c r="Q65" i="1"/>
  <c r="R65" i="1" s="1"/>
  <c r="S65" i="1" s="1"/>
  <c r="Q68" i="1"/>
  <c r="R68" i="1" s="1"/>
  <c r="S68" i="1" s="1"/>
  <c r="P68" i="1"/>
  <c r="P49" i="1"/>
  <c r="Q49" i="1"/>
  <c r="R49" i="1" s="1"/>
  <c r="S49" i="1" s="1"/>
  <c r="Q46" i="1"/>
  <c r="R46" i="1" s="1"/>
  <c r="S46" i="1" s="1"/>
  <c r="P46" i="1"/>
  <c r="Q37" i="1"/>
  <c r="R37" i="1" s="1"/>
  <c r="S37" i="1" s="1"/>
  <c r="P37" i="1"/>
  <c r="P80" i="1"/>
  <c r="Q80" i="1"/>
  <c r="R80" i="1" s="1"/>
  <c r="S80" i="1" s="1"/>
  <c r="P22" i="1"/>
  <c r="Q22" i="1"/>
  <c r="R22" i="1" s="1"/>
  <c r="S22" i="1" s="1"/>
  <c r="Q75" i="1"/>
  <c r="R75" i="1" s="1"/>
  <c r="S75" i="1" s="1"/>
  <c r="P75" i="1"/>
  <c r="Q34" i="1"/>
  <c r="R34" i="1" s="1"/>
  <c r="S34" i="1" s="1"/>
  <c r="P34" i="1"/>
  <c r="Q20" i="1"/>
  <c r="R20" i="1" s="1"/>
  <c r="S20" i="1" s="1"/>
  <c r="P20" i="1"/>
  <c r="Q77" i="1"/>
  <c r="R77" i="1" s="1"/>
  <c r="S77" i="1" s="1"/>
  <c r="P77" i="1"/>
  <c r="P72" i="1"/>
  <c r="Q72" i="1"/>
  <c r="R72" i="1" s="1"/>
  <c r="S72" i="1" s="1"/>
  <c r="P18" i="1"/>
  <c r="Q18" i="1"/>
  <c r="R18" i="1" s="1"/>
  <c r="S18" i="1" s="1"/>
  <c r="Q56" i="1"/>
  <c r="R56" i="1" s="1"/>
  <c r="S56" i="1" s="1"/>
  <c r="P56" i="1"/>
  <c r="Q90" i="1"/>
  <c r="R90" i="1" s="1"/>
  <c r="S90" i="1" s="1"/>
  <c r="P90" i="1"/>
  <c r="Q86" i="1"/>
  <c r="R86" i="1" s="1"/>
  <c r="S86" i="1" s="1"/>
  <c r="P86" i="1"/>
  <c r="Q82" i="1"/>
  <c r="R82" i="1" s="1"/>
  <c r="S82" i="1" s="1"/>
  <c r="P82" i="1"/>
  <c r="Q81" i="1"/>
  <c r="R81" i="1" s="1"/>
  <c r="S81" i="1" s="1"/>
  <c r="P81" i="1"/>
  <c r="P88" i="1"/>
  <c r="Q88" i="1"/>
  <c r="R88" i="1" s="1"/>
  <c r="S88" i="1" s="1"/>
  <c r="P83" i="1"/>
  <c r="Q83" i="1"/>
  <c r="R83" i="1" s="1"/>
  <c r="S83" i="1" s="1"/>
  <c r="P87" i="1"/>
  <c r="Q87" i="1"/>
  <c r="R87" i="1" s="1"/>
  <c r="S87" i="1" s="1"/>
  <c r="P89" i="1"/>
  <c r="Q89" i="1"/>
  <c r="R89" i="1" s="1"/>
  <c r="S89" i="1" s="1"/>
  <c r="P85" i="1"/>
  <c r="Q85" i="1"/>
  <c r="R85" i="1" s="1"/>
  <c r="S85" i="1" s="1"/>
  <c r="P84" i="1"/>
  <c r="Q84" i="1"/>
  <c r="R84" i="1" s="1"/>
  <c r="S84" i="1" s="1"/>
  <c r="P91" i="1"/>
  <c r="Q91" i="1"/>
  <c r="R91" i="1" s="1"/>
  <c r="S91" i="1" s="1"/>
  <c r="P93" i="1"/>
  <c r="Q93" i="1"/>
  <c r="R93" i="1" s="1"/>
  <c r="S93" i="1" s="1"/>
  <c r="Q94" i="1"/>
  <c r="R94" i="1" s="1"/>
  <c r="S94" i="1" s="1"/>
  <c r="P94" i="1"/>
  <c r="Q92" i="1"/>
  <c r="R92" i="1" s="1"/>
  <c r="S92" i="1" s="1"/>
  <c r="P92" i="1"/>
  <c r="Q98" i="1"/>
  <c r="R98" i="1" s="1"/>
  <c r="S98" i="1" s="1"/>
  <c r="P98" i="1"/>
  <c r="Q97" i="1"/>
  <c r="R97" i="1" s="1"/>
  <c r="S97" i="1" s="1"/>
  <c r="P97" i="1"/>
  <c r="Q95" i="1"/>
  <c r="R95" i="1" s="1"/>
  <c r="S95" i="1" s="1"/>
  <c r="P95" i="1"/>
  <c r="P96" i="1"/>
  <c r="Q96" i="1"/>
  <c r="R96" i="1" s="1"/>
  <c r="S96" i="1" s="1"/>
  <c r="P115" i="1"/>
  <c r="Q115" i="1"/>
  <c r="R115" i="1" s="1"/>
  <c r="S115" i="1" s="1"/>
  <c r="P110" i="1"/>
  <c r="Q110" i="1"/>
  <c r="R110" i="1" s="1"/>
  <c r="S110" i="1" s="1"/>
  <c r="P120" i="1"/>
  <c r="Q120" i="1"/>
  <c r="R120" i="1" s="1"/>
  <c r="S120" i="1" s="1"/>
  <c r="P114" i="1"/>
  <c r="Q114" i="1"/>
  <c r="R114" i="1" s="1"/>
  <c r="S114" i="1" s="1"/>
  <c r="P119" i="1"/>
  <c r="Q119" i="1"/>
  <c r="R119" i="1" s="1"/>
  <c r="S119" i="1" s="1"/>
  <c r="Q118" i="1"/>
  <c r="R118" i="1" s="1"/>
  <c r="S118" i="1" s="1"/>
  <c r="P118" i="1"/>
  <c r="P104" i="1"/>
  <c r="Q104" i="1"/>
  <c r="R104" i="1" s="1"/>
  <c r="S104" i="1" s="1"/>
  <c r="P99" i="1"/>
  <c r="Q99" i="1"/>
  <c r="R99" i="1" s="1"/>
  <c r="S99" i="1" s="1"/>
  <c r="P117" i="1"/>
  <c r="Q117" i="1"/>
  <c r="R117" i="1" s="1"/>
  <c r="S117" i="1" s="1"/>
  <c r="Q116" i="1"/>
  <c r="R116" i="1" s="1"/>
  <c r="S116" i="1" s="1"/>
  <c r="P116" i="1"/>
  <c r="Q112" i="1"/>
  <c r="R112" i="1" s="1"/>
  <c r="S112" i="1" s="1"/>
  <c r="P112" i="1"/>
  <c r="Q109" i="1"/>
  <c r="R109" i="1" s="1"/>
  <c r="S109" i="1" s="1"/>
  <c r="P109" i="1"/>
  <c r="Q107" i="1"/>
  <c r="R107" i="1" s="1"/>
  <c r="S107" i="1" s="1"/>
  <c r="P107" i="1"/>
  <c r="Q113" i="1"/>
  <c r="R113" i="1" s="1"/>
  <c r="S113" i="1" s="1"/>
  <c r="P113" i="1"/>
  <c r="P106" i="1"/>
  <c r="Q106" i="1"/>
  <c r="R106" i="1" s="1"/>
  <c r="S106" i="1" s="1"/>
  <c r="P102" i="1"/>
  <c r="Q102" i="1"/>
  <c r="R102" i="1" s="1"/>
  <c r="S102" i="1" s="1"/>
  <c r="Q105" i="1"/>
  <c r="R105" i="1" s="1"/>
  <c r="S105" i="1" s="1"/>
  <c r="P105" i="1"/>
  <c r="Q108" i="1"/>
  <c r="R108" i="1" s="1"/>
  <c r="S108" i="1" s="1"/>
  <c r="P108" i="1"/>
  <c r="Q101" i="1"/>
  <c r="R101" i="1" s="1"/>
  <c r="S101" i="1" s="1"/>
  <c r="P101" i="1"/>
  <c r="Q100" i="1"/>
  <c r="R100" i="1" s="1"/>
  <c r="S100" i="1" s="1"/>
  <c r="P100" i="1"/>
  <c r="Q111" i="1"/>
  <c r="R111" i="1" s="1"/>
  <c r="S111" i="1" s="1"/>
  <c r="P111" i="1"/>
  <c r="P103" i="1"/>
  <c r="Q103" i="1"/>
  <c r="R103" i="1" s="1"/>
  <c r="S103" i="1" s="1"/>
  <c r="B94" i="4"/>
  <c r="A37" i="2"/>
  <c r="B95" i="4" l="1"/>
  <c r="A38" i="2"/>
  <c r="A39" i="2" s="1"/>
  <c r="A40" i="2" s="1"/>
  <c r="A41" i="2" s="1"/>
  <c r="A42" i="2" s="1"/>
  <c r="A43" i="2" s="1"/>
  <c r="M7" i="2"/>
  <c r="M8" i="2" s="1"/>
  <c r="M9" i="2" s="1"/>
  <c r="M10" i="2" s="1"/>
  <c r="M11" i="2" s="1"/>
  <c r="J20" i="2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BJ4" i="1"/>
  <c r="BK4" i="1" s="1"/>
  <c r="BH4" i="1"/>
  <c r="BI4" i="1" s="1"/>
  <c r="BF4" i="1"/>
  <c r="BG4" i="1" s="1"/>
  <c r="BJ3" i="1"/>
  <c r="BK3" i="1" s="1"/>
  <c r="BH3" i="1"/>
  <c r="BI3" i="1" s="1"/>
  <c r="BF3" i="1"/>
  <c r="BG3" i="1" s="1"/>
  <c r="BJ2" i="1"/>
  <c r="BK2" i="1" s="1"/>
  <c r="BH2" i="1"/>
  <c r="BI2" i="1" s="1"/>
  <c r="BF2" i="1"/>
  <c r="BG2" i="1" s="1"/>
  <c r="B96" i="4" l="1"/>
  <c r="W9" i="4"/>
  <c r="W7" i="4"/>
  <c r="W8" i="4"/>
  <c r="V8" i="4"/>
  <c r="W5" i="4"/>
  <c r="V5" i="4"/>
  <c r="W6" i="4"/>
  <c r="V7" i="4"/>
  <c r="W4" i="4"/>
  <c r="V6" i="4"/>
  <c r="V4" i="4"/>
  <c r="V9" i="4"/>
  <c r="J35" i="2"/>
  <c r="J36" i="2" s="1"/>
  <c r="J37" i="2" s="1"/>
  <c r="J38" i="2" s="1"/>
  <c r="J39" i="2" s="1"/>
  <c r="J40" i="2" s="1"/>
  <c r="J41" i="2" s="1"/>
  <c r="J42" i="2" s="1"/>
  <c r="J43" i="2" s="1"/>
  <c r="BA3" i="1"/>
  <c r="AP3" i="1" s="1"/>
  <c r="AD3" i="1" s="1"/>
  <c r="BB2" i="1"/>
  <c r="B97" i="4" l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W10" i="4"/>
  <c r="V10" i="4"/>
  <c r="AE3" i="1"/>
  <c r="AG3" i="1" s="1"/>
  <c r="AA3" i="1"/>
  <c r="AS3" i="1"/>
  <c r="AQ2" i="1"/>
  <c r="AH2" i="1" s="1"/>
  <c r="AB2" i="1" s="1"/>
  <c r="BA2" i="1"/>
  <c r="BC2" i="1"/>
  <c r="BA4" i="1"/>
  <c r="AP4" i="1" s="1"/>
  <c r="AD4" i="1" s="1"/>
  <c r="BB4" i="1"/>
  <c r="BB3" i="1"/>
  <c r="AQ21" i="1" s="1"/>
  <c r="BC4" i="1"/>
  <c r="BC3" i="1"/>
  <c r="AR37" i="1" l="1"/>
  <c r="AR41" i="1"/>
  <c r="AR57" i="1"/>
  <c r="AR53" i="1"/>
  <c r="AR33" i="1"/>
  <c r="AR59" i="1"/>
  <c r="AR45" i="1"/>
  <c r="AR63" i="1"/>
  <c r="AR70" i="1"/>
  <c r="AR49" i="1"/>
  <c r="AR67" i="1"/>
  <c r="AR50" i="1"/>
  <c r="AR23" i="1"/>
  <c r="AR24" i="1"/>
  <c r="AQ59" i="1"/>
  <c r="AQ70" i="1"/>
  <c r="AP69" i="1"/>
  <c r="AP70" i="1"/>
  <c r="AP54" i="1"/>
  <c r="AP29" i="1"/>
  <c r="AP61" i="1"/>
  <c r="AP67" i="1"/>
  <c r="AP49" i="1"/>
  <c r="AP45" i="1"/>
  <c r="AP57" i="1"/>
  <c r="AP41" i="1"/>
  <c r="AP52" i="1"/>
  <c r="AP44" i="1"/>
  <c r="AP47" i="1"/>
  <c r="AP28" i="1"/>
  <c r="AP60" i="1"/>
  <c r="AP51" i="1"/>
  <c r="AP58" i="1"/>
  <c r="AD58" i="1" s="1"/>
  <c r="AP65" i="1"/>
  <c r="AP34" i="1"/>
  <c r="AP30" i="1"/>
  <c r="AP40" i="1"/>
  <c r="AP32" i="1"/>
  <c r="AP36" i="1"/>
  <c r="AP37" i="1"/>
  <c r="AP21" i="1"/>
  <c r="AP26" i="1"/>
  <c r="AP33" i="1"/>
  <c r="AP39" i="1"/>
  <c r="AR35" i="1"/>
  <c r="AR51" i="1"/>
  <c r="AR64" i="1"/>
  <c r="AR66" i="1"/>
  <c r="AR60" i="1"/>
  <c r="AR52" i="1"/>
  <c r="AR28" i="1"/>
  <c r="AR47" i="1"/>
  <c r="AR25" i="1"/>
  <c r="AR43" i="1"/>
  <c r="AQ72" i="1"/>
  <c r="AQ74" i="1"/>
  <c r="AQ41" i="1"/>
  <c r="AQ77" i="1"/>
  <c r="AQ71" i="1"/>
  <c r="AQ36" i="1"/>
  <c r="AQ56" i="1"/>
  <c r="AQ67" i="1"/>
  <c r="AQ63" i="1"/>
  <c r="AQ18" i="1"/>
  <c r="AP72" i="1"/>
  <c r="AP96" i="1"/>
  <c r="AP91" i="1"/>
  <c r="AP83" i="1"/>
  <c r="AP77" i="1"/>
  <c r="AP81" i="1"/>
  <c r="AP66" i="1"/>
  <c r="AP48" i="1"/>
  <c r="AP56" i="1"/>
  <c r="AP53" i="1"/>
  <c r="AP43" i="1"/>
  <c r="AP63" i="1"/>
  <c r="AP31" i="1"/>
  <c r="AP46" i="1"/>
  <c r="AP59" i="1"/>
  <c r="AP71" i="1"/>
  <c r="AP50" i="1"/>
  <c r="AP55" i="1"/>
  <c r="AP27" i="1"/>
  <c r="AR27" i="1"/>
  <c r="AR65" i="1"/>
  <c r="AR26" i="1"/>
  <c r="AR32" i="1"/>
  <c r="AQ79" i="1"/>
  <c r="AQ81" i="1"/>
  <c r="AH21" i="1"/>
  <c r="AT21" i="1"/>
  <c r="AP80" i="1"/>
  <c r="AP88" i="1"/>
  <c r="AP89" i="1"/>
  <c r="AP85" i="1"/>
  <c r="AP68" i="1"/>
  <c r="AQ33" i="1"/>
  <c r="AR69" i="1"/>
  <c r="AR72" i="1"/>
  <c r="AP73" i="1"/>
  <c r="AQ42" i="1"/>
  <c r="AT42" i="1" s="1"/>
  <c r="AP74" i="1"/>
  <c r="AS74" i="1" s="1"/>
  <c r="AR15" i="1"/>
  <c r="AQ27" i="1"/>
  <c r="AH27" i="1" s="1"/>
  <c r="AP62" i="1"/>
  <c r="AP64" i="1"/>
  <c r="AQ43" i="1"/>
  <c r="AR14" i="1"/>
  <c r="AR18" i="1"/>
  <c r="AQ25" i="1"/>
  <c r="AH25" i="1" s="1"/>
  <c r="AQ39" i="1"/>
  <c r="AQ47" i="1"/>
  <c r="AQ28" i="1"/>
  <c r="AQ16" i="1"/>
  <c r="AH16" i="1" s="1"/>
  <c r="AQ23" i="1"/>
  <c r="AQ40" i="1"/>
  <c r="AQ26" i="1"/>
  <c r="AQ24" i="1"/>
  <c r="AQ52" i="1"/>
  <c r="AQ17" i="1"/>
  <c r="AQ20" i="1"/>
  <c r="AH20" i="1" s="1"/>
  <c r="AP2" i="1"/>
  <c r="AD2" i="1" s="1"/>
  <c r="AA2" i="1" s="1"/>
  <c r="AP76" i="1"/>
  <c r="AP79" i="1"/>
  <c r="AP75" i="1"/>
  <c r="AQ22" i="1"/>
  <c r="AQ83" i="1"/>
  <c r="AH83" i="1" s="1"/>
  <c r="AR77" i="1"/>
  <c r="AU77" i="1" s="1"/>
  <c r="AQ89" i="1"/>
  <c r="AT89" i="1" s="1"/>
  <c r="AP99" i="1"/>
  <c r="AP98" i="1"/>
  <c r="AQ87" i="1"/>
  <c r="AQ88" i="1"/>
  <c r="AQ82" i="1"/>
  <c r="AR39" i="1"/>
  <c r="AR44" i="1"/>
  <c r="AR42" i="1"/>
  <c r="AR38" i="1"/>
  <c r="AQ92" i="1"/>
  <c r="AR75" i="1"/>
  <c r="AP103" i="1"/>
  <c r="AP107" i="1"/>
  <c r="AQ90" i="1"/>
  <c r="AH90" i="1" s="1"/>
  <c r="AP102" i="1"/>
  <c r="AP106" i="1"/>
  <c r="AR78" i="1"/>
  <c r="AP101" i="1"/>
  <c r="AP100" i="1"/>
  <c r="AP108" i="1"/>
  <c r="AR81" i="1"/>
  <c r="AL81" i="1" s="1"/>
  <c r="AR73" i="1"/>
  <c r="AP104" i="1"/>
  <c r="AR83" i="1"/>
  <c r="AU83" i="1" s="1"/>
  <c r="AR79" i="1"/>
  <c r="AQ91" i="1"/>
  <c r="AR116" i="1"/>
  <c r="AU116" i="1" s="1"/>
  <c r="AR21" i="1"/>
  <c r="AR17" i="1"/>
  <c r="AQ37" i="1"/>
  <c r="AQ48" i="1"/>
  <c r="AQ35" i="1"/>
  <c r="AR19" i="1"/>
  <c r="AR20" i="1"/>
  <c r="AR16" i="1"/>
  <c r="AQ78" i="1"/>
  <c r="AQ69" i="1"/>
  <c r="AQ76" i="1"/>
  <c r="AQ84" i="1"/>
  <c r="AQ64" i="1"/>
  <c r="AQ86" i="1"/>
  <c r="AQ46" i="1"/>
  <c r="AQ54" i="1"/>
  <c r="AQ32" i="1"/>
  <c r="AQ65" i="1"/>
  <c r="AH65" i="1" s="1"/>
  <c r="AQ53" i="1"/>
  <c r="AT53" i="1" s="1"/>
  <c r="AQ80" i="1"/>
  <c r="AQ73" i="1"/>
  <c r="AQ60" i="1"/>
  <c r="AQ75" i="1"/>
  <c r="AQ31" i="1"/>
  <c r="AQ44" i="1"/>
  <c r="AP90" i="1"/>
  <c r="AQ49" i="1"/>
  <c r="AQ58" i="1"/>
  <c r="AQ85" i="1"/>
  <c r="AQ45" i="1"/>
  <c r="AQ50" i="1"/>
  <c r="AQ38" i="1"/>
  <c r="AQ57" i="1"/>
  <c r="AQ34" i="1"/>
  <c r="AQ62" i="1"/>
  <c r="AQ66" i="1"/>
  <c r="AQ51" i="1"/>
  <c r="AQ29" i="1"/>
  <c r="AR111" i="1"/>
  <c r="AU111" i="1" s="1"/>
  <c r="AR112" i="1"/>
  <c r="AR120" i="1"/>
  <c r="AR109" i="1"/>
  <c r="AR113" i="1"/>
  <c r="AR104" i="1"/>
  <c r="AU104" i="1" s="1"/>
  <c r="AR105" i="1"/>
  <c r="AQ120" i="1"/>
  <c r="AT120" i="1" s="1"/>
  <c r="AR103" i="1"/>
  <c r="AR107" i="1"/>
  <c r="AR108" i="1"/>
  <c r="AR99" i="1"/>
  <c r="AL99" i="1" s="1"/>
  <c r="AR101" i="1"/>
  <c r="AR100" i="1"/>
  <c r="AP120" i="1"/>
  <c r="AS120" i="1" s="1"/>
  <c r="AP111" i="1"/>
  <c r="AS111" i="1" s="1"/>
  <c r="AP118" i="1"/>
  <c r="AD118" i="1" s="1"/>
  <c r="AR91" i="1"/>
  <c r="AR88" i="1"/>
  <c r="AR90" i="1"/>
  <c r="AP115" i="1"/>
  <c r="AP116" i="1"/>
  <c r="AQ97" i="1"/>
  <c r="AH97" i="1" s="1"/>
  <c r="AR86" i="1"/>
  <c r="AR89" i="1"/>
  <c r="AR87" i="1"/>
  <c r="AP110" i="1"/>
  <c r="AP112" i="1"/>
  <c r="AP114" i="1"/>
  <c r="AP117" i="1"/>
  <c r="AP119" i="1"/>
  <c r="AD119" i="1" s="1"/>
  <c r="AP113" i="1"/>
  <c r="AP109" i="1"/>
  <c r="AR76" i="1"/>
  <c r="AR85" i="1"/>
  <c r="AR82" i="1"/>
  <c r="AR84" i="1"/>
  <c r="AR80" i="1"/>
  <c r="AR74" i="1"/>
  <c r="AP105" i="1"/>
  <c r="AQ94" i="1"/>
  <c r="AQ93" i="1"/>
  <c r="AR119" i="1"/>
  <c r="AR115" i="1"/>
  <c r="AR118" i="1"/>
  <c r="AR114" i="1"/>
  <c r="AR117" i="1"/>
  <c r="AR110" i="1"/>
  <c r="AR106" i="1"/>
  <c r="AR102" i="1"/>
  <c r="AR96" i="1"/>
  <c r="AU96" i="1" s="1"/>
  <c r="AR95" i="1"/>
  <c r="AR98" i="1"/>
  <c r="AQ112" i="1"/>
  <c r="AH112" i="1" s="1"/>
  <c r="AQ117" i="1"/>
  <c r="AT117" i="1" s="1"/>
  <c r="AQ104" i="1"/>
  <c r="AH104" i="1" s="1"/>
  <c r="AQ115" i="1"/>
  <c r="AR97" i="1"/>
  <c r="AR94" i="1"/>
  <c r="AQ119" i="1"/>
  <c r="AQ114" i="1"/>
  <c r="AQ113" i="1"/>
  <c r="AQ118" i="1"/>
  <c r="AQ116" i="1"/>
  <c r="AQ111" i="1"/>
  <c r="AH111" i="1" s="1"/>
  <c r="AQ99" i="1"/>
  <c r="AT99" i="1" s="1"/>
  <c r="AQ102" i="1"/>
  <c r="AQ95" i="1"/>
  <c r="AQ108" i="1"/>
  <c r="AQ106" i="1"/>
  <c r="AQ103" i="1"/>
  <c r="AQ110" i="1"/>
  <c r="AQ98" i="1"/>
  <c r="AR93" i="1"/>
  <c r="AR92" i="1"/>
  <c r="AL92" i="1" s="1"/>
  <c r="AQ109" i="1"/>
  <c r="AT109" i="1" s="1"/>
  <c r="AQ101" i="1"/>
  <c r="AQ105" i="1"/>
  <c r="AQ107" i="1"/>
  <c r="AQ96" i="1"/>
  <c r="AH96" i="1" s="1"/>
  <c r="AQ100" i="1"/>
  <c r="S107" i="4"/>
  <c r="V107" i="4" s="1"/>
  <c r="S99" i="4"/>
  <c r="V99" i="4" s="1"/>
  <c r="S108" i="4"/>
  <c r="V108" i="4" s="1"/>
  <c r="S100" i="4"/>
  <c r="V100" i="4" s="1"/>
  <c r="S109" i="4"/>
  <c r="V109" i="4" s="1"/>
  <c r="S101" i="4"/>
  <c r="V101" i="4" s="1"/>
  <c r="S110" i="4"/>
  <c r="V110" i="4" s="1"/>
  <c r="S102" i="4"/>
  <c r="V102" i="4" s="1"/>
  <c r="S106" i="4"/>
  <c r="V106" i="4" s="1"/>
  <c r="S98" i="4"/>
  <c r="V98" i="4" s="1"/>
  <c r="S111" i="4"/>
  <c r="V111" i="4" s="1"/>
  <c r="S103" i="4"/>
  <c r="V103" i="4" s="1"/>
  <c r="S112" i="4"/>
  <c r="V112" i="4" s="1"/>
  <c r="S104" i="4"/>
  <c r="V104" i="4" s="1"/>
  <c r="S113" i="4"/>
  <c r="V113" i="4" s="1"/>
  <c r="S105" i="4"/>
  <c r="V105" i="4" s="1"/>
  <c r="B112" i="4"/>
  <c r="S93" i="4"/>
  <c r="V93" i="4" s="1"/>
  <c r="S85" i="4"/>
  <c r="V85" i="4" s="1"/>
  <c r="S94" i="4"/>
  <c r="V94" i="4" s="1"/>
  <c r="S95" i="4"/>
  <c r="V95" i="4" s="1"/>
  <c r="S87" i="4"/>
  <c r="V87" i="4" s="1"/>
  <c r="S96" i="4"/>
  <c r="V96" i="4" s="1"/>
  <c r="S88" i="4"/>
  <c r="V88" i="4" s="1"/>
  <c r="S91" i="4"/>
  <c r="V91" i="4" s="1"/>
  <c r="S97" i="4"/>
  <c r="V97" i="4" s="1"/>
  <c r="S89" i="4"/>
  <c r="V89" i="4" s="1"/>
  <c r="S90" i="4"/>
  <c r="V90" i="4" s="1"/>
  <c r="S92" i="4"/>
  <c r="V92" i="4" s="1"/>
  <c r="S86" i="4"/>
  <c r="V86" i="4" s="1"/>
  <c r="S83" i="4"/>
  <c r="V83" i="4" s="1"/>
  <c r="S79" i="4"/>
  <c r="V79" i="4" s="1"/>
  <c r="S75" i="4"/>
  <c r="V75" i="4" s="1"/>
  <c r="S71" i="4"/>
  <c r="V71" i="4" s="1"/>
  <c r="S67" i="4"/>
  <c r="V67" i="4" s="1"/>
  <c r="S63" i="4"/>
  <c r="V63" i="4" s="1"/>
  <c r="S65" i="4"/>
  <c r="V65" i="4" s="1"/>
  <c r="S70" i="4"/>
  <c r="V70" i="4" s="1"/>
  <c r="S66" i="4"/>
  <c r="V66" i="4" s="1"/>
  <c r="S81" i="4"/>
  <c r="V81" i="4" s="1"/>
  <c r="S77" i="4"/>
  <c r="V77" i="4" s="1"/>
  <c r="S61" i="4"/>
  <c r="V61" i="4" s="1"/>
  <c r="S78" i="4"/>
  <c r="V78" i="4" s="1"/>
  <c r="S84" i="4"/>
  <c r="V84" i="4" s="1"/>
  <c r="S80" i="4"/>
  <c r="V80" i="4" s="1"/>
  <c r="S76" i="4"/>
  <c r="V76" i="4" s="1"/>
  <c r="S72" i="4"/>
  <c r="V72" i="4" s="1"/>
  <c r="S68" i="4"/>
  <c r="V68" i="4" s="1"/>
  <c r="S64" i="4"/>
  <c r="V64" i="4" s="1"/>
  <c r="S60" i="4"/>
  <c r="V60" i="4" s="1"/>
  <c r="S69" i="4"/>
  <c r="V69" i="4" s="1"/>
  <c r="S82" i="4"/>
  <c r="V82" i="4" s="1"/>
  <c r="S62" i="4"/>
  <c r="V62" i="4" s="1"/>
  <c r="S73" i="4"/>
  <c r="V73" i="4" s="1"/>
  <c r="S74" i="4"/>
  <c r="V74" i="4" s="1"/>
  <c r="S54" i="4"/>
  <c r="V54" i="4" s="1"/>
  <c r="S46" i="4"/>
  <c r="V46" i="4" s="1"/>
  <c r="S38" i="4"/>
  <c r="V38" i="4" s="1"/>
  <c r="S30" i="4"/>
  <c r="V30" i="4" s="1"/>
  <c r="S22" i="4"/>
  <c r="V22" i="4" s="1"/>
  <c r="S21" i="4"/>
  <c r="V21" i="4" s="1"/>
  <c r="S59" i="4"/>
  <c r="V59" i="4" s="1"/>
  <c r="S51" i="4"/>
  <c r="V51" i="4" s="1"/>
  <c r="S27" i="4"/>
  <c r="V27" i="4" s="1"/>
  <c r="S49" i="4"/>
  <c r="V49" i="4" s="1"/>
  <c r="S17" i="4"/>
  <c r="V17" i="4" s="1"/>
  <c r="S55" i="4"/>
  <c r="V55" i="4" s="1"/>
  <c r="S15" i="4"/>
  <c r="V15" i="4" s="1"/>
  <c r="S53" i="4"/>
  <c r="V53" i="4" s="1"/>
  <c r="S45" i="4"/>
  <c r="V45" i="4" s="1"/>
  <c r="S37" i="4"/>
  <c r="V37" i="4" s="1"/>
  <c r="S29" i="4"/>
  <c r="V29" i="4" s="1"/>
  <c r="S28" i="4"/>
  <c r="V28" i="4" s="1"/>
  <c r="S43" i="4"/>
  <c r="V43" i="4" s="1"/>
  <c r="S19" i="4"/>
  <c r="V19" i="4" s="1"/>
  <c r="S57" i="4"/>
  <c r="V57" i="4" s="1"/>
  <c r="S33" i="4"/>
  <c r="V33" i="4" s="1"/>
  <c r="S47" i="4"/>
  <c r="V47" i="4" s="1"/>
  <c r="S52" i="4"/>
  <c r="V52" i="4" s="1"/>
  <c r="S44" i="4"/>
  <c r="V44" i="4" s="1"/>
  <c r="S36" i="4"/>
  <c r="V36" i="4" s="1"/>
  <c r="S20" i="4"/>
  <c r="V20" i="4" s="1"/>
  <c r="S35" i="4"/>
  <c r="V35" i="4" s="1"/>
  <c r="S34" i="4"/>
  <c r="V34" i="4" s="1"/>
  <c r="S26" i="4"/>
  <c r="V26" i="4" s="1"/>
  <c r="S41" i="4"/>
  <c r="V41" i="4" s="1"/>
  <c r="S16" i="4"/>
  <c r="V16" i="4" s="1"/>
  <c r="S39" i="4"/>
  <c r="V39" i="4" s="1"/>
  <c r="S58" i="4"/>
  <c r="V58" i="4" s="1"/>
  <c r="S50" i="4"/>
  <c r="V50" i="4" s="1"/>
  <c r="S42" i="4"/>
  <c r="V42" i="4" s="1"/>
  <c r="S18" i="4"/>
  <c r="V18" i="4" s="1"/>
  <c r="S25" i="4"/>
  <c r="V25" i="4" s="1"/>
  <c r="S23" i="4"/>
  <c r="V23" i="4" s="1"/>
  <c r="S56" i="4"/>
  <c r="V56" i="4" s="1"/>
  <c r="S48" i="4"/>
  <c r="V48" i="4" s="1"/>
  <c r="S40" i="4"/>
  <c r="V40" i="4" s="1"/>
  <c r="S32" i="4"/>
  <c r="V32" i="4" s="1"/>
  <c r="S24" i="4"/>
  <c r="V24" i="4" s="1"/>
  <c r="S31" i="4"/>
  <c r="V31" i="4" s="1"/>
  <c r="S14" i="4"/>
  <c r="V14" i="4" s="1"/>
  <c r="AF3" i="1"/>
  <c r="AE4" i="1"/>
  <c r="AG4" i="1" s="1"/>
  <c r="AA4" i="1"/>
  <c r="AI2" i="1"/>
  <c r="AJ2" i="1" s="1"/>
  <c r="AK2" i="1" s="1"/>
  <c r="AT2" i="1"/>
  <c r="AS4" i="1"/>
  <c r="P9" i="2"/>
  <c r="I7" i="4" s="1"/>
  <c r="AR3" i="1"/>
  <c r="AL3" i="1" s="1"/>
  <c r="AR2" i="1"/>
  <c r="AL2" i="1" s="1"/>
  <c r="AQ4" i="1"/>
  <c r="AH4" i="1" s="1"/>
  <c r="AB4" i="1" s="1"/>
  <c r="AR4" i="1"/>
  <c r="AL4" i="1" s="1"/>
  <c r="AQ3" i="1"/>
  <c r="P7" i="2"/>
  <c r="I5" i="4" s="1"/>
  <c r="P8" i="2"/>
  <c r="I6" i="4" s="1"/>
  <c r="P10" i="2"/>
  <c r="I8" i="4" s="1"/>
  <c r="P11" i="2"/>
  <c r="I9" i="4" s="1"/>
  <c r="O7" i="2"/>
  <c r="H5" i="4" s="1"/>
  <c r="O8" i="2"/>
  <c r="H6" i="4" s="1"/>
  <c r="O9" i="2"/>
  <c r="H7" i="4" s="1"/>
  <c r="O10" i="2"/>
  <c r="H8" i="4" s="1"/>
  <c r="O11" i="2"/>
  <c r="H9" i="4" s="1"/>
  <c r="Q11" i="2"/>
  <c r="J9" i="4" s="1"/>
  <c r="Q7" i="2"/>
  <c r="J5" i="4" s="1"/>
  <c r="Q8" i="2"/>
  <c r="J6" i="4" s="1"/>
  <c r="Q9" i="2"/>
  <c r="J7" i="4" s="1"/>
  <c r="Q10" i="2"/>
  <c r="J8" i="4" s="1"/>
  <c r="Q6" i="2"/>
  <c r="J4" i="4" s="1"/>
  <c r="P6" i="2"/>
  <c r="I4" i="4" s="1"/>
  <c r="O6" i="2"/>
  <c r="H4" i="4" s="1"/>
  <c r="AL53" i="1" l="1"/>
  <c r="AU53" i="1"/>
  <c r="AL57" i="1"/>
  <c r="AU57" i="1"/>
  <c r="AL41" i="1"/>
  <c r="AU41" i="1"/>
  <c r="AU37" i="1"/>
  <c r="AL37" i="1"/>
  <c r="AU50" i="1"/>
  <c r="AL50" i="1"/>
  <c r="AU67" i="1"/>
  <c r="AL67" i="1"/>
  <c r="AU45" i="1"/>
  <c r="AL45" i="1"/>
  <c r="AU49" i="1"/>
  <c r="AL49" i="1"/>
  <c r="AL59" i="1"/>
  <c r="AU59" i="1"/>
  <c r="AU63" i="1"/>
  <c r="AL63" i="1"/>
  <c r="AU70" i="1"/>
  <c r="AL70" i="1"/>
  <c r="AL33" i="1"/>
  <c r="AU33" i="1"/>
  <c r="AH70" i="1"/>
  <c r="AT70" i="1"/>
  <c r="AH59" i="1"/>
  <c r="AT59" i="1"/>
  <c r="AU24" i="1"/>
  <c r="AL24" i="1"/>
  <c r="AL23" i="1"/>
  <c r="AU23" i="1"/>
  <c r="AS69" i="1"/>
  <c r="AD69" i="1"/>
  <c r="AD29" i="1"/>
  <c r="AS29" i="1"/>
  <c r="AS54" i="1"/>
  <c r="AD54" i="1"/>
  <c r="AS57" i="1"/>
  <c r="AD57" i="1"/>
  <c r="AD61" i="1"/>
  <c r="AS61" i="1"/>
  <c r="AD45" i="1"/>
  <c r="AS45" i="1"/>
  <c r="AD49" i="1"/>
  <c r="AS49" i="1"/>
  <c r="AD41" i="1"/>
  <c r="AS41" i="1"/>
  <c r="AD67" i="1"/>
  <c r="AS67" i="1"/>
  <c r="AS70" i="1"/>
  <c r="AD70" i="1"/>
  <c r="AS28" i="1"/>
  <c r="AD28" i="1"/>
  <c r="AD47" i="1"/>
  <c r="AS47" i="1"/>
  <c r="AD51" i="1"/>
  <c r="AS51" i="1"/>
  <c r="AS44" i="1"/>
  <c r="AD44" i="1"/>
  <c r="AS60" i="1"/>
  <c r="AD60" i="1"/>
  <c r="AD52" i="1"/>
  <c r="AS52" i="1"/>
  <c r="AS58" i="1"/>
  <c r="AD65" i="1"/>
  <c r="AS65" i="1"/>
  <c r="AA58" i="1"/>
  <c r="AD40" i="1"/>
  <c r="AS40" i="1"/>
  <c r="AS26" i="1"/>
  <c r="AD26" i="1"/>
  <c r="AS32" i="1"/>
  <c r="AD32" i="1"/>
  <c r="AS21" i="1"/>
  <c r="AD21" i="1"/>
  <c r="AS39" i="1"/>
  <c r="AD39" i="1"/>
  <c r="AS37" i="1"/>
  <c r="AD37" i="1"/>
  <c r="AS30" i="1"/>
  <c r="AD30" i="1"/>
  <c r="AD33" i="1"/>
  <c r="AS33" i="1"/>
  <c r="AD36" i="1"/>
  <c r="AS36" i="1"/>
  <c r="AD34" i="1"/>
  <c r="AS34" i="1"/>
  <c r="AL47" i="1"/>
  <c r="AU47" i="1"/>
  <c r="AL28" i="1"/>
  <c r="AU28" i="1"/>
  <c r="AL64" i="1"/>
  <c r="AU64" i="1"/>
  <c r="AU66" i="1"/>
  <c r="AL66" i="1"/>
  <c r="AL52" i="1"/>
  <c r="AU52" i="1"/>
  <c r="AL51" i="1"/>
  <c r="AU51" i="1"/>
  <c r="AL60" i="1"/>
  <c r="AU60" i="1"/>
  <c r="AL35" i="1"/>
  <c r="AU35" i="1"/>
  <c r="AL43" i="1"/>
  <c r="AU43" i="1"/>
  <c r="AL25" i="1"/>
  <c r="AU25" i="1"/>
  <c r="AT77" i="1"/>
  <c r="AH77" i="1"/>
  <c r="AH41" i="1"/>
  <c r="AT41" i="1"/>
  <c r="AT74" i="1"/>
  <c r="AH74" i="1"/>
  <c r="AH72" i="1"/>
  <c r="AT72" i="1"/>
  <c r="AT71" i="1"/>
  <c r="AH71" i="1"/>
  <c r="AT63" i="1"/>
  <c r="AH63" i="1"/>
  <c r="AT67" i="1"/>
  <c r="AH67" i="1"/>
  <c r="AH56" i="1"/>
  <c r="AT56" i="1"/>
  <c r="AH36" i="1"/>
  <c r="AT36" i="1"/>
  <c r="AD91" i="1"/>
  <c r="AS91" i="1"/>
  <c r="AD72" i="1"/>
  <c r="AS72" i="1"/>
  <c r="AS96" i="1"/>
  <c r="AD96" i="1"/>
  <c r="AD83" i="1"/>
  <c r="AS83" i="1"/>
  <c r="AT18" i="1"/>
  <c r="AH18" i="1"/>
  <c r="AD66" i="1"/>
  <c r="AS66" i="1"/>
  <c r="AD81" i="1"/>
  <c r="AS81" i="1"/>
  <c r="AD77" i="1"/>
  <c r="AS77" i="1"/>
  <c r="AD43" i="1"/>
  <c r="AS43" i="1"/>
  <c r="AS53" i="1"/>
  <c r="AD53" i="1"/>
  <c r="AD31" i="1"/>
  <c r="AS31" i="1"/>
  <c r="AD56" i="1"/>
  <c r="AS56" i="1"/>
  <c r="AS63" i="1"/>
  <c r="AD63" i="1"/>
  <c r="AD48" i="1"/>
  <c r="AS48" i="1"/>
  <c r="AD71" i="1"/>
  <c r="AS71" i="1"/>
  <c r="AS27" i="1"/>
  <c r="AD27" i="1"/>
  <c r="AS59" i="1"/>
  <c r="AD59" i="1"/>
  <c r="AD50" i="1"/>
  <c r="AS50" i="1"/>
  <c r="AD55" i="1"/>
  <c r="AS55" i="1"/>
  <c r="AD46" i="1"/>
  <c r="AS46" i="1"/>
  <c r="AL26" i="1"/>
  <c r="AU26" i="1"/>
  <c r="AL65" i="1"/>
  <c r="AU65" i="1"/>
  <c r="AU32" i="1"/>
  <c r="AL32" i="1"/>
  <c r="AL27" i="1"/>
  <c r="AU27" i="1"/>
  <c r="AH81" i="1"/>
  <c r="AT81" i="1"/>
  <c r="AT79" i="1"/>
  <c r="AH79" i="1"/>
  <c r="AT33" i="1"/>
  <c r="AH33" i="1"/>
  <c r="AD88" i="1"/>
  <c r="AS88" i="1"/>
  <c r="AD68" i="1"/>
  <c r="AS68" i="1"/>
  <c r="AS80" i="1"/>
  <c r="AD80" i="1"/>
  <c r="AS85" i="1"/>
  <c r="AD85" i="1"/>
  <c r="AD89" i="1"/>
  <c r="AS89" i="1"/>
  <c r="AB21" i="1"/>
  <c r="AU69" i="1"/>
  <c r="AL69" i="1"/>
  <c r="AL72" i="1"/>
  <c r="AU72" i="1"/>
  <c r="AH42" i="1"/>
  <c r="AE2" i="1"/>
  <c r="AG2" i="1" s="1"/>
  <c r="AS73" i="1"/>
  <c r="AD73" i="1"/>
  <c r="AS2" i="1"/>
  <c r="AD74" i="1"/>
  <c r="AA74" i="1" s="1"/>
  <c r="AU15" i="1"/>
  <c r="AL15" i="1"/>
  <c r="AB42" i="1"/>
  <c r="AT27" i="1"/>
  <c r="AU14" i="1"/>
  <c r="AL14" i="1"/>
  <c r="AS64" i="1"/>
  <c r="AD64" i="1"/>
  <c r="AU18" i="1"/>
  <c r="AL18" i="1"/>
  <c r="AH43" i="1"/>
  <c r="AT43" i="1"/>
  <c r="AD62" i="1"/>
  <c r="AS62" i="1"/>
  <c r="AB27" i="1"/>
  <c r="AT25" i="1"/>
  <c r="AH47" i="1"/>
  <c r="AT47" i="1"/>
  <c r="AH28" i="1"/>
  <c r="AT28" i="1"/>
  <c r="AT39" i="1"/>
  <c r="AH39" i="1"/>
  <c r="AB25" i="1"/>
  <c r="AT16" i="1"/>
  <c r="AT17" i="1"/>
  <c r="AH17" i="1"/>
  <c r="AH24" i="1"/>
  <c r="AT24" i="1"/>
  <c r="AH40" i="1"/>
  <c r="AT40" i="1"/>
  <c r="AH52" i="1"/>
  <c r="AT52" i="1"/>
  <c r="AH26" i="1"/>
  <c r="AT26" i="1"/>
  <c r="AH23" i="1"/>
  <c r="AT23" i="1"/>
  <c r="AB16" i="1"/>
  <c r="AT20" i="1"/>
  <c r="AD75" i="1"/>
  <c r="AS75" i="1"/>
  <c r="AS76" i="1"/>
  <c r="AD76" i="1"/>
  <c r="AH22" i="1"/>
  <c r="AT22" i="1"/>
  <c r="AD79" i="1"/>
  <c r="AS79" i="1"/>
  <c r="AB20" i="1"/>
  <c r="AT83" i="1"/>
  <c r="AB83" i="1"/>
  <c r="AH89" i="1"/>
  <c r="AB89" i="1" s="1"/>
  <c r="AL77" i="1"/>
  <c r="AC77" i="1" s="1"/>
  <c r="AD99" i="1"/>
  <c r="AS99" i="1"/>
  <c r="AT87" i="1"/>
  <c r="AH87" i="1"/>
  <c r="AD98" i="1"/>
  <c r="AS98" i="1"/>
  <c r="AH82" i="1"/>
  <c r="AT82" i="1"/>
  <c r="AT88" i="1"/>
  <c r="AH88" i="1"/>
  <c r="AL42" i="1"/>
  <c r="AU42" i="1"/>
  <c r="AL38" i="1"/>
  <c r="AU38" i="1"/>
  <c r="AU44" i="1"/>
  <c r="AL44" i="1"/>
  <c r="AL39" i="1"/>
  <c r="AU39" i="1"/>
  <c r="AH92" i="1"/>
  <c r="AT92" i="1"/>
  <c r="AD107" i="1"/>
  <c r="AS107" i="1"/>
  <c r="AD103" i="1"/>
  <c r="AS103" i="1"/>
  <c r="AL75" i="1"/>
  <c r="AU75" i="1"/>
  <c r="AU81" i="1"/>
  <c r="AT90" i="1"/>
  <c r="AD106" i="1"/>
  <c r="AS106" i="1"/>
  <c r="AD102" i="1"/>
  <c r="AS102" i="1"/>
  <c r="AS101" i="1"/>
  <c r="AD101" i="1"/>
  <c r="AU78" i="1"/>
  <c r="AL78" i="1"/>
  <c r="AB90" i="1"/>
  <c r="AL73" i="1"/>
  <c r="AU73" i="1"/>
  <c r="AS108" i="1"/>
  <c r="AD108" i="1"/>
  <c r="AD104" i="1"/>
  <c r="AS104" i="1"/>
  <c r="AS100" i="1"/>
  <c r="AD100" i="1"/>
  <c r="AC81" i="1"/>
  <c r="AL83" i="1"/>
  <c r="AC83" i="1" s="1"/>
  <c r="AL79" i="1"/>
  <c r="AU79" i="1"/>
  <c r="AT91" i="1"/>
  <c r="AH91" i="1"/>
  <c r="AL116" i="1"/>
  <c r="AC116" i="1" s="1"/>
  <c r="AL17" i="1"/>
  <c r="AU17" i="1"/>
  <c r="AL21" i="1"/>
  <c r="AU21" i="1"/>
  <c r="AT69" i="1"/>
  <c r="AH69" i="1"/>
  <c r="AH78" i="1"/>
  <c r="AT78" i="1"/>
  <c r="AT54" i="1"/>
  <c r="AH54" i="1"/>
  <c r="AU16" i="1"/>
  <c r="AL16" i="1"/>
  <c r="AT46" i="1"/>
  <c r="AH46" i="1"/>
  <c r="AU20" i="1"/>
  <c r="AL20" i="1"/>
  <c r="AH86" i="1"/>
  <c r="AT86" i="1"/>
  <c r="AU19" i="1"/>
  <c r="AL19" i="1"/>
  <c r="AH64" i="1"/>
  <c r="AT64" i="1"/>
  <c r="AH35" i="1"/>
  <c r="AT35" i="1"/>
  <c r="AH84" i="1"/>
  <c r="AT84" i="1"/>
  <c r="AT48" i="1"/>
  <c r="AH48" i="1"/>
  <c r="AT76" i="1"/>
  <c r="AH76" i="1"/>
  <c r="AT37" i="1"/>
  <c r="AH37" i="1"/>
  <c r="AT32" i="1"/>
  <c r="AH32" i="1"/>
  <c r="AH53" i="1"/>
  <c r="AB53" i="1" s="1"/>
  <c r="AT65" i="1"/>
  <c r="AH44" i="1"/>
  <c r="AT44" i="1"/>
  <c r="AT31" i="1"/>
  <c r="AH31" i="1"/>
  <c r="AT51" i="1"/>
  <c r="AH51" i="1"/>
  <c r="AT50" i="1"/>
  <c r="AH50" i="1"/>
  <c r="AT75" i="1"/>
  <c r="AH75" i="1"/>
  <c r="AT66" i="1"/>
  <c r="AH66" i="1"/>
  <c r="AH45" i="1"/>
  <c r="AT45" i="1"/>
  <c r="AH60" i="1"/>
  <c r="AT60" i="1"/>
  <c r="AH62" i="1"/>
  <c r="AT62" i="1"/>
  <c r="AT85" i="1"/>
  <c r="AH85" i="1"/>
  <c r="AH34" i="1"/>
  <c r="AT34" i="1"/>
  <c r="AT58" i="1"/>
  <c r="AH58" i="1"/>
  <c r="AB65" i="1"/>
  <c r="AT57" i="1"/>
  <c r="AH57" i="1"/>
  <c r="AH49" i="1"/>
  <c r="AT49" i="1"/>
  <c r="AH73" i="1"/>
  <c r="AT73" i="1"/>
  <c r="AH38" i="1"/>
  <c r="AT38" i="1"/>
  <c r="AS90" i="1"/>
  <c r="AD90" i="1"/>
  <c r="AH80" i="1"/>
  <c r="AT80" i="1"/>
  <c r="AL111" i="1"/>
  <c r="AC111" i="1" s="1"/>
  <c r="AT29" i="1"/>
  <c r="AH29" i="1"/>
  <c r="AU120" i="1"/>
  <c r="AL120" i="1"/>
  <c r="AU112" i="1"/>
  <c r="AL112" i="1"/>
  <c r="AH120" i="1"/>
  <c r="AB120" i="1" s="1"/>
  <c r="AL113" i="1"/>
  <c r="AU113" i="1"/>
  <c r="AL109" i="1"/>
  <c r="AU109" i="1"/>
  <c r="AL104" i="1"/>
  <c r="AC104" i="1" s="1"/>
  <c r="AL105" i="1"/>
  <c r="AU105" i="1"/>
  <c r="AL108" i="1"/>
  <c r="AU108" i="1"/>
  <c r="AU107" i="1"/>
  <c r="AL107" i="1"/>
  <c r="AL103" i="1"/>
  <c r="AU103" i="1"/>
  <c r="AU99" i="1"/>
  <c r="AU100" i="1"/>
  <c r="AL100" i="1"/>
  <c r="AL101" i="1"/>
  <c r="AU101" i="1"/>
  <c r="AC99" i="1"/>
  <c r="AD120" i="1"/>
  <c r="AA120" i="1" s="1"/>
  <c r="AD111" i="1"/>
  <c r="AA111" i="1" s="1"/>
  <c r="AS118" i="1"/>
  <c r="AD116" i="1"/>
  <c r="AS116" i="1"/>
  <c r="AD115" i="1"/>
  <c r="AS115" i="1"/>
  <c r="AU90" i="1"/>
  <c r="AL90" i="1"/>
  <c r="AU88" i="1"/>
  <c r="AL88" i="1"/>
  <c r="AL91" i="1"/>
  <c r="AU91" i="1"/>
  <c r="AA118" i="1"/>
  <c r="AT97" i="1"/>
  <c r="AD112" i="1"/>
  <c r="AS112" i="1"/>
  <c r="AS114" i="1"/>
  <c r="AD114" i="1"/>
  <c r="AD110" i="1"/>
  <c r="AS110" i="1"/>
  <c r="AL87" i="1"/>
  <c r="AU87" i="1"/>
  <c r="AL89" i="1"/>
  <c r="AU89" i="1"/>
  <c r="AL86" i="1"/>
  <c r="AU86" i="1"/>
  <c r="AD117" i="1"/>
  <c r="AS117" i="1"/>
  <c r="AB97" i="1"/>
  <c r="AS119" i="1"/>
  <c r="AD109" i="1"/>
  <c r="AS109" i="1"/>
  <c r="AS113" i="1"/>
  <c r="AD113" i="1"/>
  <c r="AA119" i="1"/>
  <c r="AU74" i="1"/>
  <c r="AL74" i="1"/>
  <c r="AS105" i="1"/>
  <c r="AD105" i="1"/>
  <c r="AL80" i="1"/>
  <c r="AU80" i="1"/>
  <c r="AU84" i="1"/>
  <c r="AL84" i="1"/>
  <c r="AU82" i="1"/>
  <c r="AL82" i="1"/>
  <c r="AU85" i="1"/>
  <c r="AL85" i="1"/>
  <c r="AH93" i="1"/>
  <c r="AT93" i="1"/>
  <c r="AU76" i="1"/>
  <c r="AL76" i="1"/>
  <c r="AH94" i="1"/>
  <c r="AT94" i="1"/>
  <c r="AL119" i="1"/>
  <c r="AU119" i="1"/>
  <c r="AU118" i="1"/>
  <c r="AL118" i="1"/>
  <c r="AL115" i="1"/>
  <c r="AU115" i="1"/>
  <c r="AL96" i="1"/>
  <c r="AC96" i="1" s="1"/>
  <c r="AL117" i="1"/>
  <c r="AU117" i="1"/>
  <c r="AU114" i="1"/>
  <c r="AL114" i="1"/>
  <c r="AU106" i="1"/>
  <c r="AL106" i="1"/>
  <c r="AU110" i="1"/>
  <c r="AL110" i="1"/>
  <c r="AL102" i="1"/>
  <c r="AU102" i="1"/>
  <c r="AU98" i="1"/>
  <c r="AL98" i="1"/>
  <c r="AL95" i="1"/>
  <c r="AU95" i="1"/>
  <c r="AT112" i="1"/>
  <c r="AH117" i="1"/>
  <c r="AB117" i="1" s="1"/>
  <c r="AT104" i="1"/>
  <c r="AT115" i="1"/>
  <c r="AH115" i="1"/>
  <c r="AB112" i="1"/>
  <c r="AH114" i="1"/>
  <c r="AT114" i="1"/>
  <c r="AL97" i="1"/>
  <c r="AU97" i="1"/>
  <c r="AT119" i="1"/>
  <c r="AH119" i="1"/>
  <c r="AB104" i="1"/>
  <c r="AL94" i="1"/>
  <c r="AU94" i="1"/>
  <c r="AT118" i="1"/>
  <c r="AH118" i="1"/>
  <c r="AH113" i="1"/>
  <c r="AT113" i="1"/>
  <c r="AT116" i="1"/>
  <c r="AH116" i="1"/>
  <c r="AT111" i="1"/>
  <c r="AH99" i="1"/>
  <c r="AB99" i="1" s="1"/>
  <c r="AH106" i="1"/>
  <c r="AT106" i="1"/>
  <c r="AH98" i="1"/>
  <c r="AT98" i="1"/>
  <c r="AT95" i="1"/>
  <c r="AH95" i="1"/>
  <c r="AH102" i="1"/>
  <c r="AT102" i="1"/>
  <c r="AH108" i="1"/>
  <c r="AT108" i="1"/>
  <c r="AH110" i="1"/>
  <c r="AT110" i="1"/>
  <c r="AT103" i="1"/>
  <c r="AH103" i="1"/>
  <c r="AB111" i="1"/>
  <c r="AL93" i="1"/>
  <c r="AU93" i="1"/>
  <c r="AU92" i="1"/>
  <c r="AT96" i="1"/>
  <c r="AH109" i="1"/>
  <c r="AB109" i="1" s="1"/>
  <c r="AC92" i="1"/>
  <c r="AT107" i="1"/>
  <c r="AH107" i="1"/>
  <c r="AT101" i="1"/>
  <c r="AH101" i="1"/>
  <c r="AT105" i="1"/>
  <c r="AH105" i="1"/>
  <c r="AH100" i="1"/>
  <c r="AT100" i="1"/>
  <c r="AB96" i="1"/>
  <c r="I10" i="4"/>
  <c r="R14" i="4"/>
  <c r="B113" i="4"/>
  <c r="W103" i="4"/>
  <c r="X103" i="4" s="1"/>
  <c r="U103" i="4"/>
  <c r="T103" i="4"/>
  <c r="R103" i="4"/>
  <c r="U109" i="4"/>
  <c r="T109" i="4"/>
  <c r="R109" i="4"/>
  <c r="W109" i="4"/>
  <c r="X109" i="4" s="1"/>
  <c r="R98" i="4"/>
  <c r="W98" i="4"/>
  <c r="X98" i="4" s="1"/>
  <c r="U98" i="4"/>
  <c r="T98" i="4"/>
  <c r="T108" i="4"/>
  <c r="R108" i="4"/>
  <c r="W108" i="4"/>
  <c r="X108" i="4" s="1"/>
  <c r="U108" i="4"/>
  <c r="T100" i="4"/>
  <c r="R100" i="4"/>
  <c r="W100" i="4"/>
  <c r="X100" i="4" s="1"/>
  <c r="U100" i="4"/>
  <c r="W105" i="4"/>
  <c r="X105" i="4" s="1"/>
  <c r="R105" i="4"/>
  <c r="U105" i="4"/>
  <c r="T105" i="4"/>
  <c r="R106" i="4"/>
  <c r="W106" i="4"/>
  <c r="X106" i="4" s="1"/>
  <c r="T106" i="4"/>
  <c r="U106" i="4"/>
  <c r="W113" i="4"/>
  <c r="X113" i="4" s="1"/>
  <c r="R113" i="4"/>
  <c r="U113" i="4"/>
  <c r="T113" i="4"/>
  <c r="W102" i="4"/>
  <c r="X102" i="4" s="1"/>
  <c r="U102" i="4"/>
  <c r="T102" i="4"/>
  <c r="R102" i="4"/>
  <c r="W111" i="4"/>
  <c r="X111" i="4" s="1"/>
  <c r="U111" i="4"/>
  <c r="T111" i="4"/>
  <c r="R111" i="4"/>
  <c r="W104" i="4"/>
  <c r="X104" i="4" s="1"/>
  <c r="U104" i="4"/>
  <c r="R104" i="4"/>
  <c r="T104" i="4"/>
  <c r="W110" i="4"/>
  <c r="X110" i="4" s="1"/>
  <c r="U110" i="4"/>
  <c r="T110" i="4"/>
  <c r="R110" i="4"/>
  <c r="R99" i="4"/>
  <c r="U99" i="4"/>
  <c r="T99" i="4"/>
  <c r="W99" i="4"/>
  <c r="X99" i="4" s="1"/>
  <c r="W112" i="4"/>
  <c r="X112" i="4" s="1"/>
  <c r="U112" i="4"/>
  <c r="T112" i="4"/>
  <c r="R112" i="4"/>
  <c r="R107" i="4"/>
  <c r="U107" i="4"/>
  <c r="T107" i="4"/>
  <c r="W107" i="4"/>
  <c r="X107" i="4" s="1"/>
  <c r="U101" i="4"/>
  <c r="T101" i="4"/>
  <c r="R101" i="4"/>
  <c r="W101" i="4"/>
  <c r="X101" i="4" s="1"/>
  <c r="W91" i="4"/>
  <c r="X91" i="4" s="1"/>
  <c r="U91" i="4"/>
  <c r="T91" i="4"/>
  <c r="R91" i="4"/>
  <c r="W96" i="4"/>
  <c r="X96" i="4" s="1"/>
  <c r="U96" i="4"/>
  <c r="T96" i="4"/>
  <c r="R96" i="4"/>
  <c r="T86" i="4"/>
  <c r="R86" i="4"/>
  <c r="W86" i="4"/>
  <c r="X86" i="4" s="1"/>
  <c r="U86" i="4"/>
  <c r="U87" i="4"/>
  <c r="R87" i="4"/>
  <c r="W87" i="4"/>
  <c r="X87" i="4" s="1"/>
  <c r="T87" i="4"/>
  <c r="R92" i="4"/>
  <c r="W92" i="4"/>
  <c r="X92" i="4" s="1"/>
  <c r="U92" i="4"/>
  <c r="T92" i="4"/>
  <c r="U95" i="4"/>
  <c r="T95" i="4"/>
  <c r="R95" i="4"/>
  <c r="W95" i="4"/>
  <c r="X95" i="4" s="1"/>
  <c r="W90" i="4"/>
  <c r="X90" i="4" s="1"/>
  <c r="R90" i="4"/>
  <c r="U90" i="4"/>
  <c r="T90" i="4"/>
  <c r="T94" i="4"/>
  <c r="R94" i="4"/>
  <c r="W94" i="4"/>
  <c r="X94" i="4" s="1"/>
  <c r="U94" i="4"/>
  <c r="U89" i="4"/>
  <c r="T89" i="4"/>
  <c r="R89" i="4"/>
  <c r="W89" i="4"/>
  <c r="X89" i="4" s="1"/>
  <c r="W85" i="4"/>
  <c r="X85" i="4" s="1"/>
  <c r="T85" i="4"/>
  <c r="R85" i="4"/>
  <c r="U85" i="4"/>
  <c r="W88" i="4"/>
  <c r="X88" i="4" s="1"/>
  <c r="T88" i="4"/>
  <c r="R88" i="4"/>
  <c r="U88" i="4"/>
  <c r="W97" i="4"/>
  <c r="X97" i="4" s="1"/>
  <c r="U97" i="4"/>
  <c r="T97" i="4"/>
  <c r="R97" i="4"/>
  <c r="R93" i="4"/>
  <c r="U93" i="4"/>
  <c r="W93" i="4"/>
  <c r="X93" i="4" s="1"/>
  <c r="T93" i="4"/>
  <c r="R73" i="4"/>
  <c r="W73" i="4"/>
  <c r="X73" i="4" s="1"/>
  <c r="U73" i="4"/>
  <c r="T73" i="4"/>
  <c r="U76" i="4"/>
  <c r="T76" i="4"/>
  <c r="R76" i="4"/>
  <c r="W76" i="4"/>
  <c r="X76" i="4" s="1"/>
  <c r="U70" i="4"/>
  <c r="T70" i="4"/>
  <c r="R70" i="4"/>
  <c r="W70" i="4"/>
  <c r="X70" i="4" s="1"/>
  <c r="R62" i="4"/>
  <c r="T62" i="4"/>
  <c r="W62" i="4"/>
  <c r="X62" i="4" s="1"/>
  <c r="U62" i="4"/>
  <c r="U80" i="4"/>
  <c r="T80" i="4"/>
  <c r="W80" i="4"/>
  <c r="X80" i="4" s="1"/>
  <c r="R80" i="4"/>
  <c r="R65" i="4"/>
  <c r="W65" i="4"/>
  <c r="X65" i="4" s="1"/>
  <c r="U65" i="4"/>
  <c r="T65" i="4"/>
  <c r="T82" i="4"/>
  <c r="U82" i="4"/>
  <c r="W82" i="4"/>
  <c r="X82" i="4" s="1"/>
  <c r="R82" i="4"/>
  <c r="U84" i="4"/>
  <c r="T84" i="4"/>
  <c r="W84" i="4"/>
  <c r="X84" i="4" s="1"/>
  <c r="R84" i="4"/>
  <c r="R63" i="4"/>
  <c r="T63" i="4"/>
  <c r="W63" i="4"/>
  <c r="X63" i="4" s="1"/>
  <c r="U63" i="4"/>
  <c r="R69" i="4"/>
  <c r="W69" i="4"/>
  <c r="X69" i="4" s="1"/>
  <c r="U69" i="4"/>
  <c r="T69" i="4"/>
  <c r="R78" i="4"/>
  <c r="W78" i="4"/>
  <c r="X78" i="4" s="1"/>
  <c r="U78" i="4"/>
  <c r="T78" i="4"/>
  <c r="T67" i="4"/>
  <c r="R67" i="4"/>
  <c r="U67" i="4"/>
  <c r="W67" i="4"/>
  <c r="X67" i="4" s="1"/>
  <c r="U60" i="4"/>
  <c r="T60" i="4"/>
  <c r="R60" i="4"/>
  <c r="W60" i="4"/>
  <c r="X60" i="4" s="1"/>
  <c r="W61" i="4"/>
  <c r="X61" i="4" s="1"/>
  <c r="R61" i="4"/>
  <c r="U61" i="4"/>
  <c r="T61" i="4"/>
  <c r="R71" i="4"/>
  <c r="U71" i="4"/>
  <c r="W71" i="4"/>
  <c r="X71" i="4" s="1"/>
  <c r="T71" i="4"/>
  <c r="R77" i="4"/>
  <c r="W77" i="4"/>
  <c r="X77" i="4" s="1"/>
  <c r="U77" i="4"/>
  <c r="T77" i="4"/>
  <c r="U75" i="4"/>
  <c r="R75" i="4"/>
  <c r="W75" i="4"/>
  <c r="X75" i="4" s="1"/>
  <c r="T75" i="4"/>
  <c r="U68" i="4"/>
  <c r="T68" i="4"/>
  <c r="W68" i="4"/>
  <c r="X68" i="4" s="1"/>
  <c r="R68" i="4"/>
  <c r="W81" i="4"/>
  <c r="X81" i="4" s="1"/>
  <c r="R81" i="4"/>
  <c r="U81" i="4"/>
  <c r="T81" i="4"/>
  <c r="R79" i="4"/>
  <c r="T79" i="4"/>
  <c r="W79" i="4"/>
  <c r="X79" i="4" s="1"/>
  <c r="U79" i="4"/>
  <c r="U64" i="4"/>
  <c r="T64" i="4"/>
  <c r="W64" i="4"/>
  <c r="X64" i="4" s="1"/>
  <c r="R64" i="4"/>
  <c r="U74" i="4"/>
  <c r="R74" i="4"/>
  <c r="W74" i="4"/>
  <c r="X74" i="4" s="1"/>
  <c r="T74" i="4"/>
  <c r="U72" i="4"/>
  <c r="W72" i="4"/>
  <c r="X72" i="4" s="1"/>
  <c r="T72" i="4"/>
  <c r="R72" i="4"/>
  <c r="U66" i="4"/>
  <c r="T66" i="4"/>
  <c r="W66" i="4"/>
  <c r="X66" i="4" s="1"/>
  <c r="R66" i="4"/>
  <c r="T83" i="4"/>
  <c r="R83" i="4"/>
  <c r="W83" i="4"/>
  <c r="X83" i="4" s="1"/>
  <c r="U83" i="4"/>
  <c r="W14" i="4"/>
  <c r="X14" i="4" s="1"/>
  <c r="R24" i="4"/>
  <c r="W24" i="4"/>
  <c r="X24" i="4" s="1"/>
  <c r="U24" i="4"/>
  <c r="T24" i="4"/>
  <c r="T18" i="4"/>
  <c r="U18" i="4"/>
  <c r="R18" i="4"/>
  <c r="W18" i="4"/>
  <c r="X18" i="4" s="1"/>
  <c r="R34" i="4"/>
  <c r="T34" i="4"/>
  <c r="W34" i="4"/>
  <c r="X34" i="4" s="1"/>
  <c r="U34" i="4"/>
  <c r="R33" i="4"/>
  <c r="T33" i="4"/>
  <c r="U33" i="4"/>
  <c r="W33" i="4"/>
  <c r="X33" i="4" s="1"/>
  <c r="W53" i="4"/>
  <c r="X53" i="4" s="1"/>
  <c r="U53" i="4"/>
  <c r="R53" i="4"/>
  <c r="T53" i="4"/>
  <c r="R59" i="4"/>
  <c r="W59" i="4"/>
  <c r="X59" i="4" s="1"/>
  <c r="T59" i="4"/>
  <c r="U59" i="4"/>
  <c r="R57" i="4"/>
  <c r="U57" i="4"/>
  <c r="T57" i="4"/>
  <c r="W57" i="4"/>
  <c r="X57" i="4" s="1"/>
  <c r="R40" i="4"/>
  <c r="T40" i="4"/>
  <c r="W40" i="4"/>
  <c r="X40" i="4" s="1"/>
  <c r="U40" i="4"/>
  <c r="R50" i="4"/>
  <c r="W50" i="4"/>
  <c r="X50" i="4" s="1"/>
  <c r="U50" i="4"/>
  <c r="T50" i="4"/>
  <c r="W20" i="4"/>
  <c r="X20" i="4" s="1"/>
  <c r="U20" i="4"/>
  <c r="R20" i="4"/>
  <c r="T20" i="4"/>
  <c r="U19" i="4"/>
  <c r="T19" i="4"/>
  <c r="W19" i="4"/>
  <c r="X19" i="4" s="1"/>
  <c r="R19" i="4"/>
  <c r="R15" i="4"/>
  <c r="U15" i="4"/>
  <c r="T15" i="4"/>
  <c r="W15" i="4"/>
  <c r="X15" i="4" s="1"/>
  <c r="U22" i="4"/>
  <c r="R22" i="4"/>
  <c r="W22" i="4"/>
  <c r="X22" i="4" s="1"/>
  <c r="T22" i="4"/>
  <c r="U48" i="4"/>
  <c r="W48" i="4"/>
  <c r="X48" i="4" s="1"/>
  <c r="R48" i="4"/>
  <c r="T48" i="4"/>
  <c r="R58" i="4"/>
  <c r="W58" i="4"/>
  <c r="X58" i="4" s="1"/>
  <c r="T58" i="4"/>
  <c r="U58" i="4"/>
  <c r="R36" i="4"/>
  <c r="T36" i="4"/>
  <c r="U36" i="4"/>
  <c r="W36" i="4"/>
  <c r="X36" i="4" s="1"/>
  <c r="R43" i="4"/>
  <c r="T43" i="4"/>
  <c r="W43" i="4"/>
  <c r="X43" i="4" s="1"/>
  <c r="U43" i="4"/>
  <c r="R55" i="4"/>
  <c r="U55" i="4"/>
  <c r="T55" i="4"/>
  <c r="W55" i="4"/>
  <c r="X55" i="4" s="1"/>
  <c r="R30" i="4"/>
  <c r="W30" i="4"/>
  <c r="X30" i="4" s="1"/>
  <c r="U30" i="4"/>
  <c r="T30" i="4"/>
  <c r="R56" i="4"/>
  <c r="W56" i="4"/>
  <c r="X56" i="4" s="1"/>
  <c r="U56" i="4"/>
  <c r="T56" i="4"/>
  <c r="T39" i="4"/>
  <c r="R39" i="4"/>
  <c r="U39" i="4"/>
  <c r="W39" i="4"/>
  <c r="X39" i="4" s="1"/>
  <c r="R44" i="4"/>
  <c r="U44" i="4"/>
  <c r="W44" i="4"/>
  <c r="X44" i="4" s="1"/>
  <c r="T44" i="4"/>
  <c r="R28" i="4"/>
  <c r="W28" i="4"/>
  <c r="X28" i="4" s="1"/>
  <c r="U28" i="4"/>
  <c r="T28" i="4"/>
  <c r="W17" i="4"/>
  <c r="X17" i="4" s="1"/>
  <c r="R17" i="4"/>
  <c r="U17" i="4"/>
  <c r="T17" i="4"/>
  <c r="R38" i="4"/>
  <c r="T38" i="4"/>
  <c r="W38" i="4"/>
  <c r="X38" i="4" s="1"/>
  <c r="U38" i="4"/>
  <c r="R32" i="4"/>
  <c r="T32" i="4"/>
  <c r="U32" i="4"/>
  <c r="W32" i="4"/>
  <c r="X32" i="4" s="1"/>
  <c r="R42" i="4"/>
  <c r="W42" i="4"/>
  <c r="X42" i="4" s="1"/>
  <c r="T42" i="4"/>
  <c r="U42" i="4"/>
  <c r="R35" i="4"/>
  <c r="T35" i="4"/>
  <c r="W35" i="4"/>
  <c r="X35" i="4" s="1"/>
  <c r="U35" i="4"/>
  <c r="T21" i="4"/>
  <c r="U21" i="4"/>
  <c r="R21" i="4"/>
  <c r="W21" i="4"/>
  <c r="X21" i="4" s="1"/>
  <c r="W23" i="4"/>
  <c r="X23" i="4" s="1"/>
  <c r="U23" i="4"/>
  <c r="R23" i="4"/>
  <c r="T23" i="4"/>
  <c r="R16" i="4"/>
  <c r="W16" i="4"/>
  <c r="X16" i="4" s="1"/>
  <c r="T16" i="4"/>
  <c r="U16" i="4"/>
  <c r="R52" i="4"/>
  <c r="W52" i="4"/>
  <c r="X52" i="4" s="1"/>
  <c r="T52" i="4"/>
  <c r="U52" i="4"/>
  <c r="R29" i="4"/>
  <c r="W29" i="4"/>
  <c r="X29" i="4" s="1"/>
  <c r="T29" i="4"/>
  <c r="U29" i="4"/>
  <c r="R49" i="4"/>
  <c r="W49" i="4"/>
  <c r="X49" i="4" s="1"/>
  <c r="T49" i="4"/>
  <c r="U49" i="4"/>
  <c r="R46" i="4"/>
  <c r="W46" i="4"/>
  <c r="X46" i="4" s="1"/>
  <c r="T46" i="4"/>
  <c r="U46" i="4"/>
  <c r="R41" i="4"/>
  <c r="T41" i="4"/>
  <c r="W41" i="4"/>
  <c r="X41" i="4" s="1"/>
  <c r="U41" i="4"/>
  <c r="T37" i="4"/>
  <c r="R37" i="4"/>
  <c r="W37" i="4"/>
  <c r="X37" i="4" s="1"/>
  <c r="U37" i="4"/>
  <c r="R27" i="4"/>
  <c r="U27" i="4"/>
  <c r="W27" i="4"/>
  <c r="X27" i="4" s="1"/>
  <c r="T27" i="4"/>
  <c r="R54" i="4"/>
  <c r="T54" i="4"/>
  <c r="W54" i="4"/>
  <c r="X54" i="4" s="1"/>
  <c r="U54" i="4"/>
  <c r="R31" i="4"/>
  <c r="U31" i="4"/>
  <c r="W31" i="4"/>
  <c r="X31" i="4" s="1"/>
  <c r="T31" i="4"/>
  <c r="U25" i="4"/>
  <c r="W25" i="4"/>
  <c r="X25" i="4" s="1"/>
  <c r="R25" i="4"/>
  <c r="T25" i="4"/>
  <c r="T26" i="4"/>
  <c r="R26" i="4"/>
  <c r="U26" i="4"/>
  <c r="W26" i="4"/>
  <c r="X26" i="4" s="1"/>
  <c r="W47" i="4"/>
  <c r="X47" i="4" s="1"/>
  <c r="R47" i="4"/>
  <c r="T47" i="4"/>
  <c r="U47" i="4"/>
  <c r="R45" i="4"/>
  <c r="U45" i="4"/>
  <c r="W45" i="4"/>
  <c r="X45" i="4" s="1"/>
  <c r="T45" i="4"/>
  <c r="R51" i="4"/>
  <c r="W51" i="4"/>
  <c r="X51" i="4" s="1"/>
  <c r="U51" i="4"/>
  <c r="T51" i="4"/>
  <c r="U14" i="4"/>
  <c r="T14" i="4"/>
  <c r="J10" i="4"/>
  <c r="H10" i="4"/>
  <c r="AF4" i="1"/>
  <c r="AM2" i="1"/>
  <c r="AN2" i="1" s="1"/>
  <c r="AO2" i="1" s="1"/>
  <c r="AC2" i="1"/>
  <c r="W2" i="1" s="1"/>
  <c r="X2" i="1" s="1"/>
  <c r="Y2" i="1" s="1"/>
  <c r="AM3" i="1"/>
  <c r="AN3" i="1" s="1"/>
  <c r="AO3" i="1" s="1"/>
  <c r="AC3" i="1"/>
  <c r="AM4" i="1"/>
  <c r="AN4" i="1" s="1"/>
  <c r="AO4" i="1" s="1"/>
  <c r="AC4" i="1"/>
  <c r="W4" i="1" s="1"/>
  <c r="X4" i="1" s="1"/>
  <c r="Y4" i="1" s="1"/>
  <c r="AH3" i="1"/>
  <c r="AI4" i="1"/>
  <c r="AJ4" i="1" s="1"/>
  <c r="AK4" i="1" s="1"/>
  <c r="AU4" i="1"/>
  <c r="AU3" i="1"/>
  <c r="AU2" i="1"/>
  <c r="AT4" i="1"/>
  <c r="AT3" i="1"/>
  <c r="R6" i="2"/>
  <c r="R10" i="2"/>
  <c r="R11" i="2"/>
  <c r="R7" i="2"/>
  <c r="R9" i="2"/>
  <c r="R8" i="2"/>
  <c r="O12" i="2"/>
  <c r="AC57" i="1" l="1"/>
  <c r="AM57" i="1"/>
  <c r="AN57" i="1" s="1"/>
  <c r="AO57" i="1" s="1"/>
  <c r="AC37" i="1"/>
  <c r="AM37" i="1"/>
  <c r="AN37" i="1" s="1"/>
  <c r="AO37" i="1" s="1"/>
  <c r="AC41" i="1"/>
  <c r="AM41" i="1"/>
  <c r="AN41" i="1" s="1"/>
  <c r="AO41" i="1" s="1"/>
  <c r="AC53" i="1"/>
  <c r="AM53" i="1"/>
  <c r="AN53" i="1" s="1"/>
  <c r="AO53" i="1" s="1"/>
  <c r="AM63" i="1"/>
  <c r="AN63" i="1" s="1"/>
  <c r="AO63" i="1" s="1"/>
  <c r="AC63" i="1"/>
  <c r="AC67" i="1"/>
  <c r="AM67" i="1"/>
  <c r="AN67" i="1" s="1"/>
  <c r="AO67" i="1" s="1"/>
  <c r="AM33" i="1"/>
  <c r="AN33" i="1" s="1"/>
  <c r="AO33" i="1" s="1"/>
  <c r="AC33" i="1"/>
  <c r="AC70" i="1"/>
  <c r="AM70" i="1"/>
  <c r="AN70" i="1" s="1"/>
  <c r="AO70" i="1" s="1"/>
  <c r="AM45" i="1"/>
  <c r="AN45" i="1" s="1"/>
  <c r="AO45" i="1" s="1"/>
  <c r="AC45" i="1"/>
  <c r="AC50" i="1"/>
  <c r="AM50" i="1"/>
  <c r="AN50" i="1" s="1"/>
  <c r="AO50" i="1" s="1"/>
  <c r="AM49" i="1"/>
  <c r="AN49" i="1" s="1"/>
  <c r="AO49" i="1" s="1"/>
  <c r="AC49" i="1"/>
  <c r="AC59" i="1"/>
  <c r="AM59" i="1"/>
  <c r="AN59" i="1" s="1"/>
  <c r="AO59" i="1" s="1"/>
  <c r="AC23" i="1"/>
  <c r="AM23" i="1"/>
  <c r="AN23" i="1" s="1"/>
  <c r="AO23" i="1" s="1"/>
  <c r="AB59" i="1"/>
  <c r="AI59" i="1"/>
  <c r="AJ59" i="1" s="1"/>
  <c r="AK59" i="1" s="1"/>
  <c r="AM24" i="1"/>
  <c r="AN24" i="1" s="1"/>
  <c r="AO24" i="1" s="1"/>
  <c r="AC24" i="1"/>
  <c r="AB70" i="1"/>
  <c r="AI70" i="1"/>
  <c r="AJ70" i="1" s="1"/>
  <c r="AK70" i="1" s="1"/>
  <c r="AE69" i="1"/>
  <c r="AA69" i="1"/>
  <c r="AA70" i="1"/>
  <c r="AE70" i="1"/>
  <c r="AE57" i="1"/>
  <c r="AA57" i="1"/>
  <c r="AE54" i="1"/>
  <c r="AA54" i="1"/>
  <c r="AA67" i="1"/>
  <c r="AE67" i="1"/>
  <c r="AA49" i="1"/>
  <c r="AE49" i="1"/>
  <c r="AA61" i="1"/>
  <c r="W61" i="1" s="1"/>
  <c r="X61" i="1" s="1"/>
  <c r="Y61" i="1" s="1"/>
  <c r="AE61" i="1"/>
  <c r="AE41" i="1"/>
  <c r="AA41" i="1"/>
  <c r="AA45" i="1"/>
  <c r="AE45" i="1"/>
  <c r="AA29" i="1"/>
  <c r="AE29" i="1"/>
  <c r="AE44" i="1"/>
  <c r="AA44" i="1"/>
  <c r="AE52" i="1"/>
  <c r="AA52" i="1"/>
  <c r="AA47" i="1"/>
  <c r="AE47" i="1"/>
  <c r="AA28" i="1"/>
  <c r="AE28" i="1"/>
  <c r="AE60" i="1"/>
  <c r="AA60" i="1"/>
  <c r="AA51" i="1"/>
  <c r="AE51" i="1"/>
  <c r="AE58" i="1"/>
  <c r="AG58" i="1" s="1"/>
  <c r="AE65" i="1"/>
  <c r="AA65" i="1"/>
  <c r="AA32" i="1"/>
  <c r="AE32" i="1"/>
  <c r="AE37" i="1"/>
  <c r="AA37" i="1"/>
  <c r="AE21" i="1"/>
  <c r="AA21" i="1"/>
  <c r="AE26" i="1"/>
  <c r="AA26" i="1"/>
  <c r="AA34" i="1"/>
  <c r="AE34" i="1"/>
  <c r="AE33" i="1"/>
  <c r="AA33" i="1"/>
  <c r="AE30" i="1"/>
  <c r="AA30" i="1"/>
  <c r="W30" i="1" s="1"/>
  <c r="X30" i="1" s="1"/>
  <c r="Y30" i="1" s="1"/>
  <c r="AA39" i="1"/>
  <c r="AE39" i="1"/>
  <c r="AE36" i="1"/>
  <c r="AA36" i="1"/>
  <c r="AE40" i="1"/>
  <c r="AA40" i="1"/>
  <c r="AM66" i="1"/>
  <c r="AN66" i="1" s="1"/>
  <c r="AO66" i="1" s="1"/>
  <c r="AC66" i="1"/>
  <c r="AC35" i="1"/>
  <c r="AM35" i="1"/>
  <c r="AN35" i="1" s="1"/>
  <c r="AO35" i="1" s="1"/>
  <c r="AC51" i="1"/>
  <c r="AM51" i="1"/>
  <c r="AN51" i="1" s="1"/>
  <c r="AO51" i="1" s="1"/>
  <c r="AC28" i="1"/>
  <c r="AM28" i="1"/>
  <c r="AN28" i="1" s="1"/>
  <c r="AO28" i="1" s="1"/>
  <c r="AC60" i="1"/>
  <c r="AM60" i="1"/>
  <c r="AN60" i="1" s="1"/>
  <c r="AO60" i="1" s="1"/>
  <c r="AM52" i="1"/>
  <c r="AN52" i="1" s="1"/>
  <c r="AO52" i="1" s="1"/>
  <c r="AC52" i="1"/>
  <c r="AC64" i="1"/>
  <c r="AM64" i="1"/>
  <c r="AN64" i="1" s="1"/>
  <c r="AO64" i="1" s="1"/>
  <c r="AC47" i="1"/>
  <c r="AM47" i="1"/>
  <c r="AN47" i="1" s="1"/>
  <c r="AO47" i="1" s="1"/>
  <c r="AC25" i="1"/>
  <c r="W25" i="1" s="1"/>
  <c r="X25" i="1" s="1"/>
  <c r="Y25" i="1" s="1"/>
  <c r="AM25" i="1"/>
  <c r="AN25" i="1" s="1"/>
  <c r="AO25" i="1" s="1"/>
  <c r="AC43" i="1"/>
  <c r="AM43" i="1"/>
  <c r="AN43" i="1" s="1"/>
  <c r="AO43" i="1" s="1"/>
  <c r="AB72" i="1"/>
  <c r="AI72" i="1"/>
  <c r="AJ72" i="1" s="1"/>
  <c r="AK72" i="1" s="1"/>
  <c r="AI41" i="1"/>
  <c r="AJ41" i="1" s="1"/>
  <c r="AK41" i="1" s="1"/>
  <c r="AB41" i="1"/>
  <c r="AB74" i="1"/>
  <c r="AI74" i="1"/>
  <c r="AJ74" i="1" s="1"/>
  <c r="AK74" i="1" s="1"/>
  <c r="AB77" i="1"/>
  <c r="AI77" i="1"/>
  <c r="AJ77" i="1" s="1"/>
  <c r="AK77" i="1" s="1"/>
  <c r="AI71" i="1"/>
  <c r="AJ71" i="1" s="1"/>
  <c r="AK71" i="1" s="1"/>
  <c r="AB71" i="1"/>
  <c r="AB67" i="1"/>
  <c r="AI67" i="1"/>
  <c r="AJ67" i="1" s="1"/>
  <c r="AK67" i="1" s="1"/>
  <c r="AI36" i="1"/>
  <c r="AJ36" i="1" s="1"/>
  <c r="AK36" i="1" s="1"/>
  <c r="AB36" i="1"/>
  <c r="W36" i="1" s="1"/>
  <c r="X36" i="1" s="1"/>
  <c r="Y36" i="1" s="1"/>
  <c r="AB63" i="1"/>
  <c r="AI63" i="1"/>
  <c r="AJ63" i="1" s="1"/>
  <c r="AK63" i="1" s="1"/>
  <c r="AI56" i="1"/>
  <c r="AJ56" i="1" s="1"/>
  <c r="AK56" i="1" s="1"/>
  <c r="AB56" i="1"/>
  <c r="AI20" i="1"/>
  <c r="AJ20" i="1" s="1"/>
  <c r="AK20" i="1" s="1"/>
  <c r="AA83" i="1"/>
  <c r="W83" i="1" s="1"/>
  <c r="X83" i="1" s="1"/>
  <c r="Y83" i="1" s="1"/>
  <c r="AE83" i="1"/>
  <c r="AE72" i="1"/>
  <c r="AA72" i="1"/>
  <c r="AB18" i="1"/>
  <c r="AI18" i="1"/>
  <c r="AJ18" i="1" s="1"/>
  <c r="AK18" i="1" s="1"/>
  <c r="AA96" i="1"/>
  <c r="W96" i="1" s="1"/>
  <c r="X96" i="1" s="1"/>
  <c r="Y96" i="1" s="1"/>
  <c r="AE96" i="1"/>
  <c r="AA91" i="1"/>
  <c r="AE91" i="1"/>
  <c r="AE81" i="1"/>
  <c r="AA81" i="1"/>
  <c r="AA77" i="1"/>
  <c r="AE77" i="1"/>
  <c r="AA66" i="1"/>
  <c r="AE66" i="1"/>
  <c r="AE53" i="1"/>
  <c r="AA53" i="1"/>
  <c r="W53" i="1" s="1"/>
  <c r="X53" i="1" s="1"/>
  <c r="Y53" i="1" s="1"/>
  <c r="AA48" i="1"/>
  <c r="AE48" i="1"/>
  <c r="AA56" i="1"/>
  <c r="AE56" i="1"/>
  <c r="AA63" i="1"/>
  <c r="AE63" i="1"/>
  <c r="AA31" i="1"/>
  <c r="AE31" i="1"/>
  <c r="AE43" i="1"/>
  <c r="AA43" i="1"/>
  <c r="AA27" i="1"/>
  <c r="AE27" i="1"/>
  <c r="AE50" i="1"/>
  <c r="AA50" i="1"/>
  <c r="AA59" i="1"/>
  <c r="W59" i="1" s="1"/>
  <c r="X59" i="1" s="1"/>
  <c r="Y59" i="1" s="1"/>
  <c r="AE59" i="1"/>
  <c r="AE46" i="1"/>
  <c r="AA46" i="1"/>
  <c r="AA55" i="1"/>
  <c r="W55" i="1" s="1"/>
  <c r="X55" i="1" s="1"/>
  <c r="Y55" i="1" s="1"/>
  <c r="AE55" i="1"/>
  <c r="AA71" i="1"/>
  <c r="W71" i="1" s="1"/>
  <c r="X71" i="1" s="1"/>
  <c r="Y71" i="1" s="1"/>
  <c r="AE71" i="1"/>
  <c r="AM27" i="1"/>
  <c r="AN27" i="1" s="1"/>
  <c r="AO27" i="1" s="1"/>
  <c r="AC27" i="1"/>
  <c r="AC65" i="1"/>
  <c r="AM65" i="1"/>
  <c r="AN65" i="1" s="1"/>
  <c r="AO65" i="1" s="1"/>
  <c r="AC32" i="1"/>
  <c r="AM32" i="1"/>
  <c r="AN32" i="1" s="1"/>
  <c r="AO32" i="1" s="1"/>
  <c r="AM26" i="1"/>
  <c r="AN26" i="1" s="1"/>
  <c r="AO26" i="1" s="1"/>
  <c r="AC26" i="1"/>
  <c r="AB79" i="1"/>
  <c r="AI79" i="1"/>
  <c r="AJ79" i="1" s="1"/>
  <c r="AK79" i="1" s="1"/>
  <c r="AB81" i="1"/>
  <c r="AI81" i="1"/>
  <c r="AJ81" i="1" s="1"/>
  <c r="AK81" i="1" s="1"/>
  <c r="AA80" i="1"/>
  <c r="AE80" i="1"/>
  <c r="AE89" i="1"/>
  <c r="AA89" i="1"/>
  <c r="AE88" i="1"/>
  <c r="AA88" i="1"/>
  <c r="AI21" i="1"/>
  <c r="AJ21" i="1" s="1"/>
  <c r="AK21" i="1" s="1"/>
  <c r="AE85" i="1"/>
  <c r="AA85" i="1"/>
  <c r="AI33" i="1"/>
  <c r="AJ33" i="1" s="1"/>
  <c r="AK33" i="1" s="1"/>
  <c r="AB33" i="1"/>
  <c r="AE68" i="1"/>
  <c r="AA68" i="1"/>
  <c r="W68" i="1" s="1"/>
  <c r="X68" i="1" s="1"/>
  <c r="Y68" i="1" s="1"/>
  <c r="AM69" i="1"/>
  <c r="AN69" i="1" s="1"/>
  <c r="AO69" i="1" s="1"/>
  <c r="AC69" i="1"/>
  <c r="AM72" i="1"/>
  <c r="AN72" i="1" s="1"/>
  <c r="AO72" i="1" s="1"/>
  <c r="AC72" i="1"/>
  <c r="AF2" i="1"/>
  <c r="AE73" i="1"/>
  <c r="AA73" i="1"/>
  <c r="AE74" i="1"/>
  <c r="AF74" i="1" s="1"/>
  <c r="AM15" i="1"/>
  <c r="AN15" i="1" s="1"/>
  <c r="AO15" i="1" s="1"/>
  <c r="AC15" i="1"/>
  <c r="W15" i="1" s="1"/>
  <c r="X15" i="1" s="1"/>
  <c r="Y15" i="1" s="1"/>
  <c r="AI42" i="1"/>
  <c r="AJ42" i="1" s="1"/>
  <c r="AK42" i="1" s="1"/>
  <c r="AI27" i="1"/>
  <c r="AJ27" i="1" s="1"/>
  <c r="AK27" i="1" s="1"/>
  <c r="AC18" i="1"/>
  <c r="AM18" i="1"/>
  <c r="AN18" i="1" s="1"/>
  <c r="AO18" i="1" s="1"/>
  <c r="AE64" i="1"/>
  <c r="AA64" i="1"/>
  <c r="AM14" i="1"/>
  <c r="AN14" i="1" s="1"/>
  <c r="AO14" i="1" s="1"/>
  <c r="AC14" i="1"/>
  <c r="W14" i="1" s="1"/>
  <c r="X14" i="1" s="1"/>
  <c r="Y14" i="1" s="1"/>
  <c r="AA62" i="1"/>
  <c r="AE62" i="1"/>
  <c r="AB43" i="1"/>
  <c r="AI43" i="1"/>
  <c r="AJ43" i="1" s="1"/>
  <c r="AK43" i="1" s="1"/>
  <c r="AI25" i="1"/>
  <c r="AJ25" i="1" s="1"/>
  <c r="AK25" i="1" s="1"/>
  <c r="AB39" i="1"/>
  <c r="AI39" i="1"/>
  <c r="AJ39" i="1" s="1"/>
  <c r="AK39" i="1" s="1"/>
  <c r="AI28" i="1"/>
  <c r="AJ28" i="1" s="1"/>
  <c r="AK28" i="1" s="1"/>
  <c r="AB28" i="1"/>
  <c r="AB47" i="1"/>
  <c r="AI47" i="1"/>
  <c r="AJ47" i="1" s="1"/>
  <c r="AK47" i="1" s="1"/>
  <c r="AI17" i="1"/>
  <c r="AJ17" i="1" s="1"/>
  <c r="AK17" i="1" s="1"/>
  <c r="AB17" i="1"/>
  <c r="AI16" i="1"/>
  <c r="AJ16" i="1" s="1"/>
  <c r="AK16" i="1" s="1"/>
  <c r="AI23" i="1"/>
  <c r="AJ23" i="1" s="1"/>
  <c r="AK23" i="1" s="1"/>
  <c r="AB23" i="1"/>
  <c r="W23" i="1" s="1"/>
  <c r="X23" i="1" s="1"/>
  <c r="Y23" i="1" s="1"/>
  <c r="AI26" i="1"/>
  <c r="AJ26" i="1" s="1"/>
  <c r="AK26" i="1" s="1"/>
  <c r="AB26" i="1"/>
  <c r="AB52" i="1"/>
  <c r="AI52" i="1"/>
  <c r="AJ52" i="1" s="1"/>
  <c r="AK52" i="1" s="1"/>
  <c r="AB40" i="1"/>
  <c r="AI40" i="1"/>
  <c r="AJ40" i="1" s="1"/>
  <c r="AK40" i="1" s="1"/>
  <c r="AB24" i="1"/>
  <c r="AI24" i="1"/>
  <c r="AJ24" i="1" s="1"/>
  <c r="AK24" i="1" s="1"/>
  <c r="AE76" i="1"/>
  <c r="AA76" i="1"/>
  <c r="AA79" i="1"/>
  <c r="AE79" i="1"/>
  <c r="AI22" i="1"/>
  <c r="AJ22" i="1" s="1"/>
  <c r="AK22" i="1" s="1"/>
  <c r="AB22" i="1"/>
  <c r="W22" i="1" s="1"/>
  <c r="X22" i="1" s="1"/>
  <c r="Y22" i="1" s="1"/>
  <c r="AA75" i="1"/>
  <c r="AE75" i="1"/>
  <c r="AI83" i="1"/>
  <c r="AJ83" i="1" s="1"/>
  <c r="AK83" i="1" s="1"/>
  <c r="AM77" i="1"/>
  <c r="AN77" i="1" s="1"/>
  <c r="AO77" i="1" s="1"/>
  <c r="AA99" i="1"/>
  <c r="W99" i="1" s="1"/>
  <c r="X99" i="1" s="1"/>
  <c r="Y99" i="1" s="1"/>
  <c r="AE99" i="1"/>
  <c r="AA98" i="1"/>
  <c r="AE98" i="1"/>
  <c r="AI87" i="1"/>
  <c r="AJ87" i="1" s="1"/>
  <c r="AK87" i="1" s="1"/>
  <c r="AB87" i="1"/>
  <c r="AB88" i="1"/>
  <c r="AI88" i="1"/>
  <c r="AJ88" i="1" s="1"/>
  <c r="AK88" i="1" s="1"/>
  <c r="AI82" i="1"/>
  <c r="AJ82" i="1" s="1"/>
  <c r="AK82" i="1" s="1"/>
  <c r="AB82" i="1"/>
  <c r="AC39" i="1"/>
  <c r="AM39" i="1"/>
  <c r="AN39" i="1" s="1"/>
  <c r="AO39" i="1" s="1"/>
  <c r="AC38" i="1"/>
  <c r="AM38" i="1"/>
  <c r="AN38" i="1" s="1"/>
  <c r="AO38" i="1" s="1"/>
  <c r="AC44" i="1"/>
  <c r="AM44" i="1"/>
  <c r="AN44" i="1" s="1"/>
  <c r="AO44" i="1" s="1"/>
  <c r="AM42" i="1"/>
  <c r="AN42" i="1" s="1"/>
  <c r="AO42" i="1" s="1"/>
  <c r="AC42" i="1"/>
  <c r="W42" i="1" s="1"/>
  <c r="X42" i="1" s="1"/>
  <c r="Y42" i="1" s="1"/>
  <c r="AI92" i="1"/>
  <c r="AJ92" i="1" s="1"/>
  <c r="AK92" i="1" s="1"/>
  <c r="AB92" i="1"/>
  <c r="W92" i="1" s="1"/>
  <c r="X92" i="1" s="1"/>
  <c r="Y92" i="1" s="1"/>
  <c r="AA103" i="1"/>
  <c r="AE103" i="1"/>
  <c r="AC75" i="1"/>
  <c r="AM75" i="1"/>
  <c r="AN75" i="1" s="1"/>
  <c r="AO75" i="1" s="1"/>
  <c r="AE107" i="1"/>
  <c r="AA107" i="1"/>
  <c r="AI90" i="1"/>
  <c r="AJ90" i="1" s="1"/>
  <c r="AK90" i="1" s="1"/>
  <c r="AA102" i="1"/>
  <c r="AE102" i="1"/>
  <c r="AC78" i="1"/>
  <c r="AM78" i="1"/>
  <c r="AN78" i="1" s="1"/>
  <c r="AO78" i="1" s="1"/>
  <c r="AE101" i="1"/>
  <c r="AA101" i="1"/>
  <c r="AE106" i="1"/>
  <c r="AA106" i="1"/>
  <c r="AA100" i="1"/>
  <c r="AE100" i="1"/>
  <c r="AE108" i="1"/>
  <c r="AA108" i="1"/>
  <c r="AA104" i="1"/>
  <c r="W104" i="1" s="1"/>
  <c r="X104" i="1" s="1"/>
  <c r="Y104" i="1" s="1"/>
  <c r="AE104" i="1"/>
  <c r="AC73" i="1"/>
  <c r="AM73" i="1"/>
  <c r="AN73" i="1" s="1"/>
  <c r="AO73" i="1" s="1"/>
  <c r="AM83" i="1"/>
  <c r="AN83" i="1" s="1"/>
  <c r="AO83" i="1" s="1"/>
  <c r="AM81" i="1"/>
  <c r="AN81" i="1" s="1"/>
  <c r="AO81" i="1" s="1"/>
  <c r="AM79" i="1"/>
  <c r="AN79" i="1" s="1"/>
  <c r="AO79" i="1" s="1"/>
  <c r="AC79" i="1"/>
  <c r="AI89" i="1"/>
  <c r="AJ89" i="1" s="1"/>
  <c r="AK89" i="1" s="1"/>
  <c r="AI91" i="1"/>
  <c r="AJ91" i="1" s="1"/>
  <c r="AK91" i="1" s="1"/>
  <c r="AB91" i="1"/>
  <c r="AM116" i="1"/>
  <c r="AN116" i="1" s="1"/>
  <c r="AO116" i="1" s="1"/>
  <c r="AM21" i="1"/>
  <c r="AN21" i="1" s="1"/>
  <c r="AO21" i="1" s="1"/>
  <c r="AC21" i="1"/>
  <c r="AM17" i="1"/>
  <c r="AN17" i="1" s="1"/>
  <c r="AO17" i="1" s="1"/>
  <c r="AC17" i="1"/>
  <c r="AI48" i="1"/>
  <c r="AJ48" i="1" s="1"/>
  <c r="AK48" i="1" s="1"/>
  <c r="AB48" i="1"/>
  <c r="AC19" i="1"/>
  <c r="W19" i="1" s="1"/>
  <c r="X19" i="1" s="1"/>
  <c r="Y19" i="1" s="1"/>
  <c r="AM19" i="1"/>
  <c r="AN19" i="1" s="1"/>
  <c r="AO19" i="1" s="1"/>
  <c r="AM16" i="1"/>
  <c r="AN16" i="1" s="1"/>
  <c r="AO16" i="1" s="1"/>
  <c r="AC16" i="1"/>
  <c r="W16" i="1" s="1"/>
  <c r="X16" i="1" s="1"/>
  <c r="Y16" i="1" s="1"/>
  <c r="AI54" i="1"/>
  <c r="AJ54" i="1" s="1"/>
  <c r="AK54" i="1" s="1"/>
  <c r="AB54" i="1"/>
  <c r="AI84" i="1"/>
  <c r="AJ84" i="1" s="1"/>
  <c r="AK84" i="1" s="1"/>
  <c r="AB84" i="1"/>
  <c r="AB86" i="1"/>
  <c r="AI86" i="1"/>
  <c r="AJ86" i="1" s="1"/>
  <c r="AK86" i="1" s="1"/>
  <c r="AI37" i="1"/>
  <c r="AJ37" i="1" s="1"/>
  <c r="AK37" i="1" s="1"/>
  <c r="AB37" i="1"/>
  <c r="AC20" i="1"/>
  <c r="W20" i="1" s="1"/>
  <c r="X20" i="1" s="1"/>
  <c r="Y20" i="1" s="1"/>
  <c r="AM20" i="1"/>
  <c r="AN20" i="1" s="1"/>
  <c r="AO20" i="1" s="1"/>
  <c r="AI35" i="1"/>
  <c r="AJ35" i="1" s="1"/>
  <c r="AK35" i="1" s="1"/>
  <c r="AB35" i="1"/>
  <c r="AI78" i="1"/>
  <c r="AJ78" i="1" s="1"/>
  <c r="AK78" i="1" s="1"/>
  <c r="AB78" i="1"/>
  <c r="AI76" i="1"/>
  <c r="AJ76" i="1" s="1"/>
  <c r="AK76" i="1" s="1"/>
  <c r="AB76" i="1"/>
  <c r="AB46" i="1"/>
  <c r="AI46" i="1"/>
  <c r="AJ46" i="1" s="1"/>
  <c r="AK46" i="1" s="1"/>
  <c r="AI69" i="1"/>
  <c r="AJ69" i="1" s="1"/>
  <c r="AK69" i="1" s="1"/>
  <c r="AB69" i="1"/>
  <c r="AB64" i="1"/>
  <c r="AI64" i="1"/>
  <c r="AJ64" i="1" s="1"/>
  <c r="AK64" i="1" s="1"/>
  <c r="AB32" i="1"/>
  <c r="AI32" i="1"/>
  <c r="AJ32" i="1" s="1"/>
  <c r="AK32" i="1" s="1"/>
  <c r="AI53" i="1"/>
  <c r="AJ53" i="1" s="1"/>
  <c r="AK53" i="1" s="1"/>
  <c r="AI57" i="1"/>
  <c r="AJ57" i="1" s="1"/>
  <c r="AK57" i="1" s="1"/>
  <c r="AB57" i="1"/>
  <c r="AB51" i="1"/>
  <c r="AI51" i="1"/>
  <c r="AJ51" i="1" s="1"/>
  <c r="AK51" i="1" s="1"/>
  <c r="AI80" i="1"/>
  <c r="AJ80" i="1" s="1"/>
  <c r="AK80" i="1" s="1"/>
  <c r="AB80" i="1"/>
  <c r="AI49" i="1"/>
  <c r="AJ49" i="1" s="1"/>
  <c r="AK49" i="1" s="1"/>
  <c r="AB49" i="1"/>
  <c r="AI34" i="1"/>
  <c r="AJ34" i="1" s="1"/>
  <c r="AK34" i="1" s="1"/>
  <c r="AB34" i="1"/>
  <c r="AB45" i="1"/>
  <c r="AI45" i="1"/>
  <c r="AJ45" i="1" s="1"/>
  <c r="AK45" i="1" s="1"/>
  <c r="AB85" i="1"/>
  <c r="AI85" i="1"/>
  <c r="AJ85" i="1" s="1"/>
  <c r="AK85" i="1" s="1"/>
  <c r="AI65" i="1"/>
  <c r="AJ65" i="1" s="1"/>
  <c r="AK65" i="1" s="1"/>
  <c r="AI75" i="1"/>
  <c r="AJ75" i="1" s="1"/>
  <c r="AK75" i="1" s="1"/>
  <c r="AB75" i="1"/>
  <c r="AB66" i="1"/>
  <c r="AI66" i="1"/>
  <c r="AJ66" i="1" s="1"/>
  <c r="AK66" i="1" s="1"/>
  <c r="AI38" i="1"/>
  <c r="AJ38" i="1" s="1"/>
  <c r="AK38" i="1" s="1"/>
  <c r="AB38" i="1"/>
  <c r="AI62" i="1"/>
  <c r="AJ62" i="1" s="1"/>
  <c r="AK62" i="1" s="1"/>
  <c r="AB62" i="1"/>
  <c r="AB31" i="1"/>
  <c r="AI31" i="1"/>
  <c r="AJ31" i="1" s="1"/>
  <c r="AK31" i="1" s="1"/>
  <c r="AB58" i="1"/>
  <c r="W58" i="1" s="1"/>
  <c r="X58" i="1" s="1"/>
  <c r="Y58" i="1" s="1"/>
  <c r="AI58" i="1"/>
  <c r="AJ58" i="1" s="1"/>
  <c r="AK58" i="1" s="1"/>
  <c r="AB50" i="1"/>
  <c r="AI50" i="1"/>
  <c r="AJ50" i="1" s="1"/>
  <c r="AK50" i="1" s="1"/>
  <c r="AA90" i="1"/>
  <c r="AE90" i="1"/>
  <c r="AI73" i="1"/>
  <c r="AJ73" i="1" s="1"/>
  <c r="AK73" i="1" s="1"/>
  <c r="AB73" i="1"/>
  <c r="AI60" i="1"/>
  <c r="AJ60" i="1" s="1"/>
  <c r="AK60" i="1" s="1"/>
  <c r="AB60" i="1"/>
  <c r="AI44" i="1"/>
  <c r="AJ44" i="1" s="1"/>
  <c r="AK44" i="1" s="1"/>
  <c r="AB44" i="1"/>
  <c r="AB29" i="1"/>
  <c r="W29" i="1" s="1"/>
  <c r="X29" i="1" s="1"/>
  <c r="Y29" i="1" s="1"/>
  <c r="AI29" i="1"/>
  <c r="AJ29" i="1" s="1"/>
  <c r="AK29" i="1" s="1"/>
  <c r="AM112" i="1"/>
  <c r="AN112" i="1" s="1"/>
  <c r="AO112" i="1" s="1"/>
  <c r="AC112" i="1"/>
  <c r="AC120" i="1"/>
  <c r="W120" i="1" s="1"/>
  <c r="X120" i="1" s="1"/>
  <c r="Y120" i="1" s="1"/>
  <c r="AM120" i="1"/>
  <c r="AN120" i="1" s="1"/>
  <c r="AO120" i="1" s="1"/>
  <c r="AE119" i="1"/>
  <c r="AF119" i="1" s="1"/>
  <c r="AM111" i="1"/>
  <c r="AN111" i="1" s="1"/>
  <c r="AO111" i="1" s="1"/>
  <c r="AC109" i="1"/>
  <c r="AM109" i="1"/>
  <c r="AN109" i="1" s="1"/>
  <c r="AO109" i="1" s="1"/>
  <c r="AC113" i="1"/>
  <c r="AM113" i="1"/>
  <c r="AN113" i="1" s="1"/>
  <c r="AO113" i="1" s="1"/>
  <c r="AC105" i="1"/>
  <c r="AM105" i="1"/>
  <c r="AN105" i="1" s="1"/>
  <c r="AO105" i="1" s="1"/>
  <c r="AM104" i="1"/>
  <c r="AN104" i="1" s="1"/>
  <c r="AO104" i="1" s="1"/>
  <c r="AM103" i="1"/>
  <c r="AN103" i="1" s="1"/>
  <c r="AO103" i="1" s="1"/>
  <c r="AC103" i="1"/>
  <c r="AC107" i="1"/>
  <c r="AM107" i="1"/>
  <c r="AN107" i="1" s="1"/>
  <c r="AO107" i="1" s="1"/>
  <c r="AM108" i="1"/>
  <c r="AN108" i="1" s="1"/>
  <c r="AO108" i="1" s="1"/>
  <c r="AC108" i="1"/>
  <c r="AM101" i="1"/>
  <c r="AN101" i="1" s="1"/>
  <c r="AO101" i="1" s="1"/>
  <c r="AC101" i="1"/>
  <c r="AM100" i="1"/>
  <c r="AN100" i="1" s="1"/>
  <c r="AO100" i="1" s="1"/>
  <c r="AC100" i="1"/>
  <c r="AM99" i="1"/>
  <c r="AN99" i="1" s="1"/>
  <c r="AO99" i="1" s="1"/>
  <c r="AM92" i="1"/>
  <c r="AN92" i="1" s="1"/>
  <c r="AO92" i="1" s="1"/>
  <c r="AE120" i="1"/>
  <c r="W111" i="1"/>
  <c r="X111" i="1" s="1"/>
  <c r="Y111" i="1" s="1"/>
  <c r="AE111" i="1"/>
  <c r="AF111" i="1" s="1"/>
  <c r="AC90" i="1"/>
  <c r="AM90" i="1"/>
  <c r="AN90" i="1" s="1"/>
  <c r="AO90" i="1" s="1"/>
  <c r="AE118" i="1"/>
  <c r="AE115" i="1"/>
  <c r="AA115" i="1"/>
  <c r="AM91" i="1"/>
  <c r="AN91" i="1" s="1"/>
  <c r="AO91" i="1" s="1"/>
  <c r="AC91" i="1"/>
  <c r="AE116" i="1"/>
  <c r="AA116" i="1"/>
  <c r="AC88" i="1"/>
  <c r="AM88" i="1"/>
  <c r="AN88" i="1" s="1"/>
  <c r="AO88" i="1" s="1"/>
  <c r="AI97" i="1"/>
  <c r="AJ97" i="1" s="1"/>
  <c r="AK97" i="1" s="1"/>
  <c r="AM87" i="1"/>
  <c r="AN87" i="1" s="1"/>
  <c r="AO87" i="1" s="1"/>
  <c r="AC87" i="1"/>
  <c r="AE117" i="1"/>
  <c r="AA117" i="1"/>
  <c r="AA110" i="1"/>
  <c r="AE110" i="1"/>
  <c r="AE114" i="1"/>
  <c r="AA114" i="1"/>
  <c r="AM86" i="1"/>
  <c r="AN86" i="1" s="1"/>
  <c r="AO86" i="1" s="1"/>
  <c r="AC86" i="1"/>
  <c r="AI96" i="1"/>
  <c r="AJ96" i="1" s="1"/>
  <c r="AK96" i="1" s="1"/>
  <c r="AM89" i="1"/>
  <c r="AN89" i="1" s="1"/>
  <c r="AO89" i="1" s="1"/>
  <c r="AC89" i="1"/>
  <c r="AE112" i="1"/>
  <c r="AA112" i="1"/>
  <c r="AE113" i="1"/>
  <c r="AA113" i="1"/>
  <c r="AE109" i="1"/>
  <c r="AA109" i="1"/>
  <c r="AM76" i="1"/>
  <c r="AN76" i="1" s="1"/>
  <c r="AO76" i="1" s="1"/>
  <c r="AC76" i="1"/>
  <c r="AM84" i="1"/>
  <c r="AN84" i="1" s="1"/>
  <c r="AO84" i="1" s="1"/>
  <c r="AC84" i="1"/>
  <c r="AI93" i="1"/>
  <c r="AJ93" i="1" s="1"/>
  <c r="AK93" i="1" s="1"/>
  <c r="AB93" i="1"/>
  <c r="AM80" i="1"/>
  <c r="AN80" i="1" s="1"/>
  <c r="AO80" i="1" s="1"/>
  <c r="AC80" i="1"/>
  <c r="AM85" i="1"/>
  <c r="AN85" i="1" s="1"/>
  <c r="AO85" i="1" s="1"/>
  <c r="AC85" i="1"/>
  <c r="AE105" i="1"/>
  <c r="AA105" i="1"/>
  <c r="AM82" i="1"/>
  <c r="AN82" i="1" s="1"/>
  <c r="AO82" i="1" s="1"/>
  <c r="AC82" i="1"/>
  <c r="AC74" i="1"/>
  <c r="AM74" i="1"/>
  <c r="AN74" i="1" s="1"/>
  <c r="AO74" i="1" s="1"/>
  <c r="AI94" i="1"/>
  <c r="AJ94" i="1" s="1"/>
  <c r="AK94" i="1" s="1"/>
  <c r="AB94" i="1"/>
  <c r="AM119" i="1"/>
  <c r="AN119" i="1" s="1"/>
  <c r="AO119" i="1" s="1"/>
  <c r="AC119" i="1"/>
  <c r="AM115" i="1"/>
  <c r="AN115" i="1" s="1"/>
  <c r="AO115" i="1" s="1"/>
  <c r="AC115" i="1"/>
  <c r="AM118" i="1"/>
  <c r="AN118" i="1" s="1"/>
  <c r="AO118" i="1" s="1"/>
  <c r="AC118" i="1"/>
  <c r="AM117" i="1"/>
  <c r="AN117" i="1" s="1"/>
  <c r="AO117" i="1" s="1"/>
  <c r="AC117" i="1"/>
  <c r="AM114" i="1"/>
  <c r="AN114" i="1" s="1"/>
  <c r="AO114" i="1" s="1"/>
  <c r="AC114" i="1"/>
  <c r="AC110" i="1"/>
  <c r="AM110" i="1"/>
  <c r="AN110" i="1" s="1"/>
  <c r="AO110" i="1" s="1"/>
  <c r="AC102" i="1"/>
  <c r="AM102" i="1"/>
  <c r="AN102" i="1" s="1"/>
  <c r="AO102" i="1" s="1"/>
  <c r="AC106" i="1"/>
  <c r="AM106" i="1"/>
  <c r="AN106" i="1" s="1"/>
  <c r="AO106" i="1" s="1"/>
  <c r="AM96" i="1"/>
  <c r="AN96" i="1" s="1"/>
  <c r="AO96" i="1" s="1"/>
  <c r="AC95" i="1"/>
  <c r="AM95" i="1"/>
  <c r="AN95" i="1" s="1"/>
  <c r="AO95" i="1" s="1"/>
  <c r="AC98" i="1"/>
  <c r="AM98" i="1"/>
  <c r="AN98" i="1" s="1"/>
  <c r="AO98" i="1" s="1"/>
  <c r="AI119" i="1"/>
  <c r="AJ119" i="1" s="1"/>
  <c r="AK119" i="1" s="1"/>
  <c r="AB119" i="1"/>
  <c r="AI114" i="1"/>
  <c r="AJ114" i="1" s="1"/>
  <c r="AK114" i="1" s="1"/>
  <c r="AB114" i="1"/>
  <c r="AI117" i="1"/>
  <c r="AJ117" i="1" s="1"/>
  <c r="AK117" i="1" s="1"/>
  <c r="AM94" i="1"/>
  <c r="AN94" i="1" s="1"/>
  <c r="AO94" i="1" s="1"/>
  <c r="AC94" i="1"/>
  <c r="AI112" i="1"/>
  <c r="AJ112" i="1" s="1"/>
  <c r="AK112" i="1" s="1"/>
  <c r="AB115" i="1"/>
  <c r="AI115" i="1"/>
  <c r="AJ115" i="1" s="1"/>
  <c r="AK115" i="1" s="1"/>
  <c r="AI104" i="1"/>
  <c r="AJ104" i="1" s="1"/>
  <c r="AK104" i="1" s="1"/>
  <c r="AM97" i="1"/>
  <c r="AN97" i="1" s="1"/>
  <c r="AO97" i="1" s="1"/>
  <c r="AC97" i="1"/>
  <c r="W97" i="1" s="1"/>
  <c r="X97" i="1" s="1"/>
  <c r="Y97" i="1" s="1"/>
  <c r="AI113" i="1"/>
  <c r="AJ113" i="1" s="1"/>
  <c r="AK113" i="1" s="1"/>
  <c r="AB113" i="1"/>
  <c r="AB116" i="1"/>
  <c r="AI116" i="1"/>
  <c r="AJ116" i="1" s="1"/>
  <c r="AK116" i="1" s="1"/>
  <c r="AI118" i="1"/>
  <c r="AJ118" i="1" s="1"/>
  <c r="AK118" i="1" s="1"/>
  <c r="AB118" i="1"/>
  <c r="AI120" i="1"/>
  <c r="AJ120" i="1" s="1"/>
  <c r="AK120" i="1" s="1"/>
  <c r="AI111" i="1"/>
  <c r="AJ111" i="1" s="1"/>
  <c r="AK111" i="1" s="1"/>
  <c r="AI99" i="1"/>
  <c r="AJ99" i="1" s="1"/>
  <c r="AK99" i="1" s="1"/>
  <c r="AB95" i="1"/>
  <c r="AI95" i="1"/>
  <c r="AJ95" i="1" s="1"/>
  <c r="AK95" i="1" s="1"/>
  <c r="AI110" i="1"/>
  <c r="AJ110" i="1" s="1"/>
  <c r="AK110" i="1" s="1"/>
  <c r="AB110" i="1"/>
  <c r="AI103" i="1"/>
  <c r="AJ103" i="1" s="1"/>
  <c r="AK103" i="1" s="1"/>
  <c r="AB103" i="1"/>
  <c r="AI108" i="1"/>
  <c r="AJ108" i="1" s="1"/>
  <c r="AK108" i="1" s="1"/>
  <c r="AB108" i="1"/>
  <c r="AI98" i="1"/>
  <c r="AJ98" i="1" s="1"/>
  <c r="AK98" i="1" s="1"/>
  <c r="AB98" i="1"/>
  <c r="AI102" i="1"/>
  <c r="AJ102" i="1" s="1"/>
  <c r="AK102" i="1" s="1"/>
  <c r="AB102" i="1"/>
  <c r="AB106" i="1"/>
  <c r="AI106" i="1"/>
  <c r="AJ106" i="1" s="1"/>
  <c r="AK106" i="1" s="1"/>
  <c r="AC93" i="1"/>
  <c r="AM93" i="1"/>
  <c r="AN93" i="1" s="1"/>
  <c r="AO93" i="1" s="1"/>
  <c r="AI109" i="1"/>
  <c r="AJ109" i="1" s="1"/>
  <c r="AK109" i="1" s="1"/>
  <c r="AB105" i="1"/>
  <c r="AI105" i="1"/>
  <c r="AJ105" i="1" s="1"/>
  <c r="AK105" i="1" s="1"/>
  <c r="AB101" i="1"/>
  <c r="AI101" i="1"/>
  <c r="AJ101" i="1" s="1"/>
  <c r="AK101" i="1" s="1"/>
  <c r="AB107" i="1"/>
  <c r="AI107" i="1"/>
  <c r="AJ107" i="1" s="1"/>
  <c r="AK107" i="1" s="1"/>
  <c r="AB100" i="1"/>
  <c r="AI100" i="1"/>
  <c r="AJ100" i="1" s="1"/>
  <c r="AK100" i="1" s="1"/>
  <c r="AB3" i="1"/>
  <c r="W3" i="1" s="1"/>
  <c r="X3" i="1" s="1"/>
  <c r="Y3" i="1" s="1"/>
  <c r="AI3" i="1"/>
  <c r="W24" i="1" l="1"/>
  <c r="X24" i="1" s="1"/>
  <c r="Y24" i="1" s="1"/>
  <c r="W70" i="1"/>
  <c r="X70" i="1" s="1"/>
  <c r="Y70" i="1" s="1"/>
  <c r="W28" i="1"/>
  <c r="X28" i="1" s="1"/>
  <c r="Y28" i="1" s="1"/>
  <c r="W49" i="1"/>
  <c r="X49" i="1" s="1"/>
  <c r="Y49" i="1" s="1"/>
  <c r="W54" i="1"/>
  <c r="X54" i="1" s="1"/>
  <c r="Y54" i="1" s="1"/>
  <c r="AF69" i="1"/>
  <c r="AG69" i="1"/>
  <c r="W60" i="1"/>
  <c r="X60" i="1" s="1"/>
  <c r="Y60" i="1" s="1"/>
  <c r="W57" i="1"/>
  <c r="X57" i="1" s="1"/>
  <c r="Y57" i="1" s="1"/>
  <c r="W67" i="1"/>
  <c r="X67" i="1" s="1"/>
  <c r="Y67" i="1" s="1"/>
  <c r="AG45" i="1"/>
  <c r="AF45" i="1"/>
  <c r="AG61" i="1"/>
  <c r="AF61" i="1"/>
  <c r="AF67" i="1"/>
  <c r="AG67" i="1"/>
  <c r="W45" i="1"/>
  <c r="X45" i="1" s="1"/>
  <c r="Y45" i="1" s="1"/>
  <c r="AF29" i="1"/>
  <c r="AG29" i="1"/>
  <c r="AG49" i="1"/>
  <c r="AF49" i="1"/>
  <c r="AF70" i="1"/>
  <c r="AG70" i="1"/>
  <c r="AF57" i="1"/>
  <c r="AG57" i="1"/>
  <c r="W41" i="1"/>
  <c r="X41" i="1" s="1"/>
  <c r="Y41" i="1" s="1"/>
  <c r="AG41" i="1"/>
  <c r="AF41" i="1"/>
  <c r="AF54" i="1"/>
  <c r="AG54" i="1"/>
  <c r="AF58" i="1"/>
  <c r="AF51" i="1"/>
  <c r="AG51" i="1"/>
  <c r="AF28" i="1"/>
  <c r="AG28" i="1"/>
  <c r="AG52" i="1"/>
  <c r="AF52" i="1"/>
  <c r="AG47" i="1"/>
  <c r="AF47" i="1"/>
  <c r="W51" i="1"/>
  <c r="X51" i="1" s="1"/>
  <c r="Y51" i="1" s="1"/>
  <c r="AG60" i="1"/>
  <c r="AF60" i="1"/>
  <c r="AG44" i="1"/>
  <c r="AF44" i="1"/>
  <c r="W65" i="1"/>
  <c r="X65" i="1" s="1"/>
  <c r="Y65" i="1" s="1"/>
  <c r="AG65" i="1"/>
  <c r="AF65" i="1"/>
  <c r="W34" i="1"/>
  <c r="X34" i="1" s="1"/>
  <c r="Y34" i="1" s="1"/>
  <c r="W74" i="1"/>
  <c r="X74" i="1" s="1"/>
  <c r="Y74" i="1" s="1"/>
  <c r="W33" i="1"/>
  <c r="X33" i="1" s="1"/>
  <c r="Y33" i="1" s="1"/>
  <c r="W40" i="1"/>
  <c r="X40" i="1" s="1"/>
  <c r="Y40" i="1" s="1"/>
  <c r="W37" i="1"/>
  <c r="X37" i="1" s="1"/>
  <c r="Y37" i="1" s="1"/>
  <c r="AF40" i="1"/>
  <c r="AG40" i="1"/>
  <c r="AG37" i="1"/>
  <c r="AF37" i="1"/>
  <c r="AF32" i="1"/>
  <c r="AG32" i="1"/>
  <c r="W47" i="1"/>
  <c r="X47" i="1" s="1"/>
  <c r="Y47" i="1" s="1"/>
  <c r="AG39" i="1"/>
  <c r="AF39" i="1"/>
  <c r="AG33" i="1"/>
  <c r="AF33" i="1"/>
  <c r="AG26" i="1"/>
  <c r="AF26" i="1"/>
  <c r="AF34" i="1"/>
  <c r="AG34" i="1"/>
  <c r="W21" i="1"/>
  <c r="X21" i="1" s="1"/>
  <c r="Y21" i="1" s="1"/>
  <c r="AG36" i="1"/>
  <c r="AF36" i="1"/>
  <c r="AG30" i="1"/>
  <c r="AF30" i="1"/>
  <c r="AF21" i="1"/>
  <c r="AG21" i="1"/>
  <c r="W35" i="1"/>
  <c r="X35" i="1" s="1"/>
  <c r="Y35" i="1" s="1"/>
  <c r="W52" i="1"/>
  <c r="X52" i="1" s="1"/>
  <c r="Y52" i="1" s="1"/>
  <c r="W77" i="1"/>
  <c r="X77" i="1" s="1"/>
  <c r="Y77" i="1" s="1"/>
  <c r="W89" i="1"/>
  <c r="X89" i="1" s="1"/>
  <c r="Y89" i="1" s="1"/>
  <c r="W50" i="1"/>
  <c r="X50" i="1" s="1"/>
  <c r="Y50" i="1" s="1"/>
  <c r="W46" i="1"/>
  <c r="X46" i="1" s="1"/>
  <c r="Y46" i="1" s="1"/>
  <c r="W63" i="1"/>
  <c r="X63" i="1" s="1"/>
  <c r="Y63" i="1" s="1"/>
  <c r="W69" i="1"/>
  <c r="X69" i="1" s="1"/>
  <c r="Y69" i="1" s="1"/>
  <c r="W48" i="1"/>
  <c r="X48" i="1" s="1"/>
  <c r="Y48" i="1" s="1"/>
  <c r="W39" i="1"/>
  <c r="X39" i="1" s="1"/>
  <c r="Y39" i="1" s="1"/>
  <c r="W18" i="1"/>
  <c r="X18" i="1" s="1"/>
  <c r="Y18" i="1" s="1"/>
  <c r="W56" i="1"/>
  <c r="X56" i="1" s="1"/>
  <c r="Y56" i="1" s="1"/>
  <c r="W72" i="1"/>
  <c r="X72" i="1" s="1"/>
  <c r="Y72" i="1" s="1"/>
  <c r="W66" i="1"/>
  <c r="X66" i="1" s="1"/>
  <c r="Y66" i="1" s="1"/>
  <c r="AF91" i="1"/>
  <c r="AG91" i="1"/>
  <c r="AF96" i="1"/>
  <c r="AG96" i="1"/>
  <c r="AG72" i="1"/>
  <c r="C33" i="2" s="1"/>
  <c r="AF72" i="1"/>
  <c r="AF83" i="1"/>
  <c r="AG83" i="1"/>
  <c r="AG66" i="1"/>
  <c r="AF66" i="1"/>
  <c r="W81" i="1"/>
  <c r="X81" i="1" s="1"/>
  <c r="Y81" i="1" s="1"/>
  <c r="AF81" i="1"/>
  <c r="AG81" i="1"/>
  <c r="W43" i="1"/>
  <c r="X43" i="1" s="1"/>
  <c r="Y43" i="1" s="1"/>
  <c r="AF77" i="1"/>
  <c r="AG77" i="1"/>
  <c r="W27" i="1"/>
  <c r="X27" i="1" s="1"/>
  <c r="Y27" i="1" s="1"/>
  <c r="W31" i="1"/>
  <c r="X31" i="1" s="1"/>
  <c r="Y31" i="1" s="1"/>
  <c r="AF63" i="1"/>
  <c r="AG63" i="1"/>
  <c r="AF31" i="1"/>
  <c r="AG31" i="1"/>
  <c r="AG56" i="1"/>
  <c r="AF56" i="1"/>
  <c r="AF43" i="1"/>
  <c r="AG43" i="1"/>
  <c r="AG48" i="1"/>
  <c r="AF48" i="1"/>
  <c r="AF53" i="1"/>
  <c r="AG53" i="1"/>
  <c r="AF71" i="1"/>
  <c r="AG71" i="1"/>
  <c r="AG46" i="1"/>
  <c r="AF46" i="1"/>
  <c r="AG50" i="1"/>
  <c r="AF50" i="1"/>
  <c r="AG55" i="1"/>
  <c r="AF55" i="1"/>
  <c r="AF59" i="1"/>
  <c r="AG59" i="1"/>
  <c r="AF27" i="1"/>
  <c r="AG27" i="1"/>
  <c r="W26" i="1"/>
  <c r="X26" i="1" s="1"/>
  <c r="Y26" i="1" s="1"/>
  <c r="W32" i="1"/>
  <c r="X32" i="1" s="1"/>
  <c r="Y32" i="1" s="1"/>
  <c r="AF68" i="1"/>
  <c r="AG68" i="1"/>
  <c r="AG85" i="1"/>
  <c r="AF85" i="1"/>
  <c r="AF80" i="1"/>
  <c r="AG80" i="1"/>
  <c r="AF89" i="1"/>
  <c r="AG89" i="1"/>
  <c r="AG88" i="1"/>
  <c r="AF88" i="1"/>
  <c r="AG73" i="1"/>
  <c r="AF73" i="1"/>
  <c r="W64" i="1"/>
  <c r="X64" i="1" s="1"/>
  <c r="Y64" i="1" s="1"/>
  <c r="AG74" i="1"/>
  <c r="W62" i="1"/>
  <c r="X62" i="1" s="1"/>
  <c r="Y62" i="1" s="1"/>
  <c r="AF64" i="1"/>
  <c r="B31" i="2" s="1"/>
  <c r="K31" i="2" s="1"/>
  <c r="AG64" i="1"/>
  <c r="AF62" i="1"/>
  <c r="AG62" i="1"/>
  <c r="W17" i="1"/>
  <c r="X17" i="1" s="1"/>
  <c r="Y17" i="1" s="1"/>
  <c r="W79" i="1"/>
  <c r="X79" i="1" s="1"/>
  <c r="Y79" i="1" s="1"/>
  <c r="AF75" i="1"/>
  <c r="AG75" i="1"/>
  <c r="AF79" i="1"/>
  <c r="AG79" i="1"/>
  <c r="AF76" i="1"/>
  <c r="AG76" i="1"/>
  <c r="W88" i="1"/>
  <c r="X88" i="1" s="1"/>
  <c r="Y88" i="1" s="1"/>
  <c r="AF99" i="1"/>
  <c r="AG99" i="1"/>
  <c r="W87" i="1"/>
  <c r="X87" i="1" s="1"/>
  <c r="Y87" i="1" s="1"/>
  <c r="AG98" i="1"/>
  <c r="AF98" i="1"/>
  <c r="W82" i="1"/>
  <c r="X82" i="1" s="1"/>
  <c r="Y82" i="1" s="1"/>
  <c r="W44" i="1"/>
  <c r="X44" i="1" s="1"/>
  <c r="Y44" i="1" s="1"/>
  <c r="W38" i="1"/>
  <c r="X38" i="1" s="1"/>
  <c r="Y38" i="1" s="1"/>
  <c r="W75" i="1"/>
  <c r="X75" i="1" s="1"/>
  <c r="Y75" i="1" s="1"/>
  <c r="AF103" i="1"/>
  <c r="AG103" i="1"/>
  <c r="AF107" i="1"/>
  <c r="AG107" i="1"/>
  <c r="W73" i="1"/>
  <c r="X73" i="1" s="1"/>
  <c r="Y73" i="1" s="1"/>
  <c r="W78" i="1"/>
  <c r="X78" i="1" s="1"/>
  <c r="Y78" i="1" s="1"/>
  <c r="AF106" i="1"/>
  <c r="AG106" i="1"/>
  <c r="AG102" i="1"/>
  <c r="AF102" i="1"/>
  <c r="AG101" i="1"/>
  <c r="AF101" i="1"/>
  <c r="AF108" i="1"/>
  <c r="AG108" i="1"/>
  <c r="AF104" i="1"/>
  <c r="AG104" i="1"/>
  <c r="AF100" i="1"/>
  <c r="AG100" i="1"/>
  <c r="W91" i="1"/>
  <c r="X91" i="1" s="1"/>
  <c r="Y91" i="1" s="1"/>
  <c r="W90" i="1"/>
  <c r="X90" i="1" s="1"/>
  <c r="Y90" i="1" s="1"/>
  <c r="W76" i="1"/>
  <c r="X76" i="1" s="1"/>
  <c r="Y76" i="1" s="1"/>
  <c r="W84" i="1"/>
  <c r="X84" i="1" s="1"/>
  <c r="Y84" i="1" s="1"/>
  <c r="W80" i="1"/>
  <c r="X80" i="1" s="1"/>
  <c r="Y80" i="1" s="1"/>
  <c r="W86" i="1"/>
  <c r="X86" i="1" s="1"/>
  <c r="Y86" i="1" s="1"/>
  <c r="W85" i="1"/>
  <c r="X85" i="1" s="1"/>
  <c r="Y85" i="1" s="1"/>
  <c r="AG90" i="1"/>
  <c r="AF90" i="1"/>
  <c r="W107" i="1"/>
  <c r="X107" i="1" s="1"/>
  <c r="Y107" i="1" s="1"/>
  <c r="W112" i="1"/>
  <c r="X112" i="1" s="1"/>
  <c r="Y112" i="1" s="1"/>
  <c r="W116" i="1"/>
  <c r="X116" i="1" s="1"/>
  <c r="Y116" i="1" s="1"/>
  <c r="AG119" i="1"/>
  <c r="W101" i="1"/>
  <c r="X101" i="1" s="1"/>
  <c r="Y101" i="1" s="1"/>
  <c r="W109" i="1"/>
  <c r="X109" i="1" s="1"/>
  <c r="Y109" i="1" s="1"/>
  <c r="W100" i="1"/>
  <c r="X100" i="1" s="1"/>
  <c r="Y100" i="1" s="1"/>
  <c r="W103" i="1"/>
  <c r="X103" i="1" s="1"/>
  <c r="Y103" i="1" s="1"/>
  <c r="W108" i="1"/>
  <c r="X108" i="1" s="1"/>
  <c r="Y108" i="1" s="1"/>
  <c r="AF120" i="1"/>
  <c r="AG120" i="1"/>
  <c r="AG111" i="1"/>
  <c r="AG115" i="1"/>
  <c r="AF115" i="1"/>
  <c r="AG118" i="1"/>
  <c r="AF118" i="1"/>
  <c r="AF116" i="1"/>
  <c r="AG116" i="1"/>
  <c r="W117" i="1"/>
  <c r="X117" i="1" s="1"/>
  <c r="Y117" i="1" s="1"/>
  <c r="W113" i="1"/>
  <c r="X113" i="1" s="1"/>
  <c r="Y113" i="1" s="1"/>
  <c r="AG114" i="1"/>
  <c r="AF114" i="1"/>
  <c r="AG112" i="1"/>
  <c r="AF112" i="1"/>
  <c r="AF110" i="1"/>
  <c r="AG110" i="1"/>
  <c r="AG117" i="1"/>
  <c r="AF117" i="1"/>
  <c r="W94" i="1"/>
  <c r="X94" i="1" s="1"/>
  <c r="Y94" i="1" s="1"/>
  <c r="AG109" i="1"/>
  <c r="AF109" i="1"/>
  <c r="AF113" i="1"/>
  <c r="AG113" i="1"/>
  <c r="W93" i="1"/>
  <c r="X93" i="1" s="1"/>
  <c r="Y93" i="1" s="1"/>
  <c r="W105" i="1"/>
  <c r="X105" i="1" s="1"/>
  <c r="Y105" i="1" s="1"/>
  <c r="AF105" i="1"/>
  <c r="AG105" i="1"/>
  <c r="W115" i="1"/>
  <c r="X115" i="1" s="1"/>
  <c r="Y115" i="1" s="1"/>
  <c r="W119" i="1"/>
  <c r="X119" i="1" s="1"/>
  <c r="Y119" i="1" s="1"/>
  <c r="W118" i="1"/>
  <c r="X118" i="1" s="1"/>
  <c r="Y118" i="1" s="1"/>
  <c r="W106" i="1"/>
  <c r="X106" i="1" s="1"/>
  <c r="Y106" i="1" s="1"/>
  <c r="W114" i="1"/>
  <c r="X114" i="1" s="1"/>
  <c r="Y114" i="1" s="1"/>
  <c r="W110" i="1"/>
  <c r="X110" i="1" s="1"/>
  <c r="Y110" i="1" s="1"/>
  <c r="W102" i="1"/>
  <c r="X102" i="1" s="1"/>
  <c r="Y102" i="1" s="1"/>
  <c r="W98" i="1"/>
  <c r="X98" i="1" s="1"/>
  <c r="Y98" i="1" s="1"/>
  <c r="W95" i="1"/>
  <c r="X95" i="1" s="1"/>
  <c r="Y95" i="1" s="1"/>
  <c r="G102" i="3"/>
  <c r="G104" i="3"/>
  <c r="G91" i="3"/>
  <c r="G110" i="3"/>
  <c r="G112" i="3"/>
  <c r="G93" i="3"/>
  <c r="G107" i="3"/>
  <c r="G101" i="3"/>
  <c r="G108" i="3"/>
  <c r="G57" i="3"/>
  <c r="G74" i="3"/>
  <c r="G98" i="3"/>
  <c r="G97" i="3"/>
  <c r="G113" i="3"/>
  <c r="G90" i="3"/>
  <c r="G43" i="3"/>
  <c r="G80" i="3"/>
  <c r="G109" i="3"/>
  <c r="G94" i="3"/>
  <c r="G75" i="3"/>
  <c r="G72" i="3"/>
  <c r="G79" i="3"/>
  <c r="G95" i="3"/>
  <c r="G92" i="3"/>
  <c r="G89" i="3"/>
  <c r="G78" i="3"/>
  <c r="B42" i="2"/>
  <c r="K42" i="2" s="1"/>
  <c r="G106" i="3"/>
  <c r="G87" i="3"/>
  <c r="G55" i="3"/>
  <c r="G88" i="3"/>
  <c r="G56" i="3"/>
  <c r="G103" i="3"/>
  <c r="G105" i="3"/>
  <c r="G111" i="3"/>
  <c r="G116" i="3"/>
  <c r="G99" i="3"/>
  <c r="G86" i="3"/>
  <c r="G118" i="3"/>
  <c r="G76" i="3"/>
  <c r="G121" i="3"/>
  <c r="G81" i="3"/>
  <c r="G47" i="3"/>
  <c r="G115" i="3"/>
  <c r="G84" i="3"/>
  <c r="G100" i="3"/>
  <c r="G96" i="3"/>
  <c r="B41" i="2"/>
  <c r="K41" i="2" s="1"/>
  <c r="G19" i="2"/>
  <c r="G38" i="2"/>
  <c r="G23" i="2"/>
  <c r="G32" i="2"/>
  <c r="G36" i="2"/>
  <c r="G29" i="2"/>
  <c r="G35" i="2"/>
  <c r="F32" i="2"/>
  <c r="S32" i="2" s="1"/>
  <c r="G34" i="2"/>
  <c r="F29" i="2"/>
  <c r="S29" i="2" s="1"/>
  <c r="G33" i="2"/>
  <c r="F27" i="2"/>
  <c r="S27" i="2" s="1"/>
  <c r="G26" i="2"/>
  <c r="G37" i="2"/>
  <c r="F24" i="2"/>
  <c r="S24" i="2" s="1"/>
  <c r="G22" i="2"/>
  <c r="F20" i="2"/>
  <c r="S20" i="2" s="1"/>
  <c r="G27" i="2"/>
  <c r="G41" i="2"/>
  <c r="G28" i="2"/>
  <c r="F35" i="2"/>
  <c r="S35" i="2" s="1"/>
  <c r="F23" i="2"/>
  <c r="S23" i="2" s="1"/>
  <c r="F37" i="2"/>
  <c r="S37" i="2" s="1"/>
  <c r="F33" i="2"/>
  <c r="S33" i="2" s="1"/>
  <c r="G39" i="2"/>
  <c r="G24" i="2"/>
  <c r="G25" i="2"/>
  <c r="F19" i="2"/>
  <c r="S19" i="2" s="1"/>
  <c r="F36" i="2"/>
  <c r="S36" i="2" s="1"/>
  <c r="F22" i="2"/>
  <c r="S22" i="2" s="1"/>
  <c r="F39" i="2"/>
  <c r="S39" i="2" s="1"/>
  <c r="F31" i="2"/>
  <c r="S31" i="2" s="1"/>
  <c r="F41" i="2"/>
  <c r="S41" i="2" s="1"/>
  <c r="F25" i="2"/>
  <c r="S25" i="2" s="1"/>
  <c r="F34" i="2"/>
  <c r="S34" i="2" s="1"/>
  <c r="G43" i="2"/>
  <c r="G30" i="2"/>
  <c r="G21" i="2"/>
  <c r="F21" i="2"/>
  <c r="S21" i="2" s="1"/>
  <c r="F30" i="2"/>
  <c r="S30" i="2" s="1"/>
  <c r="F28" i="2"/>
  <c r="S28" i="2" s="1"/>
  <c r="G42" i="2"/>
  <c r="G20" i="2"/>
  <c r="G31" i="2"/>
  <c r="F26" i="2"/>
  <c r="S26" i="2" s="1"/>
  <c r="F38" i="2"/>
  <c r="S38" i="2" s="1"/>
  <c r="G40" i="2"/>
  <c r="F40" i="2"/>
  <c r="S40" i="2" s="1"/>
  <c r="F42" i="2"/>
  <c r="S42" i="2" s="1"/>
  <c r="F43" i="2"/>
  <c r="S43" i="2" s="1"/>
  <c r="C40" i="2"/>
  <c r="C41" i="2"/>
  <c r="C43" i="2"/>
  <c r="C39" i="2"/>
  <c r="B40" i="2"/>
  <c r="K40" i="2" s="1"/>
  <c r="B39" i="2"/>
  <c r="K39" i="2" s="1"/>
  <c r="AJ3" i="1"/>
  <c r="AK3" i="1" s="1"/>
  <c r="D41" i="2"/>
  <c r="O41" i="2" s="1"/>
  <c r="D40" i="2"/>
  <c r="O40" i="2" s="1"/>
  <c r="E42" i="2"/>
  <c r="E40" i="2"/>
  <c r="D43" i="2"/>
  <c r="O43" i="2" s="1"/>
  <c r="E39" i="2"/>
  <c r="D39" i="2"/>
  <c r="O39" i="2" s="1"/>
  <c r="E41" i="2"/>
  <c r="E43" i="2"/>
  <c r="D42" i="2"/>
  <c r="O42" i="2" s="1"/>
  <c r="C42" i="2"/>
  <c r="B43" i="2"/>
  <c r="K43" i="2" s="1"/>
  <c r="D19" i="2"/>
  <c r="O19" i="2" s="1"/>
  <c r="D23" i="2"/>
  <c r="O23" i="2" s="1"/>
  <c r="D20" i="2"/>
  <c r="O20" i="2" s="1"/>
  <c r="E19" i="2"/>
  <c r="E20" i="2"/>
  <c r="D22" i="2"/>
  <c r="O22" i="2" s="1"/>
  <c r="E21" i="2"/>
  <c r="E23" i="2"/>
  <c r="D21" i="2"/>
  <c r="O21" i="2" s="1"/>
  <c r="E22" i="2"/>
  <c r="C37" i="2"/>
  <c r="B37" i="2"/>
  <c r="K37" i="2" s="1"/>
  <c r="E37" i="2"/>
  <c r="E36" i="2"/>
  <c r="B36" i="2"/>
  <c r="K36" i="2" s="1"/>
  <c r="C35" i="2"/>
  <c r="C38" i="2"/>
  <c r="D37" i="2"/>
  <c r="O37" i="2" s="1"/>
  <c r="D35" i="2"/>
  <c r="O35" i="2" s="1"/>
  <c r="D36" i="2"/>
  <c r="O36" i="2" s="1"/>
  <c r="E38" i="2"/>
  <c r="C36" i="2"/>
  <c r="E35" i="2"/>
  <c r="D38" i="2"/>
  <c r="O38" i="2" s="1"/>
  <c r="D24" i="2"/>
  <c r="O24" i="2" s="1"/>
  <c r="E24" i="2"/>
  <c r="E25" i="2"/>
  <c r="E30" i="2"/>
  <c r="E33" i="2"/>
  <c r="E28" i="2"/>
  <c r="E31" i="2"/>
  <c r="E32" i="2"/>
  <c r="E26" i="2"/>
  <c r="E34" i="2"/>
  <c r="E27" i="2"/>
  <c r="E29" i="2"/>
  <c r="D31" i="2"/>
  <c r="O31" i="2" s="1"/>
  <c r="D32" i="2"/>
  <c r="O32" i="2" s="1"/>
  <c r="D29" i="2"/>
  <c r="O29" i="2" s="1"/>
  <c r="D28" i="2"/>
  <c r="O28" i="2" s="1"/>
  <c r="D25" i="2"/>
  <c r="O25" i="2" s="1"/>
  <c r="D33" i="2"/>
  <c r="O33" i="2" s="1"/>
  <c r="D26" i="2"/>
  <c r="O26" i="2" s="1"/>
  <c r="D30" i="2"/>
  <c r="O30" i="2" s="1"/>
  <c r="D34" i="2"/>
  <c r="O34" i="2" s="1"/>
  <c r="D27" i="2"/>
  <c r="O27" i="2" s="1"/>
  <c r="B30" i="2"/>
  <c r="K30" i="2" s="1"/>
  <c r="B34" i="2"/>
  <c r="K34" i="2" s="1"/>
  <c r="C31" i="2"/>
  <c r="G31" i="3" l="1"/>
  <c r="I31" i="3" s="1"/>
  <c r="J31" i="3" s="1"/>
  <c r="K31" i="3" s="1"/>
  <c r="M31" i="3" s="1"/>
  <c r="G70" i="3"/>
  <c r="I70" i="3" s="1"/>
  <c r="J70" i="3" s="1"/>
  <c r="K70" i="3" s="1"/>
  <c r="M70" i="3" s="1"/>
  <c r="G29" i="3"/>
  <c r="I29" i="3" s="1"/>
  <c r="J29" i="3" s="1"/>
  <c r="K29" i="3" s="1"/>
  <c r="M29" i="3" s="1"/>
  <c r="G66" i="3"/>
  <c r="I66" i="3" s="1"/>
  <c r="J66" i="3" s="1"/>
  <c r="K66" i="3" s="1"/>
  <c r="M66" i="3" s="1"/>
  <c r="G5" i="3"/>
  <c r="G46" i="3"/>
  <c r="I46" i="3" s="1"/>
  <c r="J46" i="3" s="1"/>
  <c r="K46" i="3" s="1"/>
  <c r="M46" i="3" s="1"/>
  <c r="G30" i="3"/>
  <c r="I30" i="3" s="1"/>
  <c r="J30" i="3" s="1"/>
  <c r="K30" i="3" s="1"/>
  <c r="M30" i="3" s="1"/>
  <c r="G14" i="3"/>
  <c r="I14" i="3" s="1"/>
  <c r="J14" i="3" s="1"/>
  <c r="K14" i="3" s="1"/>
  <c r="M14" i="3" s="1"/>
  <c r="G11" i="3"/>
  <c r="G34" i="3"/>
  <c r="I34" i="3" s="1"/>
  <c r="J34" i="3" s="1"/>
  <c r="K34" i="3" s="1"/>
  <c r="M34" i="3" s="1"/>
  <c r="G13" i="3"/>
  <c r="I13" i="3" s="1"/>
  <c r="J13" i="3" s="1"/>
  <c r="K13" i="3" s="1"/>
  <c r="M13" i="3" s="1"/>
  <c r="G27" i="3"/>
  <c r="I27" i="3" s="1"/>
  <c r="J27" i="3" s="1"/>
  <c r="K27" i="3" s="1"/>
  <c r="M27" i="3" s="1"/>
  <c r="G32" i="3"/>
  <c r="I32" i="3" s="1"/>
  <c r="J32" i="3" s="1"/>
  <c r="K32" i="3" s="1"/>
  <c r="M32" i="3" s="1"/>
  <c r="G35" i="3"/>
  <c r="I35" i="3" s="1"/>
  <c r="J35" i="3" s="1"/>
  <c r="K35" i="3" s="1"/>
  <c r="M35" i="3" s="1"/>
  <c r="G38" i="3"/>
  <c r="I38" i="3" s="1"/>
  <c r="J38" i="3" s="1"/>
  <c r="K38" i="3" s="1"/>
  <c r="M38" i="3" s="1"/>
  <c r="G28" i="3"/>
  <c r="I28" i="3" s="1"/>
  <c r="J28" i="3" s="1"/>
  <c r="K28" i="3" s="1"/>
  <c r="M28" i="3" s="1"/>
  <c r="G65" i="3"/>
  <c r="I65" i="3" s="1"/>
  <c r="J65" i="3" s="1"/>
  <c r="K65" i="3" s="1"/>
  <c r="M65" i="3" s="1"/>
  <c r="G16" i="3"/>
  <c r="I16" i="3" s="1"/>
  <c r="J16" i="3" s="1"/>
  <c r="K16" i="3" s="1"/>
  <c r="M16" i="3" s="1"/>
  <c r="G23" i="3"/>
  <c r="I23" i="3" s="1"/>
  <c r="J23" i="3" s="1"/>
  <c r="K23" i="3" s="1"/>
  <c r="M23" i="3" s="1"/>
  <c r="G59" i="3"/>
  <c r="I59" i="3" s="1"/>
  <c r="J59" i="3" s="1"/>
  <c r="K59" i="3" s="1"/>
  <c r="M59" i="3" s="1"/>
  <c r="G50" i="3"/>
  <c r="I50" i="3" s="1"/>
  <c r="J50" i="3" s="1"/>
  <c r="K50" i="3" s="1"/>
  <c r="M50" i="3" s="1"/>
  <c r="G63" i="3"/>
  <c r="I63" i="3" s="1"/>
  <c r="J63" i="3" s="1"/>
  <c r="K63" i="3" s="1"/>
  <c r="M63" i="3" s="1"/>
  <c r="G33" i="3"/>
  <c r="I33" i="3" s="1"/>
  <c r="J33" i="3" s="1"/>
  <c r="K33" i="3" s="1"/>
  <c r="M33" i="3" s="1"/>
  <c r="G77" i="3"/>
  <c r="I77" i="3" s="1"/>
  <c r="J77" i="3" s="1"/>
  <c r="K77" i="3" s="1"/>
  <c r="M77" i="3" s="1"/>
  <c r="G69" i="3"/>
  <c r="I69" i="3" s="1"/>
  <c r="J69" i="3" s="1"/>
  <c r="K69" i="3" s="1"/>
  <c r="M69" i="3" s="1"/>
  <c r="G68" i="3"/>
  <c r="I68" i="3" s="1"/>
  <c r="J68" i="3" s="1"/>
  <c r="K68" i="3" s="1"/>
  <c r="M68" i="3" s="1"/>
  <c r="G15" i="3"/>
  <c r="I15" i="3" s="1"/>
  <c r="J15" i="3" s="1"/>
  <c r="K15" i="3" s="1"/>
  <c r="M15" i="3" s="1"/>
  <c r="G61" i="3"/>
  <c r="I61" i="3" s="1"/>
  <c r="J61" i="3" s="1"/>
  <c r="K61" i="3" s="1"/>
  <c r="M61" i="3" s="1"/>
  <c r="G64" i="3"/>
  <c r="I64" i="3" s="1"/>
  <c r="J64" i="3" s="1"/>
  <c r="K64" i="3" s="1"/>
  <c r="M64" i="3" s="1"/>
  <c r="G3" i="3"/>
  <c r="I3" i="3" s="1"/>
  <c r="J3" i="3" s="1"/>
  <c r="K3" i="3" s="1"/>
  <c r="M3" i="3" s="1"/>
  <c r="G58" i="3"/>
  <c r="I58" i="3" s="1"/>
  <c r="J58" i="3" s="1"/>
  <c r="K58" i="3" s="1"/>
  <c r="M58" i="3" s="1"/>
  <c r="G4" i="3"/>
  <c r="G10" i="3"/>
  <c r="I10" i="3" s="1"/>
  <c r="J10" i="3" s="1"/>
  <c r="K10" i="3" s="1"/>
  <c r="M10" i="3" s="1"/>
  <c r="G45" i="3"/>
  <c r="I45" i="3" s="1"/>
  <c r="J45" i="3" s="1"/>
  <c r="K45" i="3" s="1"/>
  <c r="M45" i="3" s="1"/>
  <c r="G52" i="3"/>
  <c r="I52" i="3" s="1"/>
  <c r="J52" i="3" s="1"/>
  <c r="K52" i="3" s="1"/>
  <c r="M52" i="3" s="1"/>
  <c r="G39" i="3"/>
  <c r="I39" i="3" s="1"/>
  <c r="J39" i="3" s="1"/>
  <c r="K39" i="3" s="1"/>
  <c r="M39" i="3" s="1"/>
  <c r="G6" i="3"/>
  <c r="I6" i="3" s="1"/>
  <c r="J6" i="3" s="1"/>
  <c r="K6" i="3" s="1"/>
  <c r="M6" i="3" s="1"/>
  <c r="G22" i="3"/>
  <c r="I22" i="3" s="1"/>
  <c r="J22" i="3" s="1"/>
  <c r="K22" i="3" s="1"/>
  <c r="M22" i="3" s="1"/>
  <c r="G7" i="3"/>
  <c r="I7" i="3" s="1"/>
  <c r="J7" i="3" s="1"/>
  <c r="K7" i="3" s="1"/>
  <c r="M7" i="3" s="1"/>
  <c r="G17" i="3"/>
  <c r="I17" i="3" s="1"/>
  <c r="J17" i="3" s="1"/>
  <c r="K17" i="3" s="1"/>
  <c r="M17" i="3" s="1"/>
  <c r="G49" i="3"/>
  <c r="I49" i="3" s="1"/>
  <c r="J49" i="3" s="1"/>
  <c r="K49" i="3" s="1"/>
  <c r="M49" i="3" s="1"/>
  <c r="G24" i="3"/>
  <c r="I24" i="3" s="1"/>
  <c r="J24" i="3" s="1"/>
  <c r="K24" i="3" s="1"/>
  <c r="M24" i="3" s="1"/>
  <c r="G37" i="3"/>
  <c r="I37" i="3" s="1"/>
  <c r="J37" i="3" s="1"/>
  <c r="K37" i="3" s="1"/>
  <c r="M37" i="3" s="1"/>
  <c r="G25" i="3"/>
  <c r="I25" i="3" s="1"/>
  <c r="J25" i="3" s="1"/>
  <c r="K25" i="3" s="1"/>
  <c r="M25" i="3" s="1"/>
  <c r="G8" i="3"/>
  <c r="G21" i="3"/>
  <c r="I21" i="3" s="1"/>
  <c r="J21" i="3" s="1"/>
  <c r="K21" i="3" s="1"/>
  <c r="M21" i="3" s="1"/>
  <c r="G20" i="3"/>
  <c r="I20" i="3" s="1"/>
  <c r="J20" i="3" s="1"/>
  <c r="K20" i="3" s="1"/>
  <c r="M20" i="3" s="1"/>
  <c r="G12" i="3"/>
  <c r="I12" i="3" s="1"/>
  <c r="J12" i="3" s="1"/>
  <c r="K12" i="3" s="1"/>
  <c r="M12" i="3" s="1"/>
  <c r="G26" i="3"/>
  <c r="I26" i="3" s="1"/>
  <c r="J26" i="3" s="1"/>
  <c r="K26" i="3" s="1"/>
  <c r="M26" i="3" s="1"/>
  <c r="G41" i="3"/>
  <c r="I41" i="3" s="1"/>
  <c r="J41" i="3" s="1"/>
  <c r="K41" i="3" s="1"/>
  <c r="M41" i="3" s="1"/>
  <c r="G42" i="3"/>
  <c r="I42" i="3" s="1"/>
  <c r="J42" i="3" s="1"/>
  <c r="K42" i="3" s="1"/>
  <c r="M42" i="3" s="1"/>
  <c r="G36" i="3"/>
  <c r="I36" i="3" s="1"/>
  <c r="J36" i="3" s="1"/>
  <c r="K36" i="3" s="1"/>
  <c r="M36" i="3" s="1"/>
  <c r="G62" i="3"/>
  <c r="I62" i="3" s="1"/>
  <c r="J62" i="3" s="1"/>
  <c r="K62" i="3" s="1"/>
  <c r="M62" i="3" s="1"/>
  <c r="C29" i="2"/>
  <c r="B29" i="2"/>
  <c r="K29" i="2" s="1"/>
  <c r="C26" i="2"/>
  <c r="G40" i="3"/>
  <c r="I40" i="3" s="1"/>
  <c r="J40" i="3" s="1"/>
  <c r="K40" i="3" s="1"/>
  <c r="M40" i="3" s="1"/>
  <c r="G73" i="3"/>
  <c r="I73" i="3" s="1"/>
  <c r="J73" i="3" s="1"/>
  <c r="K73" i="3" s="1"/>
  <c r="M73" i="3" s="1"/>
  <c r="G18" i="3"/>
  <c r="I18" i="3" s="1"/>
  <c r="J18" i="3" s="1"/>
  <c r="K18" i="3" s="1"/>
  <c r="M18" i="3" s="1"/>
  <c r="G9" i="3"/>
  <c r="I9" i="3" s="1"/>
  <c r="J9" i="3" s="1"/>
  <c r="K9" i="3" s="1"/>
  <c r="M9" i="3" s="1"/>
  <c r="G67" i="3"/>
  <c r="I67" i="3" s="1"/>
  <c r="J67" i="3" s="1"/>
  <c r="K67" i="3" s="1"/>
  <c r="M67" i="3" s="1"/>
  <c r="G19" i="3"/>
  <c r="I19" i="3" s="1"/>
  <c r="J19" i="3" s="1"/>
  <c r="K19" i="3" s="1"/>
  <c r="M19" i="3" s="1"/>
  <c r="G71" i="3"/>
  <c r="I71" i="3" s="1"/>
  <c r="J71" i="3" s="1"/>
  <c r="K71" i="3" s="1"/>
  <c r="M71" i="3" s="1"/>
  <c r="G48" i="3"/>
  <c r="G60" i="3"/>
  <c r="I60" i="3" s="1"/>
  <c r="J60" i="3" s="1"/>
  <c r="K60" i="3" s="1"/>
  <c r="M60" i="3" s="1"/>
  <c r="G54" i="3"/>
  <c r="I54" i="3" s="1"/>
  <c r="J54" i="3" s="1"/>
  <c r="K54" i="3" s="1"/>
  <c r="M54" i="3" s="1"/>
  <c r="G44" i="3"/>
  <c r="I44" i="3" s="1"/>
  <c r="J44" i="3" s="1"/>
  <c r="K44" i="3" s="1"/>
  <c r="M44" i="3" s="1"/>
  <c r="G85" i="3"/>
  <c r="I85" i="3" s="1"/>
  <c r="J85" i="3" s="1"/>
  <c r="K85" i="3" s="1"/>
  <c r="M85" i="3" s="1"/>
  <c r="G51" i="3"/>
  <c r="G53" i="3"/>
  <c r="I53" i="3" s="1"/>
  <c r="J53" i="3" s="1"/>
  <c r="K53" i="3" s="1"/>
  <c r="M53" i="3" s="1"/>
  <c r="G82" i="3"/>
  <c r="G83" i="3"/>
  <c r="I83" i="3" s="1"/>
  <c r="J83" i="3" s="1"/>
  <c r="K83" i="3" s="1"/>
  <c r="M83" i="3" s="1"/>
  <c r="C30" i="2"/>
  <c r="L30" i="2" s="1"/>
  <c r="C32" i="2"/>
  <c r="B32" i="2"/>
  <c r="K32" i="2" s="1"/>
  <c r="C20" i="2"/>
  <c r="C25" i="2"/>
  <c r="C22" i="2"/>
  <c r="B28" i="2"/>
  <c r="K28" i="2" s="1"/>
  <c r="T28" i="2" s="1"/>
  <c r="U28" i="2" s="1"/>
  <c r="B25" i="2"/>
  <c r="K25" i="2" s="1"/>
  <c r="T25" i="2" s="1"/>
  <c r="U25" i="2" s="1"/>
  <c r="B33" i="2"/>
  <c r="K33" i="2" s="1"/>
  <c r="T33" i="2" s="1"/>
  <c r="U33" i="2" s="1"/>
  <c r="I74" i="3"/>
  <c r="J74" i="3" s="1"/>
  <c r="K74" i="3" s="1"/>
  <c r="M74" i="3" s="1"/>
  <c r="I108" i="3"/>
  <c r="J108" i="3" s="1"/>
  <c r="K108" i="3" s="1"/>
  <c r="M108" i="3" s="1"/>
  <c r="H108" i="3"/>
  <c r="I112" i="3"/>
  <c r="J112" i="3" s="1"/>
  <c r="K112" i="3" s="1"/>
  <c r="M112" i="3" s="1"/>
  <c r="H112" i="3"/>
  <c r="I121" i="3"/>
  <c r="J121" i="3" s="1"/>
  <c r="K121" i="3" s="1"/>
  <c r="M121" i="3" s="1"/>
  <c r="H121" i="3"/>
  <c r="I101" i="3"/>
  <c r="J101" i="3" s="1"/>
  <c r="K101" i="3" s="1"/>
  <c r="M101" i="3" s="1"/>
  <c r="I104" i="3"/>
  <c r="J104" i="3" s="1"/>
  <c r="K104" i="3" s="1"/>
  <c r="M104" i="3" s="1"/>
  <c r="H104" i="3"/>
  <c r="I98" i="3"/>
  <c r="J98" i="3" s="1"/>
  <c r="K98" i="3" s="1"/>
  <c r="M98" i="3" s="1"/>
  <c r="I47" i="3"/>
  <c r="J47" i="3" s="1"/>
  <c r="K47" i="3" s="1"/>
  <c r="M47" i="3" s="1"/>
  <c r="I79" i="3"/>
  <c r="J79" i="3" s="1"/>
  <c r="K79" i="3" s="1"/>
  <c r="M79" i="3" s="1"/>
  <c r="I75" i="3"/>
  <c r="J75" i="3" s="1"/>
  <c r="K75" i="3" s="1"/>
  <c r="M75" i="3" s="1"/>
  <c r="I80" i="3"/>
  <c r="J80" i="3" s="1"/>
  <c r="K80" i="3" s="1"/>
  <c r="M80" i="3" s="1"/>
  <c r="H110" i="3"/>
  <c r="I110" i="3"/>
  <c r="J110" i="3" s="1"/>
  <c r="K110" i="3" s="1"/>
  <c r="M110" i="3" s="1"/>
  <c r="I96" i="3"/>
  <c r="J96" i="3" s="1"/>
  <c r="K96" i="3" s="1"/>
  <c r="M96" i="3" s="1"/>
  <c r="H119" i="3"/>
  <c r="H114" i="3"/>
  <c r="H130" i="3"/>
  <c r="H122" i="3"/>
  <c r="H129" i="3"/>
  <c r="H123" i="3"/>
  <c r="H117" i="3"/>
  <c r="H124" i="3"/>
  <c r="H127" i="3"/>
  <c r="H120" i="3"/>
  <c r="H126" i="3"/>
  <c r="H128" i="3"/>
  <c r="H125" i="3"/>
  <c r="I94" i="3"/>
  <c r="J94" i="3" s="1"/>
  <c r="K94" i="3" s="1"/>
  <c r="M94" i="3" s="1"/>
  <c r="I43" i="3"/>
  <c r="J43" i="3" s="1"/>
  <c r="K43" i="3" s="1"/>
  <c r="M43" i="3" s="1"/>
  <c r="I113" i="3"/>
  <c r="J113" i="3" s="1"/>
  <c r="K113" i="3" s="1"/>
  <c r="M113" i="3" s="1"/>
  <c r="H113" i="3"/>
  <c r="I11" i="3"/>
  <c r="J11" i="3" s="1"/>
  <c r="K11" i="3" s="1"/>
  <c r="M11" i="3" s="1"/>
  <c r="I102" i="3"/>
  <c r="J102" i="3" s="1"/>
  <c r="K102" i="3" s="1"/>
  <c r="M102" i="3" s="1"/>
  <c r="H102" i="3"/>
  <c r="I100" i="3"/>
  <c r="J100" i="3" s="1"/>
  <c r="K100" i="3" s="1"/>
  <c r="M100" i="3" s="1"/>
  <c r="H100" i="3"/>
  <c r="I78" i="3"/>
  <c r="J78" i="3" s="1"/>
  <c r="K78" i="3" s="1"/>
  <c r="M78" i="3" s="1"/>
  <c r="I92" i="3"/>
  <c r="J92" i="3" s="1"/>
  <c r="K92" i="3" s="1"/>
  <c r="M92" i="3" s="1"/>
  <c r="I107" i="3"/>
  <c r="J107" i="3" s="1"/>
  <c r="K107" i="3" s="1"/>
  <c r="M107" i="3" s="1"/>
  <c r="H107" i="3"/>
  <c r="I118" i="3"/>
  <c r="J118" i="3" s="1"/>
  <c r="K118" i="3" s="1"/>
  <c r="M118" i="3" s="1"/>
  <c r="H118" i="3"/>
  <c r="I95" i="3"/>
  <c r="J95" i="3" s="1"/>
  <c r="K95" i="3" s="1"/>
  <c r="M95" i="3" s="1"/>
  <c r="I57" i="3"/>
  <c r="J57" i="3" s="1"/>
  <c r="K57" i="3" s="1"/>
  <c r="M57" i="3" s="1"/>
  <c r="I91" i="3"/>
  <c r="J91" i="3" s="1"/>
  <c r="K91" i="3" s="1"/>
  <c r="M91" i="3" s="1"/>
  <c r="I84" i="3"/>
  <c r="J84" i="3" s="1"/>
  <c r="K84" i="3" s="1"/>
  <c r="M84" i="3" s="1"/>
  <c r="I81" i="3"/>
  <c r="J81" i="3" s="1"/>
  <c r="K81" i="3" s="1"/>
  <c r="M81" i="3" s="1"/>
  <c r="I86" i="3"/>
  <c r="J86" i="3" s="1"/>
  <c r="K86" i="3" s="1"/>
  <c r="M86" i="3" s="1"/>
  <c r="I89" i="3"/>
  <c r="J89" i="3" s="1"/>
  <c r="K89" i="3" s="1"/>
  <c r="M89" i="3" s="1"/>
  <c r="I72" i="3"/>
  <c r="J72" i="3" s="1"/>
  <c r="K72" i="3" s="1"/>
  <c r="M72" i="3" s="1"/>
  <c r="I109" i="3"/>
  <c r="J109" i="3" s="1"/>
  <c r="K109" i="3" s="1"/>
  <c r="M109" i="3" s="1"/>
  <c r="H109" i="3"/>
  <c r="I90" i="3"/>
  <c r="J90" i="3" s="1"/>
  <c r="K90" i="3" s="1"/>
  <c r="M90" i="3" s="1"/>
  <c r="H90" i="3"/>
  <c r="I97" i="3"/>
  <c r="J97" i="3" s="1"/>
  <c r="K97" i="3" s="1"/>
  <c r="M97" i="3" s="1"/>
  <c r="I93" i="3"/>
  <c r="J93" i="3" s="1"/>
  <c r="K93" i="3" s="1"/>
  <c r="M93" i="3" s="1"/>
  <c r="I111" i="3"/>
  <c r="J111" i="3" s="1"/>
  <c r="K111" i="3" s="1"/>
  <c r="M111" i="3" s="1"/>
  <c r="H111" i="3"/>
  <c r="I76" i="3"/>
  <c r="J76" i="3" s="1"/>
  <c r="K76" i="3" s="1"/>
  <c r="M76" i="3" s="1"/>
  <c r="I56" i="3"/>
  <c r="J56" i="3" s="1"/>
  <c r="K56" i="3" s="1"/>
  <c r="M56" i="3" s="1"/>
  <c r="I88" i="3"/>
  <c r="J88" i="3" s="1"/>
  <c r="K88" i="3" s="1"/>
  <c r="M88" i="3" s="1"/>
  <c r="I55" i="3"/>
  <c r="J55" i="3" s="1"/>
  <c r="K55" i="3" s="1"/>
  <c r="M55" i="3" s="1"/>
  <c r="I105" i="3"/>
  <c r="J105" i="3" s="1"/>
  <c r="K105" i="3" s="1"/>
  <c r="M105" i="3" s="1"/>
  <c r="H105" i="3"/>
  <c r="I87" i="3"/>
  <c r="J87" i="3" s="1"/>
  <c r="K87" i="3" s="1"/>
  <c r="M87" i="3" s="1"/>
  <c r="I115" i="3"/>
  <c r="J115" i="3" s="1"/>
  <c r="K115" i="3" s="1"/>
  <c r="M115" i="3" s="1"/>
  <c r="H115" i="3"/>
  <c r="I106" i="3"/>
  <c r="J106" i="3" s="1"/>
  <c r="K106" i="3" s="1"/>
  <c r="M106" i="3" s="1"/>
  <c r="H106" i="3"/>
  <c r="I99" i="3"/>
  <c r="J99" i="3" s="1"/>
  <c r="K99" i="3" s="1"/>
  <c r="M99" i="3" s="1"/>
  <c r="I116" i="3"/>
  <c r="J116" i="3" s="1"/>
  <c r="K116" i="3" s="1"/>
  <c r="M116" i="3" s="1"/>
  <c r="H116" i="3"/>
  <c r="I103" i="3"/>
  <c r="J103" i="3" s="1"/>
  <c r="K103" i="3" s="1"/>
  <c r="M103" i="3" s="1"/>
  <c r="H103" i="3"/>
  <c r="P39" i="2"/>
  <c r="Q39" i="2" s="1"/>
  <c r="R39" i="2" s="1"/>
  <c r="T37" i="2"/>
  <c r="U37" i="2" s="1"/>
  <c r="T43" i="2"/>
  <c r="U43" i="2" s="1"/>
  <c r="V43" i="2" s="1"/>
  <c r="T34" i="2"/>
  <c r="U34" i="2" s="1"/>
  <c r="T32" i="2"/>
  <c r="U32" i="2" s="1"/>
  <c r="T31" i="2"/>
  <c r="U31" i="2" s="1"/>
  <c r="T36" i="2"/>
  <c r="U36" i="2" s="1"/>
  <c r="T39" i="2"/>
  <c r="U39" i="2" s="1"/>
  <c r="V39" i="2" s="1"/>
  <c r="T42" i="2"/>
  <c r="U42" i="2" s="1"/>
  <c r="V42" i="2" s="1"/>
  <c r="T40" i="2"/>
  <c r="U40" i="2" s="1"/>
  <c r="V40" i="2" s="1"/>
  <c r="T29" i="2"/>
  <c r="U29" i="2" s="1"/>
  <c r="T30" i="2"/>
  <c r="U30" i="2" s="1"/>
  <c r="T41" i="2"/>
  <c r="U41" i="2" s="1"/>
  <c r="V41" i="2" s="1"/>
  <c r="P40" i="2"/>
  <c r="Q40" i="2" s="1"/>
  <c r="R40" i="2" s="1"/>
  <c r="L39" i="2"/>
  <c r="L43" i="2"/>
  <c r="L42" i="2"/>
  <c r="P42" i="2"/>
  <c r="Q42" i="2" s="1"/>
  <c r="R42" i="2" s="1"/>
  <c r="L41" i="2"/>
  <c r="L40" i="2"/>
  <c r="P43" i="2"/>
  <c r="Q43" i="2" s="1"/>
  <c r="R43" i="2" s="1"/>
  <c r="P41" i="2"/>
  <c r="Q41" i="2" s="1"/>
  <c r="R41" i="2" s="1"/>
  <c r="P37" i="2"/>
  <c r="M43" i="2" s="1"/>
  <c r="N43" i="2" s="1"/>
  <c r="P32" i="2"/>
  <c r="Q32" i="2" s="1"/>
  <c r="L36" i="2"/>
  <c r="P36" i="2"/>
  <c r="P31" i="2"/>
  <c r="Q31" i="2" s="1"/>
  <c r="P34" i="2"/>
  <c r="P29" i="2"/>
  <c r="Q29" i="2" s="1"/>
  <c r="P30" i="2"/>
  <c r="Q30" i="2" s="1"/>
  <c r="L31" i="2"/>
  <c r="L37" i="2"/>
  <c r="C27" i="2"/>
  <c r="B38" i="2"/>
  <c r="K38" i="2" s="1"/>
  <c r="T38" i="2" s="1"/>
  <c r="B35" i="2"/>
  <c r="K35" i="2" s="1"/>
  <c r="T35" i="2" s="1"/>
  <c r="B24" i="2"/>
  <c r="K24" i="2" s="1"/>
  <c r="T24" i="2" s="1"/>
  <c r="B26" i="2"/>
  <c r="K26" i="2" s="1"/>
  <c r="T26" i="2" s="1"/>
  <c r="B21" i="2"/>
  <c r="K21" i="2" s="1"/>
  <c r="C24" i="2"/>
  <c r="B23" i="2"/>
  <c r="K23" i="2" s="1"/>
  <c r="B20" i="2"/>
  <c r="K20" i="2" s="1"/>
  <c r="C21" i="2"/>
  <c r="B22" i="2"/>
  <c r="K22" i="2" s="1"/>
  <c r="B19" i="2"/>
  <c r="K19" i="2" s="1"/>
  <c r="B27" i="2"/>
  <c r="K27" i="2" s="1"/>
  <c r="T27" i="2" s="1"/>
  <c r="C28" i="2"/>
  <c r="C34" i="2"/>
  <c r="L34" i="2" s="1"/>
  <c r="C23" i="2"/>
  <c r="C19" i="2"/>
  <c r="H5" i="3" l="1"/>
  <c r="L29" i="2"/>
  <c r="I5" i="3"/>
  <c r="J5" i="3" s="1"/>
  <c r="K5" i="3" s="1"/>
  <c r="M5" i="3" s="1"/>
  <c r="H4" i="3"/>
  <c r="H8" i="3"/>
  <c r="I8" i="3"/>
  <c r="J8" i="3" s="1"/>
  <c r="K8" i="3" s="1"/>
  <c r="M8" i="3" s="1"/>
  <c r="H6" i="3"/>
  <c r="I4" i="3"/>
  <c r="J4" i="3" s="1"/>
  <c r="K4" i="3" s="1"/>
  <c r="M4" i="3" s="1"/>
  <c r="H16" i="3"/>
  <c r="H3" i="3"/>
  <c r="H7" i="3"/>
  <c r="H17" i="3"/>
  <c r="H37" i="3"/>
  <c r="H23" i="3"/>
  <c r="H36" i="3"/>
  <c r="H57" i="3"/>
  <c r="H38" i="3"/>
  <c r="H30" i="3"/>
  <c r="H15" i="3"/>
  <c r="H77" i="3"/>
  <c r="H28" i="3"/>
  <c r="H25" i="3"/>
  <c r="H75" i="3"/>
  <c r="H61" i="3"/>
  <c r="H12" i="3"/>
  <c r="H20" i="3"/>
  <c r="H24" i="3"/>
  <c r="H31" i="3"/>
  <c r="H51" i="3"/>
  <c r="L33" i="2"/>
  <c r="L32" i="2"/>
  <c r="P33" i="2"/>
  <c r="M39" i="2" s="1"/>
  <c r="N39" i="2" s="1"/>
  <c r="P28" i="2"/>
  <c r="Q28" i="2" s="1"/>
  <c r="L28" i="2"/>
  <c r="H42" i="3"/>
  <c r="H41" i="3"/>
  <c r="H88" i="3"/>
  <c r="I51" i="3"/>
  <c r="J51" i="3" s="1"/>
  <c r="K51" i="3" s="1"/>
  <c r="M51" i="3" s="1"/>
  <c r="H11" i="3"/>
  <c r="H14" i="3"/>
  <c r="H47" i="3"/>
  <c r="H13" i="3"/>
  <c r="H34" i="3"/>
  <c r="H65" i="3"/>
  <c r="H98" i="3"/>
  <c r="H26" i="3"/>
  <c r="H21" i="3"/>
  <c r="H39" i="3"/>
  <c r="H50" i="3"/>
  <c r="H74" i="3"/>
  <c r="H66" i="3"/>
  <c r="H72" i="3"/>
  <c r="H78" i="3"/>
  <c r="H46" i="3"/>
  <c r="H49" i="3"/>
  <c r="H95" i="3"/>
  <c r="H58" i="3"/>
  <c r="H56" i="3"/>
  <c r="H69" i="3"/>
  <c r="H79" i="3"/>
  <c r="H76" i="3"/>
  <c r="H93" i="3"/>
  <c r="H91" i="3"/>
  <c r="H80" i="3"/>
  <c r="H84" i="3"/>
  <c r="H86" i="3"/>
  <c r="H89" i="3"/>
  <c r="H87" i="3"/>
  <c r="H101" i="3"/>
  <c r="H92" i="3"/>
  <c r="H99" i="3"/>
  <c r="H81" i="3"/>
  <c r="H97" i="3"/>
  <c r="H94" i="3"/>
  <c r="H96" i="3"/>
  <c r="H35" i="3"/>
  <c r="H59" i="3"/>
  <c r="H33" i="3"/>
  <c r="H27" i="3"/>
  <c r="H22" i="3"/>
  <c r="H29" i="3"/>
  <c r="H32" i="3"/>
  <c r="H62" i="3"/>
  <c r="H63" i="3"/>
  <c r="H68" i="3"/>
  <c r="H10" i="3"/>
  <c r="H45" i="3"/>
  <c r="H64" i="3"/>
  <c r="H43" i="3"/>
  <c r="H52" i="3"/>
  <c r="H9" i="3"/>
  <c r="H18" i="3"/>
  <c r="H40" i="3"/>
  <c r="H19" i="3"/>
  <c r="H44" i="3"/>
  <c r="H73" i="3"/>
  <c r="H48" i="3"/>
  <c r="H71" i="3"/>
  <c r="I48" i="3"/>
  <c r="J48" i="3" s="1"/>
  <c r="K48" i="3" s="1"/>
  <c r="M48" i="3" s="1"/>
  <c r="H67" i="3"/>
  <c r="H54" i="3"/>
  <c r="H53" i="3"/>
  <c r="H60" i="3"/>
  <c r="H83" i="3"/>
  <c r="H70" i="3"/>
  <c r="H55" i="3"/>
  <c r="H82" i="3"/>
  <c r="H85" i="3"/>
  <c r="I82" i="3"/>
  <c r="J82" i="3" s="1"/>
  <c r="K82" i="3" s="1"/>
  <c r="M82" i="3" s="1"/>
  <c r="P25" i="2"/>
  <c r="Q25" i="2" s="1"/>
  <c r="L25" i="2"/>
  <c r="L23" i="2"/>
  <c r="T21" i="2"/>
  <c r="U21" i="2" s="1"/>
  <c r="T19" i="2"/>
  <c r="U19" i="2" s="1"/>
  <c r="V19" i="2" s="1"/>
  <c r="T22" i="2"/>
  <c r="U22" i="2" s="1"/>
  <c r="T20" i="2"/>
  <c r="U20" i="2" s="1"/>
  <c r="V20" i="2" s="1"/>
  <c r="T23" i="2"/>
  <c r="U23" i="2" s="1"/>
  <c r="Q37" i="2"/>
  <c r="Q36" i="2"/>
  <c r="M42" i="2"/>
  <c r="N42" i="2" s="1"/>
  <c r="Q34" i="2"/>
  <c r="M40" i="2"/>
  <c r="N40" i="2" s="1"/>
  <c r="P27" i="2"/>
  <c r="Q27" i="2" s="1"/>
  <c r="U27" i="2"/>
  <c r="L26" i="2"/>
  <c r="U26" i="2"/>
  <c r="M24" i="2"/>
  <c r="U24" i="2"/>
  <c r="L35" i="2"/>
  <c r="U35" i="2"/>
  <c r="L38" i="2"/>
  <c r="U38" i="2"/>
  <c r="P19" i="2"/>
  <c r="Q19" i="2" s="1"/>
  <c r="M21" i="2"/>
  <c r="P22" i="2"/>
  <c r="Q22" i="2" s="1"/>
  <c r="M23" i="2"/>
  <c r="P23" i="2"/>
  <c r="Q23" i="2" s="1"/>
  <c r="P38" i="2"/>
  <c r="Q38" i="2" s="1"/>
  <c r="P35" i="2"/>
  <c r="L20" i="2"/>
  <c r="M20" i="2" s="1"/>
  <c r="N20" i="2" s="1"/>
  <c r="P20" i="2"/>
  <c r="Q20" i="2" s="1"/>
  <c r="P24" i="2"/>
  <c r="Q24" i="2" s="1"/>
  <c r="P26" i="2"/>
  <c r="Q26" i="2" s="1"/>
  <c r="P21" i="2"/>
  <c r="Q21" i="2" s="1"/>
  <c r="L24" i="2"/>
  <c r="L22" i="2"/>
  <c r="M22" i="2"/>
  <c r="L21" i="2"/>
  <c r="L19" i="2"/>
  <c r="L27" i="2"/>
  <c r="M19" i="2"/>
  <c r="N19" i="2" s="1"/>
  <c r="F23" i="4" l="1"/>
  <c r="G23" i="4" s="1"/>
  <c r="F64" i="4"/>
  <c r="G64" i="4" s="1"/>
  <c r="F15" i="4"/>
  <c r="G15" i="4" s="1"/>
  <c r="F44" i="4"/>
  <c r="F80" i="4"/>
  <c r="F53" i="4"/>
  <c r="F17" i="4"/>
  <c r="F58" i="4"/>
  <c r="F22" i="4"/>
  <c r="F75" i="4"/>
  <c r="F43" i="4"/>
  <c r="F40" i="4"/>
  <c r="F72" i="4"/>
  <c r="F45" i="4"/>
  <c r="F73" i="4"/>
  <c r="F50" i="4"/>
  <c r="F18" i="4"/>
  <c r="F71" i="4"/>
  <c r="F39" i="4"/>
  <c r="F84" i="4"/>
  <c r="F36" i="4"/>
  <c r="F60" i="4"/>
  <c r="F41" i="4"/>
  <c r="F49" i="4"/>
  <c r="F46" i="4"/>
  <c r="F77" i="4"/>
  <c r="F67" i="4"/>
  <c r="F35" i="4"/>
  <c r="F76" i="4"/>
  <c r="F32" i="4"/>
  <c r="F56" i="4"/>
  <c r="F37" i="4"/>
  <c r="F81" i="4"/>
  <c r="F42" i="4"/>
  <c r="F78" i="4"/>
  <c r="F63" i="4"/>
  <c r="F31" i="4"/>
  <c r="F68" i="4"/>
  <c r="F28" i="4"/>
  <c r="F69" i="4"/>
  <c r="F33" i="4"/>
  <c r="F82" i="4"/>
  <c r="F38" i="4"/>
  <c r="F70" i="4"/>
  <c r="F59" i="4"/>
  <c r="F27" i="4"/>
  <c r="F24" i="4"/>
  <c r="F65" i="4"/>
  <c r="F29" i="4"/>
  <c r="F74" i="4"/>
  <c r="F34" i="4"/>
  <c r="F54" i="4"/>
  <c r="F55" i="4"/>
  <c r="F52" i="4"/>
  <c r="F20" i="4"/>
  <c r="F61" i="4"/>
  <c r="F25" i="4"/>
  <c r="F66" i="4"/>
  <c r="F30" i="4"/>
  <c r="F83" i="4"/>
  <c r="F51" i="4"/>
  <c r="F19" i="4"/>
  <c r="F48" i="4"/>
  <c r="F16" i="4"/>
  <c r="F57" i="4"/>
  <c r="F21" i="4"/>
  <c r="F62" i="4"/>
  <c r="F26" i="4"/>
  <c r="F79" i="4"/>
  <c r="F47" i="4"/>
  <c r="Q33" i="2"/>
  <c r="F93" i="4"/>
  <c r="G93" i="4" s="1"/>
  <c r="F97" i="4"/>
  <c r="G97" i="4" s="1"/>
  <c r="F89" i="4"/>
  <c r="G89" i="4" s="1"/>
  <c r="F14" i="4"/>
  <c r="G14" i="4" s="1"/>
  <c r="F92" i="4"/>
  <c r="G92" i="4" s="1"/>
  <c r="F91" i="4"/>
  <c r="G91" i="4" s="1"/>
  <c r="F90" i="4"/>
  <c r="G90" i="4" s="1"/>
  <c r="F103" i="4"/>
  <c r="G103" i="4" s="1"/>
  <c r="F96" i="4"/>
  <c r="G96" i="4" s="1"/>
  <c r="F87" i="4"/>
  <c r="G87" i="4" s="1"/>
  <c r="F95" i="4"/>
  <c r="G95" i="4" s="1"/>
  <c r="F85" i="4"/>
  <c r="G85" i="4" s="1"/>
  <c r="F94" i="4"/>
  <c r="G94" i="4" s="1"/>
  <c r="F110" i="4"/>
  <c r="G110" i="4" s="1"/>
  <c r="F113" i="4"/>
  <c r="G113" i="4" s="1"/>
  <c r="F105" i="4"/>
  <c r="G105" i="4" s="1"/>
  <c r="F102" i="4"/>
  <c r="G102" i="4" s="1"/>
  <c r="F88" i="4"/>
  <c r="G88" i="4" s="1"/>
  <c r="F109" i="4"/>
  <c r="G109" i="4" s="1"/>
  <c r="F101" i="4"/>
  <c r="G101" i="4" s="1"/>
  <c r="F108" i="4"/>
  <c r="G108" i="4" s="1"/>
  <c r="F100" i="4"/>
  <c r="G100" i="4" s="1"/>
  <c r="F86" i="4"/>
  <c r="G86" i="4" s="1"/>
  <c r="F107" i="4"/>
  <c r="G107" i="4" s="1"/>
  <c r="F99" i="4"/>
  <c r="G99" i="4" s="1"/>
  <c r="F106" i="4"/>
  <c r="G106" i="4" s="1"/>
  <c r="F98" i="4"/>
  <c r="G98" i="4" s="1"/>
  <c r="F112" i="4"/>
  <c r="G112" i="4" s="1"/>
  <c r="F104" i="4"/>
  <c r="G104" i="4" s="1"/>
  <c r="F111" i="4"/>
  <c r="G111" i="4" s="1"/>
  <c r="Q35" i="2"/>
  <c r="M41" i="2"/>
  <c r="N41" i="2" s="1"/>
  <c r="M26" i="2"/>
  <c r="R19" i="2"/>
  <c r="M25" i="2"/>
  <c r="R20" i="2"/>
  <c r="V21" i="2"/>
  <c r="N21" i="2"/>
  <c r="M27" i="2"/>
  <c r="K15" i="4" l="1"/>
  <c r="L15" i="4" s="1"/>
  <c r="I15" i="4"/>
  <c r="I64" i="4"/>
  <c r="H64" i="4"/>
  <c r="K23" i="4"/>
  <c r="L23" i="4" s="1"/>
  <c r="J23" i="4"/>
  <c r="J15" i="4"/>
  <c r="I23" i="4"/>
  <c r="H23" i="4"/>
  <c r="K64" i="4"/>
  <c r="L64" i="4" s="1"/>
  <c r="J64" i="4"/>
  <c r="H15" i="4"/>
  <c r="K26" i="4"/>
  <c r="L26" i="4" s="1"/>
  <c r="G26" i="4"/>
  <c r="H26" i="4"/>
  <c r="I26" i="4"/>
  <c r="J26" i="4"/>
  <c r="G83" i="4"/>
  <c r="H83" i="4"/>
  <c r="I83" i="4"/>
  <c r="J83" i="4"/>
  <c r="K83" i="4"/>
  <c r="L83" i="4" s="1"/>
  <c r="G54" i="4"/>
  <c r="H54" i="4"/>
  <c r="K54" i="4"/>
  <c r="L54" i="4" s="1"/>
  <c r="I54" i="4"/>
  <c r="J54" i="4"/>
  <c r="G70" i="4"/>
  <c r="H70" i="4"/>
  <c r="I70" i="4"/>
  <c r="J70" i="4"/>
  <c r="K70" i="4"/>
  <c r="L70" i="4" s="1"/>
  <c r="G63" i="4"/>
  <c r="H63" i="4"/>
  <c r="I63" i="4"/>
  <c r="J63" i="4"/>
  <c r="K63" i="4"/>
  <c r="L63" i="4" s="1"/>
  <c r="G35" i="4"/>
  <c r="H35" i="4"/>
  <c r="I35" i="4"/>
  <c r="J35" i="4"/>
  <c r="K35" i="4"/>
  <c r="L35" i="4" s="1"/>
  <c r="H84" i="4"/>
  <c r="I84" i="4"/>
  <c r="J84" i="4"/>
  <c r="G84" i="4"/>
  <c r="K84" i="4"/>
  <c r="L84" i="4" s="1"/>
  <c r="H40" i="4"/>
  <c r="I40" i="4"/>
  <c r="G40" i="4"/>
  <c r="J40" i="4"/>
  <c r="K40" i="4"/>
  <c r="L40" i="4" s="1"/>
  <c r="H44" i="4"/>
  <c r="I44" i="4"/>
  <c r="G44" i="4"/>
  <c r="J44" i="4"/>
  <c r="K44" i="4"/>
  <c r="L44" i="4" s="1"/>
  <c r="G62" i="4"/>
  <c r="K62" i="4"/>
  <c r="L62" i="4" s="1"/>
  <c r="H62" i="4"/>
  <c r="I62" i="4"/>
  <c r="J62" i="4"/>
  <c r="K30" i="4"/>
  <c r="L30" i="4" s="1"/>
  <c r="G30" i="4"/>
  <c r="H30" i="4"/>
  <c r="I30" i="4"/>
  <c r="J30" i="4"/>
  <c r="G34" i="4"/>
  <c r="H34" i="4"/>
  <c r="I34" i="4"/>
  <c r="K34" i="4"/>
  <c r="L34" i="4" s="1"/>
  <c r="J34" i="4"/>
  <c r="K38" i="4"/>
  <c r="L38" i="4" s="1"/>
  <c r="G38" i="4"/>
  <c r="H38" i="4"/>
  <c r="I38" i="4"/>
  <c r="J38" i="4"/>
  <c r="H78" i="4"/>
  <c r="G78" i="4"/>
  <c r="I78" i="4"/>
  <c r="J78" i="4"/>
  <c r="K78" i="4"/>
  <c r="L78" i="4" s="1"/>
  <c r="G67" i="4"/>
  <c r="H67" i="4"/>
  <c r="I67" i="4"/>
  <c r="J67" i="4"/>
  <c r="K67" i="4"/>
  <c r="L67" i="4" s="1"/>
  <c r="G39" i="4"/>
  <c r="H39" i="4"/>
  <c r="I39" i="4"/>
  <c r="J39" i="4"/>
  <c r="K39" i="4"/>
  <c r="L39" i="4" s="1"/>
  <c r="G43" i="4"/>
  <c r="H43" i="4"/>
  <c r="I43" i="4"/>
  <c r="J43" i="4"/>
  <c r="K43" i="4"/>
  <c r="L43" i="4" s="1"/>
  <c r="J21" i="4"/>
  <c r="K21" i="4"/>
  <c r="L21" i="4" s="1"/>
  <c r="I21" i="4"/>
  <c r="G21" i="4"/>
  <c r="H21" i="4"/>
  <c r="G66" i="4"/>
  <c r="H66" i="4"/>
  <c r="I66" i="4"/>
  <c r="J66" i="4"/>
  <c r="K66" i="4"/>
  <c r="L66" i="4" s="1"/>
  <c r="G74" i="4"/>
  <c r="H74" i="4"/>
  <c r="I74" i="4"/>
  <c r="J74" i="4"/>
  <c r="K74" i="4"/>
  <c r="L74" i="4" s="1"/>
  <c r="G82" i="4"/>
  <c r="H82" i="4"/>
  <c r="I82" i="4"/>
  <c r="J82" i="4"/>
  <c r="K82" i="4"/>
  <c r="L82" i="4" s="1"/>
  <c r="G42" i="4"/>
  <c r="H42" i="4"/>
  <c r="I42" i="4"/>
  <c r="J42" i="4"/>
  <c r="K42" i="4"/>
  <c r="L42" i="4" s="1"/>
  <c r="J77" i="4"/>
  <c r="K77" i="4"/>
  <c r="L77" i="4" s="1"/>
  <c r="I77" i="4"/>
  <c r="G77" i="4"/>
  <c r="H77" i="4"/>
  <c r="G71" i="4"/>
  <c r="H71" i="4"/>
  <c r="I71" i="4"/>
  <c r="J71" i="4"/>
  <c r="K71" i="4"/>
  <c r="L71" i="4" s="1"/>
  <c r="G75" i="4"/>
  <c r="H75" i="4"/>
  <c r="I75" i="4"/>
  <c r="J75" i="4"/>
  <c r="K75" i="4"/>
  <c r="L75" i="4" s="1"/>
  <c r="J57" i="4"/>
  <c r="K57" i="4"/>
  <c r="L57" i="4" s="1"/>
  <c r="I57" i="4"/>
  <c r="G57" i="4"/>
  <c r="H57" i="4"/>
  <c r="J25" i="4"/>
  <c r="K25" i="4"/>
  <c r="L25" i="4" s="1"/>
  <c r="G25" i="4"/>
  <c r="I25" i="4"/>
  <c r="H25" i="4"/>
  <c r="J29" i="4"/>
  <c r="K29" i="4"/>
  <c r="L29" i="4" s="1"/>
  <c r="G29" i="4"/>
  <c r="I29" i="4"/>
  <c r="H29" i="4"/>
  <c r="J33" i="4"/>
  <c r="K33" i="4"/>
  <c r="L33" i="4" s="1"/>
  <c r="I33" i="4"/>
  <c r="G33" i="4"/>
  <c r="H33" i="4"/>
  <c r="J81" i="4"/>
  <c r="K81" i="4"/>
  <c r="L81" i="4" s="1"/>
  <c r="I81" i="4"/>
  <c r="G81" i="4"/>
  <c r="H81" i="4"/>
  <c r="G46" i="4"/>
  <c r="H46" i="4"/>
  <c r="K46" i="4"/>
  <c r="L46" i="4" s="1"/>
  <c r="I46" i="4"/>
  <c r="J46" i="4"/>
  <c r="G18" i="4"/>
  <c r="H18" i="4"/>
  <c r="K18" i="4"/>
  <c r="L18" i="4" s="1"/>
  <c r="I18" i="4"/>
  <c r="J18" i="4"/>
  <c r="K22" i="4"/>
  <c r="L22" i="4" s="1"/>
  <c r="G22" i="4"/>
  <c r="H22" i="4"/>
  <c r="I22" i="4"/>
  <c r="J22" i="4"/>
  <c r="H16" i="4"/>
  <c r="I16" i="4"/>
  <c r="J16" i="4"/>
  <c r="K16" i="4"/>
  <c r="L16" i="4" s="1"/>
  <c r="G16" i="4"/>
  <c r="J61" i="4"/>
  <c r="K61" i="4"/>
  <c r="L61" i="4" s="1"/>
  <c r="I61" i="4"/>
  <c r="G61" i="4"/>
  <c r="H61" i="4"/>
  <c r="J65" i="4"/>
  <c r="K65" i="4"/>
  <c r="L65" i="4" s="1"/>
  <c r="I65" i="4"/>
  <c r="G65" i="4"/>
  <c r="H65" i="4"/>
  <c r="J69" i="4"/>
  <c r="K69" i="4"/>
  <c r="L69" i="4" s="1"/>
  <c r="I69" i="4"/>
  <c r="G69" i="4"/>
  <c r="H69" i="4"/>
  <c r="J37" i="4"/>
  <c r="K37" i="4"/>
  <c r="L37" i="4" s="1"/>
  <c r="I37" i="4"/>
  <c r="G37" i="4"/>
  <c r="H37" i="4"/>
  <c r="J49" i="4"/>
  <c r="K49" i="4"/>
  <c r="L49" i="4" s="1"/>
  <c r="G49" i="4"/>
  <c r="H49" i="4"/>
  <c r="I49" i="4"/>
  <c r="K50" i="4"/>
  <c r="L50" i="4" s="1"/>
  <c r="G50" i="4"/>
  <c r="H50" i="4"/>
  <c r="I50" i="4"/>
  <c r="J50" i="4"/>
  <c r="G58" i="4"/>
  <c r="H58" i="4"/>
  <c r="I58" i="4"/>
  <c r="J58" i="4"/>
  <c r="K58" i="4"/>
  <c r="L58" i="4" s="1"/>
  <c r="H48" i="4"/>
  <c r="I48" i="4"/>
  <c r="J48" i="4"/>
  <c r="K48" i="4"/>
  <c r="L48" i="4" s="1"/>
  <c r="G48" i="4"/>
  <c r="H20" i="4"/>
  <c r="I20" i="4"/>
  <c r="G20" i="4"/>
  <c r="J20" i="4"/>
  <c r="K20" i="4"/>
  <c r="L20" i="4" s="1"/>
  <c r="H24" i="4"/>
  <c r="I24" i="4"/>
  <c r="J24" i="4"/>
  <c r="K24" i="4"/>
  <c r="L24" i="4" s="1"/>
  <c r="G24" i="4"/>
  <c r="H28" i="4"/>
  <c r="I28" i="4"/>
  <c r="J28" i="4"/>
  <c r="K28" i="4"/>
  <c r="L28" i="4" s="1"/>
  <c r="G28" i="4"/>
  <c r="H56" i="4"/>
  <c r="I56" i="4"/>
  <c r="J56" i="4"/>
  <c r="K56" i="4"/>
  <c r="L56" i="4" s="1"/>
  <c r="G56" i="4"/>
  <c r="J41" i="4"/>
  <c r="K41" i="4"/>
  <c r="L41" i="4" s="1"/>
  <c r="G41" i="4"/>
  <c r="I41" i="4"/>
  <c r="H41" i="4"/>
  <c r="J73" i="4"/>
  <c r="K73" i="4"/>
  <c r="L73" i="4" s="1"/>
  <c r="I73" i="4"/>
  <c r="G73" i="4"/>
  <c r="H73" i="4"/>
  <c r="J17" i="4"/>
  <c r="K17" i="4"/>
  <c r="L17" i="4" s="1"/>
  <c r="G17" i="4"/>
  <c r="H17" i="4"/>
  <c r="I17" i="4"/>
  <c r="G47" i="4"/>
  <c r="H47" i="4"/>
  <c r="I47" i="4"/>
  <c r="J47" i="4"/>
  <c r="K47" i="4"/>
  <c r="L47" i="4" s="1"/>
  <c r="G19" i="4"/>
  <c r="H19" i="4"/>
  <c r="I19" i="4"/>
  <c r="J19" i="4"/>
  <c r="K19" i="4"/>
  <c r="L19" i="4" s="1"/>
  <c r="H52" i="4"/>
  <c r="I52" i="4"/>
  <c r="G52" i="4"/>
  <c r="J52" i="4"/>
  <c r="K52" i="4"/>
  <c r="L52" i="4" s="1"/>
  <c r="G27" i="4"/>
  <c r="H27" i="4"/>
  <c r="I27" i="4"/>
  <c r="J27" i="4"/>
  <c r="K27" i="4"/>
  <c r="L27" i="4" s="1"/>
  <c r="H68" i="4"/>
  <c r="I68" i="4"/>
  <c r="G68" i="4"/>
  <c r="J68" i="4"/>
  <c r="K68" i="4"/>
  <c r="L68" i="4" s="1"/>
  <c r="H32" i="4"/>
  <c r="I32" i="4"/>
  <c r="J32" i="4"/>
  <c r="K32" i="4"/>
  <c r="L32" i="4" s="1"/>
  <c r="G32" i="4"/>
  <c r="H60" i="4"/>
  <c r="I60" i="4"/>
  <c r="G60" i="4"/>
  <c r="J60" i="4"/>
  <c r="K60" i="4"/>
  <c r="L60" i="4" s="1"/>
  <c r="J45" i="4"/>
  <c r="K45" i="4"/>
  <c r="L45" i="4" s="1"/>
  <c r="G45" i="4"/>
  <c r="H45" i="4"/>
  <c r="I45" i="4"/>
  <c r="J53" i="4"/>
  <c r="K53" i="4"/>
  <c r="L53" i="4" s="1"/>
  <c r="G53" i="4"/>
  <c r="H53" i="4"/>
  <c r="I53" i="4"/>
  <c r="G79" i="4"/>
  <c r="H79" i="4"/>
  <c r="I79" i="4"/>
  <c r="J79" i="4"/>
  <c r="K79" i="4"/>
  <c r="L79" i="4" s="1"/>
  <c r="G51" i="4"/>
  <c r="H51" i="4"/>
  <c r="I51" i="4"/>
  <c r="J51" i="4"/>
  <c r="K51" i="4"/>
  <c r="L51" i="4" s="1"/>
  <c r="G55" i="4"/>
  <c r="H55" i="4"/>
  <c r="I55" i="4"/>
  <c r="J55" i="4"/>
  <c r="K55" i="4"/>
  <c r="L55" i="4" s="1"/>
  <c r="G59" i="4"/>
  <c r="H59" i="4"/>
  <c r="I59" i="4"/>
  <c r="J59" i="4"/>
  <c r="K59" i="4"/>
  <c r="L59" i="4" s="1"/>
  <c r="G31" i="4"/>
  <c r="H31" i="4"/>
  <c r="I31" i="4"/>
  <c r="J31" i="4"/>
  <c r="K31" i="4"/>
  <c r="L31" i="4" s="1"/>
  <c r="H76" i="4"/>
  <c r="I76" i="4"/>
  <c r="J76" i="4"/>
  <c r="K76" i="4"/>
  <c r="L76" i="4" s="1"/>
  <c r="G76" i="4"/>
  <c r="H36" i="4"/>
  <c r="I36" i="4"/>
  <c r="J36" i="4"/>
  <c r="K36" i="4"/>
  <c r="L36" i="4" s="1"/>
  <c r="G36" i="4"/>
  <c r="H72" i="4"/>
  <c r="I72" i="4"/>
  <c r="J72" i="4"/>
  <c r="G72" i="4"/>
  <c r="K72" i="4"/>
  <c r="L72" i="4" s="1"/>
  <c r="H80" i="4"/>
  <c r="I80" i="4"/>
  <c r="J80" i="4"/>
  <c r="G80" i="4"/>
  <c r="K80" i="4"/>
  <c r="L80" i="4" s="1"/>
  <c r="I99" i="4"/>
  <c r="I102" i="4"/>
  <c r="I96" i="4"/>
  <c r="I103" i="4"/>
  <c r="I107" i="4"/>
  <c r="I105" i="4"/>
  <c r="I90" i="4"/>
  <c r="I91" i="4"/>
  <c r="I106" i="4"/>
  <c r="I89" i="4"/>
  <c r="I86" i="4"/>
  <c r="I113" i="4"/>
  <c r="I110" i="4"/>
  <c r="I92" i="4"/>
  <c r="I111" i="4"/>
  <c r="I100" i="4"/>
  <c r="I94" i="4"/>
  <c r="I97" i="4"/>
  <c r="I87" i="4"/>
  <c r="I104" i="4"/>
  <c r="I108" i="4"/>
  <c r="I85" i="4"/>
  <c r="I112" i="4"/>
  <c r="I101" i="4"/>
  <c r="I95" i="4"/>
  <c r="I93" i="4"/>
  <c r="I88" i="4"/>
  <c r="I98" i="4"/>
  <c r="I109" i="4"/>
  <c r="I14" i="4"/>
  <c r="E83" i="4"/>
  <c r="E65" i="4"/>
  <c r="E80" i="4"/>
  <c r="E73" i="4"/>
  <c r="J92" i="4"/>
  <c r="E92" i="4"/>
  <c r="E71" i="4"/>
  <c r="E90" i="4"/>
  <c r="E79" i="4"/>
  <c r="E52" i="4"/>
  <c r="K92" i="4"/>
  <c r="L92" i="4" s="1"/>
  <c r="H92" i="4"/>
  <c r="E54" i="4"/>
  <c r="E110" i="4"/>
  <c r="E78" i="4"/>
  <c r="K85" i="4"/>
  <c r="L85" i="4" s="1"/>
  <c r="E48" i="4"/>
  <c r="K90" i="4"/>
  <c r="L90" i="4" s="1"/>
  <c r="E62" i="4"/>
  <c r="E85" i="4"/>
  <c r="E46" i="4"/>
  <c r="J85" i="4"/>
  <c r="H85" i="4"/>
  <c r="K110" i="4"/>
  <c r="L110" i="4" s="1"/>
  <c r="E56" i="4"/>
  <c r="E72" i="4"/>
  <c r="E81" i="4"/>
  <c r="J97" i="4"/>
  <c r="E97" i="4"/>
  <c r="K94" i="4"/>
  <c r="L94" i="4" s="1"/>
  <c r="K97" i="4"/>
  <c r="L97" i="4" s="1"/>
  <c r="H97" i="4"/>
  <c r="J110" i="4"/>
  <c r="H86" i="4"/>
  <c r="J113" i="4"/>
  <c r="H110" i="4"/>
  <c r="E104" i="4"/>
  <c r="E108" i="4"/>
  <c r="K100" i="4"/>
  <c r="L100" i="4" s="1"/>
  <c r="E57" i="4"/>
  <c r="E63" i="4"/>
  <c r="J90" i="4"/>
  <c r="H91" i="4"/>
  <c r="E91" i="4"/>
  <c r="E58" i="4"/>
  <c r="J91" i="4"/>
  <c r="E105" i="4"/>
  <c r="K91" i="4"/>
  <c r="L91" i="4" s="1"/>
  <c r="H90" i="4"/>
  <c r="J107" i="4"/>
  <c r="K104" i="4"/>
  <c r="L104" i="4" s="1"/>
  <c r="E107" i="4"/>
  <c r="E113" i="4"/>
  <c r="J86" i="4"/>
  <c r="K113" i="4"/>
  <c r="L113" i="4" s="1"/>
  <c r="K86" i="4"/>
  <c r="L86" i="4" s="1"/>
  <c r="H113" i="4"/>
  <c r="E86" i="4"/>
  <c r="J104" i="4"/>
  <c r="J108" i="4"/>
  <c r="H108" i="4"/>
  <c r="K108" i="4"/>
  <c r="L108" i="4" s="1"/>
  <c r="E49" i="4"/>
  <c r="E66" i="4"/>
  <c r="E59" i="4"/>
  <c r="E47" i="4"/>
  <c r="E67" i="4"/>
  <c r="H14" i="4"/>
  <c r="J14" i="4"/>
  <c r="K109" i="4"/>
  <c r="L109" i="4" s="1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87" i="4"/>
  <c r="K89" i="4"/>
  <c r="L89" i="4" s="1"/>
  <c r="H89" i="4"/>
  <c r="E89" i="4"/>
  <c r="E60" i="4"/>
  <c r="J89" i="4"/>
  <c r="E82" i="4"/>
  <c r="K95" i="4"/>
  <c r="L95" i="4" s="1"/>
  <c r="E84" i="4"/>
  <c r="E69" i="4"/>
  <c r="E93" i="4"/>
  <c r="E74" i="4"/>
  <c r="K93" i="4"/>
  <c r="L93" i="4" s="1"/>
  <c r="H95" i="4"/>
  <c r="J93" i="4"/>
  <c r="J95" i="4"/>
  <c r="H93" i="4"/>
  <c r="E76" i="4"/>
  <c r="E95" i="4"/>
  <c r="J112" i="4"/>
  <c r="E51" i="4"/>
  <c r="J105" i="4"/>
  <c r="E88" i="4"/>
  <c r="H106" i="4"/>
  <c r="K105" i="4"/>
  <c r="L105" i="4" s="1"/>
  <c r="K106" i="4"/>
  <c r="L106" i="4" s="1"/>
  <c r="H107" i="4"/>
  <c r="H87" i="4"/>
  <c r="E106" i="4"/>
  <c r="H88" i="4"/>
  <c r="H104" i="4"/>
  <c r="J87" i="4"/>
  <c r="K88" i="4"/>
  <c r="L88" i="4" s="1"/>
  <c r="K87" i="4"/>
  <c r="L87" i="4" s="1"/>
  <c r="K107" i="4"/>
  <c r="L107" i="4" s="1"/>
  <c r="H105" i="4"/>
  <c r="J88" i="4"/>
  <c r="E68" i="4"/>
  <c r="J106" i="4"/>
  <c r="H103" i="4"/>
  <c r="E53" i="4"/>
  <c r="J99" i="4"/>
  <c r="E61" i="4"/>
  <c r="K96" i="4"/>
  <c r="L96" i="4" s="1"/>
  <c r="E103" i="4"/>
  <c r="H96" i="4"/>
  <c r="E96" i="4"/>
  <c r="E102" i="4"/>
  <c r="J103" i="4"/>
  <c r="J96" i="4"/>
  <c r="J102" i="4"/>
  <c r="K103" i="4"/>
  <c r="L103" i="4" s="1"/>
  <c r="E64" i="4"/>
  <c r="E94" i="4"/>
  <c r="E109" i="4"/>
  <c r="K111" i="4"/>
  <c r="L111" i="4" s="1"/>
  <c r="K98" i="4"/>
  <c r="L98" i="4" s="1"/>
  <c r="K99" i="4"/>
  <c r="L99" i="4" s="1"/>
  <c r="E100" i="4"/>
  <c r="H109" i="4"/>
  <c r="E77" i="4"/>
  <c r="E98" i="4"/>
  <c r="E99" i="4"/>
  <c r="H99" i="4"/>
  <c r="K102" i="4"/>
  <c r="L102" i="4" s="1"/>
  <c r="H98" i="4"/>
  <c r="H102" i="4"/>
  <c r="H94" i="4"/>
  <c r="E55" i="4"/>
  <c r="E70" i="4"/>
  <c r="E75" i="4"/>
  <c r="E50" i="4"/>
  <c r="J94" i="4"/>
  <c r="J109" i="4"/>
  <c r="E111" i="4"/>
  <c r="J98" i="4"/>
  <c r="J100" i="4"/>
  <c r="H111" i="4"/>
  <c r="H100" i="4"/>
  <c r="J111" i="4"/>
  <c r="E101" i="4"/>
  <c r="H101" i="4"/>
  <c r="H112" i="4"/>
  <c r="E112" i="4"/>
  <c r="K112" i="4"/>
  <c r="L112" i="4" s="1"/>
  <c r="K101" i="4"/>
  <c r="L101" i="4" s="1"/>
  <c r="J101" i="4"/>
  <c r="R21" i="2"/>
  <c r="M28" i="2"/>
  <c r="N22" i="2"/>
  <c r="V22" i="2"/>
  <c r="R22" i="2" l="1"/>
  <c r="V23" i="2"/>
  <c r="M29" i="2"/>
  <c r="N23" i="2"/>
  <c r="R23" i="2" l="1"/>
  <c r="V24" i="2"/>
  <c r="R24" i="2"/>
  <c r="M30" i="2"/>
  <c r="N24" i="2"/>
  <c r="M31" i="2" l="1"/>
  <c r="V25" i="2"/>
  <c r="N25" i="2"/>
  <c r="R25" i="2"/>
  <c r="N26" i="2" l="1"/>
  <c r="R26" i="2"/>
  <c r="V26" i="2"/>
  <c r="M32" i="2"/>
  <c r="M33" i="2" l="1"/>
  <c r="R27" i="2"/>
  <c r="N27" i="2"/>
  <c r="V27" i="2"/>
  <c r="V28" i="2" l="1"/>
  <c r="N28" i="2"/>
  <c r="R28" i="2"/>
  <c r="M34" i="2"/>
  <c r="M35" i="2" l="1"/>
  <c r="V29" i="2"/>
  <c r="N29" i="2"/>
  <c r="R29" i="2"/>
  <c r="N30" i="2" l="1"/>
  <c r="R30" i="2"/>
  <c r="M36" i="2"/>
  <c r="V30" i="2"/>
  <c r="N31" i="2" l="1"/>
  <c r="V31" i="2"/>
  <c r="R31" i="2"/>
  <c r="M37" i="2"/>
  <c r="N32" i="2" l="1"/>
  <c r="R32" i="2"/>
  <c r="M38" i="2"/>
  <c r="V32" i="2"/>
  <c r="R33" i="2" l="1"/>
  <c r="N33" i="2"/>
  <c r="V33" i="2"/>
  <c r="N34" i="2" l="1"/>
  <c r="V34" i="2"/>
  <c r="R34" i="2"/>
  <c r="V35" i="2" l="1"/>
  <c r="N35" i="2"/>
  <c r="R35" i="2"/>
  <c r="R36" i="2" l="1"/>
  <c r="N36" i="2"/>
  <c r="V36" i="2"/>
  <c r="R37" i="2" l="1"/>
  <c r="N37" i="2"/>
  <c r="V37" i="2"/>
  <c r="R38" i="2" l="1"/>
  <c r="N38" i="2"/>
  <c r="V38" i="2"/>
  <c r="K14" i="4" l="1"/>
  <c r="L14" i="4" s="1"/>
  <c r="K4" i="4" l="1"/>
  <c r="L4" i="4" s="1"/>
  <c r="K9" i="4"/>
  <c r="L9" i="4" s="1"/>
  <c r="K7" i="4"/>
  <c r="L7" i="4" s="1"/>
  <c r="K8" i="4"/>
  <c r="L8" i="4" s="1"/>
  <c r="K5" i="4"/>
  <c r="L5" i="4" s="1"/>
  <c r="K6" i="4"/>
  <c r="L6" i="4" s="1"/>
  <c r="K10" i="4" l="1"/>
  <c r="L10" i="4" l="1"/>
</calcChain>
</file>

<file path=xl/sharedStrings.xml><?xml version="1.0" encoding="utf-8"?>
<sst xmlns="http://schemas.openxmlformats.org/spreadsheetml/2006/main" count="1437" uniqueCount="346">
  <si>
    <t>Name</t>
  </si>
  <si>
    <t>Skill Group</t>
  </si>
  <si>
    <t>Shift</t>
  </si>
  <si>
    <t>Short Break 15 Min</t>
  </si>
  <si>
    <t>Meal Break Time</t>
  </si>
  <si>
    <t>124 Helpline</t>
  </si>
  <si>
    <t>Prepaid</t>
  </si>
  <si>
    <t>Postpaid</t>
  </si>
  <si>
    <t>135 Helpline</t>
  </si>
  <si>
    <t>323 Helpline</t>
  </si>
  <si>
    <t>Queue</t>
  </si>
  <si>
    <t>1st Short Break</t>
  </si>
  <si>
    <t>Meal Break</t>
  </si>
  <si>
    <t>2nd Short Break</t>
  </si>
  <si>
    <t>Total</t>
  </si>
  <si>
    <t>1st SB</t>
  </si>
  <si>
    <t>MB</t>
  </si>
  <si>
    <t>2nd SB</t>
  </si>
  <si>
    <t>From</t>
  </si>
  <si>
    <t>To</t>
  </si>
  <si>
    <t>Meal break</t>
  </si>
  <si>
    <t>Sr #</t>
  </si>
  <si>
    <t>SR #</t>
  </si>
  <si>
    <t>ALL</t>
  </si>
  <si>
    <t>1st sb</t>
  </si>
  <si>
    <t>2nd sb</t>
  </si>
  <si>
    <t>ALL 1 SB</t>
  </si>
  <si>
    <t>ALL MB</t>
  </si>
  <si>
    <t>ALL 2 SB</t>
  </si>
  <si>
    <t>Please Select Queue---&gt;</t>
  </si>
  <si>
    <t>Press F9 to Refresh!!!</t>
  </si>
  <si>
    <t>Total Breaks Count:</t>
  </si>
  <si>
    <t>TBO</t>
  </si>
  <si>
    <t>Status</t>
  </si>
  <si>
    <t>USNR</t>
  </si>
  <si>
    <t>Un Scheduled Not Ready</t>
  </si>
  <si>
    <t>Total Agents on Not Ready State</t>
  </si>
  <si>
    <t>Grand Total</t>
  </si>
  <si>
    <t>EMP ID</t>
  </si>
  <si>
    <t>Time in State (USNR)</t>
  </si>
  <si>
    <t>Paste Here----------&gt;&gt;&gt;&gt;&gt;&gt;</t>
  </si>
  <si>
    <t>IPT</t>
  </si>
  <si>
    <t>Agent / Queue wise Details</t>
  </si>
  <si>
    <t>Logged In Count</t>
  </si>
  <si>
    <t>Real Time Schedule</t>
  </si>
  <si>
    <t>Shift Time</t>
  </si>
  <si>
    <t>Capacity Shortage in Available Shifts</t>
  </si>
  <si>
    <t>Supervisor</t>
  </si>
  <si>
    <t>Team Supervisor</t>
  </si>
  <si>
    <t>ACDID</t>
  </si>
  <si>
    <t>Agent Name</t>
  </si>
  <si>
    <t>Extension</t>
  </si>
  <si>
    <t>Time In State</t>
  </si>
  <si>
    <t>Date Time Login</t>
  </si>
  <si>
    <t>Avaya ID</t>
  </si>
  <si>
    <r>
      <t>Real Time</t>
    </r>
    <r>
      <rPr>
        <b/>
        <sz val="16"/>
        <color rgb="FFFF0000"/>
        <rFont val="Calibri"/>
        <family val="2"/>
        <scheme val="minor"/>
      </rPr>
      <t xml:space="preserve"> Un Scheduled Not Ready</t>
    </r>
    <r>
      <rPr>
        <b/>
        <sz val="16"/>
        <color theme="0" tint="-0.14999847407452621"/>
        <rFont val="Calibri"/>
        <family val="2"/>
        <scheme val="minor"/>
      </rPr>
      <t xml:space="preserve"> Report</t>
    </r>
  </si>
  <si>
    <r>
      <t xml:space="preserve">Real Time </t>
    </r>
    <r>
      <rPr>
        <b/>
        <sz val="16"/>
        <color rgb="FFFF0000"/>
        <rFont val="Calibri"/>
        <family val="2"/>
        <scheme val="minor"/>
      </rPr>
      <t>Agents Availability Report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sz val="9"/>
        <color theme="0"/>
        <rFont val="Calibri"/>
        <family val="2"/>
        <scheme val="minor"/>
      </rPr>
      <t>(Absents/Logged Out)</t>
    </r>
  </si>
  <si>
    <t>Fatima Tanveer Naqvi</t>
  </si>
  <si>
    <t>Waseem Hyeder</t>
  </si>
  <si>
    <t>0100-0900</t>
  </si>
  <si>
    <t>0215-0230</t>
  </si>
  <si>
    <t>0530-0600</t>
  </si>
  <si>
    <t>0645-0700</t>
  </si>
  <si>
    <t>0230-0300</t>
  </si>
  <si>
    <t>0600-0630</t>
  </si>
  <si>
    <t>0715-0730</t>
  </si>
  <si>
    <t>0315-0330</t>
  </si>
  <si>
    <t>0700-0715</t>
  </si>
  <si>
    <t>Muhammad Irfan Akhtar</t>
  </si>
  <si>
    <t>0145-0200</t>
  </si>
  <si>
    <t>0430-0500</t>
  </si>
  <si>
    <t>Sarfraz Bhatti</t>
  </si>
  <si>
    <t>0500-0530</t>
  </si>
  <si>
    <t>0730-0745</t>
  </si>
  <si>
    <t>Abdul Hameed</t>
  </si>
  <si>
    <t>Muhammad Mudassar Saeed</t>
  </si>
  <si>
    <t>0300-0315</t>
  </si>
  <si>
    <t>0745-0800</t>
  </si>
  <si>
    <t>0630-0700</t>
  </si>
  <si>
    <t>Zeeshan Butt</t>
  </si>
  <si>
    <t>0230-0245</t>
  </si>
  <si>
    <t>N/A</t>
  </si>
  <si>
    <t>Zara Qadeer</t>
  </si>
  <si>
    <t>0700-1500</t>
  </si>
  <si>
    <t>1300-1315</t>
  </si>
  <si>
    <t>0930-1000</t>
  </si>
  <si>
    <t>1315-1330</t>
  </si>
  <si>
    <t>1230-1300</t>
  </si>
  <si>
    <t>1330-1345</t>
  </si>
  <si>
    <t>0830-0845</t>
  </si>
  <si>
    <t>Abdul Manan Khokar</t>
  </si>
  <si>
    <t>Rizwan Ul Haq</t>
  </si>
  <si>
    <t>1130-1200</t>
  </si>
  <si>
    <t>Owais Mehmood</t>
  </si>
  <si>
    <t>0800-1600</t>
  </si>
  <si>
    <t>0945-1000</t>
  </si>
  <si>
    <t>1200-1230</t>
  </si>
  <si>
    <t>0930-0945</t>
  </si>
  <si>
    <t>1445-1500</t>
  </si>
  <si>
    <t>0915-0930</t>
  </si>
  <si>
    <t>1400-1415</t>
  </si>
  <si>
    <t>Shumaila Shaukat</t>
  </si>
  <si>
    <t>Ayesha Saleem</t>
  </si>
  <si>
    <t>0900-1700</t>
  </si>
  <si>
    <t>1600-1615</t>
  </si>
  <si>
    <t>1000-1015</t>
  </si>
  <si>
    <t>1030-1045</t>
  </si>
  <si>
    <t>1400-1430</t>
  </si>
  <si>
    <t>1530-1545</t>
  </si>
  <si>
    <t>1045-1100</t>
  </si>
  <si>
    <t>1300-1330</t>
  </si>
  <si>
    <t>1545-1600</t>
  </si>
  <si>
    <t>1500-1515</t>
  </si>
  <si>
    <t>1015-1030</t>
  </si>
  <si>
    <t>1330-1400</t>
  </si>
  <si>
    <t>1515-1530</t>
  </si>
  <si>
    <t>Muhammad Nasir Khurshid</t>
  </si>
  <si>
    <t>1100-1130</t>
  </si>
  <si>
    <t>1430-1500</t>
  </si>
  <si>
    <t>Rabia Akhtar</t>
  </si>
  <si>
    <t>1315-1345</t>
  </si>
  <si>
    <t>Rabia Tariq</t>
  </si>
  <si>
    <t>Pakiza Rafique</t>
  </si>
  <si>
    <t>Saleha Iqbal</t>
  </si>
  <si>
    <t>Al-Zumar Tufail</t>
  </si>
  <si>
    <t>Shaneela Malik</t>
  </si>
  <si>
    <t>1100-1115</t>
  </si>
  <si>
    <t>1000-1800</t>
  </si>
  <si>
    <t>1200-1215</t>
  </si>
  <si>
    <t>1630-1645</t>
  </si>
  <si>
    <t>Intizar Hussain</t>
  </si>
  <si>
    <t>Ghisan Fiaz</t>
  </si>
  <si>
    <t>1615-1630</t>
  </si>
  <si>
    <t>Mozzam Saeed</t>
  </si>
  <si>
    <t>1530-1600</t>
  </si>
  <si>
    <t>1115-1130</t>
  </si>
  <si>
    <t>1100-1900</t>
  </si>
  <si>
    <t>1630-1700</t>
  </si>
  <si>
    <t>1800-1815</t>
  </si>
  <si>
    <t>1700-1730</t>
  </si>
  <si>
    <t>1830-1845</t>
  </si>
  <si>
    <t>1600-1630</t>
  </si>
  <si>
    <t>1215-1230</t>
  </si>
  <si>
    <t>Fahad Latif</t>
  </si>
  <si>
    <t>1200-2000</t>
  </si>
  <si>
    <t>1815-1830</t>
  </si>
  <si>
    <t>M. Adnan Saif</t>
  </si>
  <si>
    <t>1845-1900</t>
  </si>
  <si>
    <t>1915-1930</t>
  </si>
  <si>
    <t>1300-2100</t>
  </si>
  <si>
    <t>2015-2030</t>
  </si>
  <si>
    <t>Muhammad Usman Younus</t>
  </si>
  <si>
    <t>Tahir ALI</t>
  </si>
  <si>
    <t>2200-2230</t>
  </si>
  <si>
    <t>2330-2345</t>
  </si>
  <si>
    <t>Muhammad Awais Haider</t>
  </si>
  <si>
    <t>2230-2300</t>
  </si>
  <si>
    <t>1730-1745</t>
  </si>
  <si>
    <t>2315-2330</t>
  </si>
  <si>
    <t>1930-2000</t>
  </si>
  <si>
    <t>Muhammad Aqib Rasheed</t>
  </si>
  <si>
    <t>2030-2100</t>
  </si>
  <si>
    <t>Muhammad Umair Sabir</t>
  </si>
  <si>
    <t>1700-0100</t>
  </si>
  <si>
    <t>1745-1800</t>
  </si>
  <si>
    <t>2130-2200</t>
  </si>
  <si>
    <t>2300-2315</t>
  </si>
  <si>
    <t>2345-0000</t>
  </si>
  <si>
    <t>Naveed Akhtar</t>
  </si>
  <si>
    <t>Asad Rana</t>
  </si>
  <si>
    <t>1900-1915</t>
  </si>
  <si>
    <t>Fazl E Habib</t>
  </si>
  <si>
    <t>Amir Javaid</t>
  </si>
  <si>
    <t>Usman Riaz Bhinder</t>
  </si>
  <si>
    <t>Wajad Ali</t>
  </si>
  <si>
    <t>1830-1900</t>
  </si>
  <si>
    <t>2100-2130</t>
  </si>
  <si>
    <t>Ali Raza</t>
  </si>
  <si>
    <t>Saleem Hussain</t>
  </si>
  <si>
    <t>Awais Butt</t>
  </si>
  <si>
    <t>Ali Sarfraz</t>
  </si>
  <si>
    <t>1800-0200</t>
  </si>
  <si>
    <t>2330-0000</t>
  </si>
  <si>
    <t>0100-0115</t>
  </si>
  <si>
    <t>1930-1945</t>
  </si>
  <si>
    <t>2300-2330</t>
  </si>
  <si>
    <t>Salman Anwar</t>
  </si>
  <si>
    <t>0115-0130</t>
  </si>
  <si>
    <t>0130-0145</t>
  </si>
  <si>
    <t>1945-2000</t>
  </si>
  <si>
    <t>Muhammad Adil Khan</t>
  </si>
  <si>
    <t>Muhammad Umair Jamshaid</t>
  </si>
  <si>
    <t>Muhammad Faisal</t>
  </si>
  <si>
    <t>Muskan Akhtar</t>
  </si>
  <si>
    <t>Ahtsham Danish</t>
  </si>
  <si>
    <t>Irfan Zikaria</t>
  </si>
  <si>
    <t>Muhamad Adil</t>
  </si>
  <si>
    <t>Zahid Anwer</t>
  </si>
  <si>
    <t>Kaneez Naseer</t>
  </si>
  <si>
    <t>Tayyaba Ashfaq</t>
  </si>
  <si>
    <t>Irum Yasin</t>
  </si>
  <si>
    <t>Saleem Sajjad</t>
  </si>
  <si>
    <t>Oman Zahid</t>
  </si>
  <si>
    <t>Muhammad Zubair Butt</t>
  </si>
  <si>
    <t>Muhammad Abid Ali</t>
  </si>
  <si>
    <t>Ahmad Raheel Kashif</t>
  </si>
  <si>
    <t>Muhammad Qumail</t>
  </si>
  <si>
    <t>Muhammad Amin</t>
  </si>
  <si>
    <t>Ishtiyaq Ahmed</t>
  </si>
  <si>
    <t xml:space="preserve">Majid Ali </t>
  </si>
  <si>
    <t>Adnan Nayyer</t>
  </si>
  <si>
    <t>Qamar ul Huda</t>
  </si>
  <si>
    <t>Ghulam Hassan Nakai</t>
  </si>
  <si>
    <t>Naveed Majeed</t>
  </si>
  <si>
    <t>Faiz Ullah Butt</t>
  </si>
  <si>
    <t>Irfan Rafique</t>
  </si>
  <si>
    <t>Bilal Azhar</t>
  </si>
  <si>
    <t>Abdul Farhan</t>
  </si>
  <si>
    <t>0800-0815</t>
  </si>
  <si>
    <t>1430-1445</t>
  </si>
  <si>
    <t>Syeda Anum Gillani</t>
  </si>
  <si>
    <t>Saba Safdar</t>
  </si>
  <si>
    <t>Annas Rasheed</t>
  </si>
  <si>
    <t>Masooma Rizvi</t>
  </si>
  <si>
    <t>Ayesha Nazar</t>
  </si>
  <si>
    <t>seemal Zahra</t>
  </si>
  <si>
    <t>Shaneela Aslam</t>
  </si>
  <si>
    <t>Hiba Tariq</t>
  </si>
  <si>
    <t>Anam Amin</t>
  </si>
  <si>
    <t>Quratulain Idrees</t>
  </si>
  <si>
    <t>1500-1530</t>
  </si>
  <si>
    <t>Iqra Muhammad Akram</t>
  </si>
  <si>
    <t>Muhammad Ali</t>
  </si>
  <si>
    <t>Aftab Ahmad</t>
  </si>
  <si>
    <t>Muhammad Ikram</t>
  </si>
  <si>
    <t>Akash Mehmood</t>
  </si>
  <si>
    <t>SHAKEEL RIAZ</t>
  </si>
  <si>
    <t>1415-1430</t>
  </si>
  <si>
    <t>2030-2045</t>
  </si>
  <si>
    <t>M. Farooq Shaheen</t>
  </si>
  <si>
    <t>JAWAD HUSSAIN</t>
  </si>
  <si>
    <t>Noel Iqbal</t>
  </si>
  <si>
    <t>Usman Shahid</t>
  </si>
  <si>
    <t>Azeem Maqbol</t>
  </si>
  <si>
    <t>Syed Hassan Abbas Bukhari</t>
  </si>
  <si>
    <t>Hafiz Zohaib Aslam</t>
  </si>
  <si>
    <t>M. Arif</t>
  </si>
  <si>
    <t>Muhammad Imran</t>
  </si>
  <si>
    <t>0015-0030</t>
  </si>
  <si>
    <t>Syed mubashar hassan jafree</t>
  </si>
  <si>
    <t>Arslan Shehbaz</t>
  </si>
  <si>
    <t>Abubakar Siddiq</t>
  </si>
  <si>
    <t>2000-2015</t>
  </si>
  <si>
    <t>Muhammad Aamir Rasheed</t>
  </si>
  <si>
    <t>Muhammad Haroon Babar</t>
  </si>
  <si>
    <t>Muhammad Arslan</t>
  </si>
  <si>
    <t>Adnan William</t>
  </si>
  <si>
    <t>Syed Muhammad Zaki Zaidi</t>
  </si>
  <si>
    <t>Sana Ishtiaq</t>
  </si>
  <si>
    <t>MUHAMMAD ALI UMER BUTT</t>
  </si>
  <si>
    <t>Saira Ayaz</t>
  </si>
  <si>
    <t>Ayesha Anwar</t>
  </si>
  <si>
    <t>Mehwish Shahzad</t>
  </si>
  <si>
    <t>Tooba Alvi</t>
  </si>
  <si>
    <t>Sumaira Arshad</t>
  </si>
  <si>
    <t>Sadia Asif</t>
  </si>
  <si>
    <t>Saira</t>
  </si>
  <si>
    <t>Shehar Pervaiz</t>
  </si>
  <si>
    <t>Madiha Iqbal</t>
  </si>
  <si>
    <t>Waqas Ali</t>
  </si>
  <si>
    <t>Ghufran Shujaa</t>
  </si>
  <si>
    <t>Usman Nazir</t>
  </si>
  <si>
    <t>Barkat Ullah</t>
  </si>
  <si>
    <t>Ahsan Shehzad</t>
  </si>
  <si>
    <t>Waseem Iqbal</t>
  </si>
  <si>
    <t>Khawaja Saad</t>
  </si>
  <si>
    <t>Irfan Shahzad</t>
  </si>
  <si>
    <t>Faizan Qayyum</t>
  </si>
  <si>
    <t>Ali Ahmad</t>
  </si>
  <si>
    <t>Muhammad Zia ur Rehman</t>
  </si>
  <si>
    <t>Ali Murtaza Faiz</t>
  </si>
  <si>
    <t>Ameer Mehdi</t>
  </si>
  <si>
    <t>Munazzam Zaman</t>
  </si>
  <si>
    <t>Abdul Shakoor</t>
  </si>
  <si>
    <t>Ali Asad Abbas</t>
  </si>
  <si>
    <t xml:space="preserve">Ubaid Ullah Sabir </t>
  </si>
  <si>
    <t>Azeem Suleman</t>
  </si>
  <si>
    <t>Saba Afzaal</t>
  </si>
  <si>
    <t>Sabtain Abbas</t>
  </si>
  <si>
    <t>Siddra Rani</t>
  </si>
  <si>
    <t>Arslan Anjum</t>
  </si>
  <si>
    <t>Rohaan Asim</t>
  </si>
  <si>
    <t>Sidra Nawaz</t>
  </si>
  <si>
    <t>Arooj Fatima</t>
  </si>
  <si>
    <t>Dania Khalid</t>
  </si>
  <si>
    <t>Mehreen Jaffery</t>
  </si>
  <si>
    <t>Aleem Anjum</t>
  </si>
  <si>
    <t>Rana Rashid</t>
  </si>
  <si>
    <t>Muhammad Adnan Afzal</t>
  </si>
  <si>
    <t>Syed Muhammad Bilal Akhtar</t>
  </si>
  <si>
    <t>Waseem Altaf</t>
  </si>
  <si>
    <t>Hafiz Khalil ur Rehman</t>
  </si>
  <si>
    <t>Naveed Aftab</t>
  </si>
  <si>
    <t>Muhammad Faisal Aslam</t>
  </si>
  <si>
    <t>Junaid Anjum</t>
  </si>
  <si>
    <t>Bilawal Rauf</t>
  </si>
  <si>
    <t>Muhammad Atif</t>
  </si>
  <si>
    <t>Akbar Abbas</t>
  </si>
  <si>
    <t>Ammir Ibrahim</t>
  </si>
  <si>
    <t>Faraz Sajid</t>
  </si>
  <si>
    <t>Salman Akbar</t>
  </si>
  <si>
    <t>Naseer Ahmad</t>
  </si>
  <si>
    <t>Shah Rukh e Alam</t>
  </si>
  <si>
    <t>Muhammad Rizwan</t>
  </si>
  <si>
    <t>ALI ASWAD</t>
  </si>
  <si>
    <t>SOLOMON ANEEL DAVID</t>
  </si>
  <si>
    <t>Laraib Ikram</t>
  </si>
  <si>
    <t>Bushra Khalid</t>
  </si>
  <si>
    <t>Misbah Fatima</t>
  </si>
  <si>
    <t>Noor us Sabah</t>
  </si>
  <si>
    <t>Nayab Shahhbaz</t>
  </si>
  <si>
    <t>Robina Ahmad Yar</t>
  </si>
  <si>
    <t>Zaib Un Nisa</t>
  </si>
  <si>
    <t>Muhammad Hammad Qureshi</t>
  </si>
  <si>
    <t>1130-1145</t>
  </si>
  <si>
    <t>1700-1715</t>
  </si>
  <si>
    <t>Laraib Gillani</t>
  </si>
  <si>
    <t>Hassan Farrukh</t>
  </si>
  <si>
    <t>Ghulam Mustafa</t>
  </si>
  <si>
    <t>Salman Akram</t>
  </si>
  <si>
    <t>Salman Karim</t>
  </si>
  <si>
    <t>Qasim Ali Khan</t>
  </si>
  <si>
    <t>Khawaja Muhammad Omer Sohail</t>
  </si>
  <si>
    <t>Zaka Ullah</t>
  </si>
  <si>
    <t>Kamal Subhani</t>
  </si>
  <si>
    <t>Abdul Rehman</t>
  </si>
  <si>
    <t>Muhammad Sheheryar Jamil</t>
  </si>
  <si>
    <t>Shehroz Zulfiqar</t>
  </si>
  <si>
    <t>Muhammad Ahmad</t>
  </si>
  <si>
    <t>Nasir Bhatti</t>
  </si>
  <si>
    <t>Asad Aleem</t>
  </si>
  <si>
    <t xml:space="preserve">Farhan Ali </t>
  </si>
  <si>
    <t>Muhammad Jawad</t>
  </si>
  <si>
    <t>Junaid Khalid</t>
  </si>
  <si>
    <t>Kashif Shakoor</t>
  </si>
  <si>
    <t xml:space="preserve">MUHAMMAD BILAL   TAJUMAL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</si>
</sst>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Tahoma"/>
      <family val="2"/>
    </font>
    <font>
      <b/>
      <sz val="16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CC00CC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6"/>
      <color theme="0" tint="-0.1499984740745262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 tint="-0.249977111117893"/>
      <name val="Tahoma"/>
      <family val="2"/>
    </font>
    <font>
      <b/>
      <sz val="9"/>
      <color rgb="FFFF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3E9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EBEFF3"/>
        <bgColor indexed="64"/>
      </patternFill>
    </fill>
    <fill>
      <patternFill patternType="solid">
        <fgColor rgb="FFABBAC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FFFFFF"/>
      </right>
      <top/>
      <bottom style="medium">
        <color rgb="FF8499A2"/>
      </bottom>
      <diagonal/>
    </border>
    <border>
      <left style="thin">
        <color rgb="FF000000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/>
      <right style="medium">
        <color rgb="FFFFFFFF"/>
      </right>
      <top/>
      <bottom style="medium">
        <color rgb="FF8499A2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DBDBDB"/>
      </bottom>
      <diagonal/>
    </border>
    <border>
      <left style="medium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medium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medium">
        <color rgb="FFFF0000"/>
      </right>
      <top style="hair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thin">
        <color rgb="FFFF0000"/>
      </bottom>
      <diagonal/>
    </border>
    <border>
      <left style="medium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/>
      <bottom style="hair">
        <color rgb="FFFF0000"/>
      </bottom>
      <diagonal/>
    </border>
    <border>
      <left style="medium">
        <color rgb="FFFF0000"/>
      </left>
      <right style="thin">
        <color theme="1"/>
      </right>
      <top style="medium">
        <color indexed="64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thin">
        <color rgb="FFFF0000"/>
      </top>
      <bottom style="hair">
        <color rgb="FFFF0000"/>
      </bottom>
      <diagonal/>
    </border>
    <border>
      <left style="medium">
        <color rgb="FFFF0000"/>
      </left>
      <right style="hair">
        <color rgb="FFFF0000"/>
      </right>
      <top style="hair">
        <color rgb="FFFF0000"/>
      </top>
      <bottom style="medium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medium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medium">
        <color theme="1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rgb="FFFF0000"/>
      </bottom>
      <diagonal/>
    </border>
    <border>
      <left style="thin">
        <color theme="1"/>
      </left>
      <right style="medium">
        <color rgb="FFFF0000"/>
      </right>
      <top style="medium">
        <color theme="1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theme="1"/>
      </right>
      <top style="thin">
        <color rgb="FFFF000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rgb="FFFF0000"/>
      </top>
      <bottom style="medium">
        <color indexed="64"/>
      </bottom>
      <diagonal/>
    </border>
    <border>
      <left style="thin">
        <color theme="1"/>
      </left>
      <right style="medium">
        <color rgb="FFFF0000"/>
      </right>
      <top style="thin">
        <color rgb="FFFF0000"/>
      </top>
      <bottom style="medium">
        <color indexed="64"/>
      </bottom>
      <diagonal/>
    </border>
    <border>
      <left style="hair">
        <color rgb="FFFF0000"/>
      </left>
      <right/>
      <top/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n">
        <color rgb="FFFF0000"/>
      </bottom>
      <diagonal/>
    </border>
    <border>
      <left style="thin">
        <color theme="1"/>
      </left>
      <right/>
      <top style="medium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thin">
        <color rgb="FFFF0000"/>
      </bottom>
      <diagonal/>
    </border>
    <border>
      <left/>
      <right style="medium">
        <color rgb="FFFF0000"/>
      </right>
      <top/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 style="medium">
        <color indexed="64"/>
      </bottom>
      <diagonal/>
    </border>
    <border>
      <left style="hair">
        <color rgb="FFFF0000"/>
      </left>
      <right/>
      <top style="thin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 style="medium">
        <color rgb="FFFF0000"/>
      </bottom>
      <diagonal/>
    </border>
    <border>
      <left style="hair">
        <color rgb="FFFF0000"/>
      </left>
      <right/>
      <top style="hair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hair">
        <color rgb="FFFF0000"/>
      </bottom>
      <diagonal/>
    </border>
    <border>
      <left style="medium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medium">
        <color rgb="FFFF0000"/>
      </left>
      <right style="medium">
        <color rgb="FFFF0000"/>
      </right>
      <top style="hair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hair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rgb="FFFF0000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8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20" fontId="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7" fillId="3" borderId="13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10" borderId="21" xfId="0" applyFont="1" applyFill="1" applyBorder="1" applyAlignment="1" applyProtection="1">
      <alignment horizontal="center" vertical="center"/>
      <protection hidden="1"/>
    </xf>
    <xf numFmtId="0" fontId="7" fillId="10" borderId="19" xfId="0" applyFont="1" applyFill="1" applyBorder="1" applyAlignment="1" applyProtection="1">
      <alignment horizontal="center" vertical="center"/>
      <protection hidden="1"/>
    </xf>
    <xf numFmtId="0" fontId="7" fillId="10" borderId="12" xfId="0" applyFont="1" applyFill="1" applyBorder="1" applyAlignment="1" applyProtection="1">
      <alignment horizontal="center" vertical="center"/>
      <protection hidden="1"/>
    </xf>
    <xf numFmtId="0" fontId="7" fillId="10" borderId="17" xfId="0" applyFont="1" applyFill="1" applyBorder="1" applyAlignment="1" applyProtection="1">
      <alignment horizontal="center" vertical="center"/>
      <protection hidden="1"/>
    </xf>
    <xf numFmtId="0" fontId="7" fillId="11" borderId="19" xfId="0" applyFont="1" applyFill="1" applyBorder="1" applyAlignment="1" applyProtection="1">
      <alignment horizontal="center" vertical="center"/>
      <protection hidden="1"/>
    </xf>
    <xf numFmtId="0" fontId="7" fillId="11" borderId="12" xfId="0" applyFont="1" applyFill="1" applyBorder="1" applyAlignment="1" applyProtection="1">
      <alignment horizontal="center" vertical="center"/>
      <protection hidden="1"/>
    </xf>
    <xf numFmtId="0" fontId="7" fillId="11" borderId="22" xfId="0" applyFont="1" applyFill="1" applyBorder="1" applyAlignment="1" applyProtection="1">
      <alignment horizontal="center" vertical="center"/>
      <protection hidden="1"/>
    </xf>
    <xf numFmtId="0" fontId="7" fillId="12" borderId="21" xfId="0" applyFont="1" applyFill="1" applyBorder="1" applyAlignment="1" applyProtection="1">
      <alignment horizontal="center" vertical="center"/>
      <protection hidden="1"/>
    </xf>
    <xf numFmtId="0" fontId="7" fillId="12" borderId="12" xfId="0" applyFont="1" applyFill="1" applyBorder="1" applyAlignment="1" applyProtection="1">
      <alignment horizontal="center" vertical="center"/>
      <protection hidden="1"/>
    </xf>
    <xf numFmtId="0" fontId="7" fillId="12" borderId="17" xfId="0" applyFont="1" applyFill="1" applyBorder="1" applyAlignment="1" applyProtection="1">
      <alignment horizontal="center" vertical="center"/>
      <protection hidden="1"/>
    </xf>
    <xf numFmtId="0" fontId="2" fillId="10" borderId="31" xfId="0" applyFont="1" applyFill="1" applyBorder="1" applyAlignment="1" applyProtection="1">
      <alignment horizontal="center" vertical="center"/>
      <protection hidden="1"/>
    </xf>
    <xf numFmtId="0" fontId="2" fillId="10" borderId="32" xfId="0" applyFont="1" applyFill="1" applyBorder="1" applyAlignment="1" applyProtection="1">
      <alignment horizontal="center" vertical="center"/>
      <protection hidden="1"/>
    </xf>
    <xf numFmtId="164" fontId="2" fillId="10" borderId="32" xfId="0" applyNumberFormat="1" applyFont="1" applyFill="1" applyBorder="1" applyAlignment="1" applyProtection="1">
      <alignment horizontal="center" vertical="center"/>
      <protection hidden="1"/>
    </xf>
    <xf numFmtId="164" fontId="2" fillId="10" borderId="33" xfId="0" applyNumberFormat="1" applyFont="1" applyFill="1" applyBorder="1" applyAlignment="1" applyProtection="1">
      <alignment horizontal="center" vertical="center"/>
      <protection hidden="1"/>
    </xf>
    <xf numFmtId="0" fontId="2" fillId="11" borderId="31" xfId="0" applyFont="1" applyFill="1" applyBorder="1" applyAlignment="1" applyProtection="1">
      <alignment horizontal="center" vertical="center"/>
      <protection hidden="1"/>
    </xf>
    <xf numFmtId="164" fontId="2" fillId="11" borderId="32" xfId="0" applyNumberFormat="1" applyFont="1" applyFill="1" applyBorder="1" applyAlignment="1" applyProtection="1">
      <alignment horizontal="center" vertical="center"/>
      <protection hidden="1"/>
    </xf>
    <xf numFmtId="164" fontId="2" fillId="11" borderId="33" xfId="0" applyNumberFormat="1" applyFont="1" applyFill="1" applyBorder="1" applyAlignment="1" applyProtection="1">
      <alignment horizontal="center" vertical="center"/>
      <protection hidden="1"/>
    </xf>
    <xf numFmtId="0" fontId="2" fillId="12" borderId="31" xfId="0" applyFont="1" applyFill="1" applyBorder="1" applyAlignment="1" applyProtection="1">
      <alignment horizontal="center" vertical="center"/>
      <protection hidden="1"/>
    </xf>
    <xf numFmtId="0" fontId="2" fillId="12" borderId="32" xfId="0" applyFont="1" applyFill="1" applyBorder="1" applyAlignment="1" applyProtection="1">
      <alignment horizontal="center" vertical="center"/>
      <protection hidden="1"/>
    </xf>
    <xf numFmtId="164" fontId="2" fillId="12" borderId="32" xfId="0" applyNumberFormat="1" applyFont="1" applyFill="1" applyBorder="1" applyAlignment="1" applyProtection="1">
      <alignment horizontal="center" vertical="center"/>
      <protection hidden="1"/>
    </xf>
    <xf numFmtId="164" fontId="2" fillId="12" borderId="33" xfId="0" applyNumberFormat="1" applyFont="1" applyFill="1" applyBorder="1" applyAlignment="1" applyProtection="1">
      <alignment horizontal="center" vertical="center"/>
      <protection hidden="1"/>
    </xf>
    <xf numFmtId="0" fontId="2" fillId="10" borderId="34" xfId="0" applyFont="1" applyFill="1" applyBorder="1" applyAlignment="1" applyProtection="1">
      <alignment horizontal="center" vertical="center"/>
      <protection hidden="1"/>
    </xf>
    <xf numFmtId="0" fontId="2" fillId="10" borderId="35" xfId="0" applyFont="1" applyFill="1" applyBorder="1" applyAlignment="1" applyProtection="1">
      <alignment horizontal="center" vertical="center"/>
      <protection hidden="1"/>
    </xf>
    <xf numFmtId="164" fontId="2" fillId="10" borderId="35" xfId="0" applyNumberFormat="1" applyFont="1" applyFill="1" applyBorder="1" applyAlignment="1" applyProtection="1">
      <alignment horizontal="center" vertical="center"/>
      <protection hidden="1"/>
    </xf>
    <xf numFmtId="164" fontId="2" fillId="10" borderId="36" xfId="0" applyNumberFormat="1" applyFont="1" applyFill="1" applyBorder="1" applyAlignment="1" applyProtection="1">
      <alignment horizontal="center" vertical="center"/>
      <protection hidden="1"/>
    </xf>
    <xf numFmtId="0" fontId="2" fillId="11" borderId="34" xfId="0" applyFont="1" applyFill="1" applyBorder="1" applyAlignment="1" applyProtection="1">
      <alignment horizontal="center" vertical="center"/>
      <protection hidden="1"/>
    </xf>
    <xf numFmtId="164" fontId="2" fillId="11" borderId="35" xfId="0" applyNumberFormat="1" applyFont="1" applyFill="1" applyBorder="1" applyAlignment="1" applyProtection="1">
      <alignment horizontal="center" vertical="center"/>
      <protection hidden="1"/>
    </xf>
    <xf numFmtId="164" fontId="2" fillId="11" borderId="36" xfId="0" applyNumberFormat="1" applyFont="1" applyFill="1" applyBorder="1" applyAlignment="1" applyProtection="1">
      <alignment horizontal="center" vertical="center"/>
      <protection hidden="1"/>
    </xf>
    <xf numFmtId="0" fontId="2" fillId="12" borderId="34" xfId="0" applyFont="1" applyFill="1" applyBorder="1" applyAlignment="1" applyProtection="1">
      <alignment horizontal="center" vertical="center"/>
      <protection hidden="1"/>
    </xf>
    <xf numFmtId="0" fontId="2" fillId="12" borderId="35" xfId="0" applyFont="1" applyFill="1" applyBorder="1" applyAlignment="1" applyProtection="1">
      <alignment horizontal="center" vertical="center"/>
      <protection hidden="1"/>
    </xf>
    <xf numFmtId="164" fontId="2" fillId="12" borderId="35" xfId="0" applyNumberFormat="1" applyFont="1" applyFill="1" applyBorder="1" applyAlignment="1" applyProtection="1">
      <alignment horizontal="center" vertical="center"/>
      <protection hidden="1"/>
    </xf>
    <xf numFmtId="164" fontId="2" fillId="12" borderId="36" xfId="0" applyNumberFormat="1" applyFont="1" applyFill="1" applyBorder="1" applyAlignment="1" applyProtection="1">
      <alignment horizontal="center" vertical="center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164" fontId="2" fillId="10" borderId="38" xfId="0" applyNumberFormat="1" applyFont="1" applyFill="1" applyBorder="1" applyAlignment="1" applyProtection="1">
      <alignment horizontal="center" vertical="center"/>
      <protection hidden="1"/>
    </xf>
    <xf numFmtId="164" fontId="2" fillId="10" borderId="39" xfId="0" applyNumberFormat="1" applyFont="1" applyFill="1" applyBorder="1" applyAlignment="1" applyProtection="1">
      <alignment horizontal="center" vertical="center"/>
      <protection hidden="1"/>
    </xf>
    <xf numFmtId="0" fontId="2" fillId="11" borderId="37" xfId="0" applyFont="1" applyFill="1" applyBorder="1" applyAlignment="1" applyProtection="1">
      <alignment horizontal="center" vertical="center"/>
      <protection hidden="1"/>
    </xf>
    <xf numFmtId="164" fontId="2" fillId="11" borderId="38" xfId="0" applyNumberFormat="1" applyFont="1" applyFill="1" applyBorder="1" applyAlignment="1" applyProtection="1">
      <alignment horizontal="center" vertical="center"/>
      <protection hidden="1"/>
    </xf>
    <xf numFmtId="164" fontId="2" fillId="11" borderId="39" xfId="0" applyNumberFormat="1" applyFont="1" applyFill="1" applyBorder="1" applyAlignment="1" applyProtection="1">
      <alignment horizontal="center" vertical="center"/>
      <protection hidden="1"/>
    </xf>
    <xf numFmtId="0" fontId="2" fillId="12" borderId="37" xfId="0" applyFont="1" applyFill="1" applyBorder="1" applyAlignment="1" applyProtection="1">
      <alignment horizontal="center" vertical="center"/>
      <protection hidden="1"/>
    </xf>
    <xf numFmtId="0" fontId="2" fillId="12" borderId="38" xfId="0" applyFont="1" applyFill="1" applyBorder="1" applyAlignment="1" applyProtection="1">
      <alignment horizontal="center" vertical="center"/>
      <protection hidden="1"/>
    </xf>
    <xf numFmtId="164" fontId="2" fillId="12" borderId="38" xfId="0" applyNumberFormat="1" applyFont="1" applyFill="1" applyBorder="1" applyAlignment="1" applyProtection="1">
      <alignment horizontal="center" vertical="center"/>
      <protection hidden="1"/>
    </xf>
    <xf numFmtId="164" fontId="2" fillId="12" borderId="39" xfId="0" applyNumberFormat="1" applyFont="1" applyFill="1" applyBorder="1" applyAlignment="1" applyProtection="1">
      <alignment horizontal="center" vertical="center"/>
      <protection hidden="1"/>
    </xf>
    <xf numFmtId="0" fontId="0" fillId="18" borderId="0" xfId="0" applyFill="1"/>
    <xf numFmtId="0" fontId="13" fillId="18" borderId="43" xfId="1" applyFill="1" applyBorder="1" applyAlignment="1">
      <alignment horizontal="center" vertical="center"/>
    </xf>
    <xf numFmtId="22" fontId="11" fillId="19" borderId="44" xfId="0" applyNumberFormat="1" applyFont="1" applyFill="1" applyBorder="1" applyAlignment="1">
      <alignment horizontal="right" vertical="center" wrapText="1"/>
    </xf>
    <xf numFmtId="0" fontId="0" fillId="18" borderId="45" xfId="0" applyFill="1" applyBorder="1"/>
    <xf numFmtId="22" fontId="11" fillId="20" borderId="44" xfId="0" applyNumberFormat="1" applyFont="1" applyFill="1" applyBorder="1" applyAlignment="1">
      <alignment horizontal="right" vertical="center" wrapText="1"/>
    </xf>
    <xf numFmtId="0" fontId="10" fillId="21" borderId="44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23" borderId="0" xfId="0" applyFont="1" applyFill="1"/>
    <xf numFmtId="0" fontId="0" fillId="25" borderId="0" xfId="0" applyFill="1"/>
    <xf numFmtId="0" fontId="0" fillId="0" borderId="0" xfId="0" applyBorder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49" xfId="0" applyFont="1" applyFill="1" applyBorder="1" applyAlignment="1" applyProtection="1">
      <alignment horizontal="center" vertical="center"/>
      <protection hidden="1"/>
    </xf>
    <xf numFmtId="0" fontId="14" fillId="10" borderId="0" xfId="0" applyFont="1" applyFill="1" applyBorder="1" applyAlignment="1" applyProtection="1">
      <alignment horizontal="center" vertical="center"/>
      <protection hidden="1"/>
    </xf>
    <xf numFmtId="0" fontId="14" fillId="10" borderId="50" xfId="0" applyFont="1" applyFill="1" applyBorder="1" applyAlignment="1" applyProtection="1">
      <alignment horizontal="center" vertical="center"/>
      <protection hidden="1"/>
    </xf>
    <xf numFmtId="0" fontId="0" fillId="0" borderId="23" xfId="0" applyBorder="1" applyProtection="1">
      <protection hidden="1"/>
    </xf>
    <xf numFmtId="0" fontId="21" fillId="0" borderId="0" xfId="0" applyFont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49" xfId="0" applyFill="1" applyBorder="1" applyProtection="1">
      <protection hidden="1"/>
    </xf>
    <xf numFmtId="0" fontId="0" fillId="3" borderId="50" xfId="0" applyFill="1" applyBorder="1" applyProtection="1">
      <protection hidden="1"/>
    </xf>
    <xf numFmtId="0" fontId="27" fillId="0" borderId="0" xfId="0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7" fillId="3" borderId="0" xfId="0" applyFont="1" applyFill="1" applyBorder="1" applyProtection="1">
      <protection hidden="1"/>
    </xf>
    <xf numFmtId="0" fontId="0" fillId="3" borderId="53" xfId="0" applyFill="1" applyBorder="1" applyProtection="1">
      <protection hidden="1"/>
    </xf>
    <xf numFmtId="0" fontId="0" fillId="28" borderId="0" xfId="0" applyFill="1" applyBorder="1" applyProtection="1">
      <protection hidden="1"/>
    </xf>
    <xf numFmtId="0" fontId="0" fillId="28" borderId="50" xfId="0" applyFill="1" applyBorder="1" applyProtection="1">
      <protection hidden="1"/>
    </xf>
    <xf numFmtId="0" fontId="18" fillId="27" borderId="48" xfId="0" applyFont="1" applyFill="1" applyBorder="1" applyAlignment="1" applyProtection="1">
      <alignment vertical="center"/>
      <protection hidden="1"/>
    </xf>
    <xf numFmtId="0" fontId="0" fillId="28" borderId="49" xfId="0" applyFill="1" applyBorder="1" applyProtection="1">
      <protection hidden="1"/>
    </xf>
    <xf numFmtId="0" fontId="11" fillId="18" borderId="56" xfId="0" applyFont="1" applyFill="1" applyBorder="1" applyAlignment="1">
      <alignment horizontal="left" vertical="center" wrapText="1"/>
    </xf>
    <xf numFmtId="0" fontId="12" fillId="18" borderId="56" xfId="0" applyFont="1" applyFill="1" applyBorder="1" applyAlignment="1">
      <alignment horizontal="left" vertical="center" wrapText="1"/>
    </xf>
    <xf numFmtId="21" fontId="11" fillId="18" borderId="56" xfId="0" applyNumberFormat="1" applyFont="1" applyFill="1" applyBorder="1" applyAlignment="1">
      <alignment horizontal="right" vertical="center" wrapText="1"/>
    </xf>
    <xf numFmtId="0" fontId="11" fillId="18" borderId="57" xfId="0" applyFont="1" applyFill="1" applyBorder="1" applyAlignment="1">
      <alignment vertical="center" wrapText="1"/>
    </xf>
    <xf numFmtId="0" fontId="0" fillId="18" borderId="58" xfId="0" applyFill="1" applyBorder="1"/>
    <xf numFmtId="0" fontId="11" fillId="18" borderId="46" xfId="0" applyFont="1" applyFill="1" applyBorder="1" applyAlignment="1">
      <alignment horizontal="left" vertical="center" wrapText="1"/>
    </xf>
    <xf numFmtId="22" fontId="11" fillId="18" borderId="59" xfId="0" applyNumberFormat="1" applyFont="1" applyFill="1" applyBorder="1" applyAlignment="1">
      <alignment horizontal="right" vertical="center" wrapText="1"/>
    </xf>
    <xf numFmtId="0" fontId="0" fillId="0" borderId="1" xfId="0" applyBorder="1"/>
    <xf numFmtId="20" fontId="0" fillId="0" borderId="1" xfId="0" applyNumberFormat="1" applyBorder="1"/>
    <xf numFmtId="0" fontId="0" fillId="23" borderId="0" xfId="0" applyFill="1"/>
    <xf numFmtId="0" fontId="15" fillId="22" borderId="7" xfId="0" applyFont="1" applyFill="1" applyBorder="1" applyAlignment="1" applyProtection="1">
      <alignment horizontal="center" vertical="center" wrapText="1"/>
      <protection hidden="1"/>
    </xf>
    <xf numFmtId="0" fontId="29" fillId="30" borderId="1" xfId="0" applyFont="1" applyFill="1" applyBorder="1"/>
    <xf numFmtId="0" fontId="0" fillId="30" borderId="1" xfId="0" applyFill="1" applyBorder="1"/>
    <xf numFmtId="0" fontId="7" fillId="10" borderId="60" xfId="0" applyFont="1" applyFill="1" applyBorder="1" applyAlignment="1" applyProtection="1">
      <alignment horizontal="center" vertical="center"/>
      <protection hidden="1"/>
    </xf>
    <xf numFmtId="0" fontId="2" fillId="10" borderId="61" xfId="0" applyFont="1" applyFill="1" applyBorder="1" applyAlignment="1" applyProtection="1">
      <alignment horizontal="center" vertical="center"/>
      <protection hidden="1"/>
    </xf>
    <xf numFmtId="0" fontId="7" fillId="10" borderId="63" xfId="0" applyFont="1" applyFill="1" applyBorder="1" applyAlignment="1" applyProtection="1">
      <alignment horizontal="center" vertical="center"/>
      <protection hidden="1"/>
    </xf>
    <xf numFmtId="0" fontId="7" fillId="10" borderId="67" xfId="0" applyFont="1" applyFill="1" applyBorder="1" applyAlignment="1" applyProtection="1">
      <alignment horizontal="center" vertical="center"/>
      <protection hidden="1"/>
    </xf>
    <xf numFmtId="0" fontId="24" fillId="29" borderId="70" xfId="0" applyFont="1" applyFill="1" applyBorder="1" applyAlignment="1" applyProtection="1">
      <alignment horizontal="center" vertical="center" wrapText="1"/>
      <protection hidden="1"/>
    </xf>
    <xf numFmtId="0" fontId="24" fillId="29" borderId="71" xfId="0" applyFont="1" applyFill="1" applyBorder="1" applyAlignment="1" applyProtection="1">
      <alignment horizontal="center" vertical="center" wrapText="1"/>
      <protection hidden="1"/>
    </xf>
    <xf numFmtId="0" fontId="14" fillId="29" borderId="72" xfId="0" applyFont="1" applyFill="1" applyBorder="1" applyAlignment="1" applyProtection="1">
      <alignment horizontal="center" vertical="center"/>
      <protection hidden="1"/>
    </xf>
    <xf numFmtId="0" fontId="23" fillId="10" borderId="73" xfId="0" applyFont="1" applyFill="1" applyBorder="1" applyAlignment="1" applyProtection="1">
      <alignment horizontal="center"/>
      <protection hidden="1"/>
    </xf>
    <xf numFmtId="0" fontId="23" fillId="10" borderId="74" xfId="0" applyFont="1" applyFill="1" applyBorder="1" applyAlignment="1" applyProtection="1">
      <alignment horizontal="center"/>
      <protection hidden="1"/>
    </xf>
    <xf numFmtId="0" fontId="23" fillId="10" borderId="74" xfId="0" applyFont="1" applyFill="1" applyBorder="1" applyAlignment="1" applyProtection="1">
      <alignment horizontal="left"/>
      <protection hidden="1"/>
    </xf>
    <xf numFmtId="0" fontId="23" fillId="10" borderId="60" xfId="0" applyFont="1" applyFill="1" applyBorder="1" applyAlignment="1" applyProtection="1">
      <alignment horizontal="center"/>
      <protection hidden="1"/>
    </xf>
    <xf numFmtId="0" fontId="23" fillId="10" borderId="61" xfId="0" applyFont="1" applyFill="1" applyBorder="1" applyAlignment="1" applyProtection="1">
      <alignment horizontal="center"/>
      <protection hidden="1"/>
    </xf>
    <xf numFmtId="0" fontId="23" fillId="10" borderId="61" xfId="0" applyFont="1" applyFill="1" applyBorder="1" applyAlignment="1" applyProtection="1">
      <alignment horizontal="left"/>
      <protection hidden="1"/>
    </xf>
    <xf numFmtId="0" fontId="23" fillId="10" borderId="76" xfId="0" applyFont="1" applyFill="1" applyBorder="1" applyAlignment="1" applyProtection="1">
      <alignment horizontal="center"/>
      <protection hidden="1"/>
    </xf>
    <xf numFmtId="0" fontId="23" fillId="10" borderId="77" xfId="0" applyFont="1" applyFill="1" applyBorder="1" applyAlignment="1" applyProtection="1">
      <alignment horizontal="center"/>
      <protection hidden="1"/>
    </xf>
    <xf numFmtId="0" fontId="23" fillId="10" borderId="77" xfId="0" applyFont="1" applyFill="1" applyBorder="1" applyAlignment="1" applyProtection="1">
      <alignment horizontal="left"/>
      <protection hidden="1"/>
    </xf>
    <xf numFmtId="0" fontId="26" fillId="30" borderId="79" xfId="0" applyFont="1" applyFill="1" applyBorder="1" applyAlignment="1" applyProtection="1">
      <alignment horizontal="center" vertical="center" wrapText="1"/>
      <protection hidden="1"/>
    </xf>
    <xf numFmtId="0" fontId="26" fillId="30" borderId="80" xfId="0" applyFont="1" applyFill="1" applyBorder="1" applyAlignment="1" applyProtection="1">
      <alignment horizontal="center" vertical="center" wrapText="1"/>
      <protection hidden="1"/>
    </xf>
    <xf numFmtId="0" fontId="7" fillId="28" borderId="73" xfId="0" applyFont="1" applyFill="1" applyBorder="1" applyAlignment="1" applyProtection="1">
      <alignment horizontal="center" vertical="center"/>
      <protection hidden="1"/>
    </xf>
    <xf numFmtId="0" fontId="2" fillId="28" borderId="74" xfId="0" applyFont="1" applyFill="1" applyBorder="1" applyAlignment="1" applyProtection="1">
      <alignment horizontal="center" vertical="center"/>
      <protection hidden="1"/>
    </xf>
    <xf numFmtId="0" fontId="7" fillId="28" borderId="60" xfId="0" applyFont="1" applyFill="1" applyBorder="1" applyAlignment="1" applyProtection="1">
      <alignment horizontal="center" vertical="center"/>
      <protection hidden="1"/>
    </xf>
    <xf numFmtId="0" fontId="2" fillId="28" borderId="61" xfId="0" applyFont="1" applyFill="1" applyBorder="1" applyAlignment="1" applyProtection="1">
      <alignment horizontal="center" vertical="center"/>
      <protection hidden="1"/>
    </xf>
    <xf numFmtId="0" fontId="7" fillId="28" borderId="63" xfId="0" applyFont="1" applyFill="1" applyBorder="1" applyAlignment="1" applyProtection="1">
      <alignment horizontal="center" vertical="center"/>
      <protection hidden="1"/>
    </xf>
    <xf numFmtId="0" fontId="2" fillId="28" borderId="64" xfId="0" applyFont="1" applyFill="1" applyBorder="1" applyAlignment="1" applyProtection="1">
      <alignment horizontal="center" vertical="center"/>
      <protection hidden="1"/>
    </xf>
    <xf numFmtId="0" fontId="14" fillId="16" borderId="84" xfId="0" applyFont="1" applyFill="1" applyBorder="1" applyAlignment="1" applyProtection="1">
      <alignment horizontal="center" vertical="center"/>
      <protection hidden="1"/>
    </xf>
    <xf numFmtId="0" fontId="2" fillId="10" borderId="74" xfId="0" applyFont="1" applyFill="1" applyBorder="1" applyAlignment="1" applyProtection="1">
      <alignment horizontal="center" vertical="center"/>
      <protection hidden="1"/>
    </xf>
    <xf numFmtId="0" fontId="2" fillId="10" borderId="89" xfId="0" applyFont="1" applyFill="1" applyBorder="1" applyAlignment="1" applyProtection="1">
      <alignment horizontal="center" vertical="center"/>
      <protection hidden="1"/>
    </xf>
    <xf numFmtId="0" fontId="24" fillId="29" borderId="90" xfId="0" applyFont="1" applyFill="1" applyBorder="1" applyAlignment="1" applyProtection="1">
      <alignment horizontal="center" vertical="center" wrapText="1"/>
      <protection hidden="1"/>
    </xf>
    <xf numFmtId="0" fontId="14" fillId="29" borderId="91" xfId="0" applyFont="1" applyFill="1" applyBorder="1" applyAlignment="1" applyProtection="1">
      <alignment horizontal="center" vertical="center"/>
      <protection hidden="1"/>
    </xf>
    <xf numFmtId="0" fontId="24" fillId="29" borderId="92" xfId="0" applyFont="1" applyFill="1" applyBorder="1" applyAlignment="1" applyProtection="1">
      <alignment horizontal="center" vertical="center" wrapText="1"/>
      <protection hidden="1"/>
    </xf>
    <xf numFmtId="0" fontId="7" fillId="10" borderId="93" xfId="0" applyFont="1" applyFill="1" applyBorder="1" applyAlignment="1" applyProtection="1">
      <alignment horizontal="center" vertical="center"/>
      <protection hidden="1"/>
    </xf>
    <xf numFmtId="0" fontId="7" fillId="10" borderId="94" xfId="0" applyFont="1" applyFill="1" applyBorder="1" applyAlignment="1" applyProtection="1">
      <alignment horizontal="center" vertical="center"/>
      <protection hidden="1"/>
    </xf>
    <xf numFmtId="0" fontId="2" fillId="10" borderId="95" xfId="0" applyFont="1" applyFill="1" applyBorder="1" applyAlignment="1" applyProtection="1">
      <alignment horizontal="center" vertical="center"/>
      <protection hidden="1"/>
    </xf>
    <xf numFmtId="0" fontId="14" fillId="29" borderId="96" xfId="0" applyFont="1" applyFill="1" applyBorder="1" applyAlignment="1" applyProtection="1">
      <alignment horizontal="center" vertical="center"/>
      <protection hidden="1"/>
    </xf>
    <xf numFmtId="0" fontId="23" fillId="10" borderId="97" xfId="0" applyFont="1" applyFill="1" applyBorder="1" applyAlignment="1" applyProtection="1">
      <alignment horizontal="center"/>
      <protection hidden="1"/>
    </xf>
    <xf numFmtId="0" fontId="23" fillId="10" borderId="87" xfId="0" applyFont="1" applyFill="1" applyBorder="1" applyAlignment="1" applyProtection="1">
      <alignment horizontal="center"/>
      <protection hidden="1"/>
    </xf>
    <xf numFmtId="0" fontId="23" fillId="10" borderId="98" xfId="0" applyFont="1" applyFill="1" applyBorder="1" applyAlignment="1" applyProtection="1">
      <alignment horizontal="center"/>
      <protection hidden="1"/>
    </xf>
    <xf numFmtId="164" fontId="23" fillId="10" borderId="99" xfId="0" applyNumberFormat="1" applyFont="1" applyFill="1" applyBorder="1" applyAlignment="1" applyProtection="1">
      <alignment horizontal="center"/>
      <protection hidden="1"/>
    </xf>
    <xf numFmtId="164" fontId="23" fillId="10" borderId="94" xfId="0" applyNumberFormat="1" applyFont="1" applyFill="1" applyBorder="1" applyAlignment="1" applyProtection="1">
      <alignment horizontal="center"/>
      <protection hidden="1"/>
    </xf>
    <xf numFmtId="164" fontId="23" fillId="10" borderId="100" xfId="0" applyNumberFormat="1" applyFont="1" applyFill="1" applyBorder="1" applyAlignment="1" applyProtection="1">
      <alignment horizontal="center"/>
      <protection hidden="1"/>
    </xf>
    <xf numFmtId="0" fontId="2" fillId="10" borderId="97" xfId="0" applyFont="1" applyFill="1" applyBorder="1" applyAlignment="1" applyProtection="1">
      <alignment horizontal="center" vertical="center"/>
      <protection hidden="1"/>
    </xf>
    <xf numFmtId="0" fontId="2" fillId="10" borderId="87" xfId="0" applyFont="1" applyFill="1" applyBorder="1" applyAlignment="1" applyProtection="1">
      <alignment horizontal="center" vertical="center"/>
      <protection hidden="1"/>
    </xf>
    <xf numFmtId="0" fontId="2" fillId="10" borderId="101" xfId="0" applyFont="1" applyFill="1" applyBorder="1" applyAlignment="1" applyProtection="1">
      <alignment horizontal="center" vertical="center"/>
      <protection hidden="1"/>
    </xf>
    <xf numFmtId="0" fontId="25" fillId="29" borderId="66" xfId="0" applyFont="1" applyFill="1" applyBorder="1" applyAlignment="1" applyProtection="1">
      <alignment horizontal="center" vertical="center" wrapText="1"/>
      <protection hidden="1"/>
    </xf>
    <xf numFmtId="0" fontId="2" fillId="10" borderId="102" xfId="0" applyFont="1" applyFill="1" applyBorder="1" applyAlignment="1" applyProtection="1">
      <alignment horizontal="center" vertical="center"/>
      <protection hidden="1"/>
    </xf>
    <xf numFmtId="0" fontId="2" fillId="10" borderId="103" xfId="0" applyFont="1" applyFill="1" applyBorder="1" applyAlignment="1" applyProtection="1">
      <alignment horizontal="center" vertical="center"/>
      <protection hidden="1"/>
    </xf>
    <xf numFmtId="0" fontId="2" fillId="10" borderId="104" xfId="0" applyFont="1" applyFill="1" applyBorder="1" applyAlignment="1" applyProtection="1">
      <alignment horizontal="center" vertical="center"/>
      <protection hidden="1"/>
    </xf>
    <xf numFmtId="0" fontId="16" fillId="24" borderId="82" xfId="0" applyFont="1" applyFill="1" applyBorder="1" applyAlignment="1" applyProtection="1">
      <alignment horizontal="center" vertical="center"/>
      <protection hidden="1"/>
    </xf>
    <xf numFmtId="164" fontId="29" fillId="10" borderId="105" xfId="0" applyNumberFormat="1" applyFont="1" applyFill="1" applyBorder="1" applyAlignment="1" applyProtection="1">
      <alignment horizontal="center"/>
      <protection hidden="1"/>
    </xf>
    <xf numFmtId="164" fontId="29" fillId="10" borderId="103" xfId="0" applyNumberFormat="1" applyFont="1" applyFill="1" applyBorder="1" applyAlignment="1" applyProtection="1">
      <alignment horizontal="center"/>
      <protection hidden="1"/>
    </xf>
    <xf numFmtId="0" fontId="23" fillId="28" borderId="60" xfId="0" applyFont="1" applyFill="1" applyBorder="1" applyAlignment="1" applyProtection="1">
      <alignment horizontal="center"/>
      <protection hidden="1"/>
    </xf>
    <xf numFmtId="0" fontId="23" fillId="28" borderId="61" xfId="0" applyFont="1" applyFill="1" applyBorder="1" applyAlignment="1" applyProtection="1">
      <alignment horizontal="center"/>
      <protection hidden="1"/>
    </xf>
    <xf numFmtId="0" fontId="23" fillId="28" borderId="61" xfId="0" applyFont="1" applyFill="1" applyBorder="1" applyAlignment="1" applyProtection="1">
      <protection hidden="1"/>
    </xf>
    <xf numFmtId="0" fontId="23" fillId="28" borderId="61" xfId="0" applyFont="1" applyFill="1" applyBorder="1" applyAlignment="1" applyProtection="1">
      <alignment horizontal="left"/>
      <protection hidden="1"/>
    </xf>
    <xf numFmtId="164" fontId="28" fillId="28" borderId="62" xfId="0" applyNumberFormat="1" applyFont="1" applyFill="1" applyBorder="1" applyAlignment="1" applyProtection="1">
      <alignment horizontal="center"/>
      <protection hidden="1"/>
    </xf>
    <xf numFmtId="0" fontId="23" fillId="28" borderId="76" xfId="0" applyFont="1" applyFill="1" applyBorder="1" applyAlignment="1" applyProtection="1">
      <alignment horizontal="center"/>
      <protection hidden="1"/>
    </xf>
    <xf numFmtId="0" fontId="23" fillId="28" borderId="77" xfId="0" applyFont="1" applyFill="1" applyBorder="1" applyAlignment="1" applyProtection="1">
      <alignment horizontal="center"/>
      <protection hidden="1"/>
    </xf>
    <xf numFmtId="0" fontId="23" fillId="28" borderId="77" xfId="0" applyFont="1" applyFill="1" applyBorder="1" applyAlignment="1" applyProtection="1">
      <protection hidden="1"/>
    </xf>
    <xf numFmtId="0" fontId="23" fillId="28" borderId="77" xfId="0" applyFont="1" applyFill="1" applyBorder="1" applyAlignment="1" applyProtection="1">
      <alignment horizontal="left"/>
      <protection hidden="1"/>
    </xf>
    <xf numFmtId="164" fontId="28" fillId="28" borderId="78" xfId="0" applyNumberFormat="1" applyFont="1" applyFill="1" applyBorder="1" applyAlignment="1" applyProtection="1">
      <alignment horizontal="center"/>
      <protection hidden="1"/>
    </xf>
    <xf numFmtId="0" fontId="17" fillId="26" borderId="108" xfId="0" applyFont="1" applyFill="1" applyBorder="1" applyAlignment="1" applyProtection="1">
      <alignment vertical="center"/>
      <protection hidden="1"/>
    </xf>
    <xf numFmtId="164" fontId="29" fillId="10" borderId="110" xfId="0" applyNumberFormat="1" applyFont="1" applyFill="1" applyBorder="1" applyAlignment="1" applyProtection="1">
      <alignment horizontal="center"/>
      <protection hidden="1"/>
    </xf>
    <xf numFmtId="0" fontId="2" fillId="3" borderId="111" xfId="0" applyFont="1" applyFill="1" applyBorder="1" applyAlignment="1" applyProtection="1">
      <alignment horizontal="center" vertical="center"/>
      <protection hidden="1"/>
    </xf>
    <xf numFmtId="0" fontId="2" fillId="0" borderId="112" xfId="0" applyFont="1" applyBorder="1" applyAlignment="1" applyProtection="1">
      <alignment horizontal="center" vertical="center"/>
      <protection hidden="1"/>
    </xf>
    <xf numFmtId="0" fontId="2" fillId="0" borderId="113" xfId="0" applyFont="1" applyBorder="1" applyAlignment="1" applyProtection="1">
      <alignment horizontal="center" vertical="center"/>
      <protection hidden="1"/>
    </xf>
    <xf numFmtId="0" fontId="7" fillId="0" borderId="112" xfId="0" applyFont="1" applyBorder="1" applyAlignment="1" applyProtection="1">
      <alignment horizontal="center" vertical="center"/>
      <protection hidden="1"/>
    </xf>
    <xf numFmtId="0" fontId="7" fillId="3" borderId="51" xfId="0" applyFont="1" applyFill="1" applyBorder="1" applyAlignment="1" applyProtection="1">
      <alignment horizontal="center" vertical="center"/>
      <protection hidden="1"/>
    </xf>
    <xf numFmtId="0" fontId="7" fillId="3" borderId="52" xfId="0" applyFont="1" applyFill="1" applyBorder="1" applyAlignment="1" applyProtection="1">
      <alignment horizontal="center" vertical="center"/>
      <protection hidden="1"/>
    </xf>
    <xf numFmtId="0" fontId="23" fillId="28" borderId="67" xfId="0" applyFont="1" applyFill="1" applyBorder="1" applyAlignment="1" applyProtection="1">
      <alignment horizontal="center"/>
      <protection hidden="1"/>
    </xf>
    <xf numFmtId="0" fontId="23" fillId="28" borderId="68" xfId="0" applyFont="1" applyFill="1" applyBorder="1" applyAlignment="1" applyProtection="1">
      <alignment horizontal="center"/>
      <protection hidden="1"/>
    </xf>
    <xf numFmtId="0" fontId="23" fillId="28" borderId="68" xfId="0" applyFont="1" applyFill="1" applyBorder="1" applyAlignment="1" applyProtection="1">
      <protection hidden="1"/>
    </xf>
    <xf numFmtId="0" fontId="23" fillId="28" borderId="68" xfId="0" applyFont="1" applyFill="1" applyBorder="1" applyAlignment="1" applyProtection="1">
      <alignment horizontal="left"/>
      <protection hidden="1"/>
    </xf>
    <xf numFmtId="164" fontId="28" fillId="28" borderId="69" xfId="0" applyNumberFormat="1" applyFont="1" applyFill="1" applyBorder="1" applyAlignment="1" applyProtection="1">
      <alignment horizontal="center"/>
      <protection hidden="1"/>
    </xf>
    <xf numFmtId="0" fontId="26" fillId="30" borderId="117" xfId="0" applyFont="1" applyFill="1" applyBorder="1" applyAlignment="1" applyProtection="1">
      <alignment horizontal="center" vertical="center" wrapText="1"/>
      <protection hidden="1"/>
    </xf>
    <xf numFmtId="0" fontId="26" fillId="30" borderId="118" xfId="0" applyFont="1" applyFill="1" applyBorder="1" applyAlignment="1" applyProtection="1">
      <alignment horizontal="center" vertical="center" wrapText="1"/>
      <protection hidden="1"/>
    </xf>
    <xf numFmtId="0" fontId="26" fillId="30" borderId="119" xfId="0" applyFont="1" applyFill="1" applyBorder="1" applyAlignment="1" applyProtection="1">
      <alignment horizontal="center" vertical="center" wrapText="1"/>
      <protection hidden="1"/>
    </xf>
    <xf numFmtId="0" fontId="2" fillId="0" borderId="120" xfId="0" applyFont="1" applyBorder="1" applyAlignment="1" applyProtection="1">
      <alignment horizontal="center" vertical="center"/>
      <protection hidden="1"/>
    </xf>
    <xf numFmtId="0" fontId="7" fillId="0" borderId="121" xfId="0" applyFont="1" applyBorder="1" applyAlignment="1" applyProtection="1">
      <alignment horizontal="center" vertical="center"/>
      <protection hidden="1"/>
    </xf>
    <xf numFmtId="0" fontId="2" fillId="0" borderId="122" xfId="0" applyFont="1" applyBorder="1" applyAlignment="1" applyProtection="1">
      <alignment horizontal="center" vertical="center"/>
      <protection hidden="1"/>
    </xf>
    <xf numFmtId="0" fontId="7" fillId="0" borderId="123" xfId="0" applyFont="1" applyBorder="1" applyAlignment="1" applyProtection="1">
      <alignment horizontal="center" vertical="center"/>
      <protection hidden="1"/>
    </xf>
    <xf numFmtId="0" fontId="2" fillId="0" borderId="124" xfId="0" applyFont="1" applyBorder="1" applyAlignment="1" applyProtection="1">
      <alignment horizontal="center" vertical="center"/>
      <protection hidden="1"/>
    </xf>
    <xf numFmtId="0" fontId="7" fillId="0" borderId="125" xfId="0" applyFont="1" applyBorder="1" applyAlignment="1" applyProtection="1">
      <alignment horizontal="center" vertical="center"/>
      <protection hidden="1"/>
    </xf>
    <xf numFmtId="0" fontId="2" fillId="0" borderId="126" xfId="0" applyFont="1" applyBorder="1" applyAlignment="1" applyProtection="1">
      <alignment horizontal="center" vertical="center"/>
      <protection hidden="1"/>
    </xf>
    <xf numFmtId="0" fontId="2" fillId="0" borderId="127" xfId="0" applyFont="1" applyBorder="1" applyAlignment="1" applyProtection="1">
      <alignment horizontal="center" vertical="center"/>
      <protection hidden="1"/>
    </xf>
    <xf numFmtId="0" fontId="2" fillId="0" borderId="128" xfId="0" applyFont="1" applyBorder="1" applyAlignment="1" applyProtection="1">
      <alignment horizontal="center" vertical="center"/>
      <protection hidden="1"/>
    </xf>
    <xf numFmtId="0" fontId="2" fillId="3" borderId="114" xfId="0" applyFont="1" applyFill="1" applyBorder="1" applyAlignment="1" applyProtection="1">
      <alignment horizontal="left" vertical="center"/>
      <protection hidden="1"/>
    </xf>
    <xf numFmtId="0" fontId="2" fillId="3" borderId="115" xfId="0" applyFont="1" applyFill="1" applyBorder="1" applyAlignment="1" applyProtection="1">
      <alignment horizontal="left" vertical="center"/>
      <protection hidden="1"/>
    </xf>
    <xf numFmtId="0" fontId="2" fillId="0" borderId="115" xfId="0" applyFont="1" applyBorder="1" applyAlignment="1" applyProtection="1">
      <alignment horizontal="left" vertical="center"/>
      <protection hidden="1"/>
    </xf>
    <xf numFmtId="0" fontId="2" fillId="3" borderId="116" xfId="0" applyFont="1" applyFill="1" applyBorder="1" applyAlignment="1" applyProtection="1">
      <alignment horizontal="left" vertical="center"/>
      <protection hidden="1"/>
    </xf>
    <xf numFmtId="0" fontId="23" fillId="0" borderId="1" xfId="0" applyFont="1" applyBorder="1" applyAlignment="1" applyProtection="1">
      <alignment horizontal="center"/>
      <protection hidden="1"/>
    </xf>
    <xf numFmtId="0" fontId="23" fillId="8" borderId="1" xfId="0" applyFont="1" applyFill="1" applyBorder="1" applyAlignment="1" applyProtection="1">
      <alignment horizontal="center"/>
      <protection hidden="1"/>
    </xf>
    <xf numFmtId="0" fontId="8" fillId="12" borderId="25" xfId="0" applyFont="1" applyFill="1" applyBorder="1" applyAlignment="1" applyProtection="1">
      <alignment horizontal="center" vertical="center"/>
      <protection hidden="1"/>
    </xf>
    <xf numFmtId="0" fontId="8" fillId="12" borderId="26" xfId="0" applyFont="1" applyFill="1" applyBorder="1" applyAlignment="1" applyProtection="1">
      <alignment horizontal="center" vertical="center"/>
      <protection hidden="1"/>
    </xf>
    <xf numFmtId="0" fontId="8" fillId="12" borderId="27" xfId="0" applyFont="1" applyFill="1" applyBorder="1" applyAlignment="1" applyProtection="1">
      <alignment horizontal="center" vertical="center"/>
      <protection hidden="1"/>
    </xf>
    <xf numFmtId="0" fontId="8" fillId="17" borderId="40" xfId="0" applyFont="1" applyFill="1" applyBorder="1" applyAlignment="1" applyProtection="1">
      <alignment horizontal="center" vertical="center"/>
      <protection hidden="1"/>
    </xf>
    <xf numFmtId="0" fontId="8" fillId="17" borderId="41" xfId="0" applyFont="1" applyFill="1" applyBorder="1" applyAlignment="1" applyProtection="1">
      <alignment horizontal="center" vertical="center"/>
      <protection hidden="1"/>
    </xf>
    <xf numFmtId="0" fontId="8" fillId="9" borderId="41" xfId="0" applyFont="1" applyFill="1" applyBorder="1" applyAlignment="1" applyProtection="1">
      <alignment horizontal="center" vertical="center"/>
      <protection locked="0"/>
    </xf>
    <xf numFmtId="0" fontId="8" fillId="9" borderId="42" xfId="0" applyFont="1" applyFill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 applyProtection="1">
      <alignment horizontal="center" vertical="center"/>
      <protection hidden="1"/>
    </xf>
    <xf numFmtId="0" fontId="8" fillId="9" borderId="10" xfId="0" applyFont="1" applyFill="1" applyBorder="1" applyAlignment="1" applyProtection="1">
      <alignment horizontal="center" vertical="center"/>
      <protection hidden="1"/>
    </xf>
    <xf numFmtId="0" fontId="8" fillId="9" borderId="11" xfId="0" applyFont="1" applyFill="1" applyBorder="1" applyAlignment="1" applyProtection="1">
      <alignment horizontal="center" vertical="center"/>
      <protection hidden="1"/>
    </xf>
    <xf numFmtId="0" fontId="5" fillId="7" borderId="28" xfId="0" applyFont="1" applyFill="1" applyBorder="1" applyAlignment="1" applyProtection="1">
      <alignment horizontal="center" vertical="center"/>
      <protection hidden="1"/>
    </xf>
    <xf numFmtId="0" fontId="5" fillId="7" borderId="24" xfId="0" applyFont="1" applyFill="1" applyBorder="1" applyAlignment="1" applyProtection="1">
      <alignment horizontal="center" vertical="center"/>
      <protection hidden="1"/>
    </xf>
    <xf numFmtId="164" fontId="6" fillId="16" borderId="29" xfId="0" applyNumberFormat="1" applyFont="1" applyFill="1" applyBorder="1" applyAlignment="1" applyProtection="1">
      <alignment horizontal="center" vertical="center"/>
      <protection hidden="1"/>
    </xf>
    <xf numFmtId="164" fontId="6" fillId="16" borderId="30" xfId="0" applyNumberFormat="1" applyFont="1" applyFill="1" applyBorder="1" applyAlignment="1" applyProtection="1">
      <alignment horizontal="center" vertical="center"/>
      <protection hidden="1"/>
    </xf>
    <xf numFmtId="0" fontId="7" fillId="9" borderId="15" xfId="0" applyFont="1" applyFill="1" applyBorder="1" applyAlignment="1" applyProtection="1">
      <alignment horizontal="center" vertical="center"/>
      <protection hidden="1"/>
    </xf>
    <xf numFmtId="0" fontId="7" fillId="9" borderId="16" xfId="0" applyFont="1" applyFill="1" applyBorder="1" applyAlignment="1" applyProtection="1">
      <alignment horizontal="center" vertical="center"/>
      <protection hidden="1"/>
    </xf>
    <xf numFmtId="0" fontId="8" fillId="10" borderId="18" xfId="0" applyFont="1" applyFill="1" applyBorder="1" applyAlignment="1" applyProtection="1">
      <alignment horizontal="center" vertical="center"/>
      <protection hidden="1"/>
    </xf>
    <xf numFmtId="0" fontId="8" fillId="10" borderId="23" xfId="0" applyFont="1" applyFill="1" applyBorder="1" applyAlignment="1" applyProtection="1">
      <alignment horizontal="center" vertical="center"/>
      <protection hidden="1"/>
    </xf>
    <xf numFmtId="0" fontId="8" fillId="10" borderId="24" xfId="0" applyFont="1" applyFill="1" applyBorder="1" applyAlignment="1" applyProtection="1">
      <alignment horizontal="center" vertical="center"/>
      <protection hidden="1"/>
    </xf>
    <xf numFmtId="0" fontId="8" fillId="11" borderId="20" xfId="0" applyFont="1" applyFill="1" applyBorder="1" applyAlignment="1" applyProtection="1">
      <alignment horizontal="center" vertical="center"/>
      <protection hidden="1"/>
    </xf>
    <xf numFmtId="0" fontId="8" fillId="11" borderId="14" xfId="0" applyFont="1" applyFill="1" applyBorder="1" applyAlignment="1" applyProtection="1">
      <alignment horizontal="center" vertical="center"/>
      <protection hidden="1"/>
    </xf>
    <xf numFmtId="0" fontId="17" fillId="26" borderId="106" xfId="0" applyFont="1" applyFill="1" applyBorder="1" applyAlignment="1" applyProtection="1">
      <alignment horizontal="center" vertical="center"/>
      <protection hidden="1"/>
    </xf>
    <xf numFmtId="0" fontId="17" fillId="26" borderId="107" xfId="0" applyFont="1" applyFill="1" applyBorder="1" applyAlignment="1" applyProtection="1">
      <alignment horizontal="center" vertical="center"/>
      <protection hidden="1"/>
    </xf>
    <xf numFmtId="0" fontId="20" fillId="26" borderId="47" xfId="0" applyFont="1" applyFill="1" applyBorder="1" applyAlignment="1" applyProtection="1">
      <alignment horizontal="center" vertical="center"/>
      <protection hidden="1"/>
    </xf>
    <xf numFmtId="0" fontId="20" fillId="26" borderId="10" xfId="0" applyFont="1" applyFill="1" applyBorder="1" applyAlignment="1" applyProtection="1">
      <alignment horizontal="center" vertical="center"/>
      <protection hidden="1"/>
    </xf>
    <xf numFmtId="0" fontId="20" fillId="26" borderId="48" xfId="0" applyFont="1" applyFill="1" applyBorder="1" applyAlignment="1" applyProtection="1">
      <alignment horizontal="center" vertical="center"/>
      <protection hidden="1"/>
    </xf>
    <xf numFmtId="0" fontId="22" fillId="27" borderId="54" xfId="0" applyFont="1" applyFill="1" applyBorder="1" applyAlignment="1" applyProtection="1">
      <alignment horizontal="center" vertical="center"/>
      <protection hidden="1"/>
    </xf>
    <xf numFmtId="0" fontId="22" fillId="27" borderId="55" xfId="0" applyFont="1" applyFill="1" applyBorder="1" applyAlignment="1" applyProtection="1">
      <alignment horizontal="center" vertical="center"/>
      <protection hidden="1"/>
    </xf>
    <xf numFmtId="0" fontId="25" fillId="30" borderId="80" xfId="0" applyFont="1" applyFill="1" applyBorder="1" applyAlignment="1" applyProtection="1">
      <alignment horizontal="center" vertical="center" wrapText="1"/>
      <protection hidden="1"/>
    </xf>
    <xf numFmtId="0" fontId="25" fillId="30" borderId="81" xfId="0" applyFont="1" applyFill="1" applyBorder="1" applyAlignment="1" applyProtection="1">
      <alignment horizontal="center" vertical="center" wrapText="1"/>
      <protection hidden="1"/>
    </xf>
    <xf numFmtId="0" fontId="18" fillId="27" borderId="47" xfId="0" applyFont="1" applyFill="1" applyBorder="1" applyAlignment="1" applyProtection="1">
      <alignment horizontal="center" vertical="center"/>
      <protection hidden="1"/>
    </xf>
    <xf numFmtId="0" fontId="18" fillId="27" borderId="10" xfId="0" applyFont="1" applyFill="1" applyBorder="1" applyAlignment="1" applyProtection="1">
      <alignment horizontal="center" vertical="center"/>
      <protection hidden="1"/>
    </xf>
    <xf numFmtId="0" fontId="16" fillId="24" borderId="84" xfId="0" applyFont="1" applyFill="1" applyBorder="1" applyAlignment="1" applyProtection="1">
      <alignment horizontal="center" vertical="center"/>
      <protection hidden="1"/>
    </xf>
    <xf numFmtId="0" fontId="16" fillId="24" borderId="85" xfId="0" applyFont="1" applyFill="1" applyBorder="1" applyAlignment="1" applyProtection="1">
      <alignment horizontal="center" vertical="center"/>
      <protection hidden="1"/>
    </xf>
    <xf numFmtId="0" fontId="26" fillId="30" borderId="80" xfId="0" applyFont="1" applyFill="1" applyBorder="1" applyAlignment="1" applyProtection="1">
      <alignment horizontal="center" vertical="center" wrapText="1"/>
      <protection hidden="1"/>
    </xf>
    <xf numFmtId="0" fontId="2" fillId="28" borderId="74" xfId="0" applyFont="1" applyFill="1" applyBorder="1" applyAlignment="1" applyProtection="1">
      <alignment horizontal="center" vertical="center"/>
      <protection hidden="1"/>
    </xf>
    <xf numFmtId="0" fontId="2" fillId="28" borderId="61" xfId="0" applyFont="1" applyFill="1" applyBorder="1" applyAlignment="1" applyProtection="1">
      <alignment horizontal="center" vertical="center"/>
      <protection hidden="1"/>
    </xf>
    <xf numFmtId="0" fontId="2" fillId="28" borderId="64" xfId="0" applyFont="1" applyFill="1" applyBorder="1" applyAlignment="1" applyProtection="1">
      <alignment horizontal="center" vertical="center"/>
      <protection hidden="1"/>
    </xf>
    <xf numFmtId="0" fontId="14" fillId="16" borderId="83" xfId="0" applyFont="1" applyFill="1" applyBorder="1" applyAlignment="1" applyProtection="1">
      <alignment horizontal="center" vertical="center"/>
      <protection hidden="1"/>
    </xf>
    <xf numFmtId="0" fontId="14" fillId="16" borderId="84" xfId="0" applyFont="1" applyFill="1" applyBorder="1" applyAlignment="1" applyProtection="1">
      <alignment horizontal="center" vertical="center"/>
      <protection hidden="1"/>
    </xf>
    <xf numFmtId="0" fontId="2" fillId="28" borderId="75" xfId="0" applyFont="1" applyFill="1" applyBorder="1" applyAlignment="1" applyProtection="1">
      <alignment horizontal="center" vertical="center"/>
      <protection hidden="1"/>
    </xf>
    <xf numFmtId="0" fontId="2" fillId="28" borderId="62" xfId="0" applyFont="1" applyFill="1" applyBorder="1" applyAlignment="1" applyProtection="1">
      <alignment horizontal="center" vertical="center"/>
      <protection hidden="1"/>
    </xf>
    <xf numFmtId="0" fontId="14" fillId="29" borderId="109" xfId="0" applyFont="1" applyFill="1" applyBorder="1" applyAlignment="1" applyProtection="1">
      <alignment horizontal="center" vertical="center"/>
      <protection hidden="1"/>
    </xf>
    <xf numFmtId="0" fontId="14" fillId="29" borderId="72" xfId="0" applyFont="1" applyFill="1" applyBorder="1" applyAlignment="1" applyProtection="1">
      <alignment horizontal="center" vertical="center"/>
      <protection hidden="1"/>
    </xf>
    <xf numFmtId="0" fontId="14" fillId="29" borderId="91" xfId="0" applyFont="1" applyFill="1" applyBorder="1" applyAlignment="1" applyProtection="1">
      <alignment horizontal="center" vertical="center"/>
      <protection hidden="1"/>
    </xf>
    <xf numFmtId="0" fontId="2" fillId="28" borderId="65" xfId="0" applyFont="1" applyFill="1" applyBorder="1" applyAlignment="1" applyProtection="1">
      <alignment horizontal="center" vertical="center"/>
      <protection hidden="1"/>
    </xf>
    <xf numFmtId="0" fontId="2" fillId="10" borderId="61" xfId="0" applyFont="1" applyFill="1" applyBorder="1" applyAlignment="1" applyProtection="1">
      <alignment horizontal="center" vertical="center"/>
      <protection hidden="1"/>
    </xf>
    <xf numFmtId="0" fontId="2" fillId="10" borderId="87" xfId="0" applyFont="1" applyFill="1" applyBorder="1" applyAlignment="1" applyProtection="1">
      <alignment horizontal="center" vertical="center"/>
      <protection hidden="1"/>
    </xf>
    <xf numFmtId="0" fontId="2" fillId="10" borderId="64" xfId="0" applyFont="1" applyFill="1" applyBorder="1" applyAlignment="1" applyProtection="1">
      <alignment horizontal="center" vertical="center"/>
      <protection hidden="1"/>
    </xf>
    <xf numFmtId="0" fontId="2" fillId="10" borderId="88" xfId="0" applyFont="1" applyFill="1" applyBorder="1" applyAlignment="1" applyProtection="1">
      <alignment horizontal="center" vertical="center"/>
      <protection hidden="1"/>
    </xf>
    <xf numFmtId="0" fontId="24" fillId="29" borderId="71" xfId="0" applyFont="1" applyFill="1" applyBorder="1" applyAlignment="1" applyProtection="1">
      <alignment horizontal="center" vertical="center" wrapText="1"/>
      <protection hidden="1"/>
    </xf>
    <xf numFmtId="0" fontId="24" fillId="29" borderId="90" xfId="0" applyFont="1" applyFill="1" applyBorder="1" applyAlignment="1" applyProtection="1">
      <alignment horizontal="center" vertical="center" wrapText="1"/>
      <protection hidden="1"/>
    </xf>
    <xf numFmtId="0" fontId="2" fillId="10" borderId="68" xfId="0" applyFont="1" applyFill="1" applyBorder="1" applyAlignment="1" applyProtection="1">
      <alignment horizontal="center" vertical="center"/>
      <protection hidden="1"/>
    </xf>
    <xf numFmtId="0" fontId="2" fillId="10" borderId="86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2298"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colors>
    <mruColors>
      <color rgb="FFFDD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21</xdr:col>
          <xdr:colOff>914400</xdr:colOff>
          <xdr:row>74</xdr:row>
          <xdr:rowOff>28575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21</xdr:col>
          <xdr:colOff>914400</xdr:colOff>
          <xdr:row>74</xdr:row>
          <xdr:rowOff>28575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21</xdr:col>
          <xdr:colOff>914400</xdr:colOff>
          <xdr:row>40</xdr:row>
          <xdr:rowOff>28575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621968</xdr:colOff>
      <xdr:row>0</xdr:row>
      <xdr:rowOff>70037</xdr:rowOff>
    </xdr:from>
    <xdr:to>
      <xdr:col>23</xdr:col>
      <xdr:colOff>1000477</xdr:colOff>
      <xdr:row>0</xdr:row>
      <xdr:rowOff>291353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92" y="70037"/>
          <a:ext cx="1431861" cy="221316"/>
        </a:xfrm>
        <a:prstGeom prst="rect">
          <a:avLst/>
        </a:prstGeom>
      </xdr:spPr>
    </xdr:pic>
    <xdr:clientData/>
  </xdr:twoCellAnchor>
  <xdr:twoCellAnchor editAs="oneCell">
    <xdr:from>
      <xdr:col>10</xdr:col>
      <xdr:colOff>976074</xdr:colOff>
      <xdr:row>0</xdr:row>
      <xdr:rowOff>54349</xdr:rowOff>
    </xdr:from>
    <xdr:to>
      <xdr:col>11</xdr:col>
      <xdr:colOff>1298553</xdr:colOff>
      <xdr:row>0</xdr:row>
      <xdr:rowOff>275665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92" y="54349"/>
          <a:ext cx="1431861" cy="221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emf"/><Relationship Id="rId18" Type="http://schemas.openxmlformats.org/officeDocument/2006/relationships/image" Target="../media/image4.emf"/><Relationship Id="rId26" Type="http://schemas.openxmlformats.org/officeDocument/2006/relationships/image" Target="../media/image7.emf"/><Relationship Id="rId39" Type="http://schemas.openxmlformats.org/officeDocument/2006/relationships/control" Target="../activeX/activeX19.xml"/><Relationship Id="rId21" Type="http://schemas.openxmlformats.org/officeDocument/2006/relationships/control" Target="../activeX/activeX7.xml"/><Relationship Id="rId34" Type="http://schemas.openxmlformats.org/officeDocument/2006/relationships/image" Target="../media/image10.emf"/><Relationship Id="rId42" Type="http://schemas.openxmlformats.org/officeDocument/2006/relationships/image" Target="../media/image13.emf"/><Relationship Id="rId47" Type="http://schemas.openxmlformats.org/officeDocument/2006/relationships/control" Target="../activeX/activeX24.xml"/><Relationship Id="rId50" Type="http://schemas.openxmlformats.org/officeDocument/2006/relationships/image" Target="../media/image16.emf"/><Relationship Id="rId55" Type="http://schemas.openxmlformats.org/officeDocument/2006/relationships/control" Target="../activeX/activeX29.xml"/><Relationship Id="rId63" Type="http://schemas.openxmlformats.org/officeDocument/2006/relationships/control" Target="../activeX/activeX34.xml"/><Relationship Id="rId68" Type="http://schemas.openxmlformats.org/officeDocument/2006/relationships/image" Target="../media/image23.emf"/><Relationship Id="rId7" Type="http://schemas.openxmlformats.org/officeDocument/2006/relationships/printerSettings" Target="../printerSettings/printerSettings3.bin"/><Relationship Id="rId71" Type="http://schemas.openxmlformats.org/officeDocument/2006/relationships/control" Target="../activeX/activeX39.xml"/><Relationship Id="rId2" Type="http://schemas.openxmlformats.org/officeDocument/2006/relationships/hyperlink" Target="javascript:void(0)" TargetMode="External"/><Relationship Id="rId16" Type="http://schemas.openxmlformats.org/officeDocument/2006/relationships/image" Target="../media/image3.emf"/><Relationship Id="rId29" Type="http://schemas.openxmlformats.org/officeDocument/2006/relationships/control" Target="../activeX/activeX12.xml"/><Relationship Id="rId11" Type="http://schemas.openxmlformats.org/officeDocument/2006/relationships/image" Target="../media/image1.emf"/><Relationship Id="rId24" Type="http://schemas.openxmlformats.org/officeDocument/2006/relationships/image" Target="../media/image6.emf"/><Relationship Id="rId32" Type="http://schemas.openxmlformats.org/officeDocument/2006/relationships/image" Target="../media/image9.emf"/><Relationship Id="rId37" Type="http://schemas.openxmlformats.org/officeDocument/2006/relationships/control" Target="../activeX/activeX17.xml"/><Relationship Id="rId40" Type="http://schemas.openxmlformats.org/officeDocument/2006/relationships/image" Target="../media/image12.emf"/><Relationship Id="rId45" Type="http://schemas.openxmlformats.org/officeDocument/2006/relationships/control" Target="../activeX/activeX22.xml"/><Relationship Id="rId53" Type="http://schemas.openxmlformats.org/officeDocument/2006/relationships/control" Target="../activeX/activeX27.xml"/><Relationship Id="rId58" Type="http://schemas.openxmlformats.org/officeDocument/2006/relationships/image" Target="../media/image19.emf"/><Relationship Id="rId66" Type="http://schemas.openxmlformats.org/officeDocument/2006/relationships/image" Target="../media/image22.emf"/><Relationship Id="rId74" Type="http://schemas.openxmlformats.org/officeDocument/2006/relationships/image" Target="../media/image25.emf"/><Relationship Id="rId5" Type="http://schemas.openxmlformats.org/officeDocument/2006/relationships/hyperlink" Target="javascript:void(0)" TargetMode="External"/><Relationship Id="rId15" Type="http://schemas.openxmlformats.org/officeDocument/2006/relationships/control" Target="../activeX/activeX4.xml"/><Relationship Id="rId23" Type="http://schemas.openxmlformats.org/officeDocument/2006/relationships/control" Target="../activeX/activeX9.xml"/><Relationship Id="rId28" Type="http://schemas.openxmlformats.org/officeDocument/2006/relationships/image" Target="../media/image8.emf"/><Relationship Id="rId36" Type="http://schemas.openxmlformats.org/officeDocument/2006/relationships/image" Target="../media/image11.emf"/><Relationship Id="rId49" Type="http://schemas.openxmlformats.org/officeDocument/2006/relationships/control" Target="../activeX/activeX25.xml"/><Relationship Id="rId57" Type="http://schemas.openxmlformats.org/officeDocument/2006/relationships/control" Target="../activeX/activeX30.xml"/><Relationship Id="rId61" Type="http://schemas.openxmlformats.org/officeDocument/2006/relationships/control" Target="../activeX/activeX32.xml"/><Relationship Id="rId10" Type="http://schemas.openxmlformats.org/officeDocument/2006/relationships/control" Target="../activeX/activeX1.xml"/><Relationship Id="rId19" Type="http://schemas.openxmlformats.org/officeDocument/2006/relationships/control" Target="../activeX/activeX6.xml"/><Relationship Id="rId31" Type="http://schemas.openxmlformats.org/officeDocument/2006/relationships/control" Target="../activeX/activeX14.xml"/><Relationship Id="rId44" Type="http://schemas.openxmlformats.org/officeDocument/2006/relationships/image" Target="../media/image14.emf"/><Relationship Id="rId52" Type="http://schemas.openxmlformats.org/officeDocument/2006/relationships/image" Target="../media/image17.emf"/><Relationship Id="rId60" Type="http://schemas.openxmlformats.org/officeDocument/2006/relationships/image" Target="../media/image20.emf"/><Relationship Id="rId65" Type="http://schemas.openxmlformats.org/officeDocument/2006/relationships/control" Target="../activeX/activeX35.xml"/><Relationship Id="rId73" Type="http://schemas.openxmlformats.org/officeDocument/2006/relationships/control" Target="../activeX/activeX40.xml"/><Relationship Id="rId4" Type="http://schemas.openxmlformats.org/officeDocument/2006/relationships/hyperlink" Target="javascript:void(0)" TargetMode="External"/><Relationship Id="rId9" Type="http://schemas.openxmlformats.org/officeDocument/2006/relationships/vmlDrawing" Target="../drawings/vmlDrawing1.vml"/><Relationship Id="rId14" Type="http://schemas.openxmlformats.org/officeDocument/2006/relationships/control" Target="../activeX/activeX3.xml"/><Relationship Id="rId22" Type="http://schemas.openxmlformats.org/officeDocument/2006/relationships/control" Target="../activeX/activeX8.xml"/><Relationship Id="rId27" Type="http://schemas.openxmlformats.org/officeDocument/2006/relationships/control" Target="../activeX/activeX11.xml"/><Relationship Id="rId30" Type="http://schemas.openxmlformats.org/officeDocument/2006/relationships/control" Target="../activeX/activeX13.xml"/><Relationship Id="rId35" Type="http://schemas.openxmlformats.org/officeDocument/2006/relationships/control" Target="../activeX/activeX16.xml"/><Relationship Id="rId43" Type="http://schemas.openxmlformats.org/officeDocument/2006/relationships/control" Target="../activeX/activeX21.xml"/><Relationship Id="rId48" Type="http://schemas.openxmlformats.org/officeDocument/2006/relationships/image" Target="../media/image15.emf"/><Relationship Id="rId56" Type="http://schemas.openxmlformats.org/officeDocument/2006/relationships/image" Target="../media/image18.emf"/><Relationship Id="rId64" Type="http://schemas.openxmlformats.org/officeDocument/2006/relationships/image" Target="../media/image21.emf"/><Relationship Id="rId69" Type="http://schemas.openxmlformats.org/officeDocument/2006/relationships/control" Target="../activeX/activeX37.xml"/><Relationship Id="rId8" Type="http://schemas.openxmlformats.org/officeDocument/2006/relationships/drawing" Target="../drawings/drawing1.xml"/><Relationship Id="rId51" Type="http://schemas.openxmlformats.org/officeDocument/2006/relationships/control" Target="../activeX/activeX26.xml"/><Relationship Id="rId72" Type="http://schemas.openxmlformats.org/officeDocument/2006/relationships/image" Target="../media/image24.emf"/><Relationship Id="rId3" Type="http://schemas.openxmlformats.org/officeDocument/2006/relationships/hyperlink" Target="javascript:void(0)" TargetMode="External"/><Relationship Id="rId12" Type="http://schemas.openxmlformats.org/officeDocument/2006/relationships/control" Target="../activeX/activeX2.xml"/><Relationship Id="rId17" Type="http://schemas.openxmlformats.org/officeDocument/2006/relationships/control" Target="../activeX/activeX5.xml"/><Relationship Id="rId25" Type="http://schemas.openxmlformats.org/officeDocument/2006/relationships/control" Target="../activeX/activeX10.xml"/><Relationship Id="rId33" Type="http://schemas.openxmlformats.org/officeDocument/2006/relationships/control" Target="../activeX/activeX15.xml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3.xml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6.xml"/><Relationship Id="rId20" Type="http://schemas.openxmlformats.org/officeDocument/2006/relationships/image" Target="../media/image5.emf"/><Relationship Id="rId41" Type="http://schemas.openxmlformats.org/officeDocument/2006/relationships/control" Target="../activeX/activeX20.xml"/><Relationship Id="rId54" Type="http://schemas.openxmlformats.org/officeDocument/2006/relationships/control" Target="../activeX/activeX28.xml"/><Relationship Id="rId62" Type="http://schemas.openxmlformats.org/officeDocument/2006/relationships/control" Target="../activeX/activeX33.xml"/><Relationship Id="rId70" Type="http://schemas.openxmlformats.org/officeDocument/2006/relationships/control" Target="../activeX/activeX38.xm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CK176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13.7109375" customWidth="1"/>
    <col min="2" max="2" width="28.7109375" customWidth="1"/>
    <col min="3" max="3" width="31.5703125" customWidth="1"/>
    <col min="4" max="4" width="30" customWidth="1"/>
    <col min="5" max="5" width="13.85546875" customWidth="1"/>
    <col min="6" max="6" width="17.85546875" bestFit="1" customWidth="1"/>
    <col min="7" max="7" width="16" customWidth="1"/>
    <col min="8" max="8" width="17.85546875" bestFit="1" customWidth="1"/>
    <col min="10" max="10" width="9.140625" customWidth="1"/>
    <col min="11" max="11" width="9.140625" hidden="1" customWidth="1"/>
    <col min="12" max="12" width="16.140625" hidden="1" customWidth="1"/>
    <col min="13" max="13" width="18.85546875" style="13" hidden="1" customWidth="1"/>
    <col min="14" max="14" width="19.85546875" hidden="1" customWidth="1"/>
    <col min="15" max="16" width="9.140625" hidden="1" customWidth="1"/>
    <col min="17" max="17" width="16.5703125" hidden="1" customWidth="1"/>
    <col min="18" max="29" width="9.140625" hidden="1" customWidth="1"/>
    <col min="30" max="30" width="6.5703125" style="13" hidden="1" customWidth="1"/>
    <col min="31" max="31" width="11.5703125" style="13" hidden="1" customWidth="1"/>
    <col min="32" max="32" width="9.28515625" style="13" hidden="1" customWidth="1"/>
    <col min="33" max="33" width="19.28515625" style="13" hidden="1" customWidth="1"/>
    <col min="34" max="34" width="4" style="13" hidden="1" customWidth="1"/>
    <col min="35" max="35" width="11.5703125" style="13" hidden="1" customWidth="1"/>
    <col min="36" max="36" width="12.7109375" style="13" hidden="1" customWidth="1"/>
    <col min="37" max="37" width="18" style="13" hidden="1" customWidth="1"/>
    <col min="38" max="38" width="7.140625" style="13" hidden="1" customWidth="1"/>
    <col min="39" max="41" width="16.7109375" style="13" hidden="1" customWidth="1"/>
    <col min="42" max="42" width="13.85546875" hidden="1" customWidth="1"/>
    <col min="43" max="43" width="18" hidden="1" customWidth="1"/>
    <col min="44" max="44" width="13.85546875" hidden="1" customWidth="1"/>
    <col min="45" max="45" width="22.85546875" style="12" hidden="1" customWidth="1"/>
    <col min="46" max="46" width="10.7109375" style="12" hidden="1" customWidth="1"/>
    <col min="47" max="47" width="28.85546875" style="12" hidden="1" customWidth="1"/>
    <col min="48" max="52" width="9.140625" hidden="1" customWidth="1"/>
    <col min="53" max="54" width="12.140625" hidden="1" customWidth="1"/>
    <col min="55" max="55" width="30.28515625" hidden="1" customWidth="1"/>
    <col min="56" max="57" width="9.140625" hidden="1" customWidth="1"/>
    <col min="58" max="58" width="17.85546875" hidden="1" customWidth="1"/>
    <col min="59" max="59" width="9.140625" hidden="1" customWidth="1"/>
    <col min="60" max="60" width="16" hidden="1" customWidth="1"/>
    <col min="61" max="61" width="9.140625" hidden="1" customWidth="1"/>
    <col min="62" max="62" width="17.85546875" hidden="1" customWidth="1"/>
    <col min="63" max="89" width="9.140625" hidden="1" customWidth="1"/>
    <col min="90" max="99" width="9.140625" customWidth="1"/>
  </cols>
  <sheetData>
    <row r="1" spans="1:63" x14ac:dyDescent="0.25">
      <c r="A1" s="1" t="s">
        <v>54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  <c r="AD1" s="17" t="s">
        <v>24</v>
      </c>
      <c r="AE1" s="17"/>
      <c r="AF1" s="17"/>
      <c r="AG1" s="17"/>
      <c r="AH1" s="18" t="s">
        <v>16</v>
      </c>
      <c r="AI1" s="18"/>
      <c r="AJ1" s="18"/>
      <c r="AK1" s="18"/>
      <c r="AL1" s="14" t="s">
        <v>25</v>
      </c>
      <c r="AM1" s="14"/>
      <c r="AN1" s="14"/>
      <c r="AO1" s="14"/>
      <c r="AP1" s="15" t="s">
        <v>15</v>
      </c>
      <c r="AQ1" s="15" t="s">
        <v>16</v>
      </c>
      <c r="AR1" s="15" t="s">
        <v>17</v>
      </c>
      <c r="AS1" s="16"/>
      <c r="AT1" s="16"/>
      <c r="AU1" s="16"/>
      <c r="BA1" s="11"/>
      <c r="BB1" s="11"/>
      <c r="BC1" s="11"/>
      <c r="BD1" s="7" t="s">
        <v>45</v>
      </c>
      <c r="BE1" s="7"/>
      <c r="BF1" s="7" t="s">
        <v>3</v>
      </c>
      <c r="BG1" s="8"/>
      <c r="BH1" s="7" t="s">
        <v>4</v>
      </c>
      <c r="BI1" s="8"/>
      <c r="BJ1" s="9" t="s">
        <v>3</v>
      </c>
      <c r="BK1" s="10"/>
    </row>
    <row r="2" spans="1:63" x14ac:dyDescent="0.25">
      <c r="A2" s="205">
        <v>440178</v>
      </c>
      <c r="B2" s="205" t="s">
        <v>312</v>
      </c>
      <c r="C2" s="205" t="s">
        <v>58</v>
      </c>
      <c r="D2" s="205" t="s">
        <v>6</v>
      </c>
      <c r="E2" s="206" t="s">
        <v>59</v>
      </c>
      <c r="F2" s="3" t="s">
        <v>60</v>
      </c>
      <c r="G2" s="4" t="s">
        <v>61</v>
      </c>
      <c r="H2" s="5" t="s">
        <v>62</v>
      </c>
      <c r="K2" t="str">
        <f t="shared" ref="K2:K4" si="0">D2</f>
        <v>Prepaid</v>
      </c>
      <c r="L2" s="6" t="str">
        <f t="shared" ref="L2:L4" ca="1" si="1">IF(OR((VALUE(HOUR(NOW())&amp;":"&amp;MINUTE(NOW())))&gt;=BD2)*AND((VALUE(HOUR(NOW())&amp;":"&amp;MINUTE(NOW())))&lt;=BE2),D2,"")</f>
        <v/>
      </c>
      <c r="M2" s="13" t="str">
        <f ca="1">IF(IFERROR(IF(L2="","",VLOOKUP(A2,'RTA INPUT'!D:P,12,FALSE)),"Absent")="ABSENT","ABSENT","")</f>
        <v/>
      </c>
      <c r="N2" t="str">
        <f t="shared" ref="N2:N4" ca="1" si="2">IF(M2="","",L2&amp;M2)</f>
        <v/>
      </c>
      <c r="O2" t="str">
        <f ca="1">IF(M2="","",M2&amp;COUNTIF(M$2:M2,M2))</f>
        <v/>
      </c>
      <c r="P2" t="str">
        <f t="shared" ref="P2:P4" ca="1" si="3">IF(O2="","",A2)</f>
        <v/>
      </c>
      <c r="Q2" t="str">
        <f t="shared" ref="Q2:Q4" ca="1" si="4">IF(O2="","",B2)</f>
        <v/>
      </c>
      <c r="R2" t="str">
        <f t="shared" ref="R2:R4" ca="1" si="5">IF(Q2="","",D2)</f>
        <v/>
      </c>
      <c r="S2" t="str">
        <f t="shared" ref="S2:S4" ca="1" si="6">IF(R2="","",E2)</f>
        <v/>
      </c>
      <c r="W2" s="82" t="str">
        <f t="shared" ref="W2:W4" ca="1" si="7">IF(AA2="ALL","ALL",IF(AB2="ALL","ALL",IF(AC2="ALL","ALL","")))</f>
        <v/>
      </c>
      <c r="X2" s="82" t="str">
        <f t="shared" ref="X2:X4" ca="1" si="8">IF(W2="","",A2)</f>
        <v/>
      </c>
      <c r="Y2" s="82" t="str">
        <f t="shared" ref="Y2:Y4" ca="1" si="9">IF(X2="","",B2)</f>
        <v/>
      </c>
      <c r="Z2" s="82"/>
      <c r="AA2" s="82" t="str">
        <f t="shared" ref="AA2:AA4" ca="1" si="10">IF(AD2="","",AD2)</f>
        <v/>
      </c>
      <c r="AB2" s="82" t="str">
        <f t="shared" ref="AB2:AB4" ca="1" si="11">IF(AH2="","",AH2)</f>
        <v/>
      </c>
      <c r="AC2" s="82" t="str">
        <f t="shared" ref="AC2:AC4" ca="1" si="12">IF(AL2="","",AL2)</f>
        <v/>
      </c>
      <c r="AD2" s="17" t="str">
        <f t="shared" ref="AD2:AD4" ca="1" si="13">IF(AP2="","","ALL")</f>
        <v/>
      </c>
      <c r="AE2" s="17" t="str">
        <f ca="1">IF(AD2="","","ALL"&amp;COUNTIF(AD$2:AD2,"ALL")&amp;VALUE(HOUR(NOW())&amp;":"&amp;MINUTE(NOW())))</f>
        <v/>
      </c>
      <c r="AF2" s="17" t="str">
        <f t="shared" ref="AF2:AF4" ca="1" si="14">IF(AE2="","",D2)</f>
        <v/>
      </c>
      <c r="AG2" s="17" t="str">
        <f t="shared" ref="AG2:AG4" ca="1" si="15">IF(AE2="","",B2)</f>
        <v/>
      </c>
      <c r="AH2" s="18" t="str">
        <f t="shared" ref="AH2:AH4" ca="1" si="16">IF(AQ2="","","ALL")</f>
        <v/>
      </c>
      <c r="AI2" s="18" t="str">
        <f ca="1">IF(AH2="","","ALL"&amp;COUNTIF(AH$2:AH2,"ALL")&amp;VALUE(HOUR(NOW())&amp;":"&amp;MINUTE(NOW())))</f>
        <v/>
      </c>
      <c r="AJ2" s="18" t="str">
        <f t="shared" ref="AJ2:AJ4" ca="1" si="17">IF(AI2="","",D2)</f>
        <v/>
      </c>
      <c r="AK2" s="18" t="str">
        <f t="shared" ref="AK2:AK4" ca="1" si="18">IF(AJ2="","",B2)</f>
        <v/>
      </c>
      <c r="AL2" s="14" t="str">
        <f t="shared" ref="AL2:AL4" ca="1" si="19">IF(AR2="","","ALL")</f>
        <v/>
      </c>
      <c r="AM2" s="14" t="str">
        <f ca="1">IF(AL2="","","ALL"&amp;COUNTIF(AL$2:AL2,"ALL")&amp;VALUE(HOUR(NOW())&amp;":"&amp;MINUTE(NOW())))</f>
        <v/>
      </c>
      <c r="AN2" s="14" t="str">
        <f t="shared" ref="AN2:AN4" ca="1" si="20">IF(AM2="","",D2)</f>
        <v/>
      </c>
      <c r="AO2" s="14" t="str">
        <f t="shared" ref="AO2:AO4" ca="1" si="21">IF(AN2="","",B2)</f>
        <v/>
      </c>
      <c r="AP2" s="15" t="str">
        <f ca="1">IF(BA2="","",D2&amp;COUNTIF(BA$2:BA2,D2&amp;VALUE(HOUR(NOW())&amp;":"&amp;MINUTE(NOW()))))</f>
        <v/>
      </c>
      <c r="AQ2" s="15" t="str">
        <f ca="1">IF(BB2="","",D2&amp;COUNTIF(BB$2:BB2,D2&amp;VALUE(HOUR(NOW())&amp;":"&amp;MINUTE(NOW()))))</f>
        <v/>
      </c>
      <c r="AR2" s="15" t="str">
        <f ca="1">IF(BC2="","",D2&amp;COUNTIF(BC$2:BC2,D2&amp;VALUE(HOUR(NOW())&amp;":"&amp;MINUTE(NOW()))))</f>
        <v/>
      </c>
      <c r="AS2" s="16" t="str">
        <f t="shared" ref="AS2:AS4" ca="1" si="22">IF(AP2="","",B2)</f>
        <v/>
      </c>
      <c r="AT2" s="16" t="str">
        <f t="shared" ref="AT2:AT4" ca="1" si="23">IF(AQ2="","",B2)</f>
        <v/>
      </c>
      <c r="AU2" s="16" t="str">
        <f t="shared" ref="AU2:AU4" ca="1" si="24">IF(AR2="","",B2)</f>
        <v/>
      </c>
      <c r="BA2" s="11" t="str">
        <f t="shared" ref="BA2:BA4" ca="1" si="25">IF(OR(VALUE(HOUR(NOW())&amp;":"&amp;MINUTE(NOW()))&gt;=BF2)*AND(VALUE(HOUR(NOW())&amp;":"&amp;MINUTE(NOW()))&lt;=BG2),D2&amp;VALUE(HOUR(NOW())&amp;":"&amp;MINUTE(NOW())),"")</f>
        <v/>
      </c>
      <c r="BB2" s="11" t="str">
        <f t="shared" ref="BB2:BB4" ca="1" si="26">IF(OR(VALUE(HOUR(NOW())&amp;":"&amp;MINUTE(NOW()))&gt;=BH2)*AND(VALUE(HOUR(NOW())&amp;":"&amp;MINUTE(NOW()))&lt;=BI2),D2&amp;VALUE(HOUR(NOW())&amp;":"&amp;MINUTE(NOW())),"")</f>
        <v/>
      </c>
      <c r="BC2" s="11" t="str">
        <f t="shared" ref="BC2:BC4" ca="1" si="27">IF(OR(VALUE(HOUR(NOW())&amp;":"&amp;MINUTE(NOW()))&gt;=BJ2)*AND(VALUE(HOUR(NOW())&amp;":"&amp;MINUTE(NOW()))&lt;=BK2),D2&amp;VALUE(HOUR(NOW())&amp;":"&amp;MINUTE(NOW())),"")</f>
        <v/>
      </c>
      <c r="BD2" s="6">
        <f t="shared" ref="BD2:BD4" si="28">IFERROR(VALUE(LEFT(LEFT(E2,4),2)&amp;":"&amp;RIGHT(LEFT(E2,4),2)),"")</f>
        <v>4.1666666666666664E-2</v>
      </c>
      <c r="BE2" s="6">
        <f t="shared" ref="BE2:BE4" si="29">IFERROR(BD2+VALUE("8:00:00"),"")</f>
        <v>0.375</v>
      </c>
      <c r="BF2" s="6">
        <f t="shared" ref="BF2:BF4" si="30">IFERROR(VALUE(LEFT(LEFT(F2,4),2)&amp;":"&amp;RIGHT(LEFT(F2,4),2)),"")</f>
        <v>9.375E-2</v>
      </c>
      <c r="BG2" s="6">
        <f t="shared" ref="BG2:BG4" si="31">IFERROR(BF2+VALUE("00:15"),"")</f>
        <v>0.10416666666666667</v>
      </c>
      <c r="BH2" s="6">
        <f t="shared" ref="BH2:BH4" si="32">IFERROR(VALUE(LEFT(LEFT(G2,4),2)&amp;":"&amp;RIGHT(LEFT(G2,4),2)),"")</f>
        <v>0.22916666666666666</v>
      </c>
      <c r="BI2" s="6">
        <f t="shared" ref="BI2:BI4" si="33">IFERROR(BH2+VALUE("00:30"),"")</f>
        <v>0.25</v>
      </c>
      <c r="BJ2" s="6">
        <f t="shared" ref="BJ2:BJ4" si="34">IFERROR(VALUE(LEFT(LEFT(H2,4),2)&amp;":"&amp;RIGHT(LEFT(H2,4),2)),"")</f>
        <v>0.28125</v>
      </c>
      <c r="BK2" s="6">
        <f t="shared" ref="BK2:BK4" si="35">IFERROR(BJ2+VALUE("00:15"),"")</f>
        <v>0.29166666666666669</v>
      </c>
    </row>
    <row r="3" spans="1:63" x14ac:dyDescent="0.25">
      <c r="A3" s="205">
        <v>440199</v>
      </c>
      <c r="B3" s="205" t="s">
        <v>285</v>
      </c>
      <c r="C3" s="205" t="s">
        <v>58</v>
      </c>
      <c r="D3" s="205" t="s">
        <v>6</v>
      </c>
      <c r="E3" s="206" t="s">
        <v>59</v>
      </c>
      <c r="F3" s="3" t="s">
        <v>63</v>
      </c>
      <c r="G3" s="4" t="s">
        <v>64</v>
      </c>
      <c r="H3" s="5" t="s">
        <v>65</v>
      </c>
      <c r="K3" t="str">
        <f t="shared" si="0"/>
        <v>Prepaid</v>
      </c>
      <c r="L3" s="6" t="str">
        <f t="shared" ca="1" si="1"/>
        <v/>
      </c>
      <c r="M3" s="13" t="str">
        <f ca="1">IF(IFERROR(IF(L3="","",VLOOKUP(A3,'RTA INPUT'!D:P,12,FALSE)),"Absent")="ABSENT","ABSENT","")</f>
        <v/>
      </c>
      <c r="N3" t="str">
        <f t="shared" ca="1" si="2"/>
        <v/>
      </c>
      <c r="O3" t="str">
        <f ca="1">IF(M3="","",M3&amp;COUNTIF(M$2:M3,M3))</f>
        <v/>
      </c>
      <c r="P3" t="str">
        <f t="shared" ca="1" si="3"/>
        <v/>
      </c>
      <c r="Q3" t="str">
        <f t="shared" ca="1" si="4"/>
        <v/>
      </c>
      <c r="R3" t="str">
        <f t="shared" ca="1" si="5"/>
        <v/>
      </c>
      <c r="S3" t="str">
        <f t="shared" ca="1" si="6"/>
        <v/>
      </c>
      <c r="W3" s="82" t="str">
        <f t="shared" ca="1" si="7"/>
        <v/>
      </c>
      <c r="X3" s="82" t="str">
        <f t="shared" ca="1" si="8"/>
        <v/>
      </c>
      <c r="Y3" s="82" t="str">
        <f t="shared" ca="1" si="9"/>
        <v/>
      </c>
      <c r="Z3" s="82"/>
      <c r="AA3" s="82" t="str">
        <f t="shared" ca="1" si="10"/>
        <v/>
      </c>
      <c r="AB3" s="82" t="str">
        <f t="shared" ca="1" si="11"/>
        <v/>
      </c>
      <c r="AC3" s="82" t="str">
        <f t="shared" ca="1" si="12"/>
        <v/>
      </c>
      <c r="AD3" s="17" t="str">
        <f t="shared" ca="1" si="13"/>
        <v/>
      </c>
      <c r="AE3" s="17" t="str">
        <f ca="1">IF(AD3="","","ALL"&amp;COUNTIF(AD$2:AD3,"ALL")&amp;VALUE(HOUR(NOW())&amp;":"&amp;MINUTE(NOW())))</f>
        <v/>
      </c>
      <c r="AF3" s="17" t="str">
        <f t="shared" ca="1" si="14"/>
        <v/>
      </c>
      <c r="AG3" s="17" t="str">
        <f t="shared" ca="1" si="15"/>
        <v/>
      </c>
      <c r="AH3" s="18" t="str">
        <f t="shared" ca="1" si="16"/>
        <v/>
      </c>
      <c r="AI3" s="18" t="str">
        <f ca="1">IF(AH3="","","ALL"&amp;COUNTIF(AH$2:AH3,"ALL")&amp;VALUE(HOUR(NOW())&amp;":"&amp;MINUTE(NOW())))</f>
        <v/>
      </c>
      <c r="AJ3" s="18" t="str">
        <f t="shared" ca="1" si="17"/>
        <v/>
      </c>
      <c r="AK3" s="18" t="str">
        <f t="shared" ca="1" si="18"/>
        <v/>
      </c>
      <c r="AL3" s="14" t="str">
        <f t="shared" ca="1" si="19"/>
        <v/>
      </c>
      <c r="AM3" s="14" t="str">
        <f ca="1">IF(AL3="","","ALL"&amp;COUNTIF(AL$2:AL3,"ALL")&amp;VALUE(HOUR(NOW())&amp;":"&amp;MINUTE(NOW())))</f>
        <v/>
      </c>
      <c r="AN3" s="14" t="str">
        <f t="shared" ca="1" si="20"/>
        <v/>
      </c>
      <c r="AO3" s="14" t="str">
        <f t="shared" ca="1" si="21"/>
        <v/>
      </c>
      <c r="AP3" s="15" t="str">
        <f ca="1">IF(BA3="","",D3&amp;COUNTIF(BA$2:BA3,D3&amp;VALUE(HOUR(NOW())&amp;":"&amp;MINUTE(NOW()))))</f>
        <v/>
      </c>
      <c r="AQ3" s="15" t="str">
        <f ca="1">IF(BB3="","",D3&amp;COUNTIF(BB$2:BB3,D3&amp;VALUE(HOUR(NOW())&amp;":"&amp;MINUTE(NOW()))))</f>
        <v/>
      </c>
      <c r="AR3" s="15" t="str">
        <f ca="1">IF(BC3="","",D3&amp;COUNTIF(BC$2:BC3,D3&amp;VALUE(HOUR(NOW())&amp;":"&amp;MINUTE(NOW()))))</f>
        <v/>
      </c>
      <c r="AS3" s="16" t="str">
        <f t="shared" ca="1" si="22"/>
        <v/>
      </c>
      <c r="AT3" s="16" t="str">
        <f t="shared" ca="1" si="23"/>
        <v/>
      </c>
      <c r="AU3" s="16" t="str">
        <f t="shared" ca="1" si="24"/>
        <v/>
      </c>
      <c r="BA3" s="11" t="str">
        <f t="shared" ca="1" si="25"/>
        <v/>
      </c>
      <c r="BB3" s="11" t="str">
        <f t="shared" ca="1" si="26"/>
        <v/>
      </c>
      <c r="BC3" s="11" t="str">
        <f t="shared" ca="1" si="27"/>
        <v/>
      </c>
      <c r="BD3" s="6">
        <f t="shared" si="28"/>
        <v>4.1666666666666664E-2</v>
      </c>
      <c r="BE3" s="6">
        <f t="shared" si="29"/>
        <v>0.375</v>
      </c>
      <c r="BF3" s="6">
        <f t="shared" si="30"/>
        <v>0.10416666666666667</v>
      </c>
      <c r="BG3" s="6">
        <f t="shared" si="31"/>
        <v>0.11458333333333334</v>
      </c>
      <c r="BH3" s="6">
        <f t="shared" si="32"/>
        <v>0.25</v>
      </c>
      <c r="BI3" s="6">
        <f t="shared" si="33"/>
        <v>0.27083333333333331</v>
      </c>
      <c r="BJ3" s="6">
        <f t="shared" si="34"/>
        <v>0.30208333333333331</v>
      </c>
      <c r="BK3" s="6">
        <f t="shared" si="35"/>
        <v>0.3125</v>
      </c>
    </row>
    <row r="4" spans="1:63" x14ac:dyDescent="0.25">
      <c r="A4" s="205">
        <v>440073</v>
      </c>
      <c r="B4" s="205" t="s">
        <v>216</v>
      </c>
      <c r="C4" s="205" t="s">
        <v>58</v>
      </c>
      <c r="D4" s="205" t="s">
        <v>7</v>
      </c>
      <c r="E4" s="206" t="s">
        <v>59</v>
      </c>
      <c r="F4" s="3" t="s">
        <v>66</v>
      </c>
      <c r="G4" s="4" t="s">
        <v>61</v>
      </c>
      <c r="H4" s="5" t="s">
        <v>67</v>
      </c>
      <c r="K4" t="str">
        <f t="shared" si="0"/>
        <v>Postpaid</v>
      </c>
      <c r="L4" s="6" t="str">
        <f t="shared" ca="1" si="1"/>
        <v/>
      </c>
      <c r="M4" s="13" t="str">
        <f ca="1">IF(IFERROR(IF(L4="","",VLOOKUP(A4,'RTA INPUT'!D:P,12,FALSE)),"Absent")="ABSENT","ABSENT","")</f>
        <v/>
      </c>
      <c r="N4" t="str">
        <f t="shared" ca="1" si="2"/>
        <v/>
      </c>
      <c r="O4" t="str">
        <f ca="1">IF(M4="","",M4&amp;COUNTIF(M$2:M4,M4))</f>
        <v/>
      </c>
      <c r="P4" t="str">
        <f t="shared" ca="1" si="3"/>
        <v/>
      </c>
      <c r="Q4" t="str">
        <f t="shared" ca="1" si="4"/>
        <v/>
      </c>
      <c r="R4" t="str">
        <f t="shared" ca="1" si="5"/>
        <v/>
      </c>
      <c r="S4" t="str">
        <f t="shared" ca="1" si="6"/>
        <v/>
      </c>
      <c r="W4" s="82" t="str">
        <f t="shared" ca="1" si="7"/>
        <v/>
      </c>
      <c r="X4" s="82" t="str">
        <f t="shared" ca="1" si="8"/>
        <v/>
      </c>
      <c r="Y4" s="82" t="str">
        <f t="shared" ca="1" si="9"/>
        <v/>
      </c>
      <c r="Z4" s="82"/>
      <c r="AA4" s="82" t="str">
        <f t="shared" ca="1" si="10"/>
        <v/>
      </c>
      <c r="AB4" s="82" t="str">
        <f t="shared" ca="1" si="11"/>
        <v/>
      </c>
      <c r="AC4" s="82" t="str">
        <f t="shared" ca="1" si="12"/>
        <v/>
      </c>
      <c r="AD4" s="17" t="str">
        <f t="shared" ca="1" si="13"/>
        <v/>
      </c>
      <c r="AE4" s="17" t="str">
        <f ca="1">IF(AD4="","","ALL"&amp;COUNTIF(AD$2:AD4,"ALL")&amp;VALUE(HOUR(NOW())&amp;":"&amp;MINUTE(NOW())))</f>
        <v/>
      </c>
      <c r="AF4" s="17" t="str">
        <f t="shared" ca="1" si="14"/>
        <v/>
      </c>
      <c r="AG4" s="17" t="str">
        <f t="shared" ca="1" si="15"/>
        <v/>
      </c>
      <c r="AH4" s="18" t="str">
        <f t="shared" ca="1" si="16"/>
        <v/>
      </c>
      <c r="AI4" s="18" t="str">
        <f ca="1">IF(AH4="","","ALL"&amp;COUNTIF(AH$2:AH4,"ALL")&amp;VALUE(HOUR(NOW())&amp;":"&amp;MINUTE(NOW())))</f>
        <v/>
      </c>
      <c r="AJ4" s="18" t="str">
        <f t="shared" ca="1" si="17"/>
        <v/>
      </c>
      <c r="AK4" s="18" t="str">
        <f t="shared" ca="1" si="18"/>
        <v/>
      </c>
      <c r="AL4" s="14" t="str">
        <f t="shared" ca="1" si="19"/>
        <v/>
      </c>
      <c r="AM4" s="14" t="str">
        <f ca="1">IF(AL4="","","ALL"&amp;COUNTIF(AL$2:AL4,"ALL")&amp;VALUE(HOUR(NOW())&amp;":"&amp;MINUTE(NOW())))</f>
        <v/>
      </c>
      <c r="AN4" s="14" t="str">
        <f t="shared" ca="1" si="20"/>
        <v/>
      </c>
      <c r="AO4" s="14" t="str">
        <f t="shared" ca="1" si="21"/>
        <v/>
      </c>
      <c r="AP4" s="15" t="str">
        <f ca="1">IF(BA4="","",D4&amp;COUNTIF(BA$2:BA4,D4&amp;VALUE(HOUR(NOW())&amp;":"&amp;MINUTE(NOW()))))</f>
        <v/>
      </c>
      <c r="AQ4" s="15" t="str">
        <f ca="1">IF(BB4="","",D4&amp;COUNTIF(BB$2:BB4,D4&amp;VALUE(HOUR(NOW())&amp;":"&amp;MINUTE(NOW()))))</f>
        <v/>
      </c>
      <c r="AR4" s="15" t="str">
        <f ca="1">IF(BC4="","",D4&amp;COUNTIF(BC$2:BC4,D4&amp;VALUE(HOUR(NOW())&amp;":"&amp;MINUTE(NOW()))))</f>
        <v/>
      </c>
      <c r="AS4" s="16" t="str">
        <f t="shared" ca="1" si="22"/>
        <v/>
      </c>
      <c r="AT4" s="16" t="str">
        <f t="shared" ca="1" si="23"/>
        <v/>
      </c>
      <c r="AU4" s="16" t="str">
        <f t="shared" ca="1" si="24"/>
        <v/>
      </c>
      <c r="BA4" s="11" t="str">
        <f t="shared" ca="1" si="25"/>
        <v/>
      </c>
      <c r="BB4" s="11" t="str">
        <f t="shared" ca="1" si="26"/>
        <v/>
      </c>
      <c r="BC4" s="11" t="str">
        <f t="shared" ca="1" si="27"/>
        <v/>
      </c>
      <c r="BD4" s="6">
        <f t="shared" si="28"/>
        <v>4.1666666666666664E-2</v>
      </c>
      <c r="BE4" s="6">
        <f t="shared" si="29"/>
        <v>0.375</v>
      </c>
      <c r="BF4" s="6">
        <f t="shared" si="30"/>
        <v>0.13541666666666666</v>
      </c>
      <c r="BG4" s="6">
        <f t="shared" si="31"/>
        <v>0.14583333333333331</v>
      </c>
      <c r="BH4" s="6">
        <f t="shared" si="32"/>
        <v>0.22916666666666666</v>
      </c>
      <c r="BI4" s="6">
        <f t="shared" si="33"/>
        <v>0.25</v>
      </c>
      <c r="BJ4" s="6">
        <f t="shared" si="34"/>
        <v>0.29166666666666669</v>
      </c>
      <c r="BK4" s="6">
        <f t="shared" si="35"/>
        <v>0.30208333333333337</v>
      </c>
    </row>
    <row r="5" spans="1:63" x14ac:dyDescent="0.25">
      <c r="A5" s="205">
        <v>440085</v>
      </c>
      <c r="B5" s="205" t="s">
        <v>68</v>
      </c>
      <c r="C5" s="205" t="s">
        <v>58</v>
      </c>
      <c r="D5" s="205" t="s">
        <v>7</v>
      </c>
      <c r="E5" s="206" t="s">
        <v>59</v>
      </c>
      <c r="F5" s="3" t="s">
        <v>69</v>
      </c>
      <c r="G5" s="4" t="s">
        <v>70</v>
      </c>
      <c r="H5" s="5" t="s">
        <v>65</v>
      </c>
      <c r="K5" t="str">
        <f t="shared" ref="K5:K68" si="36">D5</f>
        <v>Postpaid</v>
      </c>
      <c r="L5" s="6" t="str">
        <f t="shared" ref="L5:L68" ca="1" si="37">IF(OR((VALUE(HOUR(NOW())&amp;":"&amp;MINUTE(NOW())))&gt;=BD5)*AND((VALUE(HOUR(NOW())&amp;":"&amp;MINUTE(NOW())))&lt;=BE5),D5,"")</f>
        <v/>
      </c>
      <c r="M5" s="13" t="str">
        <f ca="1">IF(IFERROR(IF(L5="","",VLOOKUP(A5,'RTA INPUT'!D:P,12,FALSE)),"Absent")="ABSENT","ABSENT","")</f>
        <v/>
      </c>
      <c r="N5" t="str">
        <f t="shared" ref="N5:N68" ca="1" si="38">IF(M5="","",L5&amp;M5)</f>
        <v/>
      </c>
      <c r="O5" t="str">
        <f ca="1">IF(M5="","",M5&amp;COUNTIF(M$2:M5,M5))</f>
        <v/>
      </c>
      <c r="P5" t="str">
        <f t="shared" ref="P5:P68" ca="1" si="39">IF(O5="","",A5)</f>
        <v/>
      </c>
      <c r="Q5" t="str">
        <f t="shared" ref="Q5:Q68" ca="1" si="40">IF(O5="","",B5)</f>
        <v/>
      </c>
      <c r="R5" t="str">
        <f t="shared" ref="R5:R68" ca="1" si="41">IF(Q5="","",D5)</f>
        <v/>
      </c>
      <c r="S5" t="str">
        <f t="shared" ref="S5:S68" ca="1" si="42">IF(R5="","",E5)</f>
        <v/>
      </c>
      <c r="W5" s="82" t="str">
        <f t="shared" ref="W5:W68" ca="1" si="43">IF(AA5="ALL","ALL",IF(AB5="ALL","ALL",IF(AC5="ALL","ALL","")))</f>
        <v/>
      </c>
      <c r="X5" s="82" t="str">
        <f t="shared" ref="X5:X68" ca="1" si="44">IF(W5="","",A5)</f>
        <v/>
      </c>
      <c r="Y5" s="82" t="str">
        <f t="shared" ref="Y5:Y68" ca="1" si="45">IF(X5="","",B5)</f>
        <v/>
      </c>
      <c r="Z5" s="82"/>
      <c r="AA5" s="82" t="str">
        <f t="shared" ref="AA5:AA68" ca="1" si="46">IF(AD5="","",AD5)</f>
        <v/>
      </c>
      <c r="AB5" s="82" t="str">
        <f t="shared" ref="AB5:AB68" ca="1" si="47">IF(AH5="","",AH5)</f>
        <v/>
      </c>
      <c r="AC5" s="82" t="str">
        <f t="shared" ref="AC5:AC68" ca="1" si="48">IF(AL5="","",AL5)</f>
        <v/>
      </c>
      <c r="AD5" s="17" t="str">
        <f t="shared" ref="AD5:AD68" ca="1" si="49">IF(AP5="","","ALL")</f>
        <v/>
      </c>
      <c r="AE5" s="17" t="str">
        <f ca="1">IF(AD5="","","ALL"&amp;COUNTIF(AD$2:AD5,"ALL")&amp;VALUE(HOUR(NOW())&amp;":"&amp;MINUTE(NOW())))</f>
        <v/>
      </c>
      <c r="AF5" s="17" t="str">
        <f t="shared" ref="AF5:AF68" ca="1" si="50">IF(AE5="","",D5)</f>
        <v/>
      </c>
      <c r="AG5" s="17" t="str">
        <f t="shared" ref="AG5:AG68" ca="1" si="51">IF(AE5="","",B5)</f>
        <v/>
      </c>
      <c r="AH5" s="18" t="str">
        <f t="shared" ref="AH5:AH68" ca="1" si="52">IF(AQ5="","","ALL")</f>
        <v/>
      </c>
      <c r="AI5" s="18" t="str">
        <f ca="1">IF(AH5="","","ALL"&amp;COUNTIF(AH$2:AH5,"ALL")&amp;VALUE(HOUR(NOW())&amp;":"&amp;MINUTE(NOW())))</f>
        <v/>
      </c>
      <c r="AJ5" s="18" t="str">
        <f t="shared" ref="AJ5:AJ68" ca="1" si="53">IF(AI5="","",D5)</f>
        <v/>
      </c>
      <c r="AK5" s="18" t="str">
        <f t="shared" ref="AK5:AK68" ca="1" si="54">IF(AJ5="","",B5)</f>
        <v/>
      </c>
      <c r="AL5" s="14" t="str">
        <f t="shared" ref="AL5:AL68" ca="1" si="55">IF(AR5="","","ALL")</f>
        <v/>
      </c>
      <c r="AM5" s="14" t="str">
        <f ca="1">IF(AL5="","","ALL"&amp;COUNTIF(AL$2:AL5,"ALL")&amp;VALUE(HOUR(NOW())&amp;":"&amp;MINUTE(NOW())))</f>
        <v/>
      </c>
      <c r="AN5" s="14" t="str">
        <f t="shared" ref="AN5:AN68" ca="1" si="56">IF(AM5="","",D5)</f>
        <v/>
      </c>
      <c r="AO5" s="14" t="str">
        <f t="shared" ref="AO5:AO68" ca="1" si="57">IF(AN5="","",B5)</f>
        <v/>
      </c>
      <c r="AP5" s="15" t="str">
        <f ca="1">IF(BA5="","",D5&amp;COUNTIF(BA$2:BA5,D5&amp;VALUE(HOUR(NOW())&amp;":"&amp;MINUTE(NOW()))))</f>
        <v/>
      </c>
      <c r="AQ5" s="15" t="str">
        <f ca="1">IF(BB5="","",D5&amp;COUNTIF(BB$2:BB5,D5&amp;VALUE(HOUR(NOW())&amp;":"&amp;MINUTE(NOW()))))</f>
        <v/>
      </c>
      <c r="AR5" s="15" t="str">
        <f ca="1">IF(BC5="","",D5&amp;COUNTIF(BC$2:BC5,D5&amp;VALUE(HOUR(NOW())&amp;":"&amp;MINUTE(NOW()))))</f>
        <v/>
      </c>
      <c r="AS5" s="16" t="str">
        <f t="shared" ref="AS5:AS68" ca="1" si="58">IF(AP5="","",B5)</f>
        <v/>
      </c>
      <c r="AT5" s="16" t="str">
        <f t="shared" ref="AT5:AT68" ca="1" si="59">IF(AQ5="","",B5)</f>
        <v/>
      </c>
      <c r="AU5" s="16" t="str">
        <f t="shared" ref="AU5:AU68" ca="1" si="60">IF(AR5="","",B5)</f>
        <v/>
      </c>
      <c r="BA5" s="11" t="str">
        <f t="shared" ref="BA5:BA68" ca="1" si="61">IF(OR(VALUE(HOUR(NOW())&amp;":"&amp;MINUTE(NOW()))&gt;=BF5)*AND(VALUE(HOUR(NOW())&amp;":"&amp;MINUTE(NOW()))&lt;=BG5),D5&amp;VALUE(HOUR(NOW())&amp;":"&amp;MINUTE(NOW())),"")</f>
        <v/>
      </c>
      <c r="BB5" s="11" t="str">
        <f t="shared" ref="BB5:BB68" ca="1" si="62">IF(OR(VALUE(HOUR(NOW())&amp;":"&amp;MINUTE(NOW()))&gt;=BH5)*AND(VALUE(HOUR(NOW())&amp;":"&amp;MINUTE(NOW()))&lt;=BI5),D5&amp;VALUE(HOUR(NOW())&amp;":"&amp;MINUTE(NOW())),"")</f>
        <v/>
      </c>
      <c r="BC5" s="11" t="str">
        <f t="shared" ref="BC5:BC68" ca="1" si="63">IF(OR(VALUE(HOUR(NOW())&amp;":"&amp;MINUTE(NOW()))&gt;=BJ5)*AND(VALUE(HOUR(NOW())&amp;":"&amp;MINUTE(NOW()))&lt;=BK5),D5&amp;VALUE(HOUR(NOW())&amp;":"&amp;MINUTE(NOW())),"")</f>
        <v/>
      </c>
      <c r="BD5" s="6">
        <f t="shared" ref="BD5:BD68" si="64">IFERROR(VALUE(LEFT(LEFT(E5,4),2)&amp;":"&amp;RIGHT(LEFT(E5,4),2)),"")</f>
        <v>4.1666666666666664E-2</v>
      </c>
      <c r="BE5" s="6">
        <f t="shared" ref="BE5:BE68" si="65">IFERROR(BD5+VALUE("8:00:00"),"")</f>
        <v>0.375</v>
      </c>
      <c r="BF5" s="6">
        <f t="shared" ref="BF5:BF68" si="66">IFERROR(VALUE(LEFT(LEFT(F5,4),2)&amp;":"&amp;RIGHT(LEFT(F5,4),2)),"")</f>
        <v>7.2916666666666671E-2</v>
      </c>
      <c r="BG5" s="6">
        <f t="shared" ref="BG5:BG68" si="67">IFERROR(BF5+VALUE("00:15"),"")</f>
        <v>8.3333333333333343E-2</v>
      </c>
      <c r="BH5" s="6">
        <f t="shared" ref="BH5:BH68" si="68">IFERROR(VALUE(LEFT(LEFT(G5,4),2)&amp;":"&amp;RIGHT(LEFT(G5,4),2)),"")</f>
        <v>0.1875</v>
      </c>
      <c r="BI5" s="6">
        <f t="shared" ref="BI5:BI68" si="69">IFERROR(BH5+VALUE("00:30"),"")</f>
        <v>0.20833333333333334</v>
      </c>
      <c r="BJ5" s="6">
        <f t="shared" ref="BJ5:BJ68" si="70">IFERROR(VALUE(LEFT(LEFT(H5,4),2)&amp;":"&amp;RIGHT(LEFT(H5,4),2)),"")</f>
        <v>0.30208333333333331</v>
      </c>
      <c r="BK5" s="6">
        <f t="shared" ref="BK5:BK68" si="71">IFERROR(BJ5+VALUE("00:15"),"")</f>
        <v>0.3125</v>
      </c>
    </row>
    <row r="6" spans="1:63" x14ac:dyDescent="0.25">
      <c r="A6" s="205">
        <v>440087</v>
      </c>
      <c r="B6" s="205" t="s">
        <v>74</v>
      </c>
      <c r="C6" s="205" t="s">
        <v>58</v>
      </c>
      <c r="D6" s="205" t="s">
        <v>7</v>
      </c>
      <c r="E6" s="206" t="s">
        <v>59</v>
      </c>
      <c r="F6" s="3" t="s">
        <v>69</v>
      </c>
      <c r="G6" s="4" t="s">
        <v>72</v>
      </c>
      <c r="H6" s="5" t="s">
        <v>73</v>
      </c>
      <c r="K6" t="str">
        <f t="shared" si="36"/>
        <v>Postpaid</v>
      </c>
      <c r="L6" s="6" t="str">
        <f t="shared" ca="1" si="37"/>
        <v/>
      </c>
      <c r="M6" s="13" t="str">
        <f ca="1">IF(IFERROR(IF(L6="","",VLOOKUP(A6,'RTA INPUT'!D:P,12,FALSE)),"Absent")="ABSENT","ABSENT","")</f>
        <v/>
      </c>
      <c r="N6" t="str">
        <f t="shared" ca="1" si="38"/>
        <v/>
      </c>
      <c r="O6" t="str">
        <f ca="1">IF(M6="","",M6&amp;COUNTIF(M$2:M6,M6))</f>
        <v/>
      </c>
      <c r="P6" t="str">
        <f t="shared" ca="1" si="39"/>
        <v/>
      </c>
      <c r="Q6" t="str">
        <f t="shared" ca="1" si="40"/>
        <v/>
      </c>
      <c r="R6" t="str">
        <f t="shared" ca="1" si="41"/>
        <v/>
      </c>
      <c r="S6" t="str">
        <f t="shared" ca="1" si="42"/>
        <v/>
      </c>
      <c r="W6" s="82" t="str">
        <f t="shared" ca="1" si="43"/>
        <v/>
      </c>
      <c r="X6" s="82" t="str">
        <f t="shared" ca="1" si="44"/>
        <v/>
      </c>
      <c r="Y6" s="82" t="str">
        <f t="shared" ca="1" si="45"/>
        <v/>
      </c>
      <c r="Z6" s="82"/>
      <c r="AA6" s="82" t="str">
        <f t="shared" ca="1" si="46"/>
        <v/>
      </c>
      <c r="AB6" s="82" t="str">
        <f t="shared" ca="1" si="47"/>
        <v/>
      </c>
      <c r="AC6" s="82" t="str">
        <f t="shared" ca="1" si="48"/>
        <v/>
      </c>
      <c r="AD6" s="17" t="str">
        <f t="shared" ca="1" si="49"/>
        <v/>
      </c>
      <c r="AE6" s="17" t="str">
        <f ca="1">IF(AD6="","","ALL"&amp;COUNTIF(AD$2:AD6,"ALL")&amp;VALUE(HOUR(NOW())&amp;":"&amp;MINUTE(NOW())))</f>
        <v/>
      </c>
      <c r="AF6" s="17" t="str">
        <f t="shared" ca="1" si="50"/>
        <v/>
      </c>
      <c r="AG6" s="17" t="str">
        <f t="shared" ca="1" si="51"/>
        <v/>
      </c>
      <c r="AH6" s="18" t="str">
        <f t="shared" ca="1" si="52"/>
        <v/>
      </c>
      <c r="AI6" s="18" t="str">
        <f ca="1">IF(AH6="","","ALL"&amp;COUNTIF(AH$2:AH6,"ALL")&amp;VALUE(HOUR(NOW())&amp;":"&amp;MINUTE(NOW())))</f>
        <v/>
      </c>
      <c r="AJ6" s="18" t="str">
        <f t="shared" ca="1" si="53"/>
        <v/>
      </c>
      <c r="AK6" s="18" t="str">
        <f t="shared" ca="1" si="54"/>
        <v/>
      </c>
      <c r="AL6" s="14" t="str">
        <f t="shared" ca="1" si="55"/>
        <v/>
      </c>
      <c r="AM6" s="14" t="str">
        <f ca="1">IF(AL6="","","ALL"&amp;COUNTIF(AL$2:AL6,"ALL")&amp;VALUE(HOUR(NOW())&amp;":"&amp;MINUTE(NOW())))</f>
        <v/>
      </c>
      <c r="AN6" s="14" t="str">
        <f t="shared" ca="1" si="56"/>
        <v/>
      </c>
      <c r="AO6" s="14" t="str">
        <f t="shared" ca="1" si="57"/>
        <v/>
      </c>
      <c r="AP6" s="15" t="str">
        <f ca="1">IF(BA6="","",D6&amp;COUNTIF(BA$2:BA6,D6&amp;VALUE(HOUR(NOW())&amp;":"&amp;MINUTE(NOW()))))</f>
        <v/>
      </c>
      <c r="AQ6" s="15" t="str">
        <f ca="1">IF(BB6="","",D6&amp;COUNTIF(BB$2:BB6,D6&amp;VALUE(HOUR(NOW())&amp;":"&amp;MINUTE(NOW()))))</f>
        <v/>
      </c>
      <c r="AR6" s="15" t="str">
        <f ca="1">IF(BC6="","",D6&amp;COUNTIF(BC$2:BC6,D6&amp;VALUE(HOUR(NOW())&amp;":"&amp;MINUTE(NOW()))))</f>
        <v/>
      </c>
      <c r="AS6" s="16" t="str">
        <f t="shared" ca="1" si="58"/>
        <v/>
      </c>
      <c r="AT6" s="16" t="str">
        <f t="shared" ca="1" si="59"/>
        <v/>
      </c>
      <c r="AU6" s="16" t="str">
        <f t="shared" ca="1" si="60"/>
        <v/>
      </c>
      <c r="BA6" s="11" t="str">
        <f t="shared" ca="1" si="61"/>
        <v/>
      </c>
      <c r="BB6" s="11" t="str">
        <f t="shared" ca="1" si="62"/>
        <v/>
      </c>
      <c r="BC6" s="11" t="str">
        <f t="shared" ca="1" si="63"/>
        <v/>
      </c>
      <c r="BD6" s="6">
        <f t="shared" si="64"/>
        <v>4.1666666666666664E-2</v>
      </c>
      <c r="BE6" s="6">
        <f t="shared" si="65"/>
        <v>0.375</v>
      </c>
      <c r="BF6" s="6">
        <f t="shared" si="66"/>
        <v>7.2916666666666671E-2</v>
      </c>
      <c r="BG6" s="6">
        <f t="shared" si="67"/>
        <v>8.3333333333333343E-2</v>
      </c>
      <c r="BH6" s="6">
        <f t="shared" si="68"/>
        <v>0.20833333333333334</v>
      </c>
      <c r="BI6" s="6">
        <f t="shared" si="69"/>
        <v>0.22916666666666669</v>
      </c>
      <c r="BJ6" s="6">
        <f t="shared" si="70"/>
        <v>0.3125</v>
      </c>
      <c r="BK6" s="6">
        <f t="shared" si="71"/>
        <v>0.32291666666666669</v>
      </c>
    </row>
    <row r="7" spans="1:63" x14ac:dyDescent="0.25">
      <c r="A7" s="205">
        <v>440075</v>
      </c>
      <c r="B7" s="205" t="s">
        <v>196</v>
      </c>
      <c r="C7" s="205" t="s">
        <v>58</v>
      </c>
      <c r="D7" s="205" t="s">
        <v>7</v>
      </c>
      <c r="E7" s="206" t="s">
        <v>59</v>
      </c>
      <c r="F7" s="3" t="s">
        <v>69</v>
      </c>
      <c r="G7" s="4" t="s">
        <v>61</v>
      </c>
      <c r="H7" s="5" t="s">
        <v>67</v>
      </c>
      <c r="K7" t="str">
        <f t="shared" si="36"/>
        <v>Postpaid</v>
      </c>
      <c r="L7" s="6" t="str">
        <f t="shared" ca="1" si="37"/>
        <v/>
      </c>
      <c r="M7" s="13" t="str">
        <f ca="1">IF(IFERROR(IF(L7="","",VLOOKUP(A7,'RTA INPUT'!D:P,12,FALSE)),"Absent")="ABSENT","ABSENT","")</f>
        <v/>
      </c>
      <c r="N7" t="str">
        <f t="shared" ca="1" si="38"/>
        <v/>
      </c>
      <c r="O7" t="str">
        <f ca="1">IF(M7="","",M7&amp;COUNTIF(M$2:M7,M7))</f>
        <v/>
      </c>
      <c r="P7" t="str">
        <f t="shared" ca="1" si="39"/>
        <v/>
      </c>
      <c r="Q7" t="str">
        <f t="shared" ca="1" si="40"/>
        <v/>
      </c>
      <c r="R7" t="str">
        <f t="shared" ca="1" si="41"/>
        <v/>
      </c>
      <c r="S7" t="str">
        <f t="shared" ca="1" si="42"/>
        <v/>
      </c>
      <c r="W7" s="82" t="str">
        <f t="shared" ca="1" si="43"/>
        <v/>
      </c>
      <c r="X7" s="82" t="str">
        <f t="shared" ca="1" si="44"/>
        <v/>
      </c>
      <c r="Y7" s="82" t="str">
        <f t="shared" ca="1" si="45"/>
        <v/>
      </c>
      <c r="Z7" s="82"/>
      <c r="AA7" s="82" t="str">
        <f t="shared" ca="1" si="46"/>
        <v/>
      </c>
      <c r="AB7" s="82" t="str">
        <f t="shared" ca="1" si="47"/>
        <v/>
      </c>
      <c r="AC7" s="82" t="str">
        <f t="shared" ca="1" si="48"/>
        <v/>
      </c>
      <c r="AD7" s="17" t="str">
        <f t="shared" ca="1" si="49"/>
        <v/>
      </c>
      <c r="AE7" s="17" t="str">
        <f ca="1">IF(AD7="","","ALL"&amp;COUNTIF(AD$2:AD7,"ALL")&amp;VALUE(HOUR(NOW())&amp;":"&amp;MINUTE(NOW())))</f>
        <v/>
      </c>
      <c r="AF7" s="17" t="str">
        <f t="shared" ca="1" si="50"/>
        <v/>
      </c>
      <c r="AG7" s="17" t="str">
        <f t="shared" ca="1" si="51"/>
        <v/>
      </c>
      <c r="AH7" s="18" t="str">
        <f t="shared" ca="1" si="52"/>
        <v/>
      </c>
      <c r="AI7" s="18" t="str">
        <f ca="1">IF(AH7="","","ALL"&amp;COUNTIF(AH$2:AH7,"ALL")&amp;VALUE(HOUR(NOW())&amp;":"&amp;MINUTE(NOW())))</f>
        <v/>
      </c>
      <c r="AJ7" s="18" t="str">
        <f t="shared" ca="1" si="53"/>
        <v/>
      </c>
      <c r="AK7" s="18" t="str">
        <f t="shared" ca="1" si="54"/>
        <v/>
      </c>
      <c r="AL7" s="14" t="str">
        <f t="shared" ca="1" si="55"/>
        <v/>
      </c>
      <c r="AM7" s="14" t="str">
        <f ca="1">IF(AL7="","","ALL"&amp;COUNTIF(AL$2:AL7,"ALL")&amp;VALUE(HOUR(NOW())&amp;":"&amp;MINUTE(NOW())))</f>
        <v/>
      </c>
      <c r="AN7" s="14" t="str">
        <f t="shared" ca="1" si="56"/>
        <v/>
      </c>
      <c r="AO7" s="14" t="str">
        <f t="shared" ca="1" si="57"/>
        <v/>
      </c>
      <c r="AP7" s="15" t="str">
        <f ca="1">IF(BA7="","",D7&amp;COUNTIF(BA$2:BA7,D7&amp;VALUE(HOUR(NOW())&amp;":"&amp;MINUTE(NOW()))))</f>
        <v/>
      </c>
      <c r="AQ7" s="15" t="str">
        <f ca="1">IF(BB7="","",D7&amp;COUNTIF(BB$2:BB7,D7&amp;VALUE(HOUR(NOW())&amp;":"&amp;MINUTE(NOW()))))</f>
        <v/>
      </c>
      <c r="AR7" s="15" t="str">
        <f ca="1">IF(BC7="","",D7&amp;COUNTIF(BC$2:BC7,D7&amp;VALUE(HOUR(NOW())&amp;":"&amp;MINUTE(NOW()))))</f>
        <v/>
      </c>
      <c r="AS7" s="16" t="str">
        <f t="shared" ca="1" si="58"/>
        <v/>
      </c>
      <c r="AT7" s="16" t="str">
        <f t="shared" ca="1" si="59"/>
        <v/>
      </c>
      <c r="AU7" s="16" t="str">
        <f t="shared" ca="1" si="60"/>
        <v/>
      </c>
      <c r="BA7" s="11" t="str">
        <f t="shared" ca="1" si="61"/>
        <v/>
      </c>
      <c r="BB7" s="11" t="str">
        <f t="shared" ca="1" si="62"/>
        <v/>
      </c>
      <c r="BC7" s="11" t="str">
        <f t="shared" ca="1" si="63"/>
        <v/>
      </c>
      <c r="BD7" s="6">
        <f t="shared" si="64"/>
        <v>4.1666666666666664E-2</v>
      </c>
      <c r="BE7" s="6">
        <f t="shared" si="65"/>
        <v>0.375</v>
      </c>
      <c r="BF7" s="6">
        <f t="shared" si="66"/>
        <v>7.2916666666666671E-2</v>
      </c>
      <c r="BG7" s="6">
        <f t="shared" si="67"/>
        <v>8.3333333333333343E-2</v>
      </c>
      <c r="BH7" s="6">
        <f t="shared" si="68"/>
        <v>0.22916666666666666</v>
      </c>
      <c r="BI7" s="6">
        <f t="shared" si="69"/>
        <v>0.25</v>
      </c>
      <c r="BJ7" s="6">
        <f t="shared" si="70"/>
        <v>0.29166666666666669</v>
      </c>
      <c r="BK7" s="6">
        <f t="shared" si="71"/>
        <v>0.30208333333333337</v>
      </c>
    </row>
    <row r="8" spans="1:63" x14ac:dyDescent="0.25">
      <c r="A8" s="205">
        <v>440215</v>
      </c>
      <c r="B8" s="205" t="s">
        <v>313</v>
      </c>
      <c r="C8" s="205" t="s">
        <v>131</v>
      </c>
      <c r="D8" s="205" t="s">
        <v>7</v>
      </c>
      <c r="E8" s="206" t="s">
        <v>59</v>
      </c>
      <c r="F8" s="3" t="s">
        <v>63</v>
      </c>
      <c r="G8" s="4" t="s">
        <v>64</v>
      </c>
      <c r="H8" s="5" t="s">
        <v>65</v>
      </c>
      <c r="K8" t="str">
        <f t="shared" si="36"/>
        <v>Postpaid</v>
      </c>
      <c r="L8" s="6" t="str">
        <f t="shared" ca="1" si="37"/>
        <v/>
      </c>
      <c r="M8" s="13" t="str">
        <f ca="1">IF(IFERROR(IF(L8="","",VLOOKUP(A8,'RTA INPUT'!D:P,12,FALSE)),"Absent")="ABSENT","ABSENT","")</f>
        <v/>
      </c>
      <c r="N8" t="str">
        <f t="shared" ca="1" si="38"/>
        <v/>
      </c>
      <c r="O8" t="str">
        <f ca="1">IF(M8="","",M8&amp;COUNTIF(M$2:M8,M8))</f>
        <v/>
      </c>
      <c r="P8" t="str">
        <f t="shared" ca="1" si="39"/>
        <v/>
      </c>
      <c r="Q8" t="str">
        <f t="shared" ca="1" si="40"/>
        <v/>
      </c>
      <c r="R8" t="str">
        <f t="shared" ca="1" si="41"/>
        <v/>
      </c>
      <c r="S8" t="str">
        <f t="shared" ca="1" si="42"/>
        <v/>
      </c>
      <c r="W8" s="82" t="str">
        <f t="shared" ca="1" si="43"/>
        <v/>
      </c>
      <c r="X8" s="82" t="str">
        <f t="shared" ca="1" si="44"/>
        <v/>
      </c>
      <c r="Y8" s="82" t="str">
        <f t="shared" ca="1" si="45"/>
        <v/>
      </c>
      <c r="Z8" s="82"/>
      <c r="AA8" s="82" t="str">
        <f t="shared" ca="1" si="46"/>
        <v/>
      </c>
      <c r="AB8" s="82" t="str">
        <f t="shared" ca="1" si="47"/>
        <v/>
      </c>
      <c r="AC8" s="82" t="str">
        <f t="shared" ca="1" si="48"/>
        <v/>
      </c>
      <c r="AD8" s="17" t="str">
        <f t="shared" ca="1" si="49"/>
        <v/>
      </c>
      <c r="AE8" s="17" t="str">
        <f ca="1">IF(AD8="","","ALL"&amp;COUNTIF(AD$2:AD8,"ALL")&amp;VALUE(HOUR(NOW())&amp;":"&amp;MINUTE(NOW())))</f>
        <v/>
      </c>
      <c r="AF8" s="17" t="str">
        <f t="shared" ca="1" si="50"/>
        <v/>
      </c>
      <c r="AG8" s="17" t="str">
        <f t="shared" ca="1" si="51"/>
        <v/>
      </c>
      <c r="AH8" s="18" t="str">
        <f t="shared" ca="1" si="52"/>
        <v/>
      </c>
      <c r="AI8" s="18" t="str">
        <f ca="1">IF(AH8="","","ALL"&amp;COUNTIF(AH$2:AH8,"ALL")&amp;VALUE(HOUR(NOW())&amp;":"&amp;MINUTE(NOW())))</f>
        <v/>
      </c>
      <c r="AJ8" s="18" t="str">
        <f t="shared" ca="1" si="53"/>
        <v/>
      </c>
      <c r="AK8" s="18" t="str">
        <f t="shared" ca="1" si="54"/>
        <v/>
      </c>
      <c r="AL8" s="14" t="str">
        <f t="shared" ca="1" si="55"/>
        <v/>
      </c>
      <c r="AM8" s="14" t="str">
        <f ca="1">IF(AL8="","","ALL"&amp;COUNTIF(AL$2:AL8,"ALL")&amp;VALUE(HOUR(NOW())&amp;":"&amp;MINUTE(NOW())))</f>
        <v/>
      </c>
      <c r="AN8" s="14" t="str">
        <f t="shared" ca="1" si="56"/>
        <v/>
      </c>
      <c r="AO8" s="14" t="str">
        <f t="shared" ca="1" si="57"/>
        <v/>
      </c>
      <c r="AP8" s="15" t="str">
        <f ca="1">IF(BA8="","",D8&amp;COUNTIF(BA$2:BA8,D8&amp;VALUE(HOUR(NOW())&amp;":"&amp;MINUTE(NOW()))))</f>
        <v/>
      </c>
      <c r="AQ8" s="15" t="str">
        <f ca="1">IF(BB8="","",D8&amp;COUNTIF(BB$2:BB8,D8&amp;VALUE(HOUR(NOW())&amp;":"&amp;MINUTE(NOW()))))</f>
        <v/>
      </c>
      <c r="AR8" s="15" t="str">
        <f ca="1">IF(BC8="","",D8&amp;COUNTIF(BC$2:BC8,D8&amp;VALUE(HOUR(NOW())&amp;":"&amp;MINUTE(NOW()))))</f>
        <v/>
      </c>
      <c r="AS8" s="16" t="str">
        <f t="shared" ca="1" si="58"/>
        <v/>
      </c>
      <c r="AT8" s="16" t="str">
        <f t="shared" ca="1" si="59"/>
        <v/>
      </c>
      <c r="AU8" s="16" t="str">
        <f t="shared" ca="1" si="60"/>
        <v/>
      </c>
      <c r="BA8" s="11" t="str">
        <f t="shared" ca="1" si="61"/>
        <v/>
      </c>
      <c r="BB8" s="11" t="str">
        <f t="shared" ca="1" si="62"/>
        <v/>
      </c>
      <c r="BC8" s="11" t="str">
        <f t="shared" ca="1" si="63"/>
        <v/>
      </c>
      <c r="BD8" s="6">
        <f t="shared" si="64"/>
        <v>4.1666666666666664E-2</v>
      </c>
      <c r="BE8" s="6">
        <f t="shared" si="65"/>
        <v>0.375</v>
      </c>
      <c r="BF8" s="6">
        <f t="shared" si="66"/>
        <v>0.10416666666666667</v>
      </c>
      <c r="BG8" s="6">
        <f t="shared" si="67"/>
        <v>0.11458333333333334</v>
      </c>
      <c r="BH8" s="6">
        <f t="shared" si="68"/>
        <v>0.25</v>
      </c>
      <c r="BI8" s="6">
        <f t="shared" si="69"/>
        <v>0.27083333333333331</v>
      </c>
      <c r="BJ8" s="6">
        <f t="shared" si="70"/>
        <v>0.30208333333333331</v>
      </c>
      <c r="BK8" s="6">
        <f t="shared" si="71"/>
        <v>0.3125</v>
      </c>
    </row>
    <row r="9" spans="1:63" x14ac:dyDescent="0.25">
      <c r="A9" s="205">
        <v>440043</v>
      </c>
      <c r="B9" s="205" t="s">
        <v>255</v>
      </c>
      <c r="C9" s="205" t="s">
        <v>58</v>
      </c>
      <c r="D9" s="205" t="s">
        <v>9</v>
      </c>
      <c r="E9" s="206" t="s">
        <v>59</v>
      </c>
      <c r="F9" s="3" t="s">
        <v>76</v>
      </c>
      <c r="G9" s="4" t="s">
        <v>64</v>
      </c>
      <c r="H9" s="5" t="s">
        <v>77</v>
      </c>
      <c r="K9" t="str">
        <f t="shared" si="36"/>
        <v>323 Helpline</v>
      </c>
      <c r="L9" s="6" t="str">
        <f t="shared" ca="1" si="37"/>
        <v/>
      </c>
      <c r="M9" s="13" t="str">
        <f ca="1">IF(IFERROR(IF(L9="","",VLOOKUP(A9,'RTA INPUT'!D:P,12,FALSE)),"Absent")="ABSENT","ABSENT","")</f>
        <v/>
      </c>
      <c r="N9" t="str">
        <f t="shared" ca="1" si="38"/>
        <v/>
      </c>
      <c r="O9" t="str">
        <f ca="1">IF(M9="","",M9&amp;COUNTIF(M$2:M9,M9))</f>
        <v/>
      </c>
      <c r="P9" t="str">
        <f t="shared" ca="1" si="39"/>
        <v/>
      </c>
      <c r="Q9" t="str">
        <f t="shared" ca="1" si="40"/>
        <v/>
      </c>
      <c r="R9" t="str">
        <f t="shared" ca="1" si="41"/>
        <v/>
      </c>
      <c r="S9" t="str">
        <f t="shared" ca="1" si="42"/>
        <v/>
      </c>
      <c r="W9" s="82" t="str">
        <f t="shared" ca="1" si="43"/>
        <v/>
      </c>
      <c r="X9" s="82" t="str">
        <f t="shared" ca="1" si="44"/>
        <v/>
      </c>
      <c r="Y9" s="82" t="str">
        <f t="shared" ca="1" si="45"/>
        <v/>
      </c>
      <c r="Z9" s="82"/>
      <c r="AA9" s="82" t="str">
        <f t="shared" ca="1" si="46"/>
        <v/>
      </c>
      <c r="AB9" s="82" t="str">
        <f t="shared" ca="1" si="47"/>
        <v/>
      </c>
      <c r="AC9" s="82" t="str">
        <f t="shared" ca="1" si="48"/>
        <v/>
      </c>
      <c r="AD9" s="17" t="str">
        <f t="shared" ca="1" si="49"/>
        <v/>
      </c>
      <c r="AE9" s="17" t="str">
        <f ca="1">IF(AD9="","","ALL"&amp;COUNTIF(AD$2:AD9,"ALL")&amp;VALUE(HOUR(NOW())&amp;":"&amp;MINUTE(NOW())))</f>
        <v/>
      </c>
      <c r="AF9" s="17" t="str">
        <f t="shared" ca="1" si="50"/>
        <v/>
      </c>
      <c r="AG9" s="17" t="str">
        <f t="shared" ca="1" si="51"/>
        <v/>
      </c>
      <c r="AH9" s="18" t="str">
        <f t="shared" ca="1" si="52"/>
        <v/>
      </c>
      <c r="AI9" s="18" t="str">
        <f ca="1">IF(AH9="","","ALL"&amp;COUNTIF(AH$2:AH9,"ALL")&amp;VALUE(HOUR(NOW())&amp;":"&amp;MINUTE(NOW())))</f>
        <v/>
      </c>
      <c r="AJ9" s="18" t="str">
        <f t="shared" ca="1" si="53"/>
        <v/>
      </c>
      <c r="AK9" s="18" t="str">
        <f t="shared" ca="1" si="54"/>
        <v/>
      </c>
      <c r="AL9" s="14" t="str">
        <f t="shared" ca="1" si="55"/>
        <v/>
      </c>
      <c r="AM9" s="14" t="str">
        <f ca="1">IF(AL9="","","ALL"&amp;COUNTIF(AL$2:AL9,"ALL")&amp;VALUE(HOUR(NOW())&amp;":"&amp;MINUTE(NOW())))</f>
        <v/>
      </c>
      <c r="AN9" s="14" t="str">
        <f t="shared" ca="1" si="56"/>
        <v/>
      </c>
      <c r="AO9" s="14" t="str">
        <f t="shared" ca="1" si="57"/>
        <v/>
      </c>
      <c r="AP9" s="15" t="str">
        <f ca="1">IF(BA9="","",D9&amp;COUNTIF(BA$2:BA9,D9&amp;VALUE(HOUR(NOW())&amp;":"&amp;MINUTE(NOW()))))</f>
        <v/>
      </c>
      <c r="AQ9" s="15" t="str">
        <f ca="1">IF(BB9="","",D9&amp;COUNTIF(BB$2:BB9,D9&amp;VALUE(HOUR(NOW())&amp;":"&amp;MINUTE(NOW()))))</f>
        <v/>
      </c>
      <c r="AR9" s="15" t="str">
        <f ca="1">IF(BC9="","",D9&amp;COUNTIF(BC$2:BC9,D9&amp;VALUE(HOUR(NOW())&amp;":"&amp;MINUTE(NOW()))))</f>
        <v/>
      </c>
      <c r="AS9" s="16" t="str">
        <f t="shared" ca="1" si="58"/>
        <v/>
      </c>
      <c r="AT9" s="16" t="str">
        <f t="shared" ca="1" si="59"/>
        <v/>
      </c>
      <c r="AU9" s="16" t="str">
        <f t="shared" ca="1" si="60"/>
        <v/>
      </c>
      <c r="BA9" s="11" t="str">
        <f t="shared" ca="1" si="61"/>
        <v/>
      </c>
      <c r="BB9" s="11" t="str">
        <f t="shared" ca="1" si="62"/>
        <v/>
      </c>
      <c r="BC9" s="11" t="str">
        <f t="shared" ca="1" si="63"/>
        <v/>
      </c>
      <c r="BD9" s="6">
        <f t="shared" si="64"/>
        <v>4.1666666666666664E-2</v>
      </c>
      <c r="BE9" s="6">
        <f t="shared" si="65"/>
        <v>0.375</v>
      </c>
      <c r="BF9" s="6">
        <f t="shared" si="66"/>
        <v>0.125</v>
      </c>
      <c r="BG9" s="6">
        <f t="shared" si="67"/>
        <v>0.13541666666666666</v>
      </c>
      <c r="BH9" s="6">
        <f t="shared" si="68"/>
        <v>0.25</v>
      </c>
      <c r="BI9" s="6">
        <f t="shared" si="69"/>
        <v>0.27083333333333331</v>
      </c>
      <c r="BJ9" s="6">
        <f t="shared" si="70"/>
        <v>0.32291666666666669</v>
      </c>
      <c r="BK9" s="6">
        <f t="shared" si="71"/>
        <v>0.33333333333333337</v>
      </c>
    </row>
    <row r="10" spans="1:63" x14ac:dyDescent="0.25">
      <c r="A10" s="205">
        <v>440009</v>
      </c>
      <c r="B10" s="205" t="s">
        <v>197</v>
      </c>
      <c r="C10" s="205" t="s">
        <v>58</v>
      </c>
      <c r="D10" s="205" t="s">
        <v>9</v>
      </c>
      <c r="E10" s="206" t="s">
        <v>59</v>
      </c>
      <c r="F10" s="3" t="s">
        <v>66</v>
      </c>
      <c r="G10" s="4" t="s">
        <v>78</v>
      </c>
      <c r="H10" s="5" t="s">
        <v>77</v>
      </c>
      <c r="K10" t="str">
        <f t="shared" si="36"/>
        <v>323 Helpline</v>
      </c>
      <c r="L10" s="6" t="str">
        <f t="shared" ca="1" si="37"/>
        <v/>
      </c>
      <c r="M10" s="13" t="str">
        <f ca="1">IF(IFERROR(IF(L10="","",VLOOKUP(A10,'RTA INPUT'!D:P,12,FALSE)),"Absent")="ABSENT","ABSENT","")</f>
        <v/>
      </c>
      <c r="N10" t="str">
        <f t="shared" ca="1" si="38"/>
        <v/>
      </c>
      <c r="O10" t="str">
        <f ca="1">IF(M10="","",M10&amp;COUNTIF(M$2:M10,M10))</f>
        <v/>
      </c>
      <c r="P10" t="str">
        <f t="shared" ca="1" si="39"/>
        <v/>
      </c>
      <c r="Q10" t="str">
        <f t="shared" ca="1" si="40"/>
        <v/>
      </c>
      <c r="R10" t="str">
        <f t="shared" ca="1" si="41"/>
        <v/>
      </c>
      <c r="S10" t="str">
        <f t="shared" ca="1" si="42"/>
        <v/>
      </c>
      <c r="W10" s="82" t="str">
        <f t="shared" ca="1" si="43"/>
        <v/>
      </c>
      <c r="X10" s="82" t="str">
        <f t="shared" ca="1" si="44"/>
        <v/>
      </c>
      <c r="Y10" s="82" t="str">
        <f t="shared" ca="1" si="45"/>
        <v/>
      </c>
      <c r="Z10" s="82"/>
      <c r="AA10" s="82" t="str">
        <f t="shared" ca="1" si="46"/>
        <v/>
      </c>
      <c r="AB10" s="82" t="str">
        <f t="shared" ca="1" si="47"/>
        <v/>
      </c>
      <c r="AC10" s="82" t="str">
        <f t="shared" ca="1" si="48"/>
        <v/>
      </c>
      <c r="AD10" s="17" t="str">
        <f t="shared" ca="1" si="49"/>
        <v/>
      </c>
      <c r="AE10" s="17" t="str">
        <f ca="1">IF(AD10="","","ALL"&amp;COUNTIF(AD$2:AD10,"ALL")&amp;VALUE(HOUR(NOW())&amp;":"&amp;MINUTE(NOW())))</f>
        <v/>
      </c>
      <c r="AF10" s="17" t="str">
        <f t="shared" ca="1" si="50"/>
        <v/>
      </c>
      <c r="AG10" s="17" t="str">
        <f t="shared" ca="1" si="51"/>
        <v/>
      </c>
      <c r="AH10" s="18" t="str">
        <f t="shared" ca="1" si="52"/>
        <v/>
      </c>
      <c r="AI10" s="18" t="str">
        <f ca="1">IF(AH10="","","ALL"&amp;COUNTIF(AH$2:AH10,"ALL")&amp;VALUE(HOUR(NOW())&amp;":"&amp;MINUTE(NOW())))</f>
        <v/>
      </c>
      <c r="AJ10" s="18" t="str">
        <f t="shared" ca="1" si="53"/>
        <v/>
      </c>
      <c r="AK10" s="18" t="str">
        <f t="shared" ca="1" si="54"/>
        <v/>
      </c>
      <c r="AL10" s="14" t="str">
        <f t="shared" ca="1" si="55"/>
        <v/>
      </c>
      <c r="AM10" s="14" t="str">
        <f ca="1">IF(AL10="","","ALL"&amp;COUNTIF(AL$2:AL10,"ALL")&amp;VALUE(HOUR(NOW())&amp;":"&amp;MINUTE(NOW())))</f>
        <v/>
      </c>
      <c r="AN10" s="14" t="str">
        <f t="shared" ca="1" si="56"/>
        <v/>
      </c>
      <c r="AO10" s="14" t="str">
        <f t="shared" ca="1" si="57"/>
        <v/>
      </c>
      <c r="AP10" s="15" t="str">
        <f ca="1">IF(BA10="","",D10&amp;COUNTIF(BA$2:BA10,D10&amp;VALUE(HOUR(NOW())&amp;":"&amp;MINUTE(NOW()))))</f>
        <v/>
      </c>
      <c r="AQ10" s="15" t="str">
        <f ca="1">IF(BB10="","",D10&amp;COUNTIF(BB$2:BB10,D10&amp;VALUE(HOUR(NOW())&amp;":"&amp;MINUTE(NOW()))))</f>
        <v/>
      </c>
      <c r="AR10" s="15" t="str">
        <f ca="1">IF(BC10="","",D10&amp;COUNTIF(BC$2:BC10,D10&amp;VALUE(HOUR(NOW())&amp;":"&amp;MINUTE(NOW()))))</f>
        <v/>
      </c>
      <c r="AS10" s="16" t="str">
        <f t="shared" ca="1" si="58"/>
        <v/>
      </c>
      <c r="AT10" s="16" t="str">
        <f t="shared" ca="1" si="59"/>
        <v/>
      </c>
      <c r="AU10" s="16" t="str">
        <f t="shared" ca="1" si="60"/>
        <v/>
      </c>
      <c r="BA10" s="11" t="str">
        <f t="shared" ca="1" si="61"/>
        <v/>
      </c>
      <c r="BB10" s="11" t="str">
        <f t="shared" ca="1" si="62"/>
        <v/>
      </c>
      <c r="BC10" s="11" t="str">
        <f t="shared" ca="1" si="63"/>
        <v/>
      </c>
      <c r="BD10" s="6">
        <f t="shared" si="64"/>
        <v>4.1666666666666664E-2</v>
      </c>
      <c r="BE10" s="6">
        <f t="shared" si="65"/>
        <v>0.375</v>
      </c>
      <c r="BF10" s="6">
        <f t="shared" si="66"/>
        <v>0.13541666666666666</v>
      </c>
      <c r="BG10" s="6">
        <f t="shared" si="67"/>
        <v>0.14583333333333331</v>
      </c>
      <c r="BH10" s="6">
        <f t="shared" si="68"/>
        <v>0.27083333333333331</v>
      </c>
      <c r="BI10" s="6">
        <f t="shared" si="69"/>
        <v>0.29166666666666663</v>
      </c>
      <c r="BJ10" s="6">
        <f t="shared" si="70"/>
        <v>0.32291666666666669</v>
      </c>
      <c r="BK10" s="6">
        <f t="shared" si="71"/>
        <v>0.33333333333333337</v>
      </c>
    </row>
    <row r="11" spans="1:63" x14ac:dyDescent="0.25">
      <c r="A11" s="205">
        <v>440137</v>
      </c>
      <c r="B11" s="205" t="s">
        <v>79</v>
      </c>
      <c r="C11" s="205" t="s">
        <v>58</v>
      </c>
      <c r="D11" s="205" t="s">
        <v>9</v>
      </c>
      <c r="E11" s="206" t="s">
        <v>59</v>
      </c>
      <c r="F11" s="3" t="s">
        <v>80</v>
      </c>
      <c r="G11" s="4" t="s">
        <v>70</v>
      </c>
      <c r="H11" s="5" t="s">
        <v>65</v>
      </c>
      <c r="K11" t="str">
        <f t="shared" si="36"/>
        <v>323 Helpline</v>
      </c>
      <c r="L11" s="6" t="str">
        <f t="shared" ca="1" si="37"/>
        <v/>
      </c>
      <c r="M11" s="13" t="str">
        <f ca="1">IF(IFERROR(IF(L11="","",VLOOKUP(A11,'RTA INPUT'!D:P,12,FALSE)),"Absent")="ABSENT","ABSENT","")</f>
        <v/>
      </c>
      <c r="N11" t="str">
        <f t="shared" ca="1" si="38"/>
        <v/>
      </c>
      <c r="O11" t="str">
        <f ca="1">IF(M11="","",M11&amp;COUNTIF(M$2:M11,M11))</f>
        <v/>
      </c>
      <c r="P11" t="str">
        <f t="shared" ca="1" si="39"/>
        <v/>
      </c>
      <c r="Q11" t="str">
        <f t="shared" ca="1" si="40"/>
        <v/>
      </c>
      <c r="R11" t="str">
        <f t="shared" ca="1" si="41"/>
        <v/>
      </c>
      <c r="S11" t="str">
        <f t="shared" ca="1" si="42"/>
        <v/>
      </c>
      <c r="W11" s="82" t="str">
        <f t="shared" ca="1" si="43"/>
        <v/>
      </c>
      <c r="X11" s="82" t="str">
        <f t="shared" ca="1" si="44"/>
        <v/>
      </c>
      <c r="Y11" s="82" t="str">
        <f t="shared" ca="1" si="45"/>
        <v/>
      </c>
      <c r="Z11" s="82"/>
      <c r="AA11" s="82" t="str">
        <f t="shared" ca="1" si="46"/>
        <v/>
      </c>
      <c r="AB11" s="82" t="str">
        <f t="shared" ca="1" si="47"/>
        <v/>
      </c>
      <c r="AC11" s="82" t="str">
        <f t="shared" ca="1" si="48"/>
        <v/>
      </c>
      <c r="AD11" s="17" t="str">
        <f t="shared" ca="1" si="49"/>
        <v/>
      </c>
      <c r="AE11" s="17" t="str">
        <f ca="1">IF(AD11="","","ALL"&amp;COUNTIF(AD$2:AD11,"ALL")&amp;VALUE(HOUR(NOW())&amp;":"&amp;MINUTE(NOW())))</f>
        <v/>
      </c>
      <c r="AF11" s="17" t="str">
        <f t="shared" ca="1" si="50"/>
        <v/>
      </c>
      <c r="AG11" s="17" t="str">
        <f t="shared" ca="1" si="51"/>
        <v/>
      </c>
      <c r="AH11" s="18" t="str">
        <f t="shared" ca="1" si="52"/>
        <v/>
      </c>
      <c r="AI11" s="18" t="str">
        <f ca="1">IF(AH11="","","ALL"&amp;COUNTIF(AH$2:AH11,"ALL")&amp;VALUE(HOUR(NOW())&amp;":"&amp;MINUTE(NOW())))</f>
        <v/>
      </c>
      <c r="AJ11" s="18" t="str">
        <f t="shared" ca="1" si="53"/>
        <v/>
      </c>
      <c r="AK11" s="18" t="str">
        <f t="shared" ca="1" si="54"/>
        <v/>
      </c>
      <c r="AL11" s="14" t="str">
        <f t="shared" ca="1" si="55"/>
        <v/>
      </c>
      <c r="AM11" s="14" t="str">
        <f ca="1">IF(AL11="","","ALL"&amp;COUNTIF(AL$2:AL11,"ALL")&amp;VALUE(HOUR(NOW())&amp;":"&amp;MINUTE(NOW())))</f>
        <v/>
      </c>
      <c r="AN11" s="14" t="str">
        <f t="shared" ca="1" si="56"/>
        <v/>
      </c>
      <c r="AO11" s="14" t="str">
        <f t="shared" ca="1" si="57"/>
        <v/>
      </c>
      <c r="AP11" s="15" t="str">
        <f ca="1">IF(BA11="","",D11&amp;COUNTIF(BA$2:BA11,D11&amp;VALUE(HOUR(NOW())&amp;":"&amp;MINUTE(NOW()))))</f>
        <v/>
      </c>
      <c r="AQ11" s="15" t="str">
        <f ca="1">IF(BB11="","",D11&amp;COUNTIF(BB$2:BB11,D11&amp;VALUE(HOUR(NOW())&amp;":"&amp;MINUTE(NOW()))))</f>
        <v/>
      </c>
      <c r="AR11" s="15" t="str">
        <f ca="1">IF(BC11="","",D11&amp;COUNTIF(BC$2:BC11,D11&amp;VALUE(HOUR(NOW())&amp;":"&amp;MINUTE(NOW()))))</f>
        <v/>
      </c>
      <c r="AS11" s="16" t="str">
        <f t="shared" ca="1" si="58"/>
        <v/>
      </c>
      <c r="AT11" s="16" t="str">
        <f t="shared" ca="1" si="59"/>
        <v/>
      </c>
      <c r="AU11" s="16" t="str">
        <f t="shared" ca="1" si="60"/>
        <v/>
      </c>
      <c r="BA11" s="11" t="str">
        <f t="shared" ca="1" si="61"/>
        <v/>
      </c>
      <c r="BB11" s="11" t="str">
        <f t="shared" ca="1" si="62"/>
        <v/>
      </c>
      <c r="BC11" s="11" t="str">
        <f t="shared" ca="1" si="63"/>
        <v/>
      </c>
      <c r="BD11" s="6">
        <f t="shared" si="64"/>
        <v>4.1666666666666664E-2</v>
      </c>
      <c r="BE11" s="6">
        <f t="shared" si="65"/>
        <v>0.375</v>
      </c>
      <c r="BF11" s="6">
        <f t="shared" si="66"/>
        <v>0.10416666666666667</v>
      </c>
      <c r="BG11" s="6">
        <f t="shared" si="67"/>
        <v>0.11458333333333334</v>
      </c>
      <c r="BH11" s="6">
        <f t="shared" si="68"/>
        <v>0.1875</v>
      </c>
      <c r="BI11" s="6">
        <f t="shared" si="69"/>
        <v>0.20833333333333334</v>
      </c>
      <c r="BJ11" s="6">
        <f t="shared" si="70"/>
        <v>0.30208333333333331</v>
      </c>
      <c r="BK11" s="6">
        <f t="shared" si="71"/>
        <v>0.3125</v>
      </c>
    </row>
    <row r="12" spans="1:63" x14ac:dyDescent="0.25">
      <c r="A12" s="205">
        <v>440058</v>
      </c>
      <c r="B12" s="205" t="s">
        <v>314</v>
      </c>
      <c r="C12" s="205" t="s">
        <v>75</v>
      </c>
      <c r="D12" s="205" t="s">
        <v>8</v>
      </c>
      <c r="E12" s="206" t="s">
        <v>59</v>
      </c>
      <c r="F12" s="3" t="s">
        <v>81</v>
      </c>
      <c r="G12" s="3" t="s">
        <v>81</v>
      </c>
      <c r="H12" s="3" t="s">
        <v>81</v>
      </c>
      <c r="K12" t="str">
        <f t="shared" si="36"/>
        <v>135 Helpline</v>
      </c>
      <c r="L12" s="6" t="str">
        <f t="shared" ca="1" si="37"/>
        <v/>
      </c>
      <c r="M12" s="13" t="str">
        <f ca="1">IF(IFERROR(IF(L12="","",VLOOKUP(A12,'RTA INPUT'!D:P,12,FALSE)),"Absent")="ABSENT","ABSENT","")</f>
        <v/>
      </c>
      <c r="N12" t="str">
        <f t="shared" ca="1" si="38"/>
        <v/>
      </c>
      <c r="O12" t="str">
        <f ca="1">IF(M12="","",M12&amp;COUNTIF(M$2:M12,M12))</f>
        <v/>
      </c>
      <c r="P12" t="str">
        <f t="shared" ca="1" si="39"/>
        <v/>
      </c>
      <c r="Q12" t="str">
        <f t="shared" ca="1" si="40"/>
        <v/>
      </c>
      <c r="R12" t="str">
        <f t="shared" ca="1" si="41"/>
        <v/>
      </c>
      <c r="S12" t="str">
        <f t="shared" ca="1" si="42"/>
        <v/>
      </c>
      <c r="W12" s="82" t="str">
        <f t="shared" ca="1" si="43"/>
        <v/>
      </c>
      <c r="X12" s="82" t="str">
        <f t="shared" ca="1" si="44"/>
        <v/>
      </c>
      <c r="Y12" s="82" t="str">
        <f t="shared" ca="1" si="45"/>
        <v/>
      </c>
      <c r="Z12" s="82"/>
      <c r="AA12" s="82" t="str">
        <f t="shared" ca="1" si="46"/>
        <v/>
      </c>
      <c r="AB12" s="82" t="str">
        <f t="shared" ca="1" si="47"/>
        <v/>
      </c>
      <c r="AC12" s="82" t="str">
        <f t="shared" ca="1" si="48"/>
        <v/>
      </c>
      <c r="AD12" s="17" t="str">
        <f t="shared" ca="1" si="49"/>
        <v/>
      </c>
      <c r="AE12" s="17" t="str">
        <f ca="1">IF(AD12="","","ALL"&amp;COUNTIF(AD$2:AD12,"ALL")&amp;VALUE(HOUR(NOW())&amp;":"&amp;MINUTE(NOW())))</f>
        <v/>
      </c>
      <c r="AF12" s="17" t="str">
        <f t="shared" ca="1" si="50"/>
        <v/>
      </c>
      <c r="AG12" s="17" t="str">
        <f t="shared" ca="1" si="51"/>
        <v/>
      </c>
      <c r="AH12" s="18" t="str">
        <f t="shared" ca="1" si="52"/>
        <v/>
      </c>
      <c r="AI12" s="18" t="str">
        <f ca="1">IF(AH12="","","ALL"&amp;COUNTIF(AH$2:AH12,"ALL")&amp;VALUE(HOUR(NOW())&amp;":"&amp;MINUTE(NOW())))</f>
        <v/>
      </c>
      <c r="AJ12" s="18" t="str">
        <f t="shared" ca="1" si="53"/>
        <v/>
      </c>
      <c r="AK12" s="18" t="str">
        <f t="shared" ca="1" si="54"/>
        <v/>
      </c>
      <c r="AL12" s="14" t="str">
        <f t="shared" ca="1" si="55"/>
        <v/>
      </c>
      <c r="AM12" s="14" t="str">
        <f ca="1">IF(AL12="","","ALL"&amp;COUNTIF(AL$2:AL12,"ALL")&amp;VALUE(HOUR(NOW())&amp;":"&amp;MINUTE(NOW())))</f>
        <v/>
      </c>
      <c r="AN12" s="14" t="str">
        <f t="shared" ca="1" si="56"/>
        <v/>
      </c>
      <c r="AO12" s="14" t="str">
        <f t="shared" ca="1" si="57"/>
        <v/>
      </c>
      <c r="AP12" s="15" t="str">
        <f ca="1">IF(BA12="","",D12&amp;COUNTIF(BA$2:BA12,D12&amp;VALUE(HOUR(NOW())&amp;":"&amp;MINUTE(NOW()))))</f>
        <v/>
      </c>
      <c r="AQ12" s="15" t="str">
        <f ca="1">IF(BB12="","",D12&amp;COUNTIF(BB$2:BB12,D12&amp;VALUE(HOUR(NOW())&amp;":"&amp;MINUTE(NOW()))))</f>
        <v/>
      </c>
      <c r="AR12" s="15" t="str">
        <f ca="1">IF(BC12="","",D12&amp;COUNTIF(BC$2:BC12,D12&amp;VALUE(HOUR(NOW())&amp;":"&amp;MINUTE(NOW()))))</f>
        <v/>
      </c>
      <c r="AS12" s="16" t="str">
        <f t="shared" ca="1" si="58"/>
        <v/>
      </c>
      <c r="AT12" s="16" t="str">
        <f t="shared" ca="1" si="59"/>
        <v/>
      </c>
      <c r="AU12" s="16" t="str">
        <f t="shared" ca="1" si="60"/>
        <v/>
      </c>
      <c r="BA12" s="11" t="str">
        <f t="shared" ca="1" si="61"/>
        <v/>
      </c>
      <c r="BB12" s="11" t="str">
        <f t="shared" ca="1" si="62"/>
        <v/>
      </c>
      <c r="BC12" s="11" t="str">
        <f t="shared" ca="1" si="63"/>
        <v/>
      </c>
      <c r="BD12" s="6">
        <f t="shared" si="64"/>
        <v>4.1666666666666664E-2</v>
      </c>
      <c r="BE12" s="6">
        <f t="shared" si="65"/>
        <v>0.375</v>
      </c>
      <c r="BF12" s="6" t="str">
        <f t="shared" si="66"/>
        <v/>
      </c>
      <c r="BG12" s="6" t="str">
        <f t="shared" si="67"/>
        <v/>
      </c>
      <c r="BH12" s="6" t="str">
        <f t="shared" si="68"/>
        <v/>
      </c>
      <c r="BI12" s="6" t="str">
        <f t="shared" si="69"/>
        <v/>
      </c>
      <c r="BJ12" s="6" t="str">
        <f t="shared" si="70"/>
        <v/>
      </c>
      <c r="BK12" s="6" t="str">
        <f t="shared" si="71"/>
        <v/>
      </c>
    </row>
    <row r="13" spans="1:63" x14ac:dyDescent="0.25">
      <c r="A13" s="205">
        <v>440013</v>
      </c>
      <c r="B13" s="205" t="s">
        <v>315</v>
      </c>
      <c r="C13" s="205" t="s">
        <v>58</v>
      </c>
      <c r="D13" s="205" t="s">
        <v>5</v>
      </c>
      <c r="E13" s="206" t="s">
        <v>59</v>
      </c>
      <c r="F13" s="3" t="s">
        <v>81</v>
      </c>
      <c r="G13" s="3" t="s">
        <v>81</v>
      </c>
      <c r="H13" s="3" t="s">
        <v>81</v>
      </c>
      <c r="K13" t="str">
        <f t="shared" si="36"/>
        <v>124 Helpline</v>
      </c>
      <c r="L13" s="6" t="str">
        <f t="shared" ca="1" si="37"/>
        <v/>
      </c>
      <c r="M13" s="13" t="str">
        <f ca="1">IF(IFERROR(IF(L13="","",VLOOKUP(A13,'RTA INPUT'!D:P,12,FALSE)),"Absent")="ABSENT","ABSENT","")</f>
        <v/>
      </c>
      <c r="N13" t="str">
        <f t="shared" ca="1" si="38"/>
        <v/>
      </c>
      <c r="O13" t="str">
        <f ca="1">IF(M13="","",M13&amp;COUNTIF(M$2:M13,M13))</f>
        <v/>
      </c>
      <c r="P13" t="str">
        <f t="shared" ca="1" si="39"/>
        <v/>
      </c>
      <c r="Q13" t="str">
        <f t="shared" ca="1" si="40"/>
        <v/>
      </c>
      <c r="R13" t="str">
        <f t="shared" ca="1" si="41"/>
        <v/>
      </c>
      <c r="S13" t="str">
        <f t="shared" ca="1" si="42"/>
        <v/>
      </c>
      <c r="W13" s="82" t="str">
        <f t="shared" ca="1" si="43"/>
        <v/>
      </c>
      <c r="X13" s="82" t="str">
        <f t="shared" ca="1" si="44"/>
        <v/>
      </c>
      <c r="Y13" s="82" t="str">
        <f t="shared" ca="1" si="45"/>
        <v/>
      </c>
      <c r="Z13" s="82"/>
      <c r="AA13" s="82" t="str">
        <f t="shared" ca="1" si="46"/>
        <v/>
      </c>
      <c r="AB13" s="82" t="str">
        <f t="shared" ca="1" si="47"/>
        <v/>
      </c>
      <c r="AC13" s="82" t="str">
        <f t="shared" ca="1" si="48"/>
        <v/>
      </c>
      <c r="AD13" s="17" t="str">
        <f t="shared" ca="1" si="49"/>
        <v/>
      </c>
      <c r="AE13" s="17" t="str">
        <f ca="1">IF(AD13="","","ALL"&amp;COUNTIF(AD$2:AD13,"ALL")&amp;VALUE(HOUR(NOW())&amp;":"&amp;MINUTE(NOW())))</f>
        <v/>
      </c>
      <c r="AF13" s="17" t="str">
        <f t="shared" ca="1" si="50"/>
        <v/>
      </c>
      <c r="AG13" s="17" t="str">
        <f t="shared" ca="1" si="51"/>
        <v/>
      </c>
      <c r="AH13" s="18" t="str">
        <f t="shared" ca="1" si="52"/>
        <v/>
      </c>
      <c r="AI13" s="18" t="str">
        <f ca="1">IF(AH13="","","ALL"&amp;COUNTIF(AH$2:AH13,"ALL")&amp;VALUE(HOUR(NOW())&amp;":"&amp;MINUTE(NOW())))</f>
        <v/>
      </c>
      <c r="AJ13" s="18" t="str">
        <f t="shared" ca="1" si="53"/>
        <v/>
      </c>
      <c r="AK13" s="18" t="str">
        <f t="shared" ca="1" si="54"/>
        <v/>
      </c>
      <c r="AL13" s="14" t="str">
        <f t="shared" ca="1" si="55"/>
        <v/>
      </c>
      <c r="AM13" s="14" t="str">
        <f ca="1">IF(AL13="","","ALL"&amp;COUNTIF(AL$2:AL13,"ALL")&amp;VALUE(HOUR(NOW())&amp;":"&amp;MINUTE(NOW())))</f>
        <v/>
      </c>
      <c r="AN13" s="14" t="str">
        <f t="shared" ca="1" si="56"/>
        <v/>
      </c>
      <c r="AO13" s="14" t="str">
        <f t="shared" ca="1" si="57"/>
        <v/>
      </c>
      <c r="AP13" s="15" t="str">
        <f ca="1">IF(BA13="","",D13&amp;COUNTIF(BA$2:BA13,D13&amp;VALUE(HOUR(NOW())&amp;":"&amp;MINUTE(NOW()))))</f>
        <v/>
      </c>
      <c r="AQ13" s="15" t="str">
        <f ca="1">IF(BB13="","",D13&amp;COUNTIF(BB$2:BB13,D13&amp;VALUE(HOUR(NOW())&amp;":"&amp;MINUTE(NOW()))))</f>
        <v/>
      </c>
      <c r="AR13" s="15" t="str">
        <f ca="1">IF(BC13="","",D13&amp;COUNTIF(BC$2:BC13,D13&amp;VALUE(HOUR(NOW())&amp;":"&amp;MINUTE(NOW()))))</f>
        <v/>
      </c>
      <c r="AS13" s="16" t="str">
        <f t="shared" ca="1" si="58"/>
        <v/>
      </c>
      <c r="AT13" s="16" t="str">
        <f t="shared" ca="1" si="59"/>
        <v/>
      </c>
      <c r="AU13" s="16" t="str">
        <f t="shared" ca="1" si="60"/>
        <v/>
      </c>
      <c r="BA13" s="11" t="str">
        <f t="shared" ca="1" si="61"/>
        <v/>
      </c>
      <c r="BB13" s="11" t="str">
        <f t="shared" ca="1" si="62"/>
        <v/>
      </c>
      <c r="BC13" s="11" t="str">
        <f t="shared" ca="1" si="63"/>
        <v/>
      </c>
      <c r="BD13" s="6">
        <f t="shared" si="64"/>
        <v>4.1666666666666664E-2</v>
      </c>
      <c r="BE13" s="6">
        <f t="shared" si="65"/>
        <v>0.375</v>
      </c>
      <c r="BF13" s="6" t="str">
        <f t="shared" si="66"/>
        <v/>
      </c>
      <c r="BG13" s="6" t="str">
        <f t="shared" si="67"/>
        <v/>
      </c>
      <c r="BH13" s="6" t="str">
        <f t="shared" si="68"/>
        <v/>
      </c>
      <c r="BI13" s="6" t="str">
        <f t="shared" si="69"/>
        <v/>
      </c>
      <c r="BJ13" s="6" t="str">
        <f t="shared" si="70"/>
        <v/>
      </c>
      <c r="BK13" s="6" t="str">
        <f t="shared" si="71"/>
        <v/>
      </c>
    </row>
    <row r="14" spans="1:63" x14ac:dyDescent="0.25">
      <c r="A14" s="205">
        <v>440247</v>
      </c>
      <c r="B14" s="205" t="s">
        <v>258</v>
      </c>
      <c r="C14" s="205" t="s">
        <v>82</v>
      </c>
      <c r="D14" s="205" t="s">
        <v>7</v>
      </c>
      <c r="E14" s="205" t="s">
        <v>83</v>
      </c>
      <c r="F14" s="3" t="s">
        <v>89</v>
      </c>
      <c r="G14" s="4" t="s">
        <v>96</v>
      </c>
      <c r="H14" s="5" t="s">
        <v>88</v>
      </c>
      <c r="K14" t="str">
        <f t="shared" si="36"/>
        <v>Postpaid</v>
      </c>
      <c r="L14" s="6" t="str">
        <f t="shared" ca="1" si="37"/>
        <v/>
      </c>
      <c r="M14" s="13" t="str">
        <f ca="1">IF(IFERROR(IF(L14="","",VLOOKUP(A14,'RTA INPUT'!D:P,12,FALSE)),"Absent")="ABSENT","ABSENT","")</f>
        <v/>
      </c>
      <c r="N14" t="str">
        <f t="shared" ca="1" si="38"/>
        <v/>
      </c>
      <c r="O14" t="str">
        <f ca="1">IF(M14="","",M14&amp;COUNTIF(M$2:M14,M14))</f>
        <v/>
      </c>
      <c r="P14" t="str">
        <f t="shared" ca="1" si="39"/>
        <v/>
      </c>
      <c r="Q14" t="str">
        <f t="shared" ca="1" si="40"/>
        <v/>
      </c>
      <c r="R14" t="str">
        <f t="shared" ca="1" si="41"/>
        <v/>
      </c>
      <c r="S14" t="str">
        <f t="shared" ca="1" si="42"/>
        <v/>
      </c>
      <c r="W14" s="82" t="str">
        <f t="shared" ca="1" si="43"/>
        <v/>
      </c>
      <c r="X14" s="82" t="str">
        <f t="shared" ca="1" si="44"/>
        <v/>
      </c>
      <c r="Y14" s="82" t="str">
        <f t="shared" ca="1" si="45"/>
        <v/>
      </c>
      <c r="Z14" s="82"/>
      <c r="AA14" s="82" t="str">
        <f t="shared" ca="1" si="46"/>
        <v/>
      </c>
      <c r="AB14" s="82" t="str">
        <f t="shared" ca="1" si="47"/>
        <v/>
      </c>
      <c r="AC14" s="82" t="str">
        <f t="shared" ca="1" si="48"/>
        <v/>
      </c>
      <c r="AD14" s="17" t="str">
        <f t="shared" ca="1" si="49"/>
        <v/>
      </c>
      <c r="AE14" s="17" t="str">
        <f ca="1">IF(AD14="","","ALL"&amp;COUNTIF(AD$2:AD14,"ALL")&amp;VALUE(HOUR(NOW())&amp;":"&amp;MINUTE(NOW())))</f>
        <v/>
      </c>
      <c r="AF14" s="17" t="str">
        <f t="shared" ca="1" si="50"/>
        <v/>
      </c>
      <c r="AG14" s="17" t="str">
        <f t="shared" ca="1" si="51"/>
        <v/>
      </c>
      <c r="AH14" s="18" t="str">
        <f t="shared" ca="1" si="52"/>
        <v/>
      </c>
      <c r="AI14" s="18" t="str">
        <f ca="1">IF(AH14="","","ALL"&amp;COUNTIF(AH$2:AH14,"ALL")&amp;VALUE(HOUR(NOW())&amp;":"&amp;MINUTE(NOW())))</f>
        <v/>
      </c>
      <c r="AJ14" s="18" t="str">
        <f t="shared" ca="1" si="53"/>
        <v/>
      </c>
      <c r="AK14" s="18" t="str">
        <f t="shared" ca="1" si="54"/>
        <v/>
      </c>
      <c r="AL14" s="14" t="str">
        <f t="shared" ca="1" si="55"/>
        <v/>
      </c>
      <c r="AM14" s="14" t="str">
        <f ca="1">IF(AL14="","","ALL"&amp;COUNTIF(AL$2:AL14,"ALL")&amp;VALUE(HOUR(NOW())&amp;":"&amp;MINUTE(NOW())))</f>
        <v/>
      </c>
      <c r="AN14" s="14" t="str">
        <f t="shared" ca="1" si="56"/>
        <v/>
      </c>
      <c r="AO14" s="14" t="str">
        <f t="shared" ca="1" si="57"/>
        <v/>
      </c>
      <c r="AP14" s="15" t="str">
        <f ca="1">IF(BA14="","",D14&amp;COUNTIF(BA$2:BA14,D14&amp;VALUE(HOUR(NOW())&amp;":"&amp;MINUTE(NOW()))))</f>
        <v/>
      </c>
      <c r="AQ14" s="15" t="str">
        <f ca="1">IF(BB14="","",D14&amp;COUNTIF(BB$2:BB14,D14&amp;VALUE(HOUR(NOW())&amp;":"&amp;MINUTE(NOW()))))</f>
        <v/>
      </c>
      <c r="AR14" s="15" t="str">
        <f ca="1">IF(BC14="","",D14&amp;COUNTIF(BC$2:BC14,D14&amp;VALUE(HOUR(NOW())&amp;":"&amp;MINUTE(NOW()))))</f>
        <v/>
      </c>
      <c r="AS14" s="16" t="str">
        <f t="shared" ca="1" si="58"/>
        <v/>
      </c>
      <c r="AT14" s="16" t="str">
        <f t="shared" ca="1" si="59"/>
        <v/>
      </c>
      <c r="AU14" s="16" t="str">
        <f t="shared" ca="1" si="60"/>
        <v/>
      </c>
      <c r="BA14" s="11" t="str">
        <f t="shared" ca="1" si="61"/>
        <v/>
      </c>
      <c r="BB14" s="11" t="str">
        <f t="shared" ca="1" si="62"/>
        <v/>
      </c>
      <c r="BC14" s="11" t="str">
        <f t="shared" ca="1" si="63"/>
        <v/>
      </c>
      <c r="BD14" s="6">
        <f t="shared" si="64"/>
        <v>0.29166666666666669</v>
      </c>
      <c r="BE14" s="6">
        <f t="shared" si="65"/>
        <v>0.625</v>
      </c>
      <c r="BF14" s="6">
        <f t="shared" si="66"/>
        <v>0.35416666666666669</v>
      </c>
      <c r="BG14" s="6">
        <f t="shared" si="67"/>
        <v>0.36458333333333337</v>
      </c>
      <c r="BH14" s="6">
        <f t="shared" si="68"/>
        <v>0.5</v>
      </c>
      <c r="BI14" s="6">
        <f t="shared" si="69"/>
        <v>0.52083333333333337</v>
      </c>
      <c r="BJ14" s="6">
        <f t="shared" si="70"/>
        <v>0.5625</v>
      </c>
      <c r="BK14" s="6">
        <f t="shared" si="71"/>
        <v>0.57291666666666663</v>
      </c>
    </row>
    <row r="15" spans="1:63" x14ac:dyDescent="0.25">
      <c r="A15" s="205">
        <v>440020</v>
      </c>
      <c r="B15" s="205" t="s">
        <v>226</v>
      </c>
      <c r="C15" s="205" t="s">
        <v>121</v>
      </c>
      <c r="D15" s="205" t="s">
        <v>9</v>
      </c>
      <c r="E15" s="205" t="s">
        <v>83</v>
      </c>
      <c r="F15" s="3" t="s">
        <v>77</v>
      </c>
      <c r="G15" s="4" t="s">
        <v>87</v>
      </c>
      <c r="H15" s="5" t="s">
        <v>88</v>
      </c>
      <c r="K15" t="str">
        <f t="shared" si="36"/>
        <v>323 Helpline</v>
      </c>
      <c r="L15" s="6" t="str">
        <f t="shared" ca="1" si="37"/>
        <v/>
      </c>
      <c r="M15" s="13" t="str">
        <f ca="1">IF(IFERROR(IF(L15="","",VLOOKUP(A15,'RTA INPUT'!D:P,12,FALSE)),"Absent")="ABSENT","ABSENT","")</f>
        <v/>
      </c>
      <c r="N15" t="str">
        <f t="shared" ca="1" si="38"/>
        <v/>
      </c>
      <c r="O15" t="str">
        <f ca="1">IF(M15="","",M15&amp;COUNTIF(M$2:M15,M15))</f>
        <v/>
      </c>
      <c r="P15" t="str">
        <f t="shared" ca="1" si="39"/>
        <v/>
      </c>
      <c r="Q15" t="str">
        <f t="shared" ca="1" si="40"/>
        <v/>
      </c>
      <c r="R15" t="str">
        <f t="shared" ca="1" si="41"/>
        <v/>
      </c>
      <c r="S15" t="str">
        <f t="shared" ca="1" si="42"/>
        <v/>
      </c>
      <c r="W15" s="82" t="str">
        <f t="shared" ca="1" si="43"/>
        <v/>
      </c>
      <c r="X15" s="82" t="str">
        <f t="shared" ca="1" si="44"/>
        <v/>
      </c>
      <c r="Y15" s="82" t="str">
        <f t="shared" ca="1" si="45"/>
        <v/>
      </c>
      <c r="Z15" s="82"/>
      <c r="AA15" s="82" t="str">
        <f t="shared" ca="1" si="46"/>
        <v/>
      </c>
      <c r="AB15" s="82" t="str">
        <f t="shared" ca="1" si="47"/>
        <v/>
      </c>
      <c r="AC15" s="82" t="str">
        <f t="shared" ca="1" si="48"/>
        <v/>
      </c>
      <c r="AD15" s="17" t="str">
        <f t="shared" ca="1" si="49"/>
        <v/>
      </c>
      <c r="AE15" s="17" t="str">
        <f ca="1">IF(AD15="","","ALL"&amp;COUNTIF(AD$2:AD15,"ALL")&amp;VALUE(HOUR(NOW())&amp;":"&amp;MINUTE(NOW())))</f>
        <v/>
      </c>
      <c r="AF15" s="17" t="str">
        <f t="shared" ca="1" si="50"/>
        <v/>
      </c>
      <c r="AG15" s="17" t="str">
        <f t="shared" ca="1" si="51"/>
        <v/>
      </c>
      <c r="AH15" s="18" t="str">
        <f t="shared" ca="1" si="52"/>
        <v/>
      </c>
      <c r="AI15" s="18" t="str">
        <f ca="1">IF(AH15="","","ALL"&amp;COUNTIF(AH$2:AH15,"ALL")&amp;VALUE(HOUR(NOW())&amp;":"&amp;MINUTE(NOW())))</f>
        <v/>
      </c>
      <c r="AJ15" s="18" t="str">
        <f t="shared" ca="1" si="53"/>
        <v/>
      </c>
      <c r="AK15" s="18" t="str">
        <f t="shared" ca="1" si="54"/>
        <v/>
      </c>
      <c r="AL15" s="14" t="str">
        <f t="shared" ca="1" si="55"/>
        <v/>
      </c>
      <c r="AM15" s="14" t="str">
        <f ca="1">IF(AL15="","","ALL"&amp;COUNTIF(AL$2:AL15,"ALL")&amp;VALUE(HOUR(NOW())&amp;":"&amp;MINUTE(NOW())))</f>
        <v/>
      </c>
      <c r="AN15" s="14" t="str">
        <f t="shared" ca="1" si="56"/>
        <v/>
      </c>
      <c r="AO15" s="14" t="str">
        <f t="shared" ca="1" si="57"/>
        <v/>
      </c>
      <c r="AP15" s="15" t="str">
        <f ca="1">IF(BA15="","",D15&amp;COUNTIF(BA$2:BA15,D15&amp;VALUE(HOUR(NOW())&amp;":"&amp;MINUTE(NOW()))))</f>
        <v/>
      </c>
      <c r="AQ15" s="15" t="str">
        <f ca="1">IF(BB15="","",D15&amp;COUNTIF(BB$2:BB15,D15&amp;VALUE(HOUR(NOW())&amp;":"&amp;MINUTE(NOW()))))</f>
        <v/>
      </c>
      <c r="AR15" s="15" t="str">
        <f ca="1">IF(BC15="","",D15&amp;COUNTIF(BC$2:BC15,D15&amp;VALUE(HOUR(NOW())&amp;":"&amp;MINUTE(NOW()))))</f>
        <v/>
      </c>
      <c r="AS15" s="16" t="str">
        <f t="shared" ca="1" si="58"/>
        <v/>
      </c>
      <c r="AT15" s="16" t="str">
        <f t="shared" ca="1" si="59"/>
        <v/>
      </c>
      <c r="AU15" s="16" t="str">
        <f t="shared" ca="1" si="60"/>
        <v/>
      </c>
      <c r="BA15" s="11" t="str">
        <f t="shared" ca="1" si="61"/>
        <v/>
      </c>
      <c r="BB15" s="11" t="str">
        <f t="shared" ca="1" si="62"/>
        <v/>
      </c>
      <c r="BC15" s="11" t="str">
        <f t="shared" ca="1" si="63"/>
        <v/>
      </c>
      <c r="BD15" s="6">
        <f t="shared" si="64"/>
        <v>0.29166666666666669</v>
      </c>
      <c r="BE15" s="6">
        <f t="shared" si="65"/>
        <v>0.625</v>
      </c>
      <c r="BF15" s="6">
        <f t="shared" si="66"/>
        <v>0.32291666666666669</v>
      </c>
      <c r="BG15" s="6">
        <f t="shared" si="67"/>
        <v>0.33333333333333337</v>
      </c>
      <c r="BH15" s="6">
        <f t="shared" si="68"/>
        <v>0.52083333333333337</v>
      </c>
      <c r="BI15" s="6">
        <f t="shared" si="69"/>
        <v>0.54166666666666674</v>
      </c>
      <c r="BJ15" s="6">
        <f t="shared" si="70"/>
        <v>0.5625</v>
      </c>
      <c r="BK15" s="6">
        <f t="shared" si="71"/>
        <v>0.57291666666666663</v>
      </c>
    </row>
    <row r="16" spans="1:63" x14ac:dyDescent="0.25">
      <c r="A16" s="205">
        <v>440189</v>
      </c>
      <c r="B16" s="205" t="s">
        <v>122</v>
      </c>
      <c r="C16" s="205" t="s">
        <v>121</v>
      </c>
      <c r="D16" s="205" t="s">
        <v>9</v>
      </c>
      <c r="E16" s="205" t="s">
        <v>83</v>
      </c>
      <c r="F16" s="3" t="s">
        <v>89</v>
      </c>
      <c r="G16" s="4" t="s">
        <v>96</v>
      </c>
      <c r="H16" s="5" t="s">
        <v>88</v>
      </c>
      <c r="K16" t="str">
        <f t="shared" si="36"/>
        <v>323 Helpline</v>
      </c>
      <c r="L16" s="6" t="str">
        <f t="shared" ca="1" si="37"/>
        <v/>
      </c>
      <c r="M16" s="13" t="str">
        <f ca="1">IF(IFERROR(IF(L16="","",VLOOKUP(A16,'RTA INPUT'!D:P,12,FALSE)),"Absent")="ABSENT","ABSENT","")</f>
        <v/>
      </c>
      <c r="N16" t="str">
        <f t="shared" ca="1" si="38"/>
        <v/>
      </c>
      <c r="O16" t="str">
        <f ca="1">IF(M16="","",M16&amp;COUNTIF(M$2:M16,M16))</f>
        <v/>
      </c>
      <c r="P16" t="str">
        <f t="shared" ca="1" si="39"/>
        <v/>
      </c>
      <c r="Q16" t="str">
        <f t="shared" ca="1" si="40"/>
        <v/>
      </c>
      <c r="R16" t="str">
        <f t="shared" ca="1" si="41"/>
        <v/>
      </c>
      <c r="S16" t="str">
        <f t="shared" ca="1" si="42"/>
        <v/>
      </c>
      <c r="W16" s="82" t="str">
        <f t="shared" ca="1" si="43"/>
        <v/>
      </c>
      <c r="X16" s="82" t="str">
        <f t="shared" ca="1" si="44"/>
        <v/>
      </c>
      <c r="Y16" s="82" t="str">
        <f t="shared" ca="1" si="45"/>
        <v/>
      </c>
      <c r="Z16" s="82"/>
      <c r="AA16" s="82" t="str">
        <f t="shared" ca="1" si="46"/>
        <v/>
      </c>
      <c r="AB16" s="82" t="str">
        <f t="shared" ca="1" si="47"/>
        <v/>
      </c>
      <c r="AC16" s="82" t="str">
        <f t="shared" ca="1" si="48"/>
        <v/>
      </c>
      <c r="AD16" s="17" t="str">
        <f t="shared" ca="1" si="49"/>
        <v/>
      </c>
      <c r="AE16" s="17" t="str">
        <f ca="1">IF(AD16="","","ALL"&amp;COUNTIF(AD$2:AD16,"ALL")&amp;VALUE(HOUR(NOW())&amp;":"&amp;MINUTE(NOW())))</f>
        <v/>
      </c>
      <c r="AF16" s="17" t="str">
        <f t="shared" ca="1" si="50"/>
        <v/>
      </c>
      <c r="AG16" s="17" t="str">
        <f t="shared" ca="1" si="51"/>
        <v/>
      </c>
      <c r="AH16" s="18" t="str">
        <f t="shared" ca="1" si="52"/>
        <v/>
      </c>
      <c r="AI16" s="18" t="str">
        <f ca="1">IF(AH16="","","ALL"&amp;COUNTIF(AH$2:AH16,"ALL")&amp;VALUE(HOUR(NOW())&amp;":"&amp;MINUTE(NOW())))</f>
        <v/>
      </c>
      <c r="AJ16" s="18" t="str">
        <f t="shared" ca="1" si="53"/>
        <v/>
      </c>
      <c r="AK16" s="18" t="str">
        <f t="shared" ca="1" si="54"/>
        <v/>
      </c>
      <c r="AL16" s="14" t="str">
        <f t="shared" ca="1" si="55"/>
        <v/>
      </c>
      <c r="AM16" s="14" t="str">
        <f ca="1">IF(AL16="","","ALL"&amp;COUNTIF(AL$2:AL16,"ALL")&amp;VALUE(HOUR(NOW())&amp;":"&amp;MINUTE(NOW())))</f>
        <v/>
      </c>
      <c r="AN16" s="14" t="str">
        <f t="shared" ca="1" si="56"/>
        <v/>
      </c>
      <c r="AO16" s="14" t="str">
        <f t="shared" ca="1" si="57"/>
        <v/>
      </c>
      <c r="AP16" s="15" t="str">
        <f ca="1">IF(BA16="","",D16&amp;COUNTIF(BA$2:BA16,D16&amp;VALUE(HOUR(NOW())&amp;":"&amp;MINUTE(NOW()))))</f>
        <v/>
      </c>
      <c r="AQ16" s="15" t="str">
        <f ca="1">IF(BB16="","",D16&amp;COUNTIF(BB$2:BB16,D16&amp;VALUE(HOUR(NOW())&amp;":"&amp;MINUTE(NOW()))))</f>
        <v/>
      </c>
      <c r="AR16" s="15" t="str">
        <f ca="1">IF(BC16="","",D16&amp;COUNTIF(BC$2:BC16,D16&amp;VALUE(HOUR(NOW())&amp;":"&amp;MINUTE(NOW()))))</f>
        <v/>
      </c>
      <c r="AS16" s="16" t="str">
        <f t="shared" ca="1" si="58"/>
        <v/>
      </c>
      <c r="AT16" s="16" t="str">
        <f t="shared" ca="1" si="59"/>
        <v/>
      </c>
      <c r="AU16" s="16" t="str">
        <f t="shared" ca="1" si="60"/>
        <v/>
      </c>
      <c r="BA16" s="11" t="str">
        <f t="shared" ca="1" si="61"/>
        <v/>
      </c>
      <c r="BB16" s="11" t="str">
        <f t="shared" ca="1" si="62"/>
        <v/>
      </c>
      <c r="BC16" s="11" t="str">
        <f t="shared" ca="1" si="63"/>
        <v/>
      </c>
      <c r="BD16" s="6">
        <f t="shared" si="64"/>
        <v>0.29166666666666669</v>
      </c>
      <c r="BE16" s="6">
        <f t="shared" si="65"/>
        <v>0.625</v>
      </c>
      <c r="BF16" s="6">
        <f t="shared" si="66"/>
        <v>0.35416666666666669</v>
      </c>
      <c r="BG16" s="6">
        <f t="shared" si="67"/>
        <v>0.36458333333333337</v>
      </c>
      <c r="BH16" s="6">
        <f t="shared" si="68"/>
        <v>0.5</v>
      </c>
      <c r="BI16" s="6">
        <f t="shared" si="69"/>
        <v>0.52083333333333337</v>
      </c>
      <c r="BJ16" s="6">
        <f t="shared" si="70"/>
        <v>0.5625</v>
      </c>
      <c r="BK16" s="6">
        <f t="shared" si="71"/>
        <v>0.57291666666666663</v>
      </c>
    </row>
    <row r="17" spans="1:63" x14ac:dyDescent="0.25">
      <c r="A17" s="205">
        <v>440027</v>
      </c>
      <c r="B17" s="205" t="s">
        <v>281</v>
      </c>
      <c r="C17" s="205" t="s">
        <v>90</v>
      </c>
      <c r="D17" s="205" t="s">
        <v>9</v>
      </c>
      <c r="E17" s="205" t="s">
        <v>83</v>
      </c>
      <c r="F17" s="3" t="s">
        <v>77</v>
      </c>
      <c r="G17" s="4" t="s">
        <v>85</v>
      </c>
      <c r="H17" s="5" t="s">
        <v>84</v>
      </c>
      <c r="K17" t="str">
        <f t="shared" si="36"/>
        <v>323 Helpline</v>
      </c>
      <c r="L17" s="6" t="str">
        <f t="shared" ca="1" si="37"/>
        <v/>
      </c>
      <c r="M17" s="13" t="str">
        <f ca="1">IF(IFERROR(IF(L17="","",VLOOKUP(A17,'RTA INPUT'!D:P,12,FALSE)),"Absent")="ABSENT","ABSENT","")</f>
        <v/>
      </c>
      <c r="N17" t="str">
        <f t="shared" ca="1" si="38"/>
        <v/>
      </c>
      <c r="O17" t="str">
        <f ca="1">IF(M17="","",M17&amp;COUNTIF(M$2:M17,M17))</f>
        <v/>
      </c>
      <c r="P17" t="str">
        <f t="shared" ca="1" si="39"/>
        <v/>
      </c>
      <c r="Q17" t="str">
        <f t="shared" ca="1" si="40"/>
        <v/>
      </c>
      <c r="R17" t="str">
        <f t="shared" ca="1" si="41"/>
        <v/>
      </c>
      <c r="S17" t="str">
        <f t="shared" ca="1" si="42"/>
        <v/>
      </c>
      <c r="W17" s="82" t="str">
        <f t="shared" ca="1" si="43"/>
        <v/>
      </c>
      <c r="X17" s="82" t="str">
        <f t="shared" ca="1" si="44"/>
        <v/>
      </c>
      <c r="Y17" s="82" t="str">
        <f t="shared" ca="1" si="45"/>
        <v/>
      </c>
      <c r="Z17" s="82"/>
      <c r="AA17" s="82" t="str">
        <f t="shared" ca="1" si="46"/>
        <v/>
      </c>
      <c r="AB17" s="82" t="str">
        <f t="shared" ca="1" si="47"/>
        <v/>
      </c>
      <c r="AC17" s="82" t="str">
        <f t="shared" ca="1" si="48"/>
        <v/>
      </c>
      <c r="AD17" s="17" t="str">
        <f t="shared" ca="1" si="49"/>
        <v/>
      </c>
      <c r="AE17" s="17" t="str">
        <f ca="1">IF(AD17="","","ALL"&amp;COUNTIF(AD$2:AD17,"ALL")&amp;VALUE(HOUR(NOW())&amp;":"&amp;MINUTE(NOW())))</f>
        <v/>
      </c>
      <c r="AF17" s="17" t="str">
        <f t="shared" ca="1" si="50"/>
        <v/>
      </c>
      <c r="AG17" s="17" t="str">
        <f t="shared" ca="1" si="51"/>
        <v/>
      </c>
      <c r="AH17" s="18" t="str">
        <f t="shared" ca="1" si="52"/>
        <v/>
      </c>
      <c r="AI17" s="18" t="str">
        <f ca="1">IF(AH17="","","ALL"&amp;COUNTIF(AH$2:AH17,"ALL")&amp;VALUE(HOUR(NOW())&amp;":"&amp;MINUTE(NOW())))</f>
        <v/>
      </c>
      <c r="AJ17" s="18" t="str">
        <f t="shared" ca="1" si="53"/>
        <v/>
      </c>
      <c r="AK17" s="18" t="str">
        <f t="shared" ca="1" si="54"/>
        <v/>
      </c>
      <c r="AL17" s="14" t="str">
        <f t="shared" ca="1" si="55"/>
        <v/>
      </c>
      <c r="AM17" s="14" t="str">
        <f ca="1">IF(AL17="","","ALL"&amp;COUNTIF(AL$2:AL17,"ALL")&amp;VALUE(HOUR(NOW())&amp;":"&amp;MINUTE(NOW())))</f>
        <v/>
      </c>
      <c r="AN17" s="14" t="str">
        <f t="shared" ca="1" si="56"/>
        <v/>
      </c>
      <c r="AO17" s="14" t="str">
        <f t="shared" ca="1" si="57"/>
        <v/>
      </c>
      <c r="AP17" s="15" t="str">
        <f ca="1">IF(BA17="","",D17&amp;COUNTIF(BA$2:BA17,D17&amp;VALUE(HOUR(NOW())&amp;":"&amp;MINUTE(NOW()))))</f>
        <v/>
      </c>
      <c r="AQ17" s="15" t="str">
        <f ca="1">IF(BB17="","",D17&amp;COUNTIF(BB$2:BB17,D17&amp;VALUE(HOUR(NOW())&amp;":"&amp;MINUTE(NOW()))))</f>
        <v/>
      </c>
      <c r="AR17" s="15" t="str">
        <f ca="1">IF(BC17="","",D17&amp;COUNTIF(BC$2:BC17,D17&amp;VALUE(HOUR(NOW())&amp;":"&amp;MINUTE(NOW()))))</f>
        <v/>
      </c>
      <c r="AS17" s="16" t="str">
        <f t="shared" ca="1" si="58"/>
        <v/>
      </c>
      <c r="AT17" s="16" t="str">
        <f t="shared" ca="1" si="59"/>
        <v/>
      </c>
      <c r="AU17" s="16" t="str">
        <f t="shared" ca="1" si="60"/>
        <v/>
      </c>
      <c r="BA17" s="11" t="str">
        <f t="shared" ca="1" si="61"/>
        <v/>
      </c>
      <c r="BB17" s="11" t="str">
        <f t="shared" ca="1" si="62"/>
        <v/>
      </c>
      <c r="BC17" s="11" t="str">
        <f t="shared" ca="1" si="63"/>
        <v/>
      </c>
      <c r="BD17" s="6">
        <f t="shared" si="64"/>
        <v>0.29166666666666669</v>
      </c>
      <c r="BE17" s="6">
        <f t="shared" si="65"/>
        <v>0.625</v>
      </c>
      <c r="BF17" s="6">
        <f t="shared" si="66"/>
        <v>0.32291666666666669</v>
      </c>
      <c r="BG17" s="6">
        <f t="shared" si="67"/>
        <v>0.33333333333333337</v>
      </c>
      <c r="BH17" s="6">
        <f t="shared" si="68"/>
        <v>0.39583333333333331</v>
      </c>
      <c r="BI17" s="6">
        <f t="shared" si="69"/>
        <v>0.41666666666666663</v>
      </c>
      <c r="BJ17" s="6">
        <f t="shared" si="70"/>
        <v>0.54166666666666663</v>
      </c>
      <c r="BK17" s="6">
        <f t="shared" si="71"/>
        <v>0.55208333333333326</v>
      </c>
    </row>
    <row r="18" spans="1:63" x14ac:dyDescent="0.25">
      <c r="A18" s="205">
        <v>440008</v>
      </c>
      <c r="B18" s="205" t="s">
        <v>307</v>
      </c>
      <c r="C18" s="205" t="s">
        <v>75</v>
      </c>
      <c r="D18" s="205" t="s">
        <v>5</v>
      </c>
      <c r="E18" s="205" t="s">
        <v>83</v>
      </c>
      <c r="F18" s="3" t="s">
        <v>218</v>
      </c>
      <c r="G18" s="4" t="s">
        <v>85</v>
      </c>
      <c r="H18" s="5" t="s">
        <v>84</v>
      </c>
      <c r="K18" t="str">
        <f t="shared" si="36"/>
        <v>124 Helpline</v>
      </c>
      <c r="L18" s="6" t="str">
        <f t="shared" ca="1" si="37"/>
        <v/>
      </c>
      <c r="M18" s="13" t="str">
        <f ca="1">IF(IFERROR(IF(L18="","",VLOOKUP(A18,'RTA INPUT'!D:P,12,FALSE)),"Absent")="ABSENT","ABSENT","")</f>
        <v/>
      </c>
      <c r="N18" t="str">
        <f t="shared" ca="1" si="38"/>
        <v/>
      </c>
      <c r="O18" t="str">
        <f ca="1">IF(M18="","",M18&amp;COUNTIF(M$2:M18,M18))</f>
        <v/>
      </c>
      <c r="P18" t="str">
        <f t="shared" ca="1" si="39"/>
        <v/>
      </c>
      <c r="Q18" t="str">
        <f t="shared" ca="1" si="40"/>
        <v/>
      </c>
      <c r="R18" t="str">
        <f t="shared" ca="1" si="41"/>
        <v/>
      </c>
      <c r="S18" t="str">
        <f t="shared" ca="1" si="42"/>
        <v/>
      </c>
      <c r="W18" s="82" t="str">
        <f t="shared" ca="1" si="43"/>
        <v/>
      </c>
      <c r="X18" s="82" t="str">
        <f t="shared" ca="1" si="44"/>
        <v/>
      </c>
      <c r="Y18" s="82" t="str">
        <f t="shared" ca="1" si="45"/>
        <v/>
      </c>
      <c r="Z18" s="82"/>
      <c r="AA18" s="82" t="str">
        <f t="shared" ca="1" si="46"/>
        <v/>
      </c>
      <c r="AB18" s="82" t="str">
        <f t="shared" ca="1" si="47"/>
        <v/>
      </c>
      <c r="AC18" s="82" t="str">
        <f t="shared" ca="1" si="48"/>
        <v/>
      </c>
      <c r="AD18" s="17" t="str">
        <f t="shared" ca="1" si="49"/>
        <v/>
      </c>
      <c r="AE18" s="17" t="str">
        <f ca="1">IF(AD18="","","ALL"&amp;COUNTIF(AD$2:AD18,"ALL")&amp;VALUE(HOUR(NOW())&amp;":"&amp;MINUTE(NOW())))</f>
        <v/>
      </c>
      <c r="AF18" s="17" t="str">
        <f t="shared" ca="1" si="50"/>
        <v/>
      </c>
      <c r="AG18" s="17" t="str">
        <f t="shared" ca="1" si="51"/>
        <v/>
      </c>
      <c r="AH18" s="18" t="str">
        <f t="shared" ca="1" si="52"/>
        <v/>
      </c>
      <c r="AI18" s="18" t="str">
        <f ca="1">IF(AH18="","","ALL"&amp;COUNTIF(AH$2:AH18,"ALL")&amp;VALUE(HOUR(NOW())&amp;":"&amp;MINUTE(NOW())))</f>
        <v/>
      </c>
      <c r="AJ18" s="18" t="str">
        <f t="shared" ca="1" si="53"/>
        <v/>
      </c>
      <c r="AK18" s="18" t="str">
        <f t="shared" ca="1" si="54"/>
        <v/>
      </c>
      <c r="AL18" s="14" t="str">
        <f t="shared" ca="1" si="55"/>
        <v/>
      </c>
      <c r="AM18" s="14" t="str">
        <f ca="1">IF(AL18="","","ALL"&amp;COUNTIF(AL$2:AL18,"ALL")&amp;VALUE(HOUR(NOW())&amp;":"&amp;MINUTE(NOW())))</f>
        <v/>
      </c>
      <c r="AN18" s="14" t="str">
        <f t="shared" ca="1" si="56"/>
        <v/>
      </c>
      <c r="AO18" s="14" t="str">
        <f t="shared" ca="1" si="57"/>
        <v/>
      </c>
      <c r="AP18" s="15" t="str">
        <f ca="1">IF(BA18="","",D18&amp;COUNTIF(BA$2:BA18,D18&amp;VALUE(HOUR(NOW())&amp;":"&amp;MINUTE(NOW()))))</f>
        <v/>
      </c>
      <c r="AQ18" s="15" t="str">
        <f ca="1">IF(BB18="","",D18&amp;COUNTIF(BB$2:BB18,D18&amp;VALUE(HOUR(NOW())&amp;":"&amp;MINUTE(NOW()))))</f>
        <v/>
      </c>
      <c r="AR18" s="15" t="str">
        <f ca="1">IF(BC18="","",D18&amp;COUNTIF(BC$2:BC18,D18&amp;VALUE(HOUR(NOW())&amp;":"&amp;MINUTE(NOW()))))</f>
        <v/>
      </c>
      <c r="AS18" s="16" t="str">
        <f t="shared" ca="1" si="58"/>
        <v/>
      </c>
      <c r="AT18" s="16" t="str">
        <f t="shared" ca="1" si="59"/>
        <v/>
      </c>
      <c r="AU18" s="16" t="str">
        <f t="shared" ca="1" si="60"/>
        <v/>
      </c>
      <c r="BA18" s="11" t="str">
        <f t="shared" ca="1" si="61"/>
        <v/>
      </c>
      <c r="BB18" s="11" t="str">
        <f t="shared" ca="1" si="62"/>
        <v/>
      </c>
      <c r="BC18" s="11" t="str">
        <f t="shared" ca="1" si="63"/>
        <v/>
      </c>
      <c r="BD18" s="6">
        <f t="shared" si="64"/>
        <v>0.29166666666666669</v>
      </c>
      <c r="BE18" s="6">
        <f t="shared" si="65"/>
        <v>0.625</v>
      </c>
      <c r="BF18" s="6">
        <f t="shared" si="66"/>
        <v>0.33333333333333331</v>
      </c>
      <c r="BG18" s="6">
        <f t="shared" si="67"/>
        <v>0.34375</v>
      </c>
      <c r="BH18" s="6">
        <f t="shared" si="68"/>
        <v>0.39583333333333331</v>
      </c>
      <c r="BI18" s="6">
        <f t="shared" si="69"/>
        <v>0.41666666666666663</v>
      </c>
      <c r="BJ18" s="6">
        <f t="shared" si="70"/>
        <v>0.54166666666666663</v>
      </c>
      <c r="BK18" s="6">
        <f t="shared" si="71"/>
        <v>0.55208333333333326</v>
      </c>
    </row>
    <row r="19" spans="1:63" x14ac:dyDescent="0.25">
      <c r="A19" s="205">
        <v>440185</v>
      </c>
      <c r="B19" s="205" t="s">
        <v>287</v>
      </c>
      <c r="C19" s="205" t="s">
        <v>93</v>
      </c>
      <c r="D19" s="205" t="s">
        <v>6</v>
      </c>
      <c r="E19" s="205" t="s">
        <v>94</v>
      </c>
      <c r="F19" s="3" t="s">
        <v>95</v>
      </c>
      <c r="G19" s="4" t="s">
        <v>96</v>
      </c>
      <c r="H19" s="5" t="s">
        <v>219</v>
      </c>
      <c r="K19" t="str">
        <f t="shared" si="36"/>
        <v>Prepaid</v>
      </c>
      <c r="L19" s="6" t="str">
        <f t="shared" ca="1" si="37"/>
        <v>Prepaid</v>
      </c>
      <c r="M19" s="13" t="str">
        <f ca="1">IF(IFERROR(IF(L19="","",VLOOKUP(A19,'RTA INPUT'!D:P,12,FALSE)),"Absent")="ABSENT","ABSENT","")</f>
        <v>ABSENT</v>
      </c>
      <c r="N19" t="str">
        <f t="shared" ca="1" si="38"/>
        <v>PrepaidABSENT</v>
      </c>
      <c r="O19" t="str">
        <f ca="1">IF(M19="","",M19&amp;COUNTIF(M$2:M19,M19))</f>
        <v>ABSENT1</v>
      </c>
      <c r="P19">
        <f t="shared" ca="1" si="39"/>
        <v>440185</v>
      </c>
      <c r="Q19" t="str">
        <f t="shared" ca="1" si="40"/>
        <v>Saba Afzaal</v>
      </c>
      <c r="R19" t="str">
        <f t="shared" ca="1" si="41"/>
        <v>Prepaid</v>
      </c>
      <c r="S19" t="str">
        <f t="shared" ca="1" si="42"/>
        <v>0800-1600</v>
      </c>
      <c r="W19" s="82" t="str">
        <f t="shared" ca="1" si="43"/>
        <v/>
      </c>
      <c r="X19" s="82" t="str">
        <f t="shared" ca="1" si="44"/>
        <v/>
      </c>
      <c r="Y19" s="82" t="str">
        <f t="shared" ca="1" si="45"/>
        <v/>
      </c>
      <c r="Z19" s="82"/>
      <c r="AA19" s="82" t="str">
        <f t="shared" ca="1" si="46"/>
        <v/>
      </c>
      <c r="AB19" s="82" t="str">
        <f t="shared" ca="1" si="47"/>
        <v/>
      </c>
      <c r="AC19" s="82" t="str">
        <f t="shared" ca="1" si="48"/>
        <v/>
      </c>
      <c r="AD19" s="17" t="str">
        <f t="shared" ca="1" si="49"/>
        <v/>
      </c>
      <c r="AE19" s="17" t="str">
        <f ca="1">IF(AD19="","","ALL"&amp;COUNTIF(AD$2:AD19,"ALL")&amp;VALUE(HOUR(NOW())&amp;":"&amp;MINUTE(NOW())))</f>
        <v/>
      </c>
      <c r="AF19" s="17" t="str">
        <f t="shared" ca="1" si="50"/>
        <v/>
      </c>
      <c r="AG19" s="17" t="str">
        <f t="shared" ca="1" si="51"/>
        <v/>
      </c>
      <c r="AH19" s="18" t="str">
        <f t="shared" ca="1" si="52"/>
        <v/>
      </c>
      <c r="AI19" s="18" t="str">
        <f ca="1">IF(AH19="","","ALL"&amp;COUNTIF(AH$2:AH19,"ALL")&amp;VALUE(HOUR(NOW())&amp;":"&amp;MINUTE(NOW())))</f>
        <v/>
      </c>
      <c r="AJ19" s="18" t="str">
        <f t="shared" ca="1" si="53"/>
        <v/>
      </c>
      <c r="AK19" s="18" t="str">
        <f t="shared" ca="1" si="54"/>
        <v/>
      </c>
      <c r="AL19" s="14" t="str">
        <f t="shared" ca="1" si="55"/>
        <v/>
      </c>
      <c r="AM19" s="14" t="str">
        <f ca="1">IF(AL19="","","ALL"&amp;COUNTIF(AL$2:AL19,"ALL")&amp;VALUE(HOUR(NOW())&amp;":"&amp;MINUTE(NOW())))</f>
        <v/>
      </c>
      <c r="AN19" s="14" t="str">
        <f t="shared" ca="1" si="56"/>
        <v/>
      </c>
      <c r="AO19" s="14" t="str">
        <f t="shared" ca="1" si="57"/>
        <v/>
      </c>
      <c r="AP19" s="15" t="str">
        <f ca="1">IF(BA19="","",D19&amp;COUNTIF(BA$2:BA19,D19&amp;VALUE(HOUR(NOW())&amp;":"&amp;MINUTE(NOW()))))</f>
        <v/>
      </c>
      <c r="AQ19" s="15" t="str">
        <f ca="1">IF(BB19="","",D19&amp;COUNTIF(BB$2:BB19,D19&amp;VALUE(HOUR(NOW())&amp;":"&amp;MINUTE(NOW()))))</f>
        <v/>
      </c>
      <c r="AR19" s="15" t="str">
        <f ca="1">IF(BC19="","",D19&amp;COUNTIF(BC$2:BC19,D19&amp;VALUE(HOUR(NOW())&amp;":"&amp;MINUTE(NOW()))))</f>
        <v/>
      </c>
      <c r="AS19" s="16" t="str">
        <f t="shared" ca="1" si="58"/>
        <v/>
      </c>
      <c r="AT19" s="16" t="str">
        <f t="shared" ca="1" si="59"/>
        <v/>
      </c>
      <c r="AU19" s="16" t="str">
        <f t="shared" ca="1" si="60"/>
        <v/>
      </c>
      <c r="BA19" s="11" t="str">
        <f t="shared" ca="1" si="61"/>
        <v/>
      </c>
      <c r="BB19" s="11" t="str">
        <f t="shared" ca="1" si="62"/>
        <v/>
      </c>
      <c r="BC19" s="11" t="str">
        <f t="shared" ca="1" si="63"/>
        <v/>
      </c>
      <c r="BD19" s="6">
        <f t="shared" si="64"/>
        <v>0.33333333333333331</v>
      </c>
      <c r="BE19" s="6">
        <f t="shared" si="65"/>
        <v>0.66666666666666663</v>
      </c>
      <c r="BF19" s="6">
        <f t="shared" si="66"/>
        <v>0.40625</v>
      </c>
      <c r="BG19" s="6">
        <f t="shared" si="67"/>
        <v>0.41666666666666669</v>
      </c>
      <c r="BH19" s="6">
        <f t="shared" si="68"/>
        <v>0.5</v>
      </c>
      <c r="BI19" s="6">
        <f t="shared" si="69"/>
        <v>0.52083333333333337</v>
      </c>
      <c r="BJ19" s="6">
        <f t="shared" si="70"/>
        <v>0.60416666666666663</v>
      </c>
      <c r="BK19" s="6">
        <f t="shared" si="71"/>
        <v>0.61458333333333326</v>
      </c>
    </row>
    <row r="20" spans="1:63" x14ac:dyDescent="0.25">
      <c r="A20" s="205">
        <v>440096</v>
      </c>
      <c r="B20" s="205" t="s">
        <v>102</v>
      </c>
      <c r="C20" s="205" t="s">
        <v>101</v>
      </c>
      <c r="D20" s="205" t="s">
        <v>7</v>
      </c>
      <c r="E20" s="205" t="s">
        <v>94</v>
      </c>
      <c r="F20" s="3" t="s">
        <v>95</v>
      </c>
      <c r="G20" s="4" t="s">
        <v>96</v>
      </c>
      <c r="H20" s="5" t="s">
        <v>219</v>
      </c>
      <c r="K20" t="str">
        <f t="shared" si="36"/>
        <v>Postpaid</v>
      </c>
      <c r="L20" s="6" t="str">
        <f t="shared" ca="1" si="37"/>
        <v>Postpaid</v>
      </c>
      <c r="M20" s="13" t="str">
        <f ca="1">IF(IFERROR(IF(L20="","",VLOOKUP(A20,'RTA INPUT'!D:P,12,FALSE)),"Absent")="ABSENT","ABSENT","")</f>
        <v>ABSENT</v>
      </c>
      <c r="N20" t="str">
        <f t="shared" ca="1" si="38"/>
        <v>PostpaidABSENT</v>
      </c>
      <c r="O20" t="str">
        <f ca="1">IF(M20="","",M20&amp;COUNTIF(M$2:M20,M20))</f>
        <v>ABSENT2</v>
      </c>
      <c r="P20">
        <f t="shared" ca="1" si="39"/>
        <v>440096</v>
      </c>
      <c r="Q20" t="str">
        <f t="shared" ca="1" si="40"/>
        <v>Ayesha Saleem</v>
      </c>
      <c r="R20" t="str">
        <f t="shared" ca="1" si="41"/>
        <v>Postpaid</v>
      </c>
      <c r="S20" t="str">
        <f t="shared" ca="1" si="42"/>
        <v>0800-1600</v>
      </c>
      <c r="W20" s="82" t="str">
        <f t="shared" ca="1" si="43"/>
        <v/>
      </c>
      <c r="X20" s="82" t="str">
        <f t="shared" ca="1" si="44"/>
        <v/>
      </c>
      <c r="Y20" s="82" t="str">
        <f t="shared" ca="1" si="45"/>
        <v/>
      </c>
      <c r="Z20" s="82"/>
      <c r="AA20" s="82" t="str">
        <f t="shared" ca="1" si="46"/>
        <v/>
      </c>
      <c r="AB20" s="82" t="str">
        <f t="shared" ca="1" si="47"/>
        <v/>
      </c>
      <c r="AC20" s="82" t="str">
        <f t="shared" ca="1" si="48"/>
        <v/>
      </c>
      <c r="AD20" s="17" t="str">
        <f t="shared" ca="1" si="49"/>
        <v/>
      </c>
      <c r="AE20" s="17" t="str">
        <f ca="1">IF(AD20="","","ALL"&amp;COUNTIF(AD$2:AD20,"ALL")&amp;VALUE(HOUR(NOW())&amp;":"&amp;MINUTE(NOW())))</f>
        <v/>
      </c>
      <c r="AF20" s="17" t="str">
        <f t="shared" ca="1" si="50"/>
        <v/>
      </c>
      <c r="AG20" s="17" t="str">
        <f t="shared" ca="1" si="51"/>
        <v/>
      </c>
      <c r="AH20" s="18" t="str">
        <f t="shared" ca="1" si="52"/>
        <v/>
      </c>
      <c r="AI20" s="18" t="str">
        <f ca="1">IF(AH20="","","ALL"&amp;COUNTIF(AH$2:AH20,"ALL")&amp;VALUE(HOUR(NOW())&amp;":"&amp;MINUTE(NOW())))</f>
        <v/>
      </c>
      <c r="AJ20" s="18" t="str">
        <f t="shared" ca="1" si="53"/>
        <v/>
      </c>
      <c r="AK20" s="18" t="str">
        <f t="shared" ca="1" si="54"/>
        <v/>
      </c>
      <c r="AL20" s="14" t="str">
        <f t="shared" ca="1" si="55"/>
        <v/>
      </c>
      <c r="AM20" s="14" t="str">
        <f ca="1">IF(AL20="","","ALL"&amp;COUNTIF(AL$2:AL20,"ALL")&amp;VALUE(HOUR(NOW())&amp;":"&amp;MINUTE(NOW())))</f>
        <v/>
      </c>
      <c r="AN20" s="14" t="str">
        <f t="shared" ca="1" si="56"/>
        <v/>
      </c>
      <c r="AO20" s="14" t="str">
        <f t="shared" ca="1" si="57"/>
        <v/>
      </c>
      <c r="AP20" s="15" t="str">
        <f ca="1">IF(BA20="","",D20&amp;COUNTIF(BA$2:BA20,D20&amp;VALUE(HOUR(NOW())&amp;":"&amp;MINUTE(NOW()))))</f>
        <v/>
      </c>
      <c r="AQ20" s="15" t="str">
        <f ca="1">IF(BB20="","",D20&amp;COUNTIF(BB$2:BB20,D20&amp;VALUE(HOUR(NOW())&amp;":"&amp;MINUTE(NOW()))))</f>
        <v/>
      </c>
      <c r="AR20" s="15" t="str">
        <f ca="1">IF(BC20="","",D20&amp;COUNTIF(BC$2:BC20,D20&amp;VALUE(HOUR(NOW())&amp;":"&amp;MINUTE(NOW()))))</f>
        <v/>
      </c>
      <c r="AS20" s="16" t="str">
        <f t="shared" ca="1" si="58"/>
        <v/>
      </c>
      <c r="AT20" s="16" t="str">
        <f t="shared" ca="1" si="59"/>
        <v/>
      </c>
      <c r="AU20" s="16" t="str">
        <f t="shared" ca="1" si="60"/>
        <v/>
      </c>
      <c r="BA20" s="11" t="str">
        <f t="shared" ca="1" si="61"/>
        <v/>
      </c>
      <c r="BB20" s="11" t="str">
        <f t="shared" ca="1" si="62"/>
        <v/>
      </c>
      <c r="BC20" s="11" t="str">
        <f t="shared" ca="1" si="63"/>
        <v/>
      </c>
      <c r="BD20" s="6">
        <f t="shared" si="64"/>
        <v>0.33333333333333331</v>
      </c>
      <c r="BE20" s="6">
        <f t="shared" si="65"/>
        <v>0.66666666666666663</v>
      </c>
      <c r="BF20" s="6">
        <f t="shared" si="66"/>
        <v>0.40625</v>
      </c>
      <c r="BG20" s="6">
        <f t="shared" si="67"/>
        <v>0.41666666666666669</v>
      </c>
      <c r="BH20" s="6">
        <f t="shared" si="68"/>
        <v>0.5</v>
      </c>
      <c r="BI20" s="6">
        <f t="shared" si="69"/>
        <v>0.52083333333333337</v>
      </c>
      <c r="BJ20" s="6">
        <f t="shared" si="70"/>
        <v>0.60416666666666663</v>
      </c>
      <c r="BK20" s="6">
        <f t="shared" si="71"/>
        <v>0.61458333333333326</v>
      </c>
    </row>
    <row r="21" spans="1:63" x14ac:dyDescent="0.25">
      <c r="A21" s="205">
        <v>440077</v>
      </c>
      <c r="B21" s="205" t="s">
        <v>316</v>
      </c>
      <c r="C21" s="205" t="s">
        <v>82</v>
      </c>
      <c r="D21" s="205" t="s">
        <v>7</v>
      </c>
      <c r="E21" s="205" t="s">
        <v>94</v>
      </c>
      <c r="F21" s="3" t="s">
        <v>97</v>
      </c>
      <c r="G21" s="4" t="s">
        <v>92</v>
      </c>
      <c r="H21" s="5" t="s">
        <v>98</v>
      </c>
      <c r="K21" t="str">
        <f t="shared" si="36"/>
        <v>Postpaid</v>
      </c>
      <c r="L21" s="6" t="str">
        <f t="shared" ca="1" si="37"/>
        <v>Postpaid</v>
      </c>
      <c r="M21" s="13" t="str">
        <f ca="1">IF(IFERROR(IF(L21="","",VLOOKUP(A21,'RTA INPUT'!D:P,12,FALSE)),"Absent")="ABSENT","ABSENT","")</f>
        <v>ABSENT</v>
      </c>
      <c r="N21" t="str">
        <f t="shared" ca="1" si="38"/>
        <v>PostpaidABSENT</v>
      </c>
      <c r="O21" t="str">
        <f ca="1">IF(M21="","",M21&amp;COUNTIF(M$2:M21,M21))</f>
        <v>ABSENT3</v>
      </c>
      <c r="P21">
        <f t="shared" ca="1" si="39"/>
        <v>440077</v>
      </c>
      <c r="Q21" t="str">
        <f t="shared" ca="1" si="40"/>
        <v>Laraib Ikram</v>
      </c>
      <c r="R21" t="str">
        <f t="shared" ca="1" si="41"/>
        <v>Postpaid</v>
      </c>
      <c r="S21" t="str">
        <f t="shared" ca="1" si="42"/>
        <v>0800-1600</v>
      </c>
      <c r="W21" s="82" t="str">
        <f t="shared" ca="1" si="43"/>
        <v/>
      </c>
      <c r="X21" s="82" t="str">
        <f t="shared" ca="1" si="44"/>
        <v/>
      </c>
      <c r="Y21" s="82" t="str">
        <f t="shared" ca="1" si="45"/>
        <v/>
      </c>
      <c r="Z21" s="82"/>
      <c r="AA21" s="82" t="str">
        <f t="shared" ca="1" si="46"/>
        <v/>
      </c>
      <c r="AB21" s="82" t="str">
        <f t="shared" ca="1" si="47"/>
        <v/>
      </c>
      <c r="AC21" s="82" t="str">
        <f t="shared" ca="1" si="48"/>
        <v/>
      </c>
      <c r="AD21" s="17" t="str">
        <f t="shared" ca="1" si="49"/>
        <v/>
      </c>
      <c r="AE21" s="17" t="str">
        <f ca="1">IF(AD21="","","ALL"&amp;COUNTIF(AD$2:AD21,"ALL")&amp;VALUE(HOUR(NOW())&amp;":"&amp;MINUTE(NOW())))</f>
        <v/>
      </c>
      <c r="AF21" s="17" t="str">
        <f t="shared" ca="1" si="50"/>
        <v/>
      </c>
      <c r="AG21" s="17" t="str">
        <f t="shared" ca="1" si="51"/>
        <v/>
      </c>
      <c r="AH21" s="18" t="str">
        <f t="shared" ca="1" si="52"/>
        <v/>
      </c>
      <c r="AI21" s="18" t="str">
        <f ca="1">IF(AH21="","","ALL"&amp;COUNTIF(AH$2:AH21,"ALL")&amp;VALUE(HOUR(NOW())&amp;":"&amp;MINUTE(NOW())))</f>
        <v/>
      </c>
      <c r="AJ21" s="18" t="str">
        <f t="shared" ca="1" si="53"/>
        <v/>
      </c>
      <c r="AK21" s="18" t="str">
        <f t="shared" ca="1" si="54"/>
        <v/>
      </c>
      <c r="AL21" s="14" t="str">
        <f t="shared" ca="1" si="55"/>
        <v/>
      </c>
      <c r="AM21" s="14" t="str">
        <f ca="1">IF(AL21="","","ALL"&amp;COUNTIF(AL$2:AL21,"ALL")&amp;VALUE(HOUR(NOW())&amp;":"&amp;MINUTE(NOW())))</f>
        <v/>
      </c>
      <c r="AN21" s="14" t="str">
        <f t="shared" ca="1" si="56"/>
        <v/>
      </c>
      <c r="AO21" s="14" t="str">
        <f t="shared" ca="1" si="57"/>
        <v/>
      </c>
      <c r="AP21" s="15" t="str">
        <f ca="1">IF(BA21="","",D21&amp;COUNTIF(BA$2:BA21,D21&amp;VALUE(HOUR(NOW())&amp;":"&amp;MINUTE(NOW()))))</f>
        <v/>
      </c>
      <c r="AQ21" s="15" t="str">
        <f ca="1">IF(BB21="","",D21&amp;COUNTIF(BB$2:BB21,D21&amp;VALUE(HOUR(NOW())&amp;":"&amp;MINUTE(NOW()))))</f>
        <v/>
      </c>
      <c r="AR21" s="15" t="str">
        <f ca="1">IF(BC21="","",D21&amp;COUNTIF(BC$2:BC21,D21&amp;VALUE(HOUR(NOW())&amp;":"&amp;MINUTE(NOW()))))</f>
        <v/>
      </c>
      <c r="AS21" s="16" t="str">
        <f t="shared" ca="1" si="58"/>
        <v/>
      </c>
      <c r="AT21" s="16" t="str">
        <f t="shared" ca="1" si="59"/>
        <v/>
      </c>
      <c r="AU21" s="16" t="str">
        <f t="shared" ca="1" si="60"/>
        <v/>
      </c>
      <c r="BA21" s="11" t="str">
        <f t="shared" ca="1" si="61"/>
        <v/>
      </c>
      <c r="BB21" s="11" t="str">
        <f t="shared" ca="1" si="62"/>
        <v/>
      </c>
      <c r="BC21" s="11" t="str">
        <f t="shared" ca="1" si="63"/>
        <v/>
      </c>
      <c r="BD21" s="6">
        <f t="shared" si="64"/>
        <v>0.33333333333333331</v>
      </c>
      <c r="BE21" s="6">
        <f t="shared" si="65"/>
        <v>0.66666666666666663</v>
      </c>
      <c r="BF21" s="6">
        <f t="shared" si="66"/>
        <v>0.39583333333333331</v>
      </c>
      <c r="BG21" s="6">
        <f t="shared" si="67"/>
        <v>0.40625</v>
      </c>
      <c r="BH21" s="6">
        <f t="shared" si="68"/>
        <v>0.47916666666666669</v>
      </c>
      <c r="BI21" s="6">
        <f t="shared" si="69"/>
        <v>0.5</v>
      </c>
      <c r="BJ21" s="6">
        <f t="shared" si="70"/>
        <v>0.61458333333333337</v>
      </c>
      <c r="BK21" s="6">
        <f t="shared" si="71"/>
        <v>0.625</v>
      </c>
    </row>
    <row r="22" spans="1:63" x14ac:dyDescent="0.25">
      <c r="A22" s="205">
        <v>440204</v>
      </c>
      <c r="B22" s="205" t="s">
        <v>317</v>
      </c>
      <c r="C22" s="205" t="s">
        <v>101</v>
      </c>
      <c r="D22" s="205" t="s">
        <v>7</v>
      </c>
      <c r="E22" s="205" t="s">
        <v>94</v>
      </c>
      <c r="F22" s="3" t="s">
        <v>99</v>
      </c>
      <c r="G22" s="4" t="s">
        <v>87</v>
      </c>
      <c r="H22" s="5" t="s">
        <v>100</v>
      </c>
      <c r="K22" t="str">
        <f t="shared" si="36"/>
        <v>Postpaid</v>
      </c>
      <c r="L22" s="6" t="str">
        <f t="shared" ca="1" si="37"/>
        <v>Postpaid</v>
      </c>
      <c r="M22" s="13" t="str">
        <f ca="1">IF(IFERROR(IF(L22="","",VLOOKUP(A22,'RTA INPUT'!D:P,12,FALSE)),"Absent")="ABSENT","ABSENT","")</f>
        <v>ABSENT</v>
      </c>
      <c r="N22" t="str">
        <f t="shared" ca="1" si="38"/>
        <v>PostpaidABSENT</v>
      </c>
      <c r="O22" t="str">
        <f ca="1">IF(M22="","",M22&amp;COUNTIF(M$2:M22,M22))</f>
        <v>ABSENT4</v>
      </c>
      <c r="P22">
        <f t="shared" ca="1" si="39"/>
        <v>440204</v>
      </c>
      <c r="Q22" t="str">
        <f t="shared" ca="1" si="40"/>
        <v>Bushra Khalid</v>
      </c>
      <c r="R22" t="str">
        <f t="shared" ca="1" si="41"/>
        <v>Postpaid</v>
      </c>
      <c r="S22" t="str">
        <f t="shared" ca="1" si="42"/>
        <v>0800-1600</v>
      </c>
      <c r="W22" s="82" t="str">
        <f t="shared" ca="1" si="43"/>
        <v/>
      </c>
      <c r="X22" s="82" t="str">
        <f t="shared" ca="1" si="44"/>
        <v/>
      </c>
      <c r="Y22" s="82" t="str">
        <f t="shared" ca="1" si="45"/>
        <v/>
      </c>
      <c r="Z22" s="82"/>
      <c r="AA22" s="82" t="str">
        <f t="shared" ca="1" si="46"/>
        <v/>
      </c>
      <c r="AB22" s="82" t="str">
        <f t="shared" ca="1" si="47"/>
        <v/>
      </c>
      <c r="AC22" s="82" t="str">
        <f t="shared" ca="1" si="48"/>
        <v/>
      </c>
      <c r="AD22" s="17" t="str">
        <f t="shared" ca="1" si="49"/>
        <v/>
      </c>
      <c r="AE22" s="17" t="str">
        <f ca="1">IF(AD22="","","ALL"&amp;COUNTIF(AD$2:AD22,"ALL")&amp;VALUE(HOUR(NOW())&amp;":"&amp;MINUTE(NOW())))</f>
        <v/>
      </c>
      <c r="AF22" s="17" t="str">
        <f t="shared" ca="1" si="50"/>
        <v/>
      </c>
      <c r="AG22" s="17" t="str">
        <f t="shared" ca="1" si="51"/>
        <v/>
      </c>
      <c r="AH22" s="18" t="str">
        <f t="shared" ca="1" si="52"/>
        <v/>
      </c>
      <c r="AI22" s="18" t="str">
        <f ca="1">IF(AH22="","","ALL"&amp;COUNTIF(AH$2:AH22,"ALL")&amp;VALUE(HOUR(NOW())&amp;":"&amp;MINUTE(NOW())))</f>
        <v/>
      </c>
      <c r="AJ22" s="18" t="str">
        <f t="shared" ca="1" si="53"/>
        <v/>
      </c>
      <c r="AK22" s="18" t="str">
        <f t="shared" ca="1" si="54"/>
        <v/>
      </c>
      <c r="AL22" s="14" t="str">
        <f t="shared" ca="1" si="55"/>
        <v/>
      </c>
      <c r="AM22" s="14" t="str">
        <f ca="1">IF(AL22="","","ALL"&amp;COUNTIF(AL$2:AL22,"ALL")&amp;VALUE(HOUR(NOW())&amp;":"&amp;MINUTE(NOW())))</f>
        <v/>
      </c>
      <c r="AN22" s="14" t="str">
        <f t="shared" ca="1" si="56"/>
        <v/>
      </c>
      <c r="AO22" s="14" t="str">
        <f t="shared" ca="1" si="57"/>
        <v/>
      </c>
      <c r="AP22" s="15" t="str">
        <f ca="1">IF(BA22="","",D22&amp;COUNTIF(BA$2:BA22,D22&amp;VALUE(HOUR(NOW())&amp;":"&amp;MINUTE(NOW()))))</f>
        <v/>
      </c>
      <c r="AQ22" s="15" t="str">
        <f ca="1">IF(BB22="","",D22&amp;COUNTIF(BB$2:BB22,D22&amp;VALUE(HOUR(NOW())&amp;":"&amp;MINUTE(NOW()))))</f>
        <v/>
      </c>
      <c r="AR22" s="15" t="str">
        <f ca="1">IF(BC22="","",D22&amp;COUNTIF(BC$2:BC22,D22&amp;VALUE(HOUR(NOW())&amp;":"&amp;MINUTE(NOW()))))</f>
        <v/>
      </c>
      <c r="AS22" s="16" t="str">
        <f t="shared" ca="1" si="58"/>
        <v/>
      </c>
      <c r="AT22" s="16" t="str">
        <f t="shared" ca="1" si="59"/>
        <v/>
      </c>
      <c r="AU22" s="16" t="str">
        <f t="shared" ca="1" si="60"/>
        <v/>
      </c>
      <c r="BA22" s="11" t="str">
        <f t="shared" ca="1" si="61"/>
        <v/>
      </c>
      <c r="BB22" s="11" t="str">
        <f t="shared" ca="1" si="62"/>
        <v/>
      </c>
      <c r="BC22" s="11" t="str">
        <f t="shared" ca="1" si="63"/>
        <v/>
      </c>
      <c r="BD22" s="6">
        <f t="shared" si="64"/>
        <v>0.33333333333333331</v>
      </c>
      <c r="BE22" s="6">
        <f t="shared" si="65"/>
        <v>0.66666666666666663</v>
      </c>
      <c r="BF22" s="6">
        <f t="shared" si="66"/>
        <v>0.38541666666666669</v>
      </c>
      <c r="BG22" s="6">
        <f t="shared" si="67"/>
        <v>0.39583333333333337</v>
      </c>
      <c r="BH22" s="6">
        <f t="shared" si="68"/>
        <v>0.52083333333333337</v>
      </c>
      <c r="BI22" s="6">
        <f t="shared" si="69"/>
        <v>0.54166666666666674</v>
      </c>
      <c r="BJ22" s="6">
        <f t="shared" si="70"/>
        <v>0.58333333333333337</v>
      </c>
      <c r="BK22" s="6">
        <f t="shared" si="71"/>
        <v>0.59375</v>
      </c>
    </row>
    <row r="23" spans="1:63" x14ac:dyDescent="0.25">
      <c r="A23" s="205">
        <v>440059</v>
      </c>
      <c r="B23" s="205" t="s">
        <v>288</v>
      </c>
      <c r="C23" s="205" t="s">
        <v>90</v>
      </c>
      <c r="D23" s="205" t="s">
        <v>8</v>
      </c>
      <c r="E23" s="205" t="s">
        <v>94</v>
      </c>
      <c r="F23" s="3" t="s">
        <v>99</v>
      </c>
      <c r="G23" s="4" t="s">
        <v>87</v>
      </c>
      <c r="H23" s="5" t="s">
        <v>100</v>
      </c>
      <c r="K23" t="str">
        <f t="shared" si="36"/>
        <v>135 Helpline</v>
      </c>
      <c r="L23" s="6" t="str">
        <f t="shared" ca="1" si="37"/>
        <v>135 Helpline</v>
      </c>
      <c r="M23" s="13" t="str">
        <f ca="1">IF(IFERROR(IF(L23="","",VLOOKUP(A23,'RTA INPUT'!D:P,12,FALSE)),"Absent")="ABSENT","ABSENT","")</f>
        <v>ABSENT</v>
      </c>
      <c r="N23" t="str">
        <f t="shared" ca="1" si="38"/>
        <v>135 HelplineABSENT</v>
      </c>
      <c r="O23" t="str">
        <f ca="1">IF(M23="","",M23&amp;COUNTIF(M$2:M23,M23))</f>
        <v>ABSENT5</v>
      </c>
      <c r="P23">
        <f t="shared" ca="1" si="39"/>
        <v>440059</v>
      </c>
      <c r="Q23" t="str">
        <f t="shared" ca="1" si="40"/>
        <v>Sabtain Abbas</v>
      </c>
      <c r="R23" t="str">
        <f t="shared" ca="1" si="41"/>
        <v>135 Helpline</v>
      </c>
      <c r="S23" t="str">
        <f t="shared" ca="1" si="42"/>
        <v>0800-1600</v>
      </c>
      <c r="W23" s="82" t="str">
        <f t="shared" ca="1" si="43"/>
        <v/>
      </c>
      <c r="X23" s="82" t="str">
        <f t="shared" ca="1" si="44"/>
        <v/>
      </c>
      <c r="Y23" s="82" t="str">
        <f t="shared" ca="1" si="45"/>
        <v/>
      </c>
      <c r="Z23" s="82"/>
      <c r="AA23" s="82" t="str">
        <f t="shared" ca="1" si="46"/>
        <v/>
      </c>
      <c r="AB23" s="82" t="str">
        <f t="shared" ca="1" si="47"/>
        <v/>
      </c>
      <c r="AC23" s="82" t="str">
        <f t="shared" ca="1" si="48"/>
        <v/>
      </c>
      <c r="AD23" s="17" t="str">
        <f t="shared" ca="1" si="49"/>
        <v/>
      </c>
      <c r="AE23" s="17" t="str">
        <f ca="1">IF(AD23="","","ALL"&amp;COUNTIF(AD$2:AD23,"ALL")&amp;VALUE(HOUR(NOW())&amp;":"&amp;MINUTE(NOW())))</f>
        <v/>
      </c>
      <c r="AF23" s="17" t="str">
        <f t="shared" ca="1" si="50"/>
        <v/>
      </c>
      <c r="AG23" s="17" t="str">
        <f t="shared" ca="1" si="51"/>
        <v/>
      </c>
      <c r="AH23" s="18" t="str">
        <f t="shared" ca="1" si="52"/>
        <v/>
      </c>
      <c r="AI23" s="18" t="str">
        <f ca="1">IF(AH23="","","ALL"&amp;COUNTIF(AH$2:AH23,"ALL")&amp;VALUE(HOUR(NOW())&amp;":"&amp;MINUTE(NOW())))</f>
        <v/>
      </c>
      <c r="AJ23" s="18" t="str">
        <f t="shared" ca="1" si="53"/>
        <v/>
      </c>
      <c r="AK23" s="18" t="str">
        <f t="shared" ca="1" si="54"/>
        <v/>
      </c>
      <c r="AL23" s="14" t="str">
        <f t="shared" ca="1" si="55"/>
        <v/>
      </c>
      <c r="AM23" s="14" t="str">
        <f ca="1">IF(AL23="","","ALL"&amp;COUNTIF(AL$2:AL23,"ALL")&amp;VALUE(HOUR(NOW())&amp;":"&amp;MINUTE(NOW())))</f>
        <v/>
      </c>
      <c r="AN23" s="14" t="str">
        <f t="shared" ca="1" si="56"/>
        <v/>
      </c>
      <c r="AO23" s="14" t="str">
        <f t="shared" ca="1" si="57"/>
        <v/>
      </c>
      <c r="AP23" s="15" t="str">
        <f ca="1">IF(BA23="","",D23&amp;COUNTIF(BA$2:BA23,D23&amp;VALUE(HOUR(NOW())&amp;":"&amp;MINUTE(NOW()))))</f>
        <v/>
      </c>
      <c r="AQ23" s="15" t="str">
        <f ca="1">IF(BB23="","",D23&amp;COUNTIF(BB$2:BB23,D23&amp;VALUE(HOUR(NOW())&amp;":"&amp;MINUTE(NOW()))))</f>
        <v/>
      </c>
      <c r="AR23" s="15" t="str">
        <f ca="1">IF(BC23="","",D23&amp;COUNTIF(BC$2:BC23,D23&amp;VALUE(HOUR(NOW())&amp;":"&amp;MINUTE(NOW()))))</f>
        <v/>
      </c>
      <c r="AS23" s="16" t="str">
        <f t="shared" ca="1" si="58"/>
        <v/>
      </c>
      <c r="AT23" s="16" t="str">
        <f t="shared" ca="1" si="59"/>
        <v/>
      </c>
      <c r="AU23" s="16" t="str">
        <f t="shared" ca="1" si="60"/>
        <v/>
      </c>
      <c r="BA23" s="11" t="str">
        <f t="shared" ca="1" si="61"/>
        <v/>
      </c>
      <c r="BB23" s="11" t="str">
        <f t="shared" ca="1" si="62"/>
        <v/>
      </c>
      <c r="BC23" s="11" t="str">
        <f t="shared" ca="1" si="63"/>
        <v/>
      </c>
      <c r="BD23" s="6">
        <f t="shared" si="64"/>
        <v>0.33333333333333331</v>
      </c>
      <c r="BE23" s="6">
        <f t="shared" si="65"/>
        <v>0.66666666666666663</v>
      </c>
      <c r="BF23" s="6">
        <f t="shared" si="66"/>
        <v>0.38541666666666669</v>
      </c>
      <c r="BG23" s="6">
        <f t="shared" si="67"/>
        <v>0.39583333333333337</v>
      </c>
      <c r="BH23" s="6">
        <f t="shared" si="68"/>
        <v>0.52083333333333337</v>
      </c>
      <c r="BI23" s="6">
        <f t="shared" si="69"/>
        <v>0.54166666666666674</v>
      </c>
      <c r="BJ23" s="6">
        <f t="shared" si="70"/>
        <v>0.58333333333333337</v>
      </c>
      <c r="BK23" s="6">
        <f t="shared" si="71"/>
        <v>0.59375</v>
      </c>
    </row>
    <row r="24" spans="1:63" x14ac:dyDescent="0.25">
      <c r="A24" s="205">
        <v>440188</v>
      </c>
      <c r="B24" s="205" t="s">
        <v>191</v>
      </c>
      <c r="C24" s="205" t="s">
        <v>93</v>
      </c>
      <c r="D24" s="205" t="s">
        <v>6</v>
      </c>
      <c r="E24" s="205" t="s">
        <v>103</v>
      </c>
      <c r="F24" s="3" t="s">
        <v>95</v>
      </c>
      <c r="G24" s="4" t="s">
        <v>92</v>
      </c>
      <c r="H24" s="5" t="s">
        <v>104</v>
      </c>
      <c r="K24" t="str">
        <f t="shared" si="36"/>
        <v>Prepaid</v>
      </c>
      <c r="L24" s="6" t="str">
        <f t="shared" ca="1" si="37"/>
        <v>Prepaid</v>
      </c>
      <c r="M24" s="13" t="str">
        <f ca="1">IF(IFERROR(IF(L24="","",VLOOKUP(A24,'RTA INPUT'!D:P,12,FALSE)),"Absent")="ABSENT","ABSENT","")</f>
        <v>ABSENT</v>
      </c>
      <c r="N24" t="str">
        <f t="shared" ca="1" si="38"/>
        <v>PrepaidABSENT</v>
      </c>
      <c r="O24" t="str">
        <f ca="1">IF(M24="","",M24&amp;COUNTIF(M$2:M24,M24))</f>
        <v>ABSENT6</v>
      </c>
      <c r="P24">
        <f t="shared" ca="1" si="39"/>
        <v>440188</v>
      </c>
      <c r="Q24" t="str">
        <f t="shared" ca="1" si="40"/>
        <v>Muhammad Umair Jamshaid</v>
      </c>
      <c r="R24" t="str">
        <f t="shared" ca="1" si="41"/>
        <v>Prepaid</v>
      </c>
      <c r="S24" t="str">
        <f t="shared" ca="1" si="42"/>
        <v>0900-1700</v>
      </c>
      <c r="W24" s="82" t="str">
        <f t="shared" ca="1" si="43"/>
        <v/>
      </c>
      <c r="X24" s="82" t="str">
        <f t="shared" ca="1" si="44"/>
        <v/>
      </c>
      <c r="Y24" s="82" t="str">
        <f t="shared" ca="1" si="45"/>
        <v/>
      </c>
      <c r="Z24" s="82"/>
      <c r="AA24" s="82" t="str">
        <f t="shared" ca="1" si="46"/>
        <v/>
      </c>
      <c r="AB24" s="82" t="str">
        <f t="shared" ca="1" si="47"/>
        <v/>
      </c>
      <c r="AC24" s="82" t="str">
        <f t="shared" ca="1" si="48"/>
        <v/>
      </c>
      <c r="AD24" s="17" t="str">
        <f t="shared" ca="1" si="49"/>
        <v/>
      </c>
      <c r="AE24" s="17" t="str">
        <f ca="1">IF(AD24="","","ALL"&amp;COUNTIF(AD$2:AD24,"ALL")&amp;VALUE(HOUR(NOW())&amp;":"&amp;MINUTE(NOW())))</f>
        <v/>
      </c>
      <c r="AF24" s="17" t="str">
        <f t="shared" ca="1" si="50"/>
        <v/>
      </c>
      <c r="AG24" s="17" t="str">
        <f t="shared" ca="1" si="51"/>
        <v/>
      </c>
      <c r="AH24" s="18" t="str">
        <f t="shared" ca="1" si="52"/>
        <v/>
      </c>
      <c r="AI24" s="18" t="str">
        <f ca="1">IF(AH24="","","ALL"&amp;COUNTIF(AH$2:AH24,"ALL")&amp;VALUE(HOUR(NOW())&amp;":"&amp;MINUTE(NOW())))</f>
        <v/>
      </c>
      <c r="AJ24" s="18" t="str">
        <f t="shared" ca="1" si="53"/>
        <v/>
      </c>
      <c r="AK24" s="18" t="str">
        <f t="shared" ca="1" si="54"/>
        <v/>
      </c>
      <c r="AL24" s="14" t="str">
        <f t="shared" ca="1" si="55"/>
        <v/>
      </c>
      <c r="AM24" s="14" t="str">
        <f ca="1">IF(AL24="","","ALL"&amp;COUNTIF(AL$2:AL24,"ALL")&amp;VALUE(HOUR(NOW())&amp;":"&amp;MINUTE(NOW())))</f>
        <v/>
      </c>
      <c r="AN24" s="14" t="str">
        <f t="shared" ca="1" si="56"/>
        <v/>
      </c>
      <c r="AO24" s="14" t="str">
        <f t="shared" ca="1" si="57"/>
        <v/>
      </c>
      <c r="AP24" s="15" t="str">
        <f ca="1">IF(BA24="","",D24&amp;COUNTIF(BA$2:BA24,D24&amp;VALUE(HOUR(NOW())&amp;":"&amp;MINUTE(NOW()))))</f>
        <v/>
      </c>
      <c r="AQ24" s="15" t="str">
        <f ca="1">IF(BB24="","",D24&amp;COUNTIF(BB$2:BB24,D24&amp;VALUE(HOUR(NOW())&amp;":"&amp;MINUTE(NOW()))))</f>
        <v/>
      </c>
      <c r="AR24" s="15" t="str">
        <f ca="1">IF(BC24="","",D24&amp;COUNTIF(BC$2:BC24,D24&amp;VALUE(HOUR(NOW())&amp;":"&amp;MINUTE(NOW()))))</f>
        <v/>
      </c>
      <c r="AS24" s="16" t="str">
        <f t="shared" ca="1" si="58"/>
        <v/>
      </c>
      <c r="AT24" s="16" t="str">
        <f t="shared" ca="1" si="59"/>
        <v/>
      </c>
      <c r="AU24" s="16" t="str">
        <f t="shared" ca="1" si="60"/>
        <v/>
      </c>
      <c r="BA24" s="11" t="str">
        <f t="shared" ca="1" si="61"/>
        <v/>
      </c>
      <c r="BB24" s="11" t="str">
        <f t="shared" ca="1" si="62"/>
        <v/>
      </c>
      <c r="BC24" s="11" t="str">
        <f t="shared" ca="1" si="63"/>
        <v/>
      </c>
      <c r="BD24" s="6">
        <f t="shared" si="64"/>
        <v>0.375</v>
      </c>
      <c r="BE24" s="6">
        <f t="shared" si="65"/>
        <v>0.70833333333333326</v>
      </c>
      <c r="BF24" s="6">
        <f t="shared" si="66"/>
        <v>0.40625</v>
      </c>
      <c r="BG24" s="6">
        <f t="shared" si="67"/>
        <v>0.41666666666666669</v>
      </c>
      <c r="BH24" s="6">
        <f t="shared" si="68"/>
        <v>0.47916666666666669</v>
      </c>
      <c r="BI24" s="6">
        <f t="shared" si="69"/>
        <v>0.5</v>
      </c>
      <c r="BJ24" s="6">
        <f t="shared" si="70"/>
        <v>0.66666666666666663</v>
      </c>
      <c r="BK24" s="6">
        <f t="shared" si="71"/>
        <v>0.67708333333333326</v>
      </c>
    </row>
    <row r="25" spans="1:63" x14ac:dyDescent="0.25">
      <c r="A25" s="205">
        <v>440187</v>
      </c>
      <c r="B25" s="205" t="s">
        <v>192</v>
      </c>
      <c r="C25" s="205" t="s">
        <v>93</v>
      </c>
      <c r="D25" s="205" t="s">
        <v>6</v>
      </c>
      <c r="E25" s="205" t="s">
        <v>103</v>
      </c>
      <c r="F25" s="3" t="s">
        <v>105</v>
      </c>
      <c r="G25" s="4" t="s">
        <v>87</v>
      </c>
      <c r="H25" s="5" t="s">
        <v>104</v>
      </c>
      <c r="K25" t="str">
        <f t="shared" si="36"/>
        <v>Prepaid</v>
      </c>
      <c r="L25" s="6" t="str">
        <f t="shared" ca="1" si="37"/>
        <v>Prepaid</v>
      </c>
      <c r="M25" s="13" t="str">
        <f ca="1">IF(IFERROR(IF(L25="","",VLOOKUP(A25,'RTA INPUT'!D:P,12,FALSE)),"Absent")="ABSENT","ABSENT","")</f>
        <v>ABSENT</v>
      </c>
      <c r="N25" t="str">
        <f t="shared" ca="1" si="38"/>
        <v>PrepaidABSENT</v>
      </c>
      <c r="O25" t="str">
        <f ca="1">IF(M25="","",M25&amp;COUNTIF(M$2:M25,M25))</f>
        <v>ABSENT7</v>
      </c>
      <c r="P25">
        <f t="shared" ca="1" si="39"/>
        <v>440187</v>
      </c>
      <c r="Q25" t="str">
        <f t="shared" ca="1" si="40"/>
        <v>Muhammad Faisal</v>
      </c>
      <c r="R25" t="str">
        <f t="shared" ca="1" si="41"/>
        <v>Prepaid</v>
      </c>
      <c r="S25" t="str">
        <f t="shared" ca="1" si="42"/>
        <v>0900-1700</v>
      </c>
      <c r="W25" s="82" t="str">
        <f t="shared" ca="1" si="43"/>
        <v/>
      </c>
      <c r="X25" s="82" t="str">
        <f t="shared" ca="1" si="44"/>
        <v/>
      </c>
      <c r="Y25" s="82" t="str">
        <f t="shared" ca="1" si="45"/>
        <v/>
      </c>
      <c r="Z25" s="82"/>
      <c r="AA25" s="82" t="str">
        <f t="shared" ca="1" si="46"/>
        <v/>
      </c>
      <c r="AB25" s="82" t="str">
        <f t="shared" ca="1" si="47"/>
        <v/>
      </c>
      <c r="AC25" s="82" t="str">
        <f t="shared" ca="1" si="48"/>
        <v/>
      </c>
      <c r="AD25" s="17" t="str">
        <f t="shared" ca="1" si="49"/>
        <v/>
      </c>
      <c r="AE25" s="17" t="str">
        <f ca="1">IF(AD25="","","ALL"&amp;COUNTIF(AD$2:AD25,"ALL")&amp;VALUE(HOUR(NOW())&amp;":"&amp;MINUTE(NOW())))</f>
        <v/>
      </c>
      <c r="AF25" s="17" t="str">
        <f t="shared" ca="1" si="50"/>
        <v/>
      </c>
      <c r="AG25" s="17" t="str">
        <f t="shared" ca="1" si="51"/>
        <v/>
      </c>
      <c r="AH25" s="18" t="str">
        <f t="shared" ca="1" si="52"/>
        <v/>
      </c>
      <c r="AI25" s="18" t="str">
        <f ca="1">IF(AH25="","","ALL"&amp;COUNTIF(AH$2:AH25,"ALL")&amp;VALUE(HOUR(NOW())&amp;":"&amp;MINUTE(NOW())))</f>
        <v/>
      </c>
      <c r="AJ25" s="18" t="str">
        <f t="shared" ca="1" si="53"/>
        <v/>
      </c>
      <c r="AK25" s="18" t="str">
        <f t="shared" ca="1" si="54"/>
        <v/>
      </c>
      <c r="AL25" s="14" t="str">
        <f t="shared" ca="1" si="55"/>
        <v/>
      </c>
      <c r="AM25" s="14" t="str">
        <f ca="1">IF(AL25="","","ALL"&amp;COUNTIF(AL$2:AL25,"ALL")&amp;VALUE(HOUR(NOW())&amp;":"&amp;MINUTE(NOW())))</f>
        <v/>
      </c>
      <c r="AN25" s="14" t="str">
        <f t="shared" ca="1" si="56"/>
        <v/>
      </c>
      <c r="AO25" s="14" t="str">
        <f t="shared" ca="1" si="57"/>
        <v/>
      </c>
      <c r="AP25" s="15" t="str">
        <f ca="1">IF(BA25="","",D25&amp;COUNTIF(BA$2:BA25,D25&amp;VALUE(HOUR(NOW())&amp;":"&amp;MINUTE(NOW()))))</f>
        <v/>
      </c>
      <c r="AQ25" s="15" t="str">
        <f ca="1">IF(BB25="","",D25&amp;COUNTIF(BB$2:BB25,D25&amp;VALUE(HOUR(NOW())&amp;":"&amp;MINUTE(NOW()))))</f>
        <v/>
      </c>
      <c r="AR25" s="15" t="str">
        <f ca="1">IF(BC25="","",D25&amp;COUNTIF(BC$2:BC25,D25&amp;VALUE(HOUR(NOW())&amp;":"&amp;MINUTE(NOW()))))</f>
        <v/>
      </c>
      <c r="AS25" s="16" t="str">
        <f t="shared" ca="1" si="58"/>
        <v/>
      </c>
      <c r="AT25" s="16" t="str">
        <f t="shared" ca="1" si="59"/>
        <v/>
      </c>
      <c r="AU25" s="16" t="str">
        <f t="shared" ca="1" si="60"/>
        <v/>
      </c>
      <c r="BA25" s="11" t="str">
        <f t="shared" ca="1" si="61"/>
        <v/>
      </c>
      <c r="BB25" s="11" t="str">
        <f t="shared" ca="1" si="62"/>
        <v/>
      </c>
      <c r="BC25" s="11" t="str">
        <f t="shared" ca="1" si="63"/>
        <v/>
      </c>
      <c r="BD25" s="6">
        <f t="shared" si="64"/>
        <v>0.375</v>
      </c>
      <c r="BE25" s="6">
        <f t="shared" si="65"/>
        <v>0.70833333333333326</v>
      </c>
      <c r="BF25" s="6">
        <f t="shared" si="66"/>
        <v>0.41666666666666669</v>
      </c>
      <c r="BG25" s="6">
        <f t="shared" si="67"/>
        <v>0.42708333333333337</v>
      </c>
      <c r="BH25" s="6">
        <f t="shared" si="68"/>
        <v>0.52083333333333337</v>
      </c>
      <c r="BI25" s="6">
        <f t="shared" si="69"/>
        <v>0.54166666666666674</v>
      </c>
      <c r="BJ25" s="6">
        <f t="shared" si="70"/>
        <v>0.66666666666666663</v>
      </c>
      <c r="BK25" s="6">
        <f t="shared" si="71"/>
        <v>0.67708333333333326</v>
      </c>
    </row>
    <row r="26" spans="1:63" x14ac:dyDescent="0.25">
      <c r="A26" s="205">
        <v>440179</v>
      </c>
      <c r="B26" s="205" t="s">
        <v>318</v>
      </c>
      <c r="C26" s="205" t="s">
        <v>93</v>
      </c>
      <c r="D26" s="205" t="s">
        <v>6</v>
      </c>
      <c r="E26" s="205" t="s">
        <v>103</v>
      </c>
      <c r="F26" s="3" t="s">
        <v>106</v>
      </c>
      <c r="G26" s="4" t="s">
        <v>107</v>
      </c>
      <c r="H26" s="5" t="s">
        <v>108</v>
      </c>
      <c r="K26" t="str">
        <f t="shared" si="36"/>
        <v>Prepaid</v>
      </c>
      <c r="L26" s="6" t="str">
        <f t="shared" ca="1" si="37"/>
        <v>Prepaid</v>
      </c>
      <c r="M26" s="13" t="str">
        <f ca="1">IF(IFERROR(IF(L26="","",VLOOKUP(A26,'RTA INPUT'!D:P,12,FALSE)),"Absent")="ABSENT","ABSENT","")</f>
        <v>ABSENT</v>
      </c>
      <c r="N26" t="str">
        <f t="shared" ca="1" si="38"/>
        <v>PrepaidABSENT</v>
      </c>
      <c r="O26" t="str">
        <f ca="1">IF(M26="","",M26&amp;COUNTIF(M$2:M26,M26))</f>
        <v>ABSENT8</v>
      </c>
      <c r="P26">
        <f t="shared" ca="1" si="39"/>
        <v>440179</v>
      </c>
      <c r="Q26" t="str">
        <f t="shared" ca="1" si="40"/>
        <v>Misbah Fatima</v>
      </c>
      <c r="R26" t="str">
        <f t="shared" ca="1" si="41"/>
        <v>Prepaid</v>
      </c>
      <c r="S26" t="str">
        <f t="shared" ca="1" si="42"/>
        <v>0900-1700</v>
      </c>
      <c r="W26" s="82" t="str">
        <f t="shared" ca="1" si="43"/>
        <v/>
      </c>
      <c r="X26" s="82" t="str">
        <f t="shared" ca="1" si="44"/>
        <v/>
      </c>
      <c r="Y26" s="82" t="str">
        <f t="shared" ca="1" si="45"/>
        <v/>
      </c>
      <c r="Z26" s="82"/>
      <c r="AA26" s="82" t="str">
        <f t="shared" ca="1" si="46"/>
        <v/>
      </c>
      <c r="AB26" s="82" t="str">
        <f t="shared" ca="1" si="47"/>
        <v/>
      </c>
      <c r="AC26" s="82" t="str">
        <f t="shared" ca="1" si="48"/>
        <v/>
      </c>
      <c r="AD26" s="17" t="str">
        <f t="shared" ca="1" si="49"/>
        <v/>
      </c>
      <c r="AE26" s="17" t="str">
        <f ca="1">IF(AD26="","","ALL"&amp;COUNTIF(AD$2:AD26,"ALL")&amp;VALUE(HOUR(NOW())&amp;":"&amp;MINUTE(NOW())))</f>
        <v/>
      </c>
      <c r="AF26" s="17" t="str">
        <f t="shared" ca="1" si="50"/>
        <v/>
      </c>
      <c r="AG26" s="17" t="str">
        <f t="shared" ca="1" si="51"/>
        <v/>
      </c>
      <c r="AH26" s="18" t="str">
        <f t="shared" ca="1" si="52"/>
        <v/>
      </c>
      <c r="AI26" s="18" t="str">
        <f ca="1">IF(AH26="","","ALL"&amp;COUNTIF(AH$2:AH26,"ALL")&amp;VALUE(HOUR(NOW())&amp;":"&amp;MINUTE(NOW())))</f>
        <v/>
      </c>
      <c r="AJ26" s="18" t="str">
        <f t="shared" ca="1" si="53"/>
        <v/>
      </c>
      <c r="AK26" s="18" t="str">
        <f t="shared" ca="1" si="54"/>
        <v/>
      </c>
      <c r="AL26" s="14" t="str">
        <f t="shared" ca="1" si="55"/>
        <v/>
      </c>
      <c r="AM26" s="14" t="str">
        <f ca="1">IF(AL26="","","ALL"&amp;COUNTIF(AL$2:AL26,"ALL")&amp;VALUE(HOUR(NOW())&amp;":"&amp;MINUTE(NOW())))</f>
        <v/>
      </c>
      <c r="AN26" s="14" t="str">
        <f t="shared" ca="1" si="56"/>
        <v/>
      </c>
      <c r="AO26" s="14" t="str">
        <f t="shared" ca="1" si="57"/>
        <v/>
      </c>
      <c r="AP26" s="15" t="str">
        <f ca="1">IF(BA26="","",D26&amp;COUNTIF(BA$2:BA26,D26&amp;VALUE(HOUR(NOW())&amp;":"&amp;MINUTE(NOW()))))</f>
        <v/>
      </c>
      <c r="AQ26" s="15" t="str">
        <f ca="1">IF(BB26="","",D26&amp;COUNTIF(BB$2:BB26,D26&amp;VALUE(HOUR(NOW())&amp;":"&amp;MINUTE(NOW()))))</f>
        <v/>
      </c>
      <c r="AR26" s="15" t="str">
        <f ca="1">IF(BC26="","",D26&amp;COUNTIF(BC$2:BC26,D26&amp;VALUE(HOUR(NOW())&amp;":"&amp;MINUTE(NOW()))))</f>
        <v/>
      </c>
      <c r="AS26" s="16" t="str">
        <f t="shared" ca="1" si="58"/>
        <v/>
      </c>
      <c r="AT26" s="16" t="str">
        <f t="shared" ca="1" si="59"/>
        <v/>
      </c>
      <c r="AU26" s="16" t="str">
        <f t="shared" ca="1" si="60"/>
        <v/>
      </c>
      <c r="BA26" s="11" t="str">
        <f t="shared" ca="1" si="61"/>
        <v/>
      </c>
      <c r="BB26" s="11" t="str">
        <f t="shared" ca="1" si="62"/>
        <v/>
      </c>
      <c r="BC26" s="11" t="str">
        <f t="shared" ca="1" si="63"/>
        <v/>
      </c>
      <c r="BD26" s="6">
        <f t="shared" si="64"/>
        <v>0.375</v>
      </c>
      <c r="BE26" s="6">
        <f t="shared" si="65"/>
        <v>0.70833333333333326</v>
      </c>
      <c r="BF26" s="6">
        <f t="shared" si="66"/>
        <v>0.4375</v>
      </c>
      <c r="BG26" s="6">
        <f t="shared" si="67"/>
        <v>0.44791666666666669</v>
      </c>
      <c r="BH26" s="6">
        <f t="shared" si="68"/>
        <v>0.58333333333333337</v>
      </c>
      <c r="BI26" s="6">
        <f t="shared" si="69"/>
        <v>0.60416666666666674</v>
      </c>
      <c r="BJ26" s="6">
        <f t="shared" si="70"/>
        <v>0.64583333333333337</v>
      </c>
      <c r="BK26" s="6">
        <f t="shared" si="71"/>
        <v>0.65625</v>
      </c>
    </row>
    <row r="27" spans="1:63" x14ac:dyDescent="0.25">
      <c r="A27" s="205">
        <v>440169</v>
      </c>
      <c r="B27" s="205" t="s">
        <v>57</v>
      </c>
      <c r="C27" s="205" t="s">
        <v>93</v>
      </c>
      <c r="D27" s="205" t="s">
        <v>6</v>
      </c>
      <c r="E27" s="205" t="s">
        <v>103</v>
      </c>
      <c r="F27" s="3" t="s">
        <v>109</v>
      </c>
      <c r="G27" s="4" t="s">
        <v>110</v>
      </c>
      <c r="H27" s="5" t="s">
        <v>111</v>
      </c>
      <c r="K27" t="str">
        <f t="shared" si="36"/>
        <v>Prepaid</v>
      </c>
      <c r="L27" s="6" t="str">
        <f t="shared" ca="1" si="37"/>
        <v>Prepaid</v>
      </c>
      <c r="M27" s="13" t="str">
        <f ca="1">IF(IFERROR(IF(L27="","",VLOOKUP(A27,'RTA INPUT'!D:P,12,FALSE)),"Absent")="ABSENT","ABSENT","")</f>
        <v>ABSENT</v>
      </c>
      <c r="N27" t="str">
        <f t="shared" ca="1" si="38"/>
        <v>PrepaidABSENT</v>
      </c>
      <c r="O27" t="str">
        <f ca="1">IF(M27="","",M27&amp;COUNTIF(M$2:M27,M27))</f>
        <v>ABSENT9</v>
      </c>
      <c r="P27">
        <f t="shared" ca="1" si="39"/>
        <v>440169</v>
      </c>
      <c r="Q27" t="str">
        <f t="shared" ca="1" si="40"/>
        <v>Fatima Tanveer Naqvi</v>
      </c>
      <c r="R27" t="str">
        <f t="shared" ca="1" si="41"/>
        <v>Prepaid</v>
      </c>
      <c r="S27" t="str">
        <f t="shared" ca="1" si="42"/>
        <v>0900-1700</v>
      </c>
      <c r="W27" s="82" t="str">
        <f t="shared" ca="1" si="43"/>
        <v>ALL</v>
      </c>
      <c r="X27" s="82">
        <f t="shared" ca="1" si="44"/>
        <v>440169</v>
      </c>
      <c r="Y27" s="82" t="str">
        <f t="shared" ca="1" si="45"/>
        <v>Fatima Tanveer Naqvi</v>
      </c>
      <c r="Z27" s="82"/>
      <c r="AA27" s="82" t="str">
        <f t="shared" ca="1" si="46"/>
        <v/>
      </c>
      <c r="AB27" s="82" t="str">
        <f t="shared" ca="1" si="47"/>
        <v/>
      </c>
      <c r="AC27" s="82" t="str">
        <f t="shared" ca="1" si="48"/>
        <v>ALL</v>
      </c>
      <c r="AD27" s="17" t="str">
        <f t="shared" ca="1" si="49"/>
        <v/>
      </c>
      <c r="AE27" s="17" t="str">
        <f ca="1">IF(AD27="","","ALL"&amp;COUNTIF(AD$2:AD27,"ALL")&amp;VALUE(HOUR(NOW())&amp;":"&amp;MINUTE(NOW())))</f>
        <v/>
      </c>
      <c r="AF27" s="17" t="str">
        <f t="shared" ca="1" si="50"/>
        <v/>
      </c>
      <c r="AG27" s="17" t="str">
        <f t="shared" ca="1" si="51"/>
        <v/>
      </c>
      <c r="AH27" s="18" t="str">
        <f t="shared" ca="1" si="52"/>
        <v/>
      </c>
      <c r="AI27" s="18" t="str">
        <f ca="1">IF(AH27="","","ALL"&amp;COUNTIF(AH$2:AH27,"ALL")&amp;VALUE(HOUR(NOW())&amp;":"&amp;MINUTE(NOW())))</f>
        <v/>
      </c>
      <c r="AJ27" s="18" t="str">
        <f t="shared" ca="1" si="53"/>
        <v/>
      </c>
      <c r="AK27" s="18" t="str">
        <f t="shared" ca="1" si="54"/>
        <v/>
      </c>
      <c r="AL27" s="14" t="str">
        <f t="shared" ca="1" si="55"/>
        <v>ALL</v>
      </c>
      <c r="AM27" s="14" t="str">
        <f ca="1">IF(AL27="","","ALL"&amp;COUNTIF(AL$2:AL27,"ALL")&amp;VALUE(HOUR(NOW())&amp;":"&amp;MINUTE(NOW())))</f>
        <v>ALL10.660416666666667</v>
      </c>
      <c r="AN27" s="14" t="str">
        <f t="shared" ca="1" si="56"/>
        <v>Prepaid</v>
      </c>
      <c r="AO27" s="14" t="str">
        <f t="shared" ca="1" si="57"/>
        <v>Fatima Tanveer Naqvi</v>
      </c>
      <c r="AP27" s="15" t="str">
        <f ca="1">IF(BA27="","",D27&amp;COUNTIF(BA$2:BA27,D27&amp;VALUE(HOUR(NOW())&amp;":"&amp;MINUTE(NOW()))))</f>
        <v/>
      </c>
      <c r="AQ27" s="15" t="str">
        <f ca="1">IF(BB27="","",D27&amp;COUNTIF(BB$2:BB27,D27&amp;VALUE(HOUR(NOW())&amp;":"&amp;MINUTE(NOW()))))</f>
        <v/>
      </c>
      <c r="AR27" s="15" t="str">
        <f ca="1">IF(BC27="","",D27&amp;COUNTIF(BC$2:BC27,D27&amp;VALUE(HOUR(NOW())&amp;":"&amp;MINUTE(NOW()))))</f>
        <v>Prepaid1</v>
      </c>
      <c r="AS27" s="16" t="str">
        <f t="shared" ca="1" si="58"/>
        <v/>
      </c>
      <c r="AT27" s="16" t="str">
        <f t="shared" ca="1" si="59"/>
        <v/>
      </c>
      <c r="AU27" s="16" t="str">
        <f t="shared" ca="1" si="60"/>
        <v>Fatima Tanveer Naqvi</v>
      </c>
      <c r="BA27" s="11" t="str">
        <f t="shared" ca="1" si="61"/>
        <v/>
      </c>
      <c r="BB27" s="11" t="str">
        <f t="shared" ca="1" si="62"/>
        <v/>
      </c>
      <c r="BC27" s="11" t="str">
        <f t="shared" ca="1" si="63"/>
        <v>Prepaid0.660416666666667</v>
      </c>
      <c r="BD27" s="6">
        <f t="shared" si="64"/>
        <v>0.375</v>
      </c>
      <c r="BE27" s="6">
        <f t="shared" si="65"/>
        <v>0.70833333333333326</v>
      </c>
      <c r="BF27" s="6">
        <f t="shared" si="66"/>
        <v>0.44791666666666669</v>
      </c>
      <c r="BG27" s="6">
        <f t="shared" si="67"/>
        <v>0.45833333333333337</v>
      </c>
      <c r="BH27" s="6">
        <f t="shared" si="68"/>
        <v>0.54166666666666663</v>
      </c>
      <c r="BI27" s="6">
        <f t="shared" si="69"/>
        <v>0.5625</v>
      </c>
      <c r="BJ27" s="6">
        <f t="shared" si="70"/>
        <v>0.65625</v>
      </c>
      <c r="BK27" s="6">
        <f t="shared" si="71"/>
        <v>0.66666666666666663</v>
      </c>
    </row>
    <row r="28" spans="1:63" x14ac:dyDescent="0.25">
      <c r="A28" s="205">
        <v>440161</v>
      </c>
      <c r="B28" s="205" t="s">
        <v>220</v>
      </c>
      <c r="C28" s="205" t="s">
        <v>93</v>
      </c>
      <c r="D28" s="205" t="s">
        <v>6</v>
      </c>
      <c r="E28" s="205" t="s">
        <v>103</v>
      </c>
      <c r="F28" s="3" t="s">
        <v>95</v>
      </c>
      <c r="G28" s="4" t="s">
        <v>87</v>
      </c>
      <c r="H28" s="5" t="s">
        <v>112</v>
      </c>
      <c r="K28" t="str">
        <f t="shared" si="36"/>
        <v>Prepaid</v>
      </c>
      <c r="L28" s="6" t="str">
        <f t="shared" ca="1" si="37"/>
        <v>Prepaid</v>
      </c>
      <c r="M28" s="13" t="str">
        <f ca="1">IF(IFERROR(IF(L28="","",VLOOKUP(A28,'RTA INPUT'!D:P,12,FALSE)),"Absent")="ABSENT","ABSENT","")</f>
        <v>ABSENT</v>
      </c>
      <c r="N28" t="str">
        <f t="shared" ca="1" si="38"/>
        <v>PrepaidABSENT</v>
      </c>
      <c r="O28" t="str">
        <f ca="1">IF(M28="","",M28&amp;COUNTIF(M$2:M28,M28))</f>
        <v>ABSENT10</v>
      </c>
      <c r="P28">
        <f t="shared" ca="1" si="39"/>
        <v>440161</v>
      </c>
      <c r="Q28" t="str">
        <f t="shared" ca="1" si="40"/>
        <v>Syeda Anum Gillani</v>
      </c>
      <c r="R28" t="str">
        <f t="shared" ca="1" si="41"/>
        <v>Prepaid</v>
      </c>
      <c r="S28" t="str">
        <f t="shared" ca="1" si="42"/>
        <v>0900-1700</v>
      </c>
      <c r="W28" s="82" t="str">
        <f t="shared" ca="1" si="43"/>
        <v/>
      </c>
      <c r="X28" s="82" t="str">
        <f t="shared" ca="1" si="44"/>
        <v/>
      </c>
      <c r="Y28" s="82" t="str">
        <f t="shared" ca="1" si="45"/>
        <v/>
      </c>
      <c r="Z28" s="82"/>
      <c r="AA28" s="82" t="str">
        <f t="shared" ca="1" si="46"/>
        <v/>
      </c>
      <c r="AB28" s="82" t="str">
        <f t="shared" ca="1" si="47"/>
        <v/>
      </c>
      <c r="AC28" s="82" t="str">
        <f t="shared" ca="1" si="48"/>
        <v/>
      </c>
      <c r="AD28" s="17" t="str">
        <f t="shared" ca="1" si="49"/>
        <v/>
      </c>
      <c r="AE28" s="17" t="str">
        <f ca="1">IF(AD28="","","ALL"&amp;COUNTIF(AD$2:AD28,"ALL")&amp;VALUE(HOUR(NOW())&amp;":"&amp;MINUTE(NOW())))</f>
        <v/>
      </c>
      <c r="AF28" s="17" t="str">
        <f t="shared" ca="1" si="50"/>
        <v/>
      </c>
      <c r="AG28" s="17" t="str">
        <f t="shared" ca="1" si="51"/>
        <v/>
      </c>
      <c r="AH28" s="18" t="str">
        <f t="shared" ca="1" si="52"/>
        <v/>
      </c>
      <c r="AI28" s="18" t="str">
        <f ca="1">IF(AH28="","","ALL"&amp;COUNTIF(AH$2:AH28,"ALL")&amp;VALUE(HOUR(NOW())&amp;":"&amp;MINUTE(NOW())))</f>
        <v/>
      </c>
      <c r="AJ28" s="18" t="str">
        <f t="shared" ca="1" si="53"/>
        <v/>
      </c>
      <c r="AK28" s="18" t="str">
        <f t="shared" ca="1" si="54"/>
        <v/>
      </c>
      <c r="AL28" s="14" t="str">
        <f t="shared" ca="1" si="55"/>
        <v/>
      </c>
      <c r="AM28" s="14" t="str">
        <f ca="1">IF(AL28="","","ALL"&amp;COUNTIF(AL$2:AL28,"ALL")&amp;VALUE(HOUR(NOW())&amp;":"&amp;MINUTE(NOW())))</f>
        <v/>
      </c>
      <c r="AN28" s="14" t="str">
        <f t="shared" ca="1" si="56"/>
        <v/>
      </c>
      <c r="AO28" s="14" t="str">
        <f t="shared" ca="1" si="57"/>
        <v/>
      </c>
      <c r="AP28" s="15" t="str">
        <f ca="1">IF(BA28="","",D28&amp;COUNTIF(BA$2:BA28,D28&amp;VALUE(HOUR(NOW())&amp;":"&amp;MINUTE(NOW()))))</f>
        <v/>
      </c>
      <c r="AQ28" s="15" t="str">
        <f ca="1">IF(BB28="","",D28&amp;COUNTIF(BB$2:BB28,D28&amp;VALUE(HOUR(NOW())&amp;":"&amp;MINUTE(NOW()))))</f>
        <v/>
      </c>
      <c r="AR28" s="15" t="str">
        <f ca="1">IF(BC28="","",D28&amp;COUNTIF(BC$2:BC28,D28&amp;VALUE(HOUR(NOW())&amp;":"&amp;MINUTE(NOW()))))</f>
        <v/>
      </c>
      <c r="AS28" s="16" t="str">
        <f t="shared" ca="1" si="58"/>
        <v/>
      </c>
      <c r="AT28" s="16" t="str">
        <f t="shared" ca="1" si="59"/>
        <v/>
      </c>
      <c r="AU28" s="16" t="str">
        <f t="shared" ca="1" si="60"/>
        <v/>
      </c>
      <c r="BA28" s="11" t="str">
        <f t="shared" ca="1" si="61"/>
        <v/>
      </c>
      <c r="BB28" s="11" t="str">
        <f t="shared" ca="1" si="62"/>
        <v/>
      </c>
      <c r="BC28" s="11" t="str">
        <f t="shared" ca="1" si="63"/>
        <v/>
      </c>
      <c r="BD28" s="6">
        <f t="shared" si="64"/>
        <v>0.375</v>
      </c>
      <c r="BE28" s="6">
        <f t="shared" si="65"/>
        <v>0.70833333333333326</v>
      </c>
      <c r="BF28" s="6">
        <f t="shared" si="66"/>
        <v>0.40625</v>
      </c>
      <c r="BG28" s="6">
        <f t="shared" si="67"/>
        <v>0.41666666666666669</v>
      </c>
      <c r="BH28" s="6">
        <f t="shared" si="68"/>
        <v>0.52083333333333337</v>
      </c>
      <c r="BI28" s="6">
        <f t="shared" si="69"/>
        <v>0.54166666666666674</v>
      </c>
      <c r="BJ28" s="6">
        <f t="shared" si="70"/>
        <v>0.625</v>
      </c>
      <c r="BK28" s="6">
        <f t="shared" si="71"/>
        <v>0.63541666666666663</v>
      </c>
    </row>
    <row r="29" spans="1:63" x14ac:dyDescent="0.25">
      <c r="A29" s="205">
        <v>440176</v>
      </c>
      <c r="B29" s="205" t="s">
        <v>198</v>
      </c>
      <c r="C29" s="205" t="s">
        <v>93</v>
      </c>
      <c r="D29" s="205" t="s">
        <v>6</v>
      </c>
      <c r="E29" s="205" t="s">
        <v>103</v>
      </c>
      <c r="F29" s="3" t="s">
        <v>113</v>
      </c>
      <c r="G29" s="4" t="s">
        <v>114</v>
      </c>
      <c r="H29" s="5" t="s">
        <v>112</v>
      </c>
      <c r="K29" t="str">
        <f t="shared" si="36"/>
        <v>Prepaid</v>
      </c>
      <c r="L29" s="6" t="str">
        <f t="shared" ca="1" si="37"/>
        <v>Prepaid</v>
      </c>
      <c r="M29" s="13" t="str">
        <f ca="1">IF(IFERROR(IF(L29="","",VLOOKUP(A29,'RTA INPUT'!D:P,12,FALSE)),"Absent")="ABSENT","ABSENT","")</f>
        <v>ABSENT</v>
      </c>
      <c r="N29" t="str">
        <f t="shared" ca="1" si="38"/>
        <v>PrepaidABSENT</v>
      </c>
      <c r="O29" t="str">
        <f ca="1">IF(M29="","",M29&amp;COUNTIF(M$2:M29,M29))</f>
        <v>ABSENT11</v>
      </c>
      <c r="P29">
        <f t="shared" ca="1" si="39"/>
        <v>440176</v>
      </c>
      <c r="Q29" t="str">
        <f t="shared" ca="1" si="40"/>
        <v>Kaneez Naseer</v>
      </c>
      <c r="R29" t="str">
        <f t="shared" ca="1" si="41"/>
        <v>Prepaid</v>
      </c>
      <c r="S29" t="str">
        <f t="shared" ca="1" si="42"/>
        <v>0900-1700</v>
      </c>
      <c r="W29" s="82" t="str">
        <f t="shared" ca="1" si="43"/>
        <v/>
      </c>
      <c r="X29" s="82" t="str">
        <f t="shared" ca="1" si="44"/>
        <v/>
      </c>
      <c r="Y29" s="82" t="str">
        <f t="shared" ca="1" si="45"/>
        <v/>
      </c>
      <c r="Z29" s="82"/>
      <c r="AA29" s="82" t="str">
        <f t="shared" ca="1" si="46"/>
        <v/>
      </c>
      <c r="AB29" s="82" t="str">
        <f t="shared" ca="1" si="47"/>
        <v/>
      </c>
      <c r="AC29" s="82" t="str">
        <f t="shared" ca="1" si="48"/>
        <v/>
      </c>
      <c r="AD29" s="17" t="str">
        <f t="shared" ca="1" si="49"/>
        <v/>
      </c>
      <c r="AE29" s="17" t="str">
        <f ca="1">IF(AD29="","","ALL"&amp;COUNTIF(AD$2:AD29,"ALL")&amp;VALUE(HOUR(NOW())&amp;":"&amp;MINUTE(NOW())))</f>
        <v/>
      </c>
      <c r="AF29" s="17" t="str">
        <f t="shared" ca="1" si="50"/>
        <v/>
      </c>
      <c r="AG29" s="17" t="str">
        <f t="shared" ca="1" si="51"/>
        <v/>
      </c>
      <c r="AH29" s="18" t="str">
        <f t="shared" ca="1" si="52"/>
        <v/>
      </c>
      <c r="AI29" s="18" t="str">
        <f ca="1">IF(AH29="","","ALL"&amp;COUNTIF(AH$2:AH29,"ALL")&amp;VALUE(HOUR(NOW())&amp;":"&amp;MINUTE(NOW())))</f>
        <v/>
      </c>
      <c r="AJ29" s="18" t="str">
        <f t="shared" ca="1" si="53"/>
        <v/>
      </c>
      <c r="AK29" s="18" t="str">
        <f t="shared" ca="1" si="54"/>
        <v/>
      </c>
      <c r="AL29" s="14" t="str">
        <f t="shared" ca="1" si="55"/>
        <v/>
      </c>
      <c r="AM29" s="14" t="str">
        <f ca="1">IF(AL29="","","ALL"&amp;COUNTIF(AL$2:AL29,"ALL")&amp;VALUE(HOUR(NOW())&amp;":"&amp;MINUTE(NOW())))</f>
        <v/>
      </c>
      <c r="AN29" s="14" t="str">
        <f t="shared" ca="1" si="56"/>
        <v/>
      </c>
      <c r="AO29" s="14" t="str">
        <f t="shared" ca="1" si="57"/>
        <v/>
      </c>
      <c r="AP29" s="15" t="str">
        <f ca="1">IF(BA29="","",D29&amp;COUNTIF(BA$2:BA29,D29&amp;VALUE(HOUR(NOW())&amp;":"&amp;MINUTE(NOW()))))</f>
        <v/>
      </c>
      <c r="AQ29" s="15" t="str">
        <f ca="1">IF(BB29="","",D29&amp;COUNTIF(BB$2:BB29,D29&amp;VALUE(HOUR(NOW())&amp;":"&amp;MINUTE(NOW()))))</f>
        <v/>
      </c>
      <c r="AR29" s="15" t="str">
        <f ca="1">IF(BC29="","",D29&amp;COUNTIF(BC$2:BC29,D29&amp;VALUE(HOUR(NOW())&amp;":"&amp;MINUTE(NOW()))))</f>
        <v/>
      </c>
      <c r="AS29" s="16" t="str">
        <f t="shared" ca="1" si="58"/>
        <v/>
      </c>
      <c r="AT29" s="16" t="str">
        <f t="shared" ca="1" si="59"/>
        <v/>
      </c>
      <c r="AU29" s="16" t="str">
        <f t="shared" ca="1" si="60"/>
        <v/>
      </c>
      <c r="BA29" s="11" t="str">
        <f t="shared" ca="1" si="61"/>
        <v/>
      </c>
      <c r="BB29" s="11" t="str">
        <f t="shared" ca="1" si="62"/>
        <v/>
      </c>
      <c r="BC29" s="11" t="str">
        <f t="shared" ca="1" si="63"/>
        <v/>
      </c>
      <c r="BD29" s="6">
        <f t="shared" si="64"/>
        <v>0.375</v>
      </c>
      <c r="BE29" s="6">
        <f t="shared" si="65"/>
        <v>0.70833333333333326</v>
      </c>
      <c r="BF29" s="6">
        <f t="shared" si="66"/>
        <v>0.42708333333333331</v>
      </c>
      <c r="BG29" s="6">
        <f t="shared" si="67"/>
        <v>0.4375</v>
      </c>
      <c r="BH29" s="6">
        <f t="shared" si="68"/>
        <v>0.5625</v>
      </c>
      <c r="BI29" s="6">
        <f t="shared" si="69"/>
        <v>0.58333333333333337</v>
      </c>
      <c r="BJ29" s="6">
        <f t="shared" si="70"/>
        <v>0.625</v>
      </c>
      <c r="BK29" s="6">
        <f t="shared" si="71"/>
        <v>0.63541666666666663</v>
      </c>
    </row>
    <row r="30" spans="1:63" x14ac:dyDescent="0.25">
      <c r="A30" s="205">
        <v>440166</v>
      </c>
      <c r="B30" s="205" t="s">
        <v>199</v>
      </c>
      <c r="C30" s="205" t="s">
        <v>93</v>
      </c>
      <c r="D30" s="205" t="s">
        <v>6</v>
      </c>
      <c r="E30" s="205" t="s">
        <v>103</v>
      </c>
      <c r="F30" s="3" t="s">
        <v>95</v>
      </c>
      <c r="G30" s="4" t="s">
        <v>96</v>
      </c>
      <c r="H30" s="5" t="s">
        <v>104</v>
      </c>
      <c r="K30" t="str">
        <f t="shared" si="36"/>
        <v>Prepaid</v>
      </c>
      <c r="L30" s="6" t="str">
        <f t="shared" ca="1" si="37"/>
        <v>Prepaid</v>
      </c>
      <c r="M30" s="13" t="str">
        <f ca="1">IF(IFERROR(IF(L30="","",VLOOKUP(A30,'RTA INPUT'!D:P,12,FALSE)),"Absent")="ABSENT","ABSENT","")</f>
        <v>ABSENT</v>
      </c>
      <c r="N30" t="str">
        <f t="shared" ca="1" si="38"/>
        <v>PrepaidABSENT</v>
      </c>
      <c r="O30" t="str">
        <f ca="1">IF(M30="","",M30&amp;COUNTIF(M$2:M30,M30))</f>
        <v>ABSENT12</v>
      </c>
      <c r="P30">
        <f t="shared" ca="1" si="39"/>
        <v>440166</v>
      </c>
      <c r="Q30" t="str">
        <f t="shared" ca="1" si="40"/>
        <v>Tayyaba Ashfaq</v>
      </c>
      <c r="R30" t="str">
        <f t="shared" ca="1" si="41"/>
        <v>Prepaid</v>
      </c>
      <c r="S30" t="str">
        <f t="shared" ca="1" si="42"/>
        <v>0900-1700</v>
      </c>
      <c r="W30" s="82" t="str">
        <f t="shared" ca="1" si="43"/>
        <v/>
      </c>
      <c r="X30" s="82" t="str">
        <f t="shared" ca="1" si="44"/>
        <v/>
      </c>
      <c r="Y30" s="82" t="str">
        <f t="shared" ca="1" si="45"/>
        <v/>
      </c>
      <c r="Z30" s="82"/>
      <c r="AA30" s="82" t="str">
        <f t="shared" ca="1" si="46"/>
        <v/>
      </c>
      <c r="AB30" s="82" t="str">
        <f t="shared" ca="1" si="47"/>
        <v/>
      </c>
      <c r="AC30" s="82" t="str">
        <f t="shared" ca="1" si="48"/>
        <v/>
      </c>
      <c r="AD30" s="17" t="str">
        <f t="shared" ca="1" si="49"/>
        <v/>
      </c>
      <c r="AE30" s="17" t="str">
        <f ca="1">IF(AD30="","","ALL"&amp;COUNTIF(AD$2:AD30,"ALL")&amp;VALUE(HOUR(NOW())&amp;":"&amp;MINUTE(NOW())))</f>
        <v/>
      </c>
      <c r="AF30" s="17" t="str">
        <f t="shared" ca="1" si="50"/>
        <v/>
      </c>
      <c r="AG30" s="17" t="str">
        <f t="shared" ca="1" si="51"/>
        <v/>
      </c>
      <c r="AH30" s="18" t="str">
        <f t="shared" ca="1" si="52"/>
        <v/>
      </c>
      <c r="AI30" s="18" t="str">
        <f ca="1">IF(AH30="","","ALL"&amp;COUNTIF(AH$2:AH30,"ALL")&amp;VALUE(HOUR(NOW())&amp;":"&amp;MINUTE(NOW())))</f>
        <v/>
      </c>
      <c r="AJ30" s="18" t="str">
        <f t="shared" ca="1" si="53"/>
        <v/>
      </c>
      <c r="AK30" s="18" t="str">
        <f t="shared" ca="1" si="54"/>
        <v/>
      </c>
      <c r="AL30" s="14" t="str">
        <f t="shared" ca="1" si="55"/>
        <v/>
      </c>
      <c r="AM30" s="14" t="str">
        <f ca="1">IF(AL30="","","ALL"&amp;COUNTIF(AL$2:AL30,"ALL")&amp;VALUE(HOUR(NOW())&amp;":"&amp;MINUTE(NOW())))</f>
        <v/>
      </c>
      <c r="AN30" s="14" t="str">
        <f t="shared" ca="1" si="56"/>
        <v/>
      </c>
      <c r="AO30" s="14" t="str">
        <f t="shared" ca="1" si="57"/>
        <v/>
      </c>
      <c r="AP30" s="15" t="str">
        <f ca="1">IF(BA30="","",D30&amp;COUNTIF(BA$2:BA30,D30&amp;VALUE(HOUR(NOW())&amp;":"&amp;MINUTE(NOW()))))</f>
        <v/>
      </c>
      <c r="AQ30" s="15" t="str">
        <f ca="1">IF(BB30="","",D30&amp;COUNTIF(BB$2:BB30,D30&amp;VALUE(HOUR(NOW())&amp;":"&amp;MINUTE(NOW()))))</f>
        <v/>
      </c>
      <c r="AR30" s="15" t="str">
        <f ca="1">IF(BC30="","",D30&amp;COUNTIF(BC$2:BC30,D30&amp;VALUE(HOUR(NOW())&amp;":"&amp;MINUTE(NOW()))))</f>
        <v/>
      </c>
      <c r="AS30" s="16" t="str">
        <f t="shared" ca="1" si="58"/>
        <v/>
      </c>
      <c r="AT30" s="16" t="str">
        <f t="shared" ca="1" si="59"/>
        <v/>
      </c>
      <c r="AU30" s="16" t="str">
        <f t="shared" ca="1" si="60"/>
        <v/>
      </c>
      <c r="BA30" s="11" t="str">
        <f t="shared" ca="1" si="61"/>
        <v/>
      </c>
      <c r="BB30" s="11" t="str">
        <f t="shared" ca="1" si="62"/>
        <v/>
      </c>
      <c r="BC30" s="11" t="str">
        <f t="shared" ca="1" si="63"/>
        <v/>
      </c>
      <c r="BD30" s="6">
        <f t="shared" si="64"/>
        <v>0.375</v>
      </c>
      <c r="BE30" s="6">
        <f t="shared" si="65"/>
        <v>0.70833333333333326</v>
      </c>
      <c r="BF30" s="6">
        <f t="shared" si="66"/>
        <v>0.40625</v>
      </c>
      <c r="BG30" s="6">
        <f t="shared" si="67"/>
        <v>0.41666666666666669</v>
      </c>
      <c r="BH30" s="6">
        <f t="shared" si="68"/>
        <v>0.5</v>
      </c>
      <c r="BI30" s="6">
        <f t="shared" si="69"/>
        <v>0.52083333333333337</v>
      </c>
      <c r="BJ30" s="6">
        <f t="shared" si="70"/>
        <v>0.66666666666666663</v>
      </c>
      <c r="BK30" s="6">
        <f t="shared" si="71"/>
        <v>0.67708333333333326</v>
      </c>
    </row>
    <row r="31" spans="1:63" x14ac:dyDescent="0.25">
      <c r="A31" s="205">
        <v>440197</v>
      </c>
      <c r="B31" s="205" t="s">
        <v>289</v>
      </c>
      <c r="C31" s="205" t="s">
        <v>93</v>
      </c>
      <c r="D31" s="205" t="s">
        <v>6</v>
      </c>
      <c r="E31" s="205" t="s">
        <v>103</v>
      </c>
      <c r="F31" s="3" t="s">
        <v>95</v>
      </c>
      <c r="G31" s="4" t="s">
        <v>92</v>
      </c>
      <c r="H31" s="5" t="s">
        <v>115</v>
      </c>
      <c r="K31" t="str">
        <f t="shared" si="36"/>
        <v>Prepaid</v>
      </c>
      <c r="L31" s="6" t="str">
        <f t="shared" ca="1" si="37"/>
        <v>Prepaid</v>
      </c>
      <c r="M31" s="13" t="str">
        <f ca="1">IF(IFERROR(IF(L31="","",VLOOKUP(A31,'RTA INPUT'!D:P,12,FALSE)),"Absent")="ABSENT","ABSENT","")</f>
        <v>ABSENT</v>
      </c>
      <c r="N31" t="str">
        <f t="shared" ca="1" si="38"/>
        <v>PrepaidABSENT</v>
      </c>
      <c r="O31" t="str">
        <f ca="1">IF(M31="","",M31&amp;COUNTIF(M$2:M31,M31))</f>
        <v>ABSENT13</v>
      </c>
      <c r="P31">
        <f t="shared" ca="1" si="39"/>
        <v>440197</v>
      </c>
      <c r="Q31" t="str">
        <f t="shared" ca="1" si="40"/>
        <v>Siddra Rani</v>
      </c>
      <c r="R31" t="str">
        <f t="shared" ca="1" si="41"/>
        <v>Prepaid</v>
      </c>
      <c r="S31" t="str">
        <f t="shared" ca="1" si="42"/>
        <v>0900-1700</v>
      </c>
      <c r="W31" s="82" t="str">
        <f t="shared" ca="1" si="43"/>
        <v/>
      </c>
      <c r="X31" s="82" t="str">
        <f t="shared" ca="1" si="44"/>
        <v/>
      </c>
      <c r="Y31" s="82" t="str">
        <f t="shared" ca="1" si="45"/>
        <v/>
      </c>
      <c r="Z31" s="82"/>
      <c r="AA31" s="82" t="str">
        <f t="shared" ca="1" si="46"/>
        <v/>
      </c>
      <c r="AB31" s="82" t="str">
        <f t="shared" ca="1" si="47"/>
        <v/>
      </c>
      <c r="AC31" s="82" t="str">
        <f t="shared" ca="1" si="48"/>
        <v/>
      </c>
      <c r="AD31" s="17" t="str">
        <f t="shared" ca="1" si="49"/>
        <v/>
      </c>
      <c r="AE31" s="17" t="str">
        <f ca="1">IF(AD31="","","ALL"&amp;COUNTIF(AD$2:AD31,"ALL")&amp;VALUE(HOUR(NOW())&amp;":"&amp;MINUTE(NOW())))</f>
        <v/>
      </c>
      <c r="AF31" s="17" t="str">
        <f t="shared" ca="1" si="50"/>
        <v/>
      </c>
      <c r="AG31" s="17" t="str">
        <f t="shared" ca="1" si="51"/>
        <v/>
      </c>
      <c r="AH31" s="18" t="str">
        <f t="shared" ca="1" si="52"/>
        <v/>
      </c>
      <c r="AI31" s="18" t="str">
        <f ca="1">IF(AH31="","","ALL"&amp;COUNTIF(AH$2:AH31,"ALL")&amp;VALUE(HOUR(NOW())&amp;":"&amp;MINUTE(NOW())))</f>
        <v/>
      </c>
      <c r="AJ31" s="18" t="str">
        <f t="shared" ca="1" si="53"/>
        <v/>
      </c>
      <c r="AK31" s="18" t="str">
        <f t="shared" ca="1" si="54"/>
        <v/>
      </c>
      <c r="AL31" s="14" t="str">
        <f t="shared" ca="1" si="55"/>
        <v/>
      </c>
      <c r="AM31" s="14" t="str">
        <f ca="1">IF(AL31="","","ALL"&amp;COUNTIF(AL$2:AL31,"ALL")&amp;VALUE(HOUR(NOW())&amp;":"&amp;MINUTE(NOW())))</f>
        <v/>
      </c>
      <c r="AN31" s="14" t="str">
        <f t="shared" ca="1" si="56"/>
        <v/>
      </c>
      <c r="AO31" s="14" t="str">
        <f t="shared" ca="1" si="57"/>
        <v/>
      </c>
      <c r="AP31" s="15" t="str">
        <f ca="1">IF(BA31="","",D31&amp;COUNTIF(BA$2:BA31,D31&amp;VALUE(HOUR(NOW())&amp;":"&amp;MINUTE(NOW()))))</f>
        <v/>
      </c>
      <c r="AQ31" s="15" t="str">
        <f ca="1">IF(BB31="","",D31&amp;COUNTIF(BB$2:BB31,D31&amp;VALUE(HOUR(NOW())&amp;":"&amp;MINUTE(NOW()))))</f>
        <v/>
      </c>
      <c r="AR31" s="15" t="str">
        <f ca="1">IF(BC31="","",D31&amp;COUNTIF(BC$2:BC31,D31&amp;VALUE(HOUR(NOW())&amp;":"&amp;MINUTE(NOW()))))</f>
        <v/>
      </c>
      <c r="AS31" s="16" t="str">
        <f t="shared" ca="1" si="58"/>
        <v/>
      </c>
      <c r="AT31" s="16" t="str">
        <f t="shared" ca="1" si="59"/>
        <v/>
      </c>
      <c r="AU31" s="16" t="str">
        <f t="shared" ca="1" si="60"/>
        <v/>
      </c>
      <c r="BA31" s="11" t="str">
        <f t="shared" ca="1" si="61"/>
        <v/>
      </c>
      <c r="BB31" s="11" t="str">
        <f t="shared" ca="1" si="62"/>
        <v/>
      </c>
      <c r="BC31" s="11" t="str">
        <f t="shared" ca="1" si="63"/>
        <v/>
      </c>
      <c r="BD31" s="6">
        <f t="shared" si="64"/>
        <v>0.375</v>
      </c>
      <c r="BE31" s="6">
        <f t="shared" si="65"/>
        <v>0.70833333333333326</v>
      </c>
      <c r="BF31" s="6">
        <f t="shared" si="66"/>
        <v>0.40625</v>
      </c>
      <c r="BG31" s="6">
        <f t="shared" si="67"/>
        <v>0.41666666666666669</v>
      </c>
      <c r="BH31" s="6">
        <f t="shared" si="68"/>
        <v>0.47916666666666669</v>
      </c>
      <c r="BI31" s="6">
        <f t="shared" si="69"/>
        <v>0.5</v>
      </c>
      <c r="BJ31" s="6">
        <f t="shared" si="70"/>
        <v>0.63541666666666663</v>
      </c>
      <c r="BK31" s="6">
        <f t="shared" si="71"/>
        <v>0.64583333333333326</v>
      </c>
    </row>
    <row r="32" spans="1:63" x14ac:dyDescent="0.25">
      <c r="A32" s="205">
        <v>440165</v>
      </c>
      <c r="B32" s="205" t="s">
        <v>116</v>
      </c>
      <c r="C32" s="205" t="s">
        <v>93</v>
      </c>
      <c r="D32" s="205" t="s">
        <v>6</v>
      </c>
      <c r="E32" s="205" t="s">
        <v>103</v>
      </c>
      <c r="F32" s="3" t="s">
        <v>95</v>
      </c>
      <c r="G32" s="4" t="s">
        <v>117</v>
      </c>
      <c r="H32" s="5" t="s">
        <v>115</v>
      </c>
      <c r="K32" t="str">
        <f t="shared" si="36"/>
        <v>Prepaid</v>
      </c>
      <c r="L32" s="6" t="str">
        <f t="shared" ca="1" si="37"/>
        <v>Prepaid</v>
      </c>
      <c r="M32" s="13" t="str">
        <f ca="1">IF(IFERROR(IF(L32="","",VLOOKUP(A32,'RTA INPUT'!D:P,12,FALSE)),"Absent")="ABSENT","ABSENT","")</f>
        <v>ABSENT</v>
      </c>
      <c r="N32" t="str">
        <f t="shared" ca="1" si="38"/>
        <v>PrepaidABSENT</v>
      </c>
      <c r="O32" t="str">
        <f ca="1">IF(M32="","",M32&amp;COUNTIF(M$2:M32,M32))</f>
        <v>ABSENT14</v>
      </c>
      <c r="P32">
        <f t="shared" ca="1" si="39"/>
        <v>440165</v>
      </c>
      <c r="Q32" t="str">
        <f t="shared" ca="1" si="40"/>
        <v>Muhammad Nasir Khurshid</v>
      </c>
      <c r="R32" t="str">
        <f t="shared" ca="1" si="41"/>
        <v>Prepaid</v>
      </c>
      <c r="S32" t="str">
        <f t="shared" ca="1" si="42"/>
        <v>0900-1700</v>
      </c>
      <c r="W32" s="82" t="str">
        <f t="shared" ca="1" si="43"/>
        <v/>
      </c>
      <c r="X32" s="82" t="str">
        <f t="shared" ca="1" si="44"/>
        <v/>
      </c>
      <c r="Y32" s="82" t="str">
        <f t="shared" ca="1" si="45"/>
        <v/>
      </c>
      <c r="Z32" s="82"/>
      <c r="AA32" s="82" t="str">
        <f t="shared" ca="1" si="46"/>
        <v/>
      </c>
      <c r="AB32" s="82" t="str">
        <f t="shared" ca="1" si="47"/>
        <v/>
      </c>
      <c r="AC32" s="82" t="str">
        <f t="shared" ca="1" si="48"/>
        <v/>
      </c>
      <c r="AD32" s="17" t="str">
        <f t="shared" ca="1" si="49"/>
        <v/>
      </c>
      <c r="AE32" s="17" t="str">
        <f ca="1">IF(AD32="","","ALL"&amp;COUNTIF(AD$2:AD32,"ALL")&amp;VALUE(HOUR(NOW())&amp;":"&amp;MINUTE(NOW())))</f>
        <v/>
      </c>
      <c r="AF32" s="17" t="str">
        <f t="shared" ca="1" si="50"/>
        <v/>
      </c>
      <c r="AG32" s="17" t="str">
        <f t="shared" ca="1" si="51"/>
        <v/>
      </c>
      <c r="AH32" s="18" t="str">
        <f t="shared" ca="1" si="52"/>
        <v/>
      </c>
      <c r="AI32" s="18" t="str">
        <f ca="1">IF(AH32="","","ALL"&amp;COUNTIF(AH$2:AH32,"ALL")&amp;VALUE(HOUR(NOW())&amp;":"&amp;MINUTE(NOW())))</f>
        <v/>
      </c>
      <c r="AJ32" s="18" t="str">
        <f t="shared" ca="1" si="53"/>
        <v/>
      </c>
      <c r="AK32" s="18" t="str">
        <f t="shared" ca="1" si="54"/>
        <v/>
      </c>
      <c r="AL32" s="14" t="str">
        <f t="shared" ca="1" si="55"/>
        <v/>
      </c>
      <c r="AM32" s="14" t="str">
        <f ca="1">IF(AL32="","","ALL"&amp;COUNTIF(AL$2:AL32,"ALL")&amp;VALUE(HOUR(NOW())&amp;":"&amp;MINUTE(NOW())))</f>
        <v/>
      </c>
      <c r="AN32" s="14" t="str">
        <f t="shared" ca="1" si="56"/>
        <v/>
      </c>
      <c r="AO32" s="14" t="str">
        <f t="shared" ca="1" si="57"/>
        <v/>
      </c>
      <c r="AP32" s="15" t="str">
        <f ca="1">IF(BA32="","",D32&amp;COUNTIF(BA$2:BA32,D32&amp;VALUE(HOUR(NOW())&amp;":"&amp;MINUTE(NOW()))))</f>
        <v/>
      </c>
      <c r="AQ32" s="15" t="str">
        <f ca="1">IF(BB32="","",D32&amp;COUNTIF(BB$2:BB32,D32&amp;VALUE(HOUR(NOW())&amp;":"&amp;MINUTE(NOW()))))</f>
        <v/>
      </c>
      <c r="AR32" s="15" t="str">
        <f ca="1">IF(BC32="","",D32&amp;COUNTIF(BC$2:BC32,D32&amp;VALUE(HOUR(NOW())&amp;":"&amp;MINUTE(NOW()))))</f>
        <v/>
      </c>
      <c r="AS32" s="16" t="str">
        <f t="shared" ca="1" si="58"/>
        <v/>
      </c>
      <c r="AT32" s="16" t="str">
        <f t="shared" ca="1" si="59"/>
        <v/>
      </c>
      <c r="AU32" s="16" t="str">
        <f t="shared" ca="1" si="60"/>
        <v/>
      </c>
      <c r="BA32" s="11" t="str">
        <f t="shared" ca="1" si="61"/>
        <v/>
      </c>
      <c r="BB32" s="11" t="str">
        <f t="shared" ca="1" si="62"/>
        <v/>
      </c>
      <c r="BC32" s="11" t="str">
        <f t="shared" ca="1" si="63"/>
        <v/>
      </c>
      <c r="BD32" s="6">
        <f t="shared" si="64"/>
        <v>0.375</v>
      </c>
      <c r="BE32" s="6">
        <f t="shared" si="65"/>
        <v>0.70833333333333326</v>
      </c>
      <c r="BF32" s="6">
        <f t="shared" si="66"/>
        <v>0.40625</v>
      </c>
      <c r="BG32" s="6">
        <f t="shared" si="67"/>
        <v>0.41666666666666669</v>
      </c>
      <c r="BH32" s="6">
        <f t="shared" si="68"/>
        <v>0.45833333333333331</v>
      </c>
      <c r="BI32" s="6">
        <f t="shared" si="69"/>
        <v>0.47916666666666663</v>
      </c>
      <c r="BJ32" s="6">
        <f t="shared" si="70"/>
        <v>0.63541666666666663</v>
      </c>
      <c r="BK32" s="6">
        <f t="shared" si="71"/>
        <v>0.64583333333333326</v>
      </c>
    </row>
    <row r="33" spans="1:63" x14ac:dyDescent="0.25">
      <c r="A33" s="205">
        <v>440242</v>
      </c>
      <c r="B33" s="205" t="s">
        <v>193</v>
      </c>
      <c r="C33" s="205" t="s">
        <v>152</v>
      </c>
      <c r="D33" s="205" t="s">
        <v>6</v>
      </c>
      <c r="E33" s="205" t="s">
        <v>103</v>
      </c>
      <c r="F33" s="3" t="s">
        <v>97</v>
      </c>
      <c r="G33" s="4" t="s">
        <v>117</v>
      </c>
      <c r="H33" s="5" t="s">
        <v>108</v>
      </c>
      <c r="K33" t="str">
        <f t="shared" si="36"/>
        <v>Prepaid</v>
      </c>
      <c r="L33" s="6" t="str">
        <f t="shared" ca="1" si="37"/>
        <v>Prepaid</v>
      </c>
      <c r="M33" s="13" t="str">
        <f ca="1">IF(IFERROR(IF(L33="","",VLOOKUP(A33,'RTA INPUT'!D:P,12,FALSE)),"Absent")="ABSENT","ABSENT","")</f>
        <v>ABSENT</v>
      </c>
      <c r="N33" t="str">
        <f t="shared" ca="1" si="38"/>
        <v>PrepaidABSENT</v>
      </c>
      <c r="O33" t="str">
        <f ca="1">IF(M33="","",M33&amp;COUNTIF(M$2:M33,M33))</f>
        <v>ABSENT15</v>
      </c>
      <c r="P33">
        <f t="shared" ca="1" si="39"/>
        <v>440242</v>
      </c>
      <c r="Q33" t="str">
        <f t="shared" ca="1" si="40"/>
        <v>Muskan Akhtar</v>
      </c>
      <c r="R33" t="str">
        <f t="shared" ca="1" si="41"/>
        <v>Prepaid</v>
      </c>
      <c r="S33" t="str">
        <f t="shared" ca="1" si="42"/>
        <v>0900-1700</v>
      </c>
      <c r="W33" s="82" t="str">
        <f t="shared" ca="1" si="43"/>
        <v/>
      </c>
      <c r="X33" s="82" t="str">
        <f t="shared" ca="1" si="44"/>
        <v/>
      </c>
      <c r="Y33" s="82" t="str">
        <f t="shared" ca="1" si="45"/>
        <v/>
      </c>
      <c r="Z33" s="82"/>
      <c r="AA33" s="82" t="str">
        <f t="shared" ca="1" si="46"/>
        <v/>
      </c>
      <c r="AB33" s="82" t="str">
        <f t="shared" ca="1" si="47"/>
        <v/>
      </c>
      <c r="AC33" s="82" t="str">
        <f t="shared" ca="1" si="48"/>
        <v/>
      </c>
      <c r="AD33" s="17" t="str">
        <f t="shared" ca="1" si="49"/>
        <v/>
      </c>
      <c r="AE33" s="17" t="str">
        <f ca="1">IF(AD33="","","ALL"&amp;COUNTIF(AD$2:AD33,"ALL")&amp;VALUE(HOUR(NOW())&amp;":"&amp;MINUTE(NOW())))</f>
        <v/>
      </c>
      <c r="AF33" s="17" t="str">
        <f t="shared" ca="1" si="50"/>
        <v/>
      </c>
      <c r="AG33" s="17" t="str">
        <f t="shared" ca="1" si="51"/>
        <v/>
      </c>
      <c r="AH33" s="18" t="str">
        <f t="shared" ca="1" si="52"/>
        <v/>
      </c>
      <c r="AI33" s="18" t="str">
        <f ca="1">IF(AH33="","","ALL"&amp;COUNTIF(AH$2:AH33,"ALL")&amp;VALUE(HOUR(NOW())&amp;":"&amp;MINUTE(NOW())))</f>
        <v/>
      </c>
      <c r="AJ33" s="18" t="str">
        <f t="shared" ca="1" si="53"/>
        <v/>
      </c>
      <c r="AK33" s="18" t="str">
        <f t="shared" ca="1" si="54"/>
        <v/>
      </c>
      <c r="AL33" s="14" t="str">
        <f t="shared" ca="1" si="55"/>
        <v/>
      </c>
      <c r="AM33" s="14" t="str">
        <f ca="1">IF(AL33="","","ALL"&amp;COUNTIF(AL$2:AL33,"ALL")&amp;VALUE(HOUR(NOW())&amp;":"&amp;MINUTE(NOW())))</f>
        <v/>
      </c>
      <c r="AN33" s="14" t="str">
        <f t="shared" ca="1" si="56"/>
        <v/>
      </c>
      <c r="AO33" s="14" t="str">
        <f t="shared" ca="1" si="57"/>
        <v/>
      </c>
      <c r="AP33" s="15" t="str">
        <f ca="1">IF(BA33="","",D33&amp;COUNTIF(BA$2:BA33,D33&amp;VALUE(HOUR(NOW())&amp;":"&amp;MINUTE(NOW()))))</f>
        <v/>
      </c>
      <c r="AQ33" s="15" t="str">
        <f ca="1">IF(BB33="","",D33&amp;COUNTIF(BB$2:BB33,D33&amp;VALUE(HOUR(NOW())&amp;":"&amp;MINUTE(NOW()))))</f>
        <v/>
      </c>
      <c r="AR33" s="15" t="str">
        <f ca="1">IF(BC33="","",D33&amp;COUNTIF(BC$2:BC33,D33&amp;VALUE(HOUR(NOW())&amp;":"&amp;MINUTE(NOW()))))</f>
        <v/>
      </c>
      <c r="AS33" s="16" t="str">
        <f t="shared" ca="1" si="58"/>
        <v/>
      </c>
      <c r="AT33" s="16" t="str">
        <f t="shared" ca="1" si="59"/>
        <v/>
      </c>
      <c r="AU33" s="16" t="str">
        <f t="shared" ca="1" si="60"/>
        <v/>
      </c>
      <c r="BA33" s="11" t="str">
        <f t="shared" ca="1" si="61"/>
        <v/>
      </c>
      <c r="BB33" s="11" t="str">
        <f t="shared" ca="1" si="62"/>
        <v/>
      </c>
      <c r="BC33" s="11" t="str">
        <f t="shared" ca="1" si="63"/>
        <v/>
      </c>
      <c r="BD33" s="6">
        <f t="shared" si="64"/>
        <v>0.375</v>
      </c>
      <c r="BE33" s="6">
        <f t="shared" si="65"/>
        <v>0.70833333333333326</v>
      </c>
      <c r="BF33" s="6">
        <f t="shared" si="66"/>
        <v>0.39583333333333331</v>
      </c>
      <c r="BG33" s="6">
        <f t="shared" si="67"/>
        <v>0.40625</v>
      </c>
      <c r="BH33" s="6">
        <f t="shared" si="68"/>
        <v>0.45833333333333331</v>
      </c>
      <c r="BI33" s="6">
        <f t="shared" si="69"/>
        <v>0.47916666666666663</v>
      </c>
      <c r="BJ33" s="6">
        <f t="shared" si="70"/>
        <v>0.64583333333333337</v>
      </c>
      <c r="BK33" s="6">
        <f t="shared" si="71"/>
        <v>0.65625</v>
      </c>
    </row>
    <row r="34" spans="1:63" x14ac:dyDescent="0.25">
      <c r="A34" s="205">
        <v>440117</v>
      </c>
      <c r="B34" s="205" t="s">
        <v>319</v>
      </c>
      <c r="C34" s="205" t="s">
        <v>101</v>
      </c>
      <c r="D34" s="205" t="s">
        <v>7</v>
      </c>
      <c r="E34" s="205" t="s">
        <v>103</v>
      </c>
      <c r="F34" s="3" t="s">
        <v>99</v>
      </c>
      <c r="G34" s="4" t="s">
        <v>117</v>
      </c>
      <c r="H34" s="5" t="s">
        <v>112</v>
      </c>
      <c r="K34" t="str">
        <f t="shared" si="36"/>
        <v>Postpaid</v>
      </c>
      <c r="L34" s="6" t="str">
        <f t="shared" ca="1" si="37"/>
        <v>Postpaid</v>
      </c>
      <c r="M34" s="13" t="str">
        <f ca="1">IF(IFERROR(IF(L34="","",VLOOKUP(A34,'RTA INPUT'!D:P,12,FALSE)),"Absent")="ABSENT","ABSENT","")</f>
        <v>ABSENT</v>
      </c>
      <c r="N34" t="str">
        <f t="shared" ca="1" si="38"/>
        <v>PostpaidABSENT</v>
      </c>
      <c r="O34" t="str">
        <f ca="1">IF(M34="","",M34&amp;COUNTIF(M$2:M34,M34))</f>
        <v>ABSENT16</v>
      </c>
      <c r="P34">
        <f t="shared" ca="1" si="39"/>
        <v>440117</v>
      </c>
      <c r="Q34" t="str">
        <f t="shared" ca="1" si="40"/>
        <v>Noor us Sabah</v>
      </c>
      <c r="R34" t="str">
        <f t="shared" ca="1" si="41"/>
        <v>Postpaid</v>
      </c>
      <c r="S34" t="str">
        <f t="shared" ca="1" si="42"/>
        <v>0900-1700</v>
      </c>
      <c r="W34" s="82" t="str">
        <f t="shared" ca="1" si="43"/>
        <v/>
      </c>
      <c r="X34" s="82" t="str">
        <f t="shared" ca="1" si="44"/>
        <v/>
      </c>
      <c r="Y34" s="82" t="str">
        <f t="shared" ca="1" si="45"/>
        <v/>
      </c>
      <c r="Z34" s="82"/>
      <c r="AA34" s="82" t="str">
        <f t="shared" ca="1" si="46"/>
        <v/>
      </c>
      <c r="AB34" s="82" t="str">
        <f t="shared" ca="1" si="47"/>
        <v/>
      </c>
      <c r="AC34" s="82" t="str">
        <f t="shared" ca="1" si="48"/>
        <v/>
      </c>
      <c r="AD34" s="17" t="str">
        <f t="shared" ca="1" si="49"/>
        <v/>
      </c>
      <c r="AE34" s="17" t="str">
        <f ca="1">IF(AD34="","","ALL"&amp;COUNTIF(AD$2:AD34,"ALL")&amp;VALUE(HOUR(NOW())&amp;":"&amp;MINUTE(NOW())))</f>
        <v/>
      </c>
      <c r="AF34" s="17" t="str">
        <f t="shared" ca="1" si="50"/>
        <v/>
      </c>
      <c r="AG34" s="17" t="str">
        <f t="shared" ca="1" si="51"/>
        <v/>
      </c>
      <c r="AH34" s="18" t="str">
        <f t="shared" ca="1" si="52"/>
        <v/>
      </c>
      <c r="AI34" s="18" t="str">
        <f ca="1">IF(AH34="","","ALL"&amp;COUNTIF(AH$2:AH34,"ALL")&amp;VALUE(HOUR(NOW())&amp;":"&amp;MINUTE(NOW())))</f>
        <v/>
      </c>
      <c r="AJ34" s="18" t="str">
        <f t="shared" ca="1" si="53"/>
        <v/>
      </c>
      <c r="AK34" s="18" t="str">
        <f t="shared" ca="1" si="54"/>
        <v/>
      </c>
      <c r="AL34" s="14" t="str">
        <f t="shared" ca="1" si="55"/>
        <v/>
      </c>
      <c r="AM34" s="14" t="str">
        <f ca="1">IF(AL34="","","ALL"&amp;COUNTIF(AL$2:AL34,"ALL")&amp;VALUE(HOUR(NOW())&amp;":"&amp;MINUTE(NOW())))</f>
        <v/>
      </c>
      <c r="AN34" s="14" t="str">
        <f t="shared" ca="1" si="56"/>
        <v/>
      </c>
      <c r="AO34" s="14" t="str">
        <f t="shared" ca="1" si="57"/>
        <v/>
      </c>
      <c r="AP34" s="15" t="str">
        <f ca="1">IF(BA34="","",D34&amp;COUNTIF(BA$2:BA34,D34&amp;VALUE(HOUR(NOW())&amp;":"&amp;MINUTE(NOW()))))</f>
        <v/>
      </c>
      <c r="AQ34" s="15" t="str">
        <f ca="1">IF(BB34="","",D34&amp;COUNTIF(BB$2:BB34,D34&amp;VALUE(HOUR(NOW())&amp;":"&amp;MINUTE(NOW()))))</f>
        <v/>
      </c>
      <c r="AR34" s="15" t="str">
        <f ca="1">IF(BC34="","",D34&amp;COUNTIF(BC$2:BC34,D34&amp;VALUE(HOUR(NOW())&amp;":"&amp;MINUTE(NOW()))))</f>
        <v/>
      </c>
      <c r="AS34" s="16" t="str">
        <f t="shared" ca="1" si="58"/>
        <v/>
      </c>
      <c r="AT34" s="16" t="str">
        <f t="shared" ca="1" si="59"/>
        <v/>
      </c>
      <c r="AU34" s="16" t="str">
        <f t="shared" ca="1" si="60"/>
        <v/>
      </c>
      <c r="BA34" s="11" t="str">
        <f t="shared" ca="1" si="61"/>
        <v/>
      </c>
      <c r="BB34" s="11" t="str">
        <f t="shared" ca="1" si="62"/>
        <v/>
      </c>
      <c r="BC34" s="11" t="str">
        <f t="shared" ca="1" si="63"/>
        <v/>
      </c>
      <c r="BD34" s="6">
        <f t="shared" si="64"/>
        <v>0.375</v>
      </c>
      <c r="BE34" s="6">
        <f t="shared" si="65"/>
        <v>0.70833333333333326</v>
      </c>
      <c r="BF34" s="6">
        <f t="shared" si="66"/>
        <v>0.38541666666666669</v>
      </c>
      <c r="BG34" s="6">
        <f t="shared" si="67"/>
        <v>0.39583333333333337</v>
      </c>
      <c r="BH34" s="6">
        <f t="shared" si="68"/>
        <v>0.45833333333333331</v>
      </c>
      <c r="BI34" s="6">
        <f t="shared" si="69"/>
        <v>0.47916666666666663</v>
      </c>
      <c r="BJ34" s="6">
        <f t="shared" si="70"/>
        <v>0.625</v>
      </c>
      <c r="BK34" s="6">
        <f t="shared" si="71"/>
        <v>0.63541666666666663</v>
      </c>
    </row>
    <row r="35" spans="1:63" x14ac:dyDescent="0.25">
      <c r="A35" s="205">
        <v>440099</v>
      </c>
      <c r="B35" s="205" t="s">
        <v>221</v>
      </c>
      <c r="C35" s="205" t="s">
        <v>82</v>
      </c>
      <c r="D35" s="205" t="s">
        <v>7</v>
      </c>
      <c r="E35" s="205" t="s">
        <v>103</v>
      </c>
      <c r="F35" s="3" t="s">
        <v>95</v>
      </c>
      <c r="G35" s="4" t="s">
        <v>92</v>
      </c>
      <c r="H35" s="5" t="s">
        <v>115</v>
      </c>
      <c r="K35" t="str">
        <f t="shared" si="36"/>
        <v>Postpaid</v>
      </c>
      <c r="L35" s="6" t="str">
        <f t="shared" ca="1" si="37"/>
        <v>Postpaid</v>
      </c>
      <c r="M35" s="13" t="str">
        <f ca="1">IF(IFERROR(IF(L35="","",VLOOKUP(A35,'RTA INPUT'!D:P,12,FALSE)),"Absent")="ABSENT","ABSENT","")</f>
        <v>ABSENT</v>
      </c>
      <c r="N35" t="str">
        <f t="shared" ca="1" si="38"/>
        <v>PostpaidABSENT</v>
      </c>
      <c r="O35" t="str">
        <f ca="1">IF(M35="","",M35&amp;COUNTIF(M$2:M35,M35))</f>
        <v>ABSENT17</v>
      </c>
      <c r="P35">
        <f t="shared" ca="1" si="39"/>
        <v>440099</v>
      </c>
      <c r="Q35" t="str">
        <f t="shared" ca="1" si="40"/>
        <v>Saba Safdar</v>
      </c>
      <c r="R35" t="str">
        <f t="shared" ca="1" si="41"/>
        <v>Postpaid</v>
      </c>
      <c r="S35" t="str">
        <f t="shared" ca="1" si="42"/>
        <v>0900-1700</v>
      </c>
      <c r="W35" s="82" t="str">
        <f t="shared" ca="1" si="43"/>
        <v/>
      </c>
      <c r="X35" s="82" t="str">
        <f t="shared" ca="1" si="44"/>
        <v/>
      </c>
      <c r="Y35" s="82" t="str">
        <f t="shared" ca="1" si="45"/>
        <v/>
      </c>
      <c r="Z35" s="82"/>
      <c r="AA35" s="82" t="str">
        <f t="shared" ca="1" si="46"/>
        <v/>
      </c>
      <c r="AB35" s="82" t="str">
        <f t="shared" ca="1" si="47"/>
        <v/>
      </c>
      <c r="AC35" s="82" t="str">
        <f t="shared" ca="1" si="48"/>
        <v/>
      </c>
      <c r="AD35" s="17" t="str">
        <f t="shared" ca="1" si="49"/>
        <v/>
      </c>
      <c r="AE35" s="17" t="str">
        <f ca="1">IF(AD35="","","ALL"&amp;COUNTIF(AD$2:AD35,"ALL")&amp;VALUE(HOUR(NOW())&amp;":"&amp;MINUTE(NOW())))</f>
        <v/>
      </c>
      <c r="AF35" s="17" t="str">
        <f t="shared" ca="1" si="50"/>
        <v/>
      </c>
      <c r="AG35" s="17" t="str">
        <f t="shared" ca="1" si="51"/>
        <v/>
      </c>
      <c r="AH35" s="18" t="str">
        <f t="shared" ca="1" si="52"/>
        <v/>
      </c>
      <c r="AI35" s="18" t="str">
        <f ca="1">IF(AH35="","","ALL"&amp;COUNTIF(AH$2:AH35,"ALL")&amp;VALUE(HOUR(NOW())&amp;":"&amp;MINUTE(NOW())))</f>
        <v/>
      </c>
      <c r="AJ35" s="18" t="str">
        <f t="shared" ca="1" si="53"/>
        <v/>
      </c>
      <c r="AK35" s="18" t="str">
        <f t="shared" ca="1" si="54"/>
        <v/>
      </c>
      <c r="AL35" s="14" t="str">
        <f t="shared" ca="1" si="55"/>
        <v/>
      </c>
      <c r="AM35" s="14" t="str">
        <f ca="1">IF(AL35="","","ALL"&amp;COUNTIF(AL$2:AL35,"ALL")&amp;VALUE(HOUR(NOW())&amp;":"&amp;MINUTE(NOW())))</f>
        <v/>
      </c>
      <c r="AN35" s="14" t="str">
        <f t="shared" ca="1" si="56"/>
        <v/>
      </c>
      <c r="AO35" s="14" t="str">
        <f t="shared" ca="1" si="57"/>
        <v/>
      </c>
      <c r="AP35" s="15" t="str">
        <f ca="1">IF(BA35="","",D35&amp;COUNTIF(BA$2:BA35,D35&amp;VALUE(HOUR(NOW())&amp;":"&amp;MINUTE(NOW()))))</f>
        <v/>
      </c>
      <c r="AQ35" s="15" t="str">
        <f ca="1">IF(BB35="","",D35&amp;COUNTIF(BB$2:BB35,D35&amp;VALUE(HOUR(NOW())&amp;":"&amp;MINUTE(NOW()))))</f>
        <v/>
      </c>
      <c r="AR35" s="15" t="str">
        <f ca="1">IF(BC35="","",D35&amp;COUNTIF(BC$2:BC35,D35&amp;VALUE(HOUR(NOW())&amp;":"&amp;MINUTE(NOW()))))</f>
        <v/>
      </c>
      <c r="AS35" s="16" t="str">
        <f t="shared" ca="1" si="58"/>
        <v/>
      </c>
      <c r="AT35" s="16" t="str">
        <f t="shared" ca="1" si="59"/>
        <v/>
      </c>
      <c r="AU35" s="16" t="str">
        <f t="shared" ca="1" si="60"/>
        <v/>
      </c>
      <c r="BA35" s="11" t="str">
        <f t="shared" ca="1" si="61"/>
        <v/>
      </c>
      <c r="BB35" s="11" t="str">
        <f t="shared" ca="1" si="62"/>
        <v/>
      </c>
      <c r="BC35" s="11" t="str">
        <f t="shared" ca="1" si="63"/>
        <v/>
      </c>
      <c r="BD35" s="6">
        <f t="shared" si="64"/>
        <v>0.375</v>
      </c>
      <c r="BE35" s="6">
        <f t="shared" si="65"/>
        <v>0.70833333333333326</v>
      </c>
      <c r="BF35" s="6">
        <f t="shared" si="66"/>
        <v>0.40625</v>
      </c>
      <c r="BG35" s="6">
        <f t="shared" si="67"/>
        <v>0.41666666666666669</v>
      </c>
      <c r="BH35" s="6">
        <f t="shared" si="68"/>
        <v>0.47916666666666669</v>
      </c>
      <c r="BI35" s="6">
        <f t="shared" si="69"/>
        <v>0.5</v>
      </c>
      <c r="BJ35" s="6">
        <f t="shared" si="70"/>
        <v>0.63541666666666663</v>
      </c>
      <c r="BK35" s="6">
        <f t="shared" si="71"/>
        <v>0.64583333333333326</v>
      </c>
    </row>
    <row r="36" spans="1:63" x14ac:dyDescent="0.25">
      <c r="A36" s="205">
        <v>440083</v>
      </c>
      <c r="B36" s="205" t="s">
        <v>200</v>
      </c>
      <c r="C36" s="205" t="s">
        <v>82</v>
      </c>
      <c r="D36" s="205" t="s">
        <v>7</v>
      </c>
      <c r="E36" s="205" t="s">
        <v>103</v>
      </c>
      <c r="F36" s="3" t="s">
        <v>95</v>
      </c>
      <c r="G36" s="4" t="s">
        <v>118</v>
      </c>
      <c r="H36" s="5" t="s">
        <v>115</v>
      </c>
      <c r="K36" t="str">
        <f t="shared" si="36"/>
        <v>Postpaid</v>
      </c>
      <c r="L36" s="6" t="str">
        <f t="shared" ca="1" si="37"/>
        <v>Postpaid</v>
      </c>
      <c r="M36" s="13" t="str">
        <f ca="1">IF(IFERROR(IF(L36="","",VLOOKUP(A36,'RTA INPUT'!D:P,12,FALSE)),"Absent")="ABSENT","ABSENT","")</f>
        <v>ABSENT</v>
      </c>
      <c r="N36" t="str">
        <f t="shared" ca="1" si="38"/>
        <v>PostpaidABSENT</v>
      </c>
      <c r="O36" t="str">
        <f ca="1">IF(M36="","",M36&amp;COUNTIF(M$2:M36,M36))</f>
        <v>ABSENT18</v>
      </c>
      <c r="P36">
        <f t="shared" ca="1" si="39"/>
        <v>440083</v>
      </c>
      <c r="Q36" t="str">
        <f t="shared" ca="1" si="40"/>
        <v>Irum Yasin</v>
      </c>
      <c r="R36" t="str">
        <f t="shared" ca="1" si="41"/>
        <v>Postpaid</v>
      </c>
      <c r="S36" t="str">
        <f t="shared" ca="1" si="42"/>
        <v>0900-1700</v>
      </c>
      <c r="W36" s="82" t="str">
        <f t="shared" ca="1" si="43"/>
        <v/>
      </c>
      <c r="X36" s="82" t="str">
        <f t="shared" ca="1" si="44"/>
        <v/>
      </c>
      <c r="Y36" s="82" t="str">
        <f t="shared" ca="1" si="45"/>
        <v/>
      </c>
      <c r="Z36" s="82"/>
      <c r="AA36" s="82" t="str">
        <f t="shared" ca="1" si="46"/>
        <v/>
      </c>
      <c r="AB36" s="82" t="str">
        <f t="shared" ca="1" si="47"/>
        <v/>
      </c>
      <c r="AC36" s="82" t="str">
        <f t="shared" ca="1" si="48"/>
        <v/>
      </c>
      <c r="AD36" s="17" t="str">
        <f t="shared" ca="1" si="49"/>
        <v/>
      </c>
      <c r="AE36" s="17" t="str">
        <f ca="1">IF(AD36="","","ALL"&amp;COUNTIF(AD$2:AD36,"ALL")&amp;VALUE(HOUR(NOW())&amp;":"&amp;MINUTE(NOW())))</f>
        <v/>
      </c>
      <c r="AF36" s="17" t="str">
        <f t="shared" ca="1" si="50"/>
        <v/>
      </c>
      <c r="AG36" s="17" t="str">
        <f t="shared" ca="1" si="51"/>
        <v/>
      </c>
      <c r="AH36" s="18" t="str">
        <f t="shared" ca="1" si="52"/>
        <v/>
      </c>
      <c r="AI36" s="18" t="str">
        <f ca="1">IF(AH36="","","ALL"&amp;COUNTIF(AH$2:AH36,"ALL")&amp;VALUE(HOUR(NOW())&amp;":"&amp;MINUTE(NOW())))</f>
        <v/>
      </c>
      <c r="AJ36" s="18" t="str">
        <f t="shared" ca="1" si="53"/>
        <v/>
      </c>
      <c r="AK36" s="18" t="str">
        <f t="shared" ca="1" si="54"/>
        <v/>
      </c>
      <c r="AL36" s="14" t="str">
        <f t="shared" ca="1" si="55"/>
        <v/>
      </c>
      <c r="AM36" s="14" t="str">
        <f ca="1">IF(AL36="","","ALL"&amp;COUNTIF(AL$2:AL36,"ALL")&amp;VALUE(HOUR(NOW())&amp;":"&amp;MINUTE(NOW())))</f>
        <v/>
      </c>
      <c r="AN36" s="14" t="str">
        <f t="shared" ca="1" si="56"/>
        <v/>
      </c>
      <c r="AO36" s="14" t="str">
        <f t="shared" ca="1" si="57"/>
        <v/>
      </c>
      <c r="AP36" s="15" t="str">
        <f ca="1">IF(BA36="","",D36&amp;COUNTIF(BA$2:BA36,D36&amp;VALUE(HOUR(NOW())&amp;":"&amp;MINUTE(NOW()))))</f>
        <v/>
      </c>
      <c r="AQ36" s="15" t="str">
        <f ca="1">IF(BB36="","",D36&amp;COUNTIF(BB$2:BB36,D36&amp;VALUE(HOUR(NOW())&amp;":"&amp;MINUTE(NOW()))))</f>
        <v/>
      </c>
      <c r="AR36" s="15" t="str">
        <f ca="1">IF(BC36="","",D36&amp;COUNTIF(BC$2:BC36,D36&amp;VALUE(HOUR(NOW())&amp;":"&amp;MINUTE(NOW()))))</f>
        <v/>
      </c>
      <c r="AS36" s="16" t="str">
        <f t="shared" ca="1" si="58"/>
        <v/>
      </c>
      <c r="AT36" s="16" t="str">
        <f t="shared" ca="1" si="59"/>
        <v/>
      </c>
      <c r="AU36" s="16" t="str">
        <f t="shared" ca="1" si="60"/>
        <v/>
      </c>
      <c r="BA36" s="11" t="str">
        <f t="shared" ca="1" si="61"/>
        <v/>
      </c>
      <c r="BB36" s="11" t="str">
        <f t="shared" ca="1" si="62"/>
        <v/>
      </c>
      <c r="BC36" s="11" t="str">
        <f t="shared" ca="1" si="63"/>
        <v/>
      </c>
      <c r="BD36" s="6">
        <f t="shared" si="64"/>
        <v>0.375</v>
      </c>
      <c r="BE36" s="6">
        <f t="shared" si="65"/>
        <v>0.70833333333333326</v>
      </c>
      <c r="BF36" s="6">
        <f t="shared" si="66"/>
        <v>0.40625</v>
      </c>
      <c r="BG36" s="6">
        <f t="shared" si="67"/>
        <v>0.41666666666666669</v>
      </c>
      <c r="BH36" s="6">
        <f t="shared" si="68"/>
        <v>0.60416666666666663</v>
      </c>
      <c r="BI36" s="6">
        <f t="shared" si="69"/>
        <v>0.625</v>
      </c>
      <c r="BJ36" s="6">
        <f t="shared" si="70"/>
        <v>0.63541666666666663</v>
      </c>
      <c r="BK36" s="6">
        <f t="shared" si="71"/>
        <v>0.64583333333333326</v>
      </c>
    </row>
    <row r="37" spans="1:63" x14ac:dyDescent="0.25">
      <c r="A37" s="205">
        <v>440139</v>
      </c>
      <c r="B37" s="205" t="s">
        <v>260</v>
      </c>
      <c r="C37" s="205" t="s">
        <v>101</v>
      </c>
      <c r="D37" s="205" t="s">
        <v>7</v>
      </c>
      <c r="E37" s="205" t="s">
        <v>103</v>
      </c>
      <c r="F37" s="3" t="s">
        <v>126</v>
      </c>
      <c r="G37" s="4" t="s">
        <v>118</v>
      </c>
      <c r="H37" s="5" t="s">
        <v>111</v>
      </c>
      <c r="K37" t="str">
        <f t="shared" si="36"/>
        <v>Postpaid</v>
      </c>
      <c r="L37" s="6" t="str">
        <f t="shared" ca="1" si="37"/>
        <v>Postpaid</v>
      </c>
      <c r="M37" s="13" t="str">
        <f ca="1">IF(IFERROR(IF(L37="","",VLOOKUP(A37,'RTA INPUT'!D:P,12,FALSE)),"Absent")="ABSENT","ABSENT","")</f>
        <v>ABSENT</v>
      </c>
      <c r="N37" t="str">
        <f t="shared" ca="1" si="38"/>
        <v>PostpaidABSENT</v>
      </c>
      <c r="O37" t="str">
        <f ca="1">IF(M37="","",M37&amp;COUNTIF(M$2:M37,M37))</f>
        <v>ABSENT19</v>
      </c>
      <c r="P37">
        <f t="shared" ca="1" si="39"/>
        <v>440139</v>
      </c>
      <c r="Q37" t="str">
        <f t="shared" ca="1" si="40"/>
        <v>Saira Ayaz</v>
      </c>
      <c r="R37" t="str">
        <f t="shared" ca="1" si="41"/>
        <v>Postpaid</v>
      </c>
      <c r="S37" t="str">
        <f t="shared" ca="1" si="42"/>
        <v>0900-1700</v>
      </c>
      <c r="W37" s="82" t="str">
        <f t="shared" ca="1" si="43"/>
        <v>ALL</v>
      </c>
      <c r="X37" s="82">
        <f t="shared" ca="1" si="44"/>
        <v>440139</v>
      </c>
      <c r="Y37" s="82" t="str">
        <f t="shared" ca="1" si="45"/>
        <v>Saira Ayaz</v>
      </c>
      <c r="Z37" s="82"/>
      <c r="AA37" s="82" t="str">
        <f t="shared" ca="1" si="46"/>
        <v/>
      </c>
      <c r="AB37" s="82" t="str">
        <f t="shared" ca="1" si="47"/>
        <v/>
      </c>
      <c r="AC37" s="82" t="str">
        <f t="shared" ca="1" si="48"/>
        <v>ALL</v>
      </c>
      <c r="AD37" s="17" t="str">
        <f t="shared" ca="1" si="49"/>
        <v/>
      </c>
      <c r="AE37" s="17" t="str">
        <f ca="1">IF(AD37="","","ALL"&amp;COUNTIF(AD$2:AD37,"ALL")&amp;VALUE(HOUR(NOW())&amp;":"&amp;MINUTE(NOW())))</f>
        <v/>
      </c>
      <c r="AF37" s="17" t="str">
        <f t="shared" ca="1" si="50"/>
        <v/>
      </c>
      <c r="AG37" s="17" t="str">
        <f t="shared" ca="1" si="51"/>
        <v/>
      </c>
      <c r="AH37" s="18" t="str">
        <f t="shared" ca="1" si="52"/>
        <v/>
      </c>
      <c r="AI37" s="18" t="str">
        <f ca="1">IF(AH37="","","ALL"&amp;COUNTIF(AH$2:AH37,"ALL")&amp;VALUE(HOUR(NOW())&amp;":"&amp;MINUTE(NOW())))</f>
        <v/>
      </c>
      <c r="AJ37" s="18" t="str">
        <f t="shared" ca="1" si="53"/>
        <v/>
      </c>
      <c r="AK37" s="18" t="str">
        <f t="shared" ca="1" si="54"/>
        <v/>
      </c>
      <c r="AL37" s="14" t="str">
        <f t="shared" ca="1" si="55"/>
        <v>ALL</v>
      </c>
      <c r="AM37" s="14" t="str">
        <f ca="1">IF(AL37="","","ALL"&amp;COUNTIF(AL$2:AL37,"ALL")&amp;VALUE(HOUR(NOW())&amp;":"&amp;MINUTE(NOW())))</f>
        <v>ALL20.660416666666667</v>
      </c>
      <c r="AN37" s="14" t="str">
        <f t="shared" ca="1" si="56"/>
        <v>Postpaid</v>
      </c>
      <c r="AO37" s="14" t="str">
        <f t="shared" ca="1" si="57"/>
        <v>Saira Ayaz</v>
      </c>
      <c r="AP37" s="15" t="str">
        <f ca="1">IF(BA37="","",D37&amp;COUNTIF(BA$2:BA37,D37&amp;VALUE(HOUR(NOW())&amp;":"&amp;MINUTE(NOW()))))</f>
        <v/>
      </c>
      <c r="AQ37" s="15" t="str">
        <f ca="1">IF(BB37="","",D37&amp;COUNTIF(BB$2:BB37,D37&amp;VALUE(HOUR(NOW())&amp;":"&amp;MINUTE(NOW()))))</f>
        <v/>
      </c>
      <c r="AR37" s="15" t="str">
        <f ca="1">IF(BC37="","",D37&amp;COUNTIF(BC$2:BC37,D37&amp;VALUE(HOUR(NOW())&amp;":"&amp;MINUTE(NOW()))))</f>
        <v>Postpaid1</v>
      </c>
      <c r="AS37" s="16" t="str">
        <f t="shared" ca="1" si="58"/>
        <v/>
      </c>
      <c r="AT37" s="16" t="str">
        <f t="shared" ca="1" si="59"/>
        <v/>
      </c>
      <c r="AU37" s="16" t="str">
        <f t="shared" ca="1" si="60"/>
        <v>Saira Ayaz</v>
      </c>
      <c r="BA37" s="11" t="str">
        <f t="shared" ca="1" si="61"/>
        <v/>
      </c>
      <c r="BB37" s="11" t="str">
        <f t="shared" ca="1" si="62"/>
        <v/>
      </c>
      <c r="BC37" s="11" t="str">
        <f t="shared" ca="1" si="63"/>
        <v>Postpaid0.660416666666667</v>
      </c>
      <c r="BD37" s="6">
        <f t="shared" si="64"/>
        <v>0.375</v>
      </c>
      <c r="BE37" s="6">
        <f t="shared" si="65"/>
        <v>0.70833333333333326</v>
      </c>
      <c r="BF37" s="6">
        <f t="shared" si="66"/>
        <v>0.45833333333333331</v>
      </c>
      <c r="BG37" s="6">
        <f t="shared" si="67"/>
        <v>0.46875</v>
      </c>
      <c r="BH37" s="6">
        <f t="shared" si="68"/>
        <v>0.60416666666666663</v>
      </c>
      <c r="BI37" s="6">
        <f t="shared" si="69"/>
        <v>0.625</v>
      </c>
      <c r="BJ37" s="6">
        <f t="shared" si="70"/>
        <v>0.65625</v>
      </c>
      <c r="BK37" s="6">
        <f t="shared" si="71"/>
        <v>0.66666666666666663</v>
      </c>
    </row>
    <row r="38" spans="1:63" x14ac:dyDescent="0.25">
      <c r="A38" s="205">
        <v>440131</v>
      </c>
      <c r="B38" s="205" t="s">
        <v>119</v>
      </c>
      <c r="C38" s="205" t="s">
        <v>101</v>
      </c>
      <c r="D38" s="205" t="s">
        <v>7</v>
      </c>
      <c r="E38" s="205" t="s">
        <v>103</v>
      </c>
      <c r="F38" s="3" t="s">
        <v>97</v>
      </c>
      <c r="G38" s="4" t="s">
        <v>87</v>
      </c>
      <c r="H38" s="5" t="s">
        <v>112</v>
      </c>
      <c r="K38" t="str">
        <f t="shared" si="36"/>
        <v>Postpaid</v>
      </c>
      <c r="L38" s="6" t="str">
        <f t="shared" ca="1" si="37"/>
        <v>Postpaid</v>
      </c>
      <c r="M38" s="13" t="str">
        <f ca="1">IF(IFERROR(IF(L38="","",VLOOKUP(A38,'RTA INPUT'!D:P,12,FALSE)),"Absent")="ABSENT","ABSENT","")</f>
        <v>ABSENT</v>
      </c>
      <c r="N38" t="str">
        <f t="shared" ca="1" si="38"/>
        <v>PostpaidABSENT</v>
      </c>
      <c r="O38" t="str">
        <f ca="1">IF(M38="","",M38&amp;COUNTIF(M$2:M38,M38))</f>
        <v>ABSENT20</v>
      </c>
      <c r="P38">
        <f t="shared" ca="1" si="39"/>
        <v>440131</v>
      </c>
      <c r="Q38" t="str">
        <f t="shared" ca="1" si="40"/>
        <v>Rabia Akhtar</v>
      </c>
      <c r="R38" t="str">
        <f t="shared" ca="1" si="41"/>
        <v>Postpaid</v>
      </c>
      <c r="S38" t="str">
        <f t="shared" ca="1" si="42"/>
        <v>0900-1700</v>
      </c>
      <c r="W38" s="82" t="str">
        <f t="shared" ca="1" si="43"/>
        <v/>
      </c>
      <c r="X38" s="82" t="str">
        <f t="shared" ca="1" si="44"/>
        <v/>
      </c>
      <c r="Y38" s="82" t="str">
        <f t="shared" ca="1" si="45"/>
        <v/>
      </c>
      <c r="Z38" s="82"/>
      <c r="AA38" s="82" t="str">
        <f t="shared" ca="1" si="46"/>
        <v/>
      </c>
      <c r="AB38" s="82" t="str">
        <f t="shared" ca="1" si="47"/>
        <v/>
      </c>
      <c r="AC38" s="82" t="str">
        <f t="shared" ca="1" si="48"/>
        <v/>
      </c>
      <c r="AD38" s="17" t="str">
        <f t="shared" ca="1" si="49"/>
        <v/>
      </c>
      <c r="AE38" s="17" t="str">
        <f ca="1">IF(AD38="","","ALL"&amp;COUNTIF(AD$2:AD38,"ALL")&amp;VALUE(HOUR(NOW())&amp;":"&amp;MINUTE(NOW())))</f>
        <v/>
      </c>
      <c r="AF38" s="17" t="str">
        <f t="shared" ca="1" si="50"/>
        <v/>
      </c>
      <c r="AG38" s="17" t="str">
        <f t="shared" ca="1" si="51"/>
        <v/>
      </c>
      <c r="AH38" s="18" t="str">
        <f t="shared" ca="1" si="52"/>
        <v/>
      </c>
      <c r="AI38" s="18" t="str">
        <f ca="1">IF(AH38="","","ALL"&amp;COUNTIF(AH$2:AH38,"ALL")&amp;VALUE(HOUR(NOW())&amp;":"&amp;MINUTE(NOW())))</f>
        <v/>
      </c>
      <c r="AJ38" s="18" t="str">
        <f t="shared" ca="1" si="53"/>
        <v/>
      </c>
      <c r="AK38" s="18" t="str">
        <f t="shared" ca="1" si="54"/>
        <v/>
      </c>
      <c r="AL38" s="14" t="str">
        <f t="shared" ca="1" si="55"/>
        <v/>
      </c>
      <c r="AM38" s="14" t="str">
        <f ca="1">IF(AL38="","","ALL"&amp;COUNTIF(AL$2:AL38,"ALL")&amp;VALUE(HOUR(NOW())&amp;":"&amp;MINUTE(NOW())))</f>
        <v/>
      </c>
      <c r="AN38" s="14" t="str">
        <f t="shared" ca="1" si="56"/>
        <v/>
      </c>
      <c r="AO38" s="14" t="str">
        <f t="shared" ca="1" si="57"/>
        <v/>
      </c>
      <c r="AP38" s="15" t="str">
        <f ca="1">IF(BA38="","",D38&amp;COUNTIF(BA$2:BA38,D38&amp;VALUE(HOUR(NOW())&amp;":"&amp;MINUTE(NOW()))))</f>
        <v/>
      </c>
      <c r="AQ38" s="15" t="str">
        <f ca="1">IF(BB38="","",D38&amp;COUNTIF(BB$2:BB38,D38&amp;VALUE(HOUR(NOW())&amp;":"&amp;MINUTE(NOW()))))</f>
        <v/>
      </c>
      <c r="AR38" s="15" t="str">
        <f ca="1">IF(BC38="","",D38&amp;COUNTIF(BC$2:BC38,D38&amp;VALUE(HOUR(NOW())&amp;":"&amp;MINUTE(NOW()))))</f>
        <v/>
      </c>
      <c r="AS38" s="16" t="str">
        <f t="shared" ca="1" si="58"/>
        <v/>
      </c>
      <c r="AT38" s="16" t="str">
        <f t="shared" ca="1" si="59"/>
        <v/>
      </c>
      <c r="AU38" s="16" t="str">
        <f t="shared" ca="1" si="60"/>
        <v/>
      </c>
      <c r="BA38" s="11" t="str">
        <f t="shared" ca="1" si="61"/>
        <v/>
      </c>
      <c r="BB38" s="11" t="str">
        <f t="shared" ca="1" si="62"/>
        <v/>
      </c>
      <c r="BC38" s="11" t="str">
        <f t="shared" ca="1" si="63"/>
        <v/>
      </c>
      <c r="BD38" s="6">
        <f t="shared" si="64"/>
        <v>0.375</v>
      </c>
      <c r="BE38" s="6">
        <f t="shared" si="65"/>
        <v>0.70833333333333326</v>
      </c>
      <c r="BF38" s="6">
        <f t="shared" si="66"/>
        <v>0.39583333333333331</v>
      </c>
      <c r="BG38" s="6">
        <f t="shared" si="67"/>
        <v>0.40625</v>
      </c>
      <c r="BH38" s="6">
        <f t="shared" si="68"/>
        <v>0.52083333333333337</v>
      </c>
      <c r="BI38" s="6">
        <f t="shared" si="69"/>
        <v>0.54166666666666674</v>
      </c>
      <c r="BJ38" s="6">
        <f t="shared" si="70"/>
        <v>0.625</v>
      </c>
      <c r="BK38" s="6">
        <f t="shared" si="71"/>
        <v>0.63541666666666663</v>
      </c>
    </row>
    <row r="39" spans="1:63" x14ac:dyDescent="0.25">
      <c r="A39" s="205">
        <v>440094</v>
      </c>
      <c r="B39" s="205" t="s">
        <v>261</v>
      </c>
      <c r="C39" s="205" t="s">
        <v>101</v>
      </c>
      <c r="D39" s="205" t="s">
        <v>7</v>
      </c>
      <c r="E39" s="205" t="s">
        <v>103</v>
      </c>
      <c r="F39" s="3" t="s">
        <v>113</v>
      </c>
      <c r="G39" s="4" t="s">
        <v>107</v>
      </c>
      <c r="H39" s="5" t="s">
        <v>98</v>
      </c>
      <c r="K39" t="str">
        <f t="shared" si="36"/>
        <v>Postpaid</v>
      </c>
      <c r="L39" s="6" t="str">
        <f t="shared" ca="1" si="37"/>
        <v>Postpaid</v>
      </c>
      <c r="M39" s="13" t="str">
        <f ca="1">IF(IFERROR(IF(L39="","",VLOOKUP(A39,'RTA INPUT'!D:P,12,FALSE)),"Absent")="ABSENT","ABSENT","")</f>
        <v>ABSENT</v>
      </c>
      <c r="N39" t="str">
        <f t="shared" ca="1" si="38"/>
        <v>PostpaidABSENT</v>
      </c>
      <c r="O39" t="str">
        <f ca="1">IF(M39="","",M39&amp;COUNTIF(M$2:M39,M39))</f>
        <v>ABSENT21</v>
      </c>
      <c r="P39">
        <f t="shared" ca="1" si="39"/>
        <v>440094</v>
      </c>
      <c r="Q39" t="str">
        <f t="shared" ca="1" si="40"/>
        <v>Ayesha Anwar</v>
      </c>
      <c r="R39" t="str">
        <f t="shared" ca="1" si="41"/>
        <v>Postpaid</v>
      </c>
      <c r="S39" t="str">
        <f t="shared" ca="1" si="42"/>
        <v>0900-1700</v>
      </c>
      <c r="W39" s="82" t="str">
        <f t="shared" ca="1" si="43"/>
        <v/>
      </c>
      <c r="X39" s="82" t="str">
        <f t="shared" ca="1" si="44"/>
        <v/>
      </c>
      <c r="Y39" s="82" t="str">
        <f t="shared" ca="1" si="45"/>
        <v/>
      </c>
      <c r="Z39" s="82"/>
      <c r="AA39" s="82" t="str">
        <f t="shared" ca="1" si="46"/>
        <v/>
      </c>
      <c r="AB39" s="82" t="str">
        <f t="shared" ca="1" si="47"/>
        <v/>
      </c>
      <c r="AC39" s="82" t="str">
        <f t="shared" ca="1" si="48"/>
        <v/>
      </c>
      <c r="AD39" s="17" t="str">
        <f t="shared" ca="1" si="49"/>
        <v/>
      </c>
      <c r="AE39" s="17" t="str">
        <f ca="1">IF(AD39="","","ALL"&amp;COUNTIF(AD$2:AD39,"ALL")&amp;VALUE(HOUR(NOW())&amp;":"&amp;MINUTE(NOW())))</f>
        <v/>
      </c>
      <c r="AF39" s="17" t="str">
        <f t="shared" ca="1" si="50"/>
        <v/>
      </c>
      <c r="AG39" s="17" t="str">
        <f t="shared" ca="1" si="51"/>
        <v/>
      </c>
      <c r="AH39" s="18" t="str">
        <f t="shared" ca="1" si="52"/>
        <v/>
      </c>
      <c r="AI39" s="18" t="str">
        <f ca="1">IF(AH39="","","ALL"&amp;COUNTIF(AH$2:AH39,"ALL")&amp;VALUE(HOUR(NOW())&amp;":"&amp;MINUTE(NOW())))</f>
        <v/>
      </c>
      <c r="AJ39" s="18" t="str">
        <f t="shared" ca="1" si="53"/>
        <v/>
      </c>
      <c r="AK39" s="18" t="str">
        <f t="shared" ca="1" si="54"/>
        <v/>
      </c>
      <c r="AL39" s="14" t="str">
        <f t="shared" ca="1" si="55"/>
        <v/>
      </c>
      <c r="AM39" s="14" t="str">
        <f ca="1">IF(AL39="","","ALL"&amp;COUNTIF(AL$2:AL39,"ALL")&amp;VALUE(HOUR(NOW())&amp;":"&amp;MINUTE(NOW())))</f>
        <v/>
      </c>
      <c r="AN39" s="14" t="str">
        <f t="shared" ca="1" si="56"/>
        <v/>
      </c>
      <c r="AO39" s="14" t="str">
        <f t="shared" ca="1" si="57"/>
        <v/>
      </c>
      <c r="AP39" s="15" t="str">
        <f ca="1">IF(BA39="","",D39&amp;COUNTIF(BA$2:BA39,D39&amp;VALUE(HOUR(NOW())&amp;":"&amp;MINUTE(NOW()))))</f>
        <v/>
      </c>
      <c r="AQ39" s="15" t="str">
        <f ca="1">IF(BB39="","",D39&amp;COUNTIF(BB$2:BB39,D39&amp;VALUE(HOUR(NOW())&amp;":"&amp;MINUTE(NOW()))))</f>
        <v/>
      </c>
      <c r="AR39" s="15" t="str">
        <f ca="1">IF(BC39="","",D39&amp;COUNTIF(BC$2:BC39,D39&amp;VALUE(HOUR(NOW())&amp;":"&amp;MINUTE(NOW()))))</f>
        <v/>
      </c>
      <c r="AS39" s="16" t="str">
        <f t="shared" ca="1" si="58"/>
        <v/>
      </c>
      <c r="AT39" s="16" t="str">
        <f t="shared" ca="1" si="59"/>
        <v/>
      </c>
      <c r="AU39" s="16" t="str">
        <f t="shared" ca="1" si="60"/>
        <v/>
      </c>
      <c r="BA39" s="11" t="str">
        <f t="shared" ca="1" si="61"/>
        <v/>
      </c>
      <c r="BB39" s="11" t="str">
        <f t="shared" ca="1" si="62"/>
        <v/>
      </c>
      <c r="BC39" s="11" t="str">
        <f t="shared" ca="1" si="63"/>
        <v/>
      </c>
      <c r="BD39" s="6">
        <f t="shared" si="64"/>
        <v>0.375</v>
      </c>
      <c r="BE39" s="6">
        <f t="shared" si="65"/>
        <v>0.70833333333333326</v>
      </c>
      <c r="BF39" s="6">
        <f t="shared" si="66"/>
        <v>0.42708333333333331</v>
      </c>
      <c r="BG39" s="6">
        <f t="shared" si="67"/>
        <v>0.4375</v>
      </c>
      <c r="BH39" s="6">
        <f t="shared" si="68"/>
        <v>0.58333333333333337</v>
      </c>
      <c r="BI39" s="6">
        <f t="shared" si="69"/>
        <v>0.60416666666666674</v>
      </c>
      <c r="BJ39" s="6">
        <f t="shared" si="70"/>
        <v>0.61458333333333337</v>
      </c>
      <c r="BK39" s="6">
        <f t="shared" si="71"/>
        <v>0.625</v>
      </c>
    </row>
    <row r="40" spans="1:63" x14ac:dyDescent="0.25">
      <c r="A40" s="205">
        <v>440217</v>
      </c>
      <c r="B40" s="205" t="s">
        <v>290</v>
      </c>
      <c r="C40" s="205" t="s">
        <v>82</v>
      </c>
      <c r="D40" s="205" t="s">
        <v>7</v>
      </c>
      <c r="E40" s="205" t="s">
        <v>103</v>
      </c>
      <c r="F40" s="3" t="s">
        <v>106</v>
      </c>
      <c r="G40" s="4" t="s">
        <v>107</v>
      </c>
      <c r="H40" s="5" t="s">
        <v>108</v>
      </c>
      <c r="K40" t="str">
        <f t="shared" si="36"/>
        <v>Postpaid</v>
      </c>
      <c r="L40" s="6" t="str">
        <f t="shared" ca="1" si="37"/>
        <v>Postpaid</v>
      </c>
      <c r="M40" s="13" t="str">
        <f ca="1">IF(IFERROR(IF(L40="","",VLOOKUP(A40,'RTA INPUT'!D:P,12,FALSE)),"Absent")="ABSENT","ABSENT","")</f>
        <v>ABSENT</v>
      </c>
      <c r="N40" t="str">
        <f t="shared" ca="1" si="38"/>
        <v>PostpaidABSENT</v>
      </c>
      <c r="O40" t="str">
        <f ca="1">IF(M40="","",M40&amp;COUNTIF(M$2:M40,M40))</f>
        <v>ABSENT22</v>
      </c>
      <c r="P40">
        <f t="shared" ca="1" si="39"/>
        <v>440217</v>
      </c>
      <c r="Q40" t="str">
        <f t="shared" ca="1" si="40"/>
        <v>Arslan Anjum</v>
      </c>
      <c r="R40" t="str">
        <f t="shared" ca="1" si="41"/>
        <v>Postpaid</v>
      </c>
      <c r="S40" t="str">
        <f t="shared" ca="1" si="42"/>
        <v>0900-1700</v>
      </c>
      <c r="W40" s="82" t="str">
        <f t="shared" ca="1" si="43"/>
        <v/>
      </c>
      <c r="X40" s="82" t="str">
        <f t="shared" ca="1" si="44"/>
        <v/>
      </c>
      <c r="Y40" s="82" t="str">
        <f t="shared" ca="1" si="45"/>
        <v/>
      </c>
      <c r="Z40" s="82"/>
      <c r="AA40" s="82" t="str">
        <f t="shared" ca="1" si="46"/>
        <v/>
      </c>
      <c r="AB40" s="82" t="str">
        <f t="shared" ca="1" si="47"/>
        <v/>
      </c>
      <c r="AC40" s="82" t="str">
        <f t="shared" ca="1" si="48"/>
        <v/>
      </c>
      <c r="AD40" s="17" t="str">
        <f t="shared" ca="1" si="49"/>
        <v/>
      </c>
      <c r="AE40" s="17" t="str">
        <f ca="1">IF(AD40="","","ALL"&amp;COUNTIF(AD$2:AD40,"ALL")&amp;VALUE(HOUR(NOW())&amp;":"&amp;MINUTE(NOW())))</f>
        <v/>
      </c>
      <c r="AF40" s="17" t="str">
        <f t="shared" ca="1" si="50"/>
        <v/>
      </c>
      <c r="AG40" s="17" t="str">
        <f t="shared" ca="1" si="51"/>
        <v/>
      </c>
      <c r="AH40" s="18" t="str">
        <f t="shared" ca="1" si="52"/>
        <v/>
      </c>
      <c r="AI40" s="18" t="str">
        <f ca="1">IF(AH40="","","ALL"&amp;COUNTIF(AH$2:AH40,"ALL")&amp;VALUE(HOUR(NOW())&amp;":"&amp;MINUTE(NOW())))</f>
        <v/>
      </c>
      <c r="AJ40" s="18" t="str">
        <f t="shared" ca="1" si="53"/>
        <v/>
      </c>
      <c r="AK40" s="18" t="str">
        <f t="shared" ca="1" si="54"/>
        <v/>
      </c>
      <c r="AL40" s="14" t="str">
        <f t="shared" ca="1" si="55"/>
        <v/>
      </c>
      <c r="AM40" s="14" t="str">
        <f ca="1">IF(AL40="","","ALL"&amp;COUNTIF(AL$2:AL40,"ALL")&amp;VALUE(HOUR(NOW())&amp;":"&amp;MINUTE(NOW())))</f>
        <v/>
      </c>
      <c r="AN40" s="14" t="str">
        <f t="shared" ca="1" si="56"/>
        <v/>
      </c>
      <c r="AO40" s="14" t="str">
        <f t="shared" ca="1" si="57"/>
        <v/>
      </c>
      <c r="AP40" s="15" t="str">
        <f ca="1">IF(BA40="","",D40&amp;COUNTIF(BA$2:BA40,D40&amp;VALUE(HOUR(NOW())&amp;":"&amp;MINUTE(NOW()))))</f>
        <v/>
      </c>
      <c r="AQ40" s="15" t="str">
        <f ca="1">IF(BB40="","",D40&amp;COUNTIF(BB$2:BB40,D40&amp;VALUE(HOUR(NOW())&amp;":"&amp;MINUTE(NOW()))))</f>
        <v/>
      </c>
      <c r="AR40" s="15" t="str">
        <f ca="1">IF(BC40="","",D40&amp;COUNTIF(BC$2:BC40,D40&amp;VALUE(HOUR(NOW())&amp;":"&amp;MINUTE(NOW()))))</f>
        <v/>
      </c>
      <c r="AS40" s="16" t="str">
        <f t="shared" ca="1" si="58"/>
        <v/>
      </c>
      <c r="AT40" s="16" t="str">
        <f t="shared" ca="1" si="59"/>
        <v/>
      </c>
      <c r="AU40" s="16" t="str">
        <f t="shared" ca="1" si="60"/>
        <v/>
      </c>
      <c r="BA40" s="11" t="str">
        <f t="shared" ca="1" si="61"/>
        <v/>
      </c>
      <c r="BB40" s="11" t="str">
        <f t="shared" ca="1" si="62"/>
        <v/>
      </c>
      <c r="BC40" s="11" t="str">
        <f t="shared" ca="1" si="63"/>
        <v/>
      </c>
      <c r="BD40" s="6">
        <f t="shared" si="64"/>
        <v>0.375</v>
      </c>
      <c r="BE40" s="6">
        <f t="shared" si="65"/>
        <v>0.70833333333333326</v>
      </c>
      <c r="BF40" s="6">
        <f t="shared" si="66"/>
        <v>0.4375</v>
      </c>
      <c r="BG40" s="6">
        <f t="shared" si="67"/>
        <v>0.44791666666666669</v>
      </c>
      <c r="BH40" s="6">
        <f t="shared" si="68"/>
        <v>0.58333333333333337</v>
      </c>
      <c r="BI40" s="6">
        <f t="shared" si="69"/>
        <v>0.60416666666666674</v>
      </c>
      <c r="BJ40" s="6">
        <f t="shared" si="70"/>
        <v>0.64583333333333337</v>
      </c>
      <c r="BK40" s="6">
        <f t="shared" si="71"/>
        <v>0.65625</v>
      </c>
    </row>
    <row r="41" spans="1:63" x14ac:dyDescent="0.25">
      <c r="A41" s="205">
        <v>440218</v>
      </c>
      <c r="B41" s="205" t="s">
        <v>262</v>
      </c>
      <c r="C41" s="205" t="s">
        <v>82</v>
      </c>
      <c r="D41" s="205" t="s">
        <v>7</v>
      </c>
      <c r="E41" s="205" t="s">
        <v>103</v>
      </c>
      <c r="F41" s="3" t="s">
        <v>126</v>
      </c>
      <c r="G41" s="4" t="s">
        <v>120</v>
      </c>
      <c r="H41" s="5" t="s">
        <v>111</v>
      </c>
      <c r="K41" t="str">
        <f t="shared" si="36"/>
        <v>Postpaid</v>
      </c>
      <c r="L41" s="6" t="str">
        <f t="shared" ca="1" si="37"/>
        <v>Postpaid</v>
      </c>
      <c r="M41" s="13" t="str">
        <f ca="1">IF(IFERROR(IF(L41="","",VLOOKUP(A41,'RTA INPUT'!D:P,12,FALSE)),"Absent")="ABSENT","ABSENT","")</f>
        <v>ABSENT</v>
      </c>
      <c r="N41" t="str">
        <f t="shared" ca="1" si="38"/>
        <v>PostpaidABSENT</v>
      </c>
      <c r="O41" t="str">
        <f ca="1">IF(M41="","",M41&amp;COUNTIF(M$2:M41,M41))</f>
        <v>ABSENT23</v>
      </c>
      <c r="P41">
        <f t="shared" ca="1" si="39"/>
        <v>440218</v>
      </c>
      <c r="Q41" t="str">
        <f t="shared" ca="1" si="40"/>
        <v>Mehwish Shahzad</v>
      </c>
      <c r="R41" t="str">
        <f t="shared" ca="1" si="41"/>
        <v>Postpaid</v>
      </c>
      <c r="S41" t="str">
        <f t="shared" ca="1" si="42"/>
        <v>0900-1700</v>
      </c>
      <c r="W41" s="82" t="str">
        <f t="shared" ca="1" si="43"/>
        <v>ALL</v>
      </c>
      <c r="X41" s="82">
        <f t="shared" ca="1" si="44"/>
        <v>440218</v>
      </c>
      <c r="Y41" s="82" t="str">
        <f t="shared" ca="1" si="45"/>
        <v>Mehwish Shahzad</v>
      </c>
      <c r="Z41" s="82"/>
      <c r="AA41" s="82" t="str">
        <f t="shared" ca="1" si="46"/>
        <v/>
      </c>
      <c r="AB41" s="82" t="str">
        <f t="shared" ca="1" si="47"/>
        <v/>
      </c>
      <c r="AC41" s="82" t="str">
        <f t="shared" ca="1" si="48"/>
        <v>ALL</v>
      </c>
      <c r="AD41" s="17" t="str">
        <f t="shared" ca="1" si="49"/>
        <v/>
      </c>
      <c r="AE41" s="17" t="str">
        <f ca="1">IF(AD41="","","ALL"&amp;COUNTIF(AD$2:AD41,"ALL")&amp;VALUE(HOUR(NOW())&amp;":"&amp;MINUTE(NOW())))</f>
        <v/>
      </c>
      <c r="AF41" s="17" t="str">
        <f t="shared" ca="1" si="50"/>
        <v/>
      </c>
      <c r="AG41" s="17" t="str">
        <f t="shared" ca="1" si="51"/>
        <v/>
      </c>
      <c r="AH41" s="18" t="str">
        <f t="shared" ca="1" si="52"/>
        <v/>
      </c>
      <c r="AI41" s="18" t="str">
        <f ca="1">IF(AH41="","","ALL"&amp;COUNTIF(AH$2:AH41,"ALL")&amp;VALUE(HOUR(NOW())&amp;":"&amp;MINUTE(NOW())))</f>
        <v/>
      </c>
      <c r="AJ41" s="18" t="str">
        <f t="shared" ca="1" si="53"/>
        <v/>
      </c>
      <c r="AK41" s="18" t="str">
        <f t="shared" ca="1" si="54"/>
        <v/>
      </c>
      <c r="AL41" s="14" t="str">
        <f t="shared" ca="1" si="55"/>
        <v>ALL</v>
      </c>
      <c r="AM41" s="14" t="str">
        <f ca="1">IF(AL41="","","ALL"&amp;COUNTIF(AL$2:AL41,"ALL")&amp;VALUE(HOUR(NOW())&amp;":"&amp;MINUTE(NOW())))</f>
        <v>ALL30.660416666666667</v>
      </c>
      <c r="AN41" s="14" t="str">
        <f t="shared" ca="1" si="56"/>
        <v>Postpaid</v>
      </c>
      <c r="AO41" s="14" t="str">
        <f t="shared" ca="1" si="57"/>
        <v>Mehwish Shahzad</v>
      </c>
      <c r="AP41" s="15" t="str">
        <f ca="1">IF(BA41="","",D41&amp;COUNTIF(BA$2:BA41,D41&amp;VALUE(HOUR(NOW())&amp;":"&amp;MINUTE(NOW()))))</f>
        <v/>
      </c>
      <c r="AQ41" s="15" t="str">
        <f ca="1">IF(BB41="","",D41&amp;COUNTIF(BB$2:BB41,D41&amp;VALUE(HOUR(NOW())&amp;":"&amp;MINUTE(NOW()))))</f>
        <v/>
      </c>
      <c r="AR41" s="15" t="str">
        <f ca="1">IF(BC41="","",D41&amp;COUNTIF(BC$2:BC41,D41&amp;VALUE(HOUR(NOW())&amp;":"&amp;MINUTE(NOW()))))</f>
        <v>Postpaid2</v>
      </c>
      <c r="AS41" s="16" t="str">
        <f t="shared" ca="1" si="58"/>
        <v/>
      </c>
      <c r="AT41" s="16" t="str">
        <f t="shared" ca="1" si="59"/>
        <v/>
      </c>
      <c r="AU41" s="16" t="str">
        <f t="shared" ca="1" si="60"/>
        <v>Mehwish Shahzad</v>
      </c>
      <c r="BA41" s="11" t="str">
        <f t="shared" ca="1" si="61"/>
        <v/>
      </c>
      <c r="BB41" s="11" t="str">
        <f t="shared" ca="1" si="62"/>
        <v/>
      </c>
      <c r="BC41" s="11" t="str">
        <f t="shared" ca="1" si="63"/>
        <v>Postpaid0.660416666666667</v>
      </c>
      <c r="BD41" s="6">
        <f t="shared" si="64"/>
        <v>0.375</v>
      </c>
      <c r="BE41" s="6">
        <f t="shared" si="65"/>
        <v>0.70833333333333326</v>
      </c>
      <c r="BF41" s="6">
        <f t="shared" si="66"/>
        <v>0.45833333333333331</v>
      </c>
      <c r="BG41" s="6">
        <f t="shared" si="67"/>
        <v>0.46875</v>
      </c>
      <c r="BH41" s="6">
        <f t="shared" si="68"/>
        <v>0.55208333333333337</v>
      </c>
      <c r="BI41" s="6">
        <f t="shared" si="69"/>
        <v>0.57291666666666674</v>
      </c>
      <c r="BJ41" s="6">
        <f t="shared" si="70"/>
        <v>0.65625</v>
      </c>
      <c r="BK41" s="6">
        <f t="shared" si="71"/>
        <v>0.66666666666666663</v>
      </c>
    </row>
    <row r="42" spans="1:63" x14ac:dyDescent="0.25">
      <c r="A42" s="205">
        <v>440225</v>
      </c>
      <c r="B42" s="205" t="s">
        <v>263</v>
      </c>
      <c r="C42" s="205" t="s">
        <v>82</v>
      </c>
      <c r="D42" s="205" t="s">
        <v>7</v>
      </c>
      <c r="E42" s="205" t="s">
        <v>103</v>
      </c>
      <c r="F42" s="3" t="s">
        <v>95</v>
      </c>
      <c r="G42" s="4" t="s">
        <v>110</v>
      </c>
      <c r="H42" s="5" t="s">
        <v>112</v>
      </c>
      <c r="K42" t="str">
        <f t="shared" si="36"/>
        <v>Postpaid</v>
      </c>
      <c r="L42" s="6" t="str">
        <f t="shared" ca="1" si="37"/>
        <v>Postpaid</v>
      </c>
      <c r="M42" s="13" t="str">
        <f ca="1">IF(IFERROR(IF(L42="","",VLOOKUP(A42,'RTA INPUT'!D:P,12,FALSE)),"Absent")="ABSENT","ABSENT","")</f>
        <v>ABSENT</v>
      </c>
      <c r="N42" t="str">
        <f t="shared" ca="1" si="38"/>
        <v>PostpaidABSENT</v>
      </c>
      <c r="O42" t="str">
        <f ca="1">IF(M42="","",M42&amp;COUNTIF(M$2:M42,M42))</f>
        <v>ABSENT24</v>
      </c>
      <c r="P42">
        <f t="shared" ca="1" si="39"/>
        <v>440225</v>
      </c>
      <c r="Q42" t="str">
        <f t="shared" ca="1" si="40"/>
        <v>Tooba Alvi</v>
      </c>
      <c r="R42" t="str">
        <f t="shared" ca="1" si="41"/>
        <v>Postpaid</v>
      </c>
      <c r="S42" t="str">
        <f t="shared" ca="1" si="42"/>
        <v>0900-1700</v>
      </c>
      <c r="W42" s="82" t="str">
        <f t="shared" ca="1" si="43"/>
        <v/>
      </c>
      <c r="X42" s="82" t="str">
        <f t="shared" ca="1" si="44"/>
        <v/>
      </c>
      <c r="Y42" s="82" t="str">
        <f t="shared" ca="1" si="45"/>
        <v/>
      </c>
      <c r="Z42" s="82"/>
      <c r="AA42" s="82" t="str">
        <f t="shared" ca="1" si="46"/>
        <v/>
      </c>
      <c r="AB42" s="82" t="str">
        <f t="shared" ca="1" si="47"/>
        <v/>
      </c>
      <c r="AC42" s="82" t="str">
        <f t="shared" ca="1" si="48"/>
        <v/>
      </c>
      <c r="AD42" s="17" t="str">
        <f t="shared" ca="1" si="49"/>
        <v/>
      </c>
      <c r="AE42" s="17" t="str">
        <f ca="1">IF(AD42="","","ALL"&amp;COUNTIF(AD$2:AD42,"ALL")&amp;VALUE(HOUR(NOW())&amp;":"&amp;MINUTE(NOW())))</f>
        <v/>
      </c>
      <c r="AF42" s="17" t="str">
        <f t="shared" ca="1" si="50"/>
        <v/>
      </c>
      <c r="AG42" s="17" t="str">
        <f t="shared" ca="1" si="51"/>
        <v/>
      </c>
      <c r="AH42" s="18" t="str">
        <f t="shared" ca="1" si="52"/>
        <v/>
      </c>
      <c r="AI42" s="18" t="str">
        <f ca="1">IF(AH42="","","ALL"&amp;COUNTIF(AH$2:AH42,"ALL")&amp;VALUE(HOUR(NOW())&amp;":"&amp;MINUTE(NOW())))</f>
        <v/>
      </c>
      <c r="AJ42" s="18" t="str">
        <f t="shared" ca="1" si="53"/>
        <v/>
      </c>
      <c r="AK42" s="18" t="str">
        <f t="shared" ca="1" si="54"/>
        <v/>
      </c>
      <c r="AL42" s="14" t="str">
        <f t="shared" ca="1" si="55"/>
        <v/>
      </c>
      <c r="AM42" s="14" t="str">
        <f ca="1">IF(AL42="","","ALL"&amp;COUNTIF(AL$2:AL42,"ALL")&amp;VALUE(HOUR(NOW())&amp;":"&amp;MINUTE(NOW())))</f>
        <v/>
      </c>
      <c r="AN42" s="14" t="str">
        <f t="shared" ca="1" si="56"/>
        <v/>
      </c>
      <c r="AO42" s="14" t="str">
        <f t="shared" ca="1" si="57"/>
        <v/>
      </c>
      <c r="AP42" s="15" t="str">
        <f ca="1">IF(BA42="","",D42&amp;COUNTIF(BA$2:BA42,D42&amp;VALUE(HOUR(NOW())&amp;":"&amp;MINUTE(NOW()))))</f>
        <v/>
      </c>
      <c r="AQ42" s="15" t="str">
        <f ca="1">IF(BB42="","",D42&amp;COUNTIF(BB$2:BB42,D42&amp;VALUE(HOUR(NOW())&amp;":"&amp;MINUTE(NOW()))))</f>
        <v/>
      </c>
      <c r="AR42" s="15" t="str">
        <f ca="1">IF(BC42="","",D42&amp;COUNTIF(BC$2:BC42,D42&amp;VALUE(HOUR(NOW())&amp;":"&amp;MINUTE(NOW()))))</f>
        <v/>
      </c>
      <c r="AS42" s="16" t="str">
        <f t="shared" ca="1" si="58"/>
        <v/>
      </c>
      <c r="AT42" s="16" t="str">
        <f t="shared" ca="1" si="59"/>
        <v/>
      </c>
      <c r="AU42" s="16" t="str">
        <f t="shared" ca="1" si="60"/>
        <v/>
      </c>
      <c r="BA42" s="11" t="str">
        <f t="shared" ca="1" si="61"/>
        <v/>
      </c>
      <c r="BB42" s="11" t="str">
        <f t="shared" ca="1" si="62"/>
        <v/>
      </c>
      <c r="BC42" s="11" t="str">
        <f t="shared" ca="1" si="63"/>
        <v/>
      </c>
      <c r="BD42" s="6">
        <f t="shared" si="64"/>
        <v>0.375</v>
      </c>
      <c r="BE42" s="6">
        <f t="shared" si="65"/>
        <v>0.70833333333333326</v>
      </c>
      <c r="BF42" s="6">
        <f t="shared" si="66"/>
        <v>0.40625</v>
      </c>
      <c r="BG42" s="6">
        <f t="shared" si="67"/>
        <v>0.41666666666666669</v>
      </c>
      <c r="BH42" s="6">
        <f t="shared" si="68"/>
        <v>0.54166666666666663</v>
      </c>
      <c r="BI42" s="6">
        <f t="shared" si="69"/>
        <v>0.5625</v>
      </c>
      <c r="BJ42" s="6">
        <f t="shared" si="70"/>
        <v>0.625</v>
      </c>
      <c r="BK42" s="6">
        <f t="shared" si="71"/>
        <v>0.63541666666666663</v>
      </c>
    </row>
    <row r="43" spans="1:63" x14ac:dyDescent="0.25">
      <c r="A43" s="205">
        <v>440249</v>
      </c>
      <c r="B43" s="205" t="s">
        <v>291</v>
      </c>
      <c r="C43" s="205" t="s">
        <v>82</v>
      </c>
      <c r="D43" s="205" t="s">
        <v>7</v>
      </c>
      <c r="E43" s="205" t="s">
        <v>103</v>
      </c>
      <c r="F43" s="3" t="s">
        <v>106</v>
      </c>
      <c r="G43" s="4" t="s">
        <v>107</v>
      </c>
      <c r="H43" s="5" t="s">
        <v>108</v>
      </c>
      <c r="K43" t="str">
        <f t="shared" si="36"/>
        <v>Postpaid</v>
      </c>
      <c r="L43" s="6" t="str">
        <f t="shared" ca="1" si="37"/>
        <v>Postpaid</v>
      </c>
      <c r="M43" s="13" t="str">
        <f ca="1">IF(IFERROR(IF(L43="","",VLOOKUP(A43,'RTA INPUT'!D:P,12,FALSE)),"Absent")="ABSENT","ABSENT","")</f>
        <v>ABSENT</v>
      </c>
      <c r="N43" t="str">
        <f t="shared" ca="1" si="38"/>
        <v>PostpaidABSENT</v>
      </c>
      <c r="O43" t="str">
        <f ca="1">IF(M43="","",M43&amp;COUNTIF(M$2:M43,M43))</f>
        <v>ABSENT25</v>
      </c>
      <c r="P43">
        <f t="shared" ca="1" si="39"/>
        <v>440249</v>
      </c>
      <c r="Q43" t="str">
        <f t="shared" ca="1" si="40"/>
        <v>Rohaan Asim</v>
      </c>
      <c r="R43" t="str">
        <f t="shared" ca="1" si="41"/>
        <v>Postpaid</v>
      </c>
      <c r="S43" t="str">
        <f t="shared" ca="1" si="42"/>
        <v>0900-1700</v>
      </c>
      <c r="W43" s="82" t="str">
        <f t="shared" ca="1" si="43"/>
        <v/>
      </c>
      <c r="X43" s="82" t="str">
        <f t="shared" ca="1" si="44"/>
        <v/>
      </c>
      <c r="Y43" s="82" t="str">
        <f t="shared" ca="1" si="45"/>
        <v/>
      </c>
      <c r="Z43" s="82"/>
      <c r="AA43" s="82" t="str">
        <f t="shared" ca="1" si="46"/>
        <v/>
      </c>
      <c r="AB43" s="82" t="str">
        <f t="shared" ca="1" si="47"/>
        <v/>
      </c>
      <c r="AC43" s="82" t="str">
        <f t="shared" ca="1" si="48"/>
        <v/>
      </c>
      <c r="AD43" s="17" t="str">
        <f t="shared" ca="1" si="49"/>
        <v/>
      </c>
      <c r="AE43" s="17" t="str">
        <f ca="1">IF(AD43="","","ALL"&amp;COUNTIF(AD$2:AD43,"ALL")&amp;VALUE(HOUR(NOW())&amp;":"&amp;MINUTE(NOW())))</f>
        <v/>
      </c>
      <c r="AF43" s="17" t="str">
        <f t="shared" ca="1" si="50"/>
        <v/>
      </c>
      <c r="AG43" s="17" t="str">
        <f t="shared" ca="1" si="51"/>
        <v/>
      </c>
      <c r="AH43" s="18" t="str">
        <f t="shared" ca="1" si="52"/>
        <v/>
      </c>
      <c r="AI43" s="18" t="str">
        <f ca="1">IF(AH43="","","ALL"&amp;COUNTIF(AH$2:AH43,"ALL")&amp;VALUE(HOUR(NOW())&amp;":"&amp;MINUTE(NOW())))</f>
        <v/>
      </c>
      <c r="AJ43" s="18" t="str">
        <f t="shared" ca="1" si="53"/>
        <v/>
      </c>
      <c r="AK43" s="18" t="str">
        <f t="shared" ca="1" si="54"/>
        <v/>
      </c>
      <c r="AL43" s="14" t="str">
        <f t="shared" ca="1" si="55"/>
        <v/>
      </c>
      <c r="AM43" s="14" t="str">
        <f ca="1">IF(AL43="","","ALL"&amp;COUNTIF(AL$2:AL43,"ALL")&amp;VALUE(HOUR(NOW())&amp;":"&amp;MINUTE(NOW())))</f>
        <v/>
      </c>
      <c r="AN43" s="14" t="str">
        <f t="shared" ca="1" si="56"/>
        <v/>
      </c>
      <c r="AO43" s="14" t="str">
        <f t="shared" ca="1" si="57"/>
        <v/>
      </c>
      <c r="AP43" s="15" t="str">
        <f ca="1">IF(BA43="","",D43&amp;COUNTIF(BA$2:BA43,D43&amp;VALUE(HOUR(NOW())&amp;":"&amp;MINUTE(NOW()))))</f>
        <v/>
      </c>
      <c r="AQ43" s="15" t="str">
        <f ca="1">IF(BB43="","",D43&amp;COUNTIF(BB$2:BB43,D43&amp;VALUE(HOUR(NOW())&amp;":"&amp;MINUTE(NOW()))))</f>
        <v/>
      </c>
      <c r="AR43" s="15" t="str">
        <f ca="1">IF(BC43="","",D43&amp;COUNTIF(BC$2:BC43,D43&amp;VALUE(HOUR(NOW())&amp;":"&amp;MINUTE(NOW()))))</f>
        <v/>
      </c>
      <c r="AS43" s="16" t="str">
        <f t="shared" ca="1" si="58"/>
        <v/>
      </c>
      <c r="AT43" s="16" t="str">
        <f t="shared" ca="1" si="59"/>
        <v/>
      </c>
      <c r="AU43" s="16" t="str">
        <f t="shared" ca="1" si="60"/>
        <v/>
      </c>
      <c r="BA43" s="11" t="str">
        <f t="shared" ca="1" si="61"/>
        <v/>
      </c>
      <c r="BB43" s="11" t="str">
        <f t="shared" ca="1" si="62"/>
        <v/>
      </c>
      <c r="BC43" s="11" t="str">
        <f t="shared" ca="1" si="63"/>
        <v/>
      </c>
      <c r="BD43" s="6">
        <f t="shared" si="64"/>
        <v>0.375</v>
      </c>
      <c r="BE43" s="6">
        <f t="shared" si="65"/>
        <v>0.70833333333333326</v>
      </c>
      <c r="BF43" s="6">
        <f t="shared" si="66"/>
        <v>0.4375</v>
      </c>
      <c r="BG43" s="6">
        <f t="shared" si="67"/>
        <v>0.44791666666666669</v>
      </c>
      <c r="BH43" s="6">
        <f t="shared" si="68"/>
        <v>0.58333333333333337</v>
      </c>
      <c r="BI43" s="6">
        <f t="shared" si="69"/>
        <v>0.60416666666666674</v>
      </c>
      <c r="BJ43" s="6">
        <f t="shared" si="70"/>
        <v>0.64583333333333337</v>
      </c>
      <c r="BK43" s="6">
        <f t="shared" si="71"/>
        <v>0.65625</v>
      </c>
    </row>
    <row r="44" spans="1:63" x14ac:dyDescent="0.25">
      <c r="A44" s="205">
        <v>440255</v>
      </c>
      <c r="B44" s="205" t="s">
        <v>222</v>
      </c>
      <c r="C44" s="205" t="s">
        <v>101</v>
      </c>
      <c r="D44" s="205" t="s">
        <v>7</v>
      </c>
      <c r="E44" s="205" t="s">
        <v>103</v>
      </c>
      <c r="F44" s="3" t="s">
        <v>113</v>
      </c>
      <c r="G44" s="4" t="s">
        <v>114</v>
      </c>
      <c r="H44" s="5" t="s">
        <v>115</v>
      </c>
      <c r="K44" t="str">
        <f t="shared" si="36"/>
        <v>Postpaid</v>
      </c>
      <c r="L44" s="6" t="str">
        <f t="shared" ca="1" si="37"/>
        <v>Postpaid</v>
      </c>
      <c r="M44" s="13" t="str">
        <f ca="1">IF(IFERROR(IF(L44="","",VLOOKUP(A44,'RTA INPUT'!D:P,12,FALSE)),"Absent")="ABSENT","ABSENT","")</f>
        <v>ABSENT</v>
      </c>
      <c r="N44" t="str">
        <f t="shared" ca="1" si="38"/>
        <v>PostpaidABSENT</v>
      </c>
      <c r="O44" t="str">
        <f ca="1">IF(M44="","",M44&amp;COUNTIF(M$2:M44,M44))</f>
        <v>ABSENT26</v>
      </c>
      <c r="P44">
        <f t="shared" ca="1" si="39"/>
        <v>440255</v>
      </c>
      <c r="Q44" t="str">
        <f t="shared" ca="1" si="40"/>
        <v>Annas Rasheed</v>
      </c>
      <c r="R44" t="str">
        <f t="shared" ca="1" si="41"/>
        <v>Postpaid</v>
      </c>
      <c r="S44" t="str">
        <f t="shared" ca="1" si="42"/>
        <v>0900-1700</v>
      </c>
      <c r="W44" s="82" t="str">
        <f t="shared" ca="1" si="43"/>
        <v/>
      </c>
      <c r="X44" s="82" t="str">
        <f t="shared" ca="1" si="44"/>
        <v/>
      </c>
      <c r="Y44" s="82" t="str">
        <f t="shared" ca="1" si="45"/>
        <v/>
      </c>
      <c r="Z44" s="82"/>
      <c r="AA44" s="82" t="str">
        <f t="shared" ca="1" si="46"/>
        <v/>
      </c>
      <c r="AB44" s="82" t="str">
        <f t="shared" ca="1" si="47"/>
        <v/>
      </c>
      <c r="AC44" s="82" t="str">
        <f t="shared" ca="1" si="48"/>
        <v/>
      </c>
      <c r="AD44" s="17" t="str">
        <f t="shared" ca="1" si="49"/>
        <v/>
      </c>
      <c r="AE44" s="17" t="str">
        <f ca="1">IF(AD44="","","ALL"&amp;COUNTIF(AD$2:AD44,"ALL")&amp;VALUE(HOUR(NOW())&amp;":"&amp;MINUTE(NOW())))</f>
        <v/>
      </c>
      <c r="AF44" s="17" t="str">
        <f t="shared" ca="1" si="50"/>
        <v/>
      </c>
      <c r="AG44" s="17" t="str">
        <f t="shared" ca="1" si="51"/>
        <v/>
      </c>
      <c r="AH44" s="18" t="str">
        <f t="shared" ca="1" si="52"/>
        <v/>
      </c>
      <c r="AI44" s="18" t="str">
        <f ca="1">IF(AH44="","","ALL"&amp;COUNTIF(AH$2:AH44,"ALL")&amp;VALUE(HOUR(NOW())&amp;":"&amp;MINUTE(NOW())))</f>
        <v/>
      </c>
      <c r="AJ44" s="18" t="str">
        <f t="shared" ca="1" si="53"/>
        <v/>
      </c>
      <c r="AK44" s="18" t="str">
        <f t="shared" ca="1" si="54"/>
        <v/>
      </c>
      <c r="AL44" s="14" t="str">
        <f t="shared" ca="1" si="55"/>
        <v/>
      </c>
      <c r="AM44" s="14" t="str">
        <f ca="1">IF(AL44="","","ALL"&amp;COUNTIF(AL$2:AL44,"ALL")&amp;VALUE(HOUR(NOW())&amp;":"&amp;MINUTE(NOW())))</f>
        <v/>
      </c>
      <c r="AN44" s="14" t="str">
        <f t="shared" ca="1" si="56"/>
        <v/>
      </c>
      <c r="AO44" s="14" t="str">
        <f t="shared" ca="1" si="57"/>
        <v/>
      </c>
      <c r="AP44" s="15" t="str">
        <f ca="1">IF(BA44="","",D44&amp;COUNTIF(BA$2:BA44,D44&amp;VALUE(HOUR(NOW())&amp;":"&amp;MINUTE(NOW()))))</f>
        <v/>
      </c>
      <c r="AQ44" s="15" t="str">
        <f ca="1">IF(BB44="","",D44&amp;COUNTIF(BB$2:BB44,D44&amp;VALUE(HOUR(NOW())&amp;":"&amp;MINUTE(NOW()))))</f>
        <v/>
      </c>
      <c r="AR44" s="15" t="str">
        <f ca="1">IF(BC44="","",D44&amp;COUNTIF(BC$2:BC44,D44&amp;VALUE(HOUR(NOW())&amp;":"&amp;MINUTE(NOW()))))</f>
        <v/>
      </c>
      <c r="AS44" s="16" t="str">
        <f t="shared" ca="1" si="58"/>
        <v/>
      </c>
      <c r="AT44" s="16" t="str">
        <f t="shared" ca="1" si="59"/>
        <v/>
      </c>
      <c r="AU44" s="16" t="str">
        <f t="shared" ca="1" si="60"/>
        <v/>
      </c>
      <c r="BA44" s="11" t="str">
        <f t="shared" ca="1" si="61"/>
        <v/>
      </c>
      <c r="BB44" s="11" t="str">
        <f t="shared" ca="1" si="62"/>
        <v/>
      </c>
      <c r="BC44" s="11" t="str">
        <f t="shared" ca="1" si="63"/>
        <v/>
      </c>
      <c r="BD44" s="6">
        <f t="shared" si="64"/>
        <v>0.375</v>
      </c>
      <c r="BE44" s="6">
        <f t="shared" si="65"/>
        <v>0.70833333333333326</v>
      </c>
      <c r="BF44" s="6">
        <f t="shared" si="66"/>
        <v>0.42708333333333331</v>
      </c>
      <c r="BG44" s="6">
        <f t="shared" si="67"/>
        <v>0.4375</v>
      </c>
      <c r="BH44" s="6">
        <f t="shared" si="68"/>
        <v>0.5625</v>
      </c>
      <c r="BI44" s="6">
        <f t="shared" si="69"/>
        <v>0.58333333333333337</v>
      </c>
      <c r="BJ44" s="6">
        <f t="shared" si="70"/>
        <v>0.63541666666666663</v>
      </c>
      <c r="BK44" s="6">
        <f t="shared" si="71"/>
        <v>0.64583333333333326</v>
      </c>
    </row>
    <row r="45" spans="1:63" x14ac:dyDescent="0.25">
      <c r="A45" s="205">
        <v>440258</v>
      </c>
      <c r="B45" s="205" t="s">
        <v>223</v>
      </c>
      <c r="C45" s="205" t="s">
        <v>101</v>
      </c>
      <c r="D45" s="205" t="s">
        <v>7</v>
      </c>
      <c r="E45" s="205" t="s">
        <v>103</v>
      </c>
      <c r="F45" s="3" t="s">
        <v>126</v>
      </c>
      <c r="G45" s="4" t="s">
        <v>107</v>
      </c>
      <c r="H45" s="5" t="s">
        <v>111</v>
      </c>
      <c r="K45" t="str">
        <f t="shared" si="36"/>
        <v>Postpaid</v>
      </c>
      <c r="L45" s="6" t="str">
        <f t="shared" ca="1" si="37"/>
        <v>Postpaid</v>
      </c>
      <c r="M45" s="13" t="str">
        <f ca="1">IF(IFERROR(IF(L45="","",VLOOKUP(A45,'RTA INPUT'!D:P,12,FALSE)),"Absent")="ABSENT","ABSENT","")</f>
        <v>ABSENT</v>
      </c>
      <c r="N45" t="str">
        <f t="shared" ca="1" si="38"/>
        <v>PostpaidABSENT</v>
      </c>
      <c r="O45" t="str">
        <f ca="1">IF(M45="","",M45&amp;COUNTIF(M$2:M45,M45))</f>
        <v>ABSENT27</v>
      </c>
      <c r="P45">
        <f t="shared" ca="1" si="39"/>
        <v>440258</v>
      </c>
      <c r="Q45" t="str">
        <f t="shared" ca="1" si="40"/>
        <v>Masooma Rizvi</v>
      </c>
      <c r="R45" t="str">
        <f t="shared" ca="1" si="41"/>
        <v>Postpaid</v>
      </c>
      <c r="S45" t="str">
        <f t="shared" ca="1" si="42"/>
        <v>0900-1700</v>
      </c>
      <c r="W45" s="82" t="str">
        <f t="shared" ca="1" si="43"/>
        <v>ALL</v>
      </c>
      <c r="X45" s="82">
        <f t="shared" ca="1" si="44"/>
        <v>440258</v>
      </c>
      <c r="Y45" s="82" t="str">
        <f t="shared" ca="1" si="45"/>
        <v>Masooma Rizvi</v>
      </c>
      <c r="Z45" s="82"/>
      <c r="AA45" s="82" t="str">
        <f t="shared" ca="1" si="46"/>
        <v/>
      </c>
      <c r="AB45" s="82" t="str">
        <f t="shared" ca="1" si="47"/>
        <v/>
      </c>
      <c r="AC45" s="82" t="str">
        <f t="shared" ca="1" si="48"/>
        <v>ALL</v>
      </c>
      <c r="AD45" s="17" t="str">
        <f t="shared" ca="1" si="49"/>
        <v/>
      </c>
      <c r="AE45" s="17" t="str">
        <f ca="1">IF(AD45="","","ALL"&amp;COUNTIF(AD$2:AD45,"ALL")&amp;VALUE(HOUR(NOW())&amp;":"&amp;MINUTE(NOW())))</f>
        <v/>
      </c>
      <c r="AF45" s="17" t="str">
        <f t="shared" ca="1" si="50"/>
        <v/>
      </c>
      <c r="AG45" s="17" t="str">
        <f t="shared" ca="1" si="51"/>
        <v/>
      </c>
      <c r="AH45" s="18" t="str">
        <f t="shared" ca="1" si="52"/>
        <v/>
      </c>
      <c r="AI45" s="18" t="str">
        <f ca="1">IF(AH45="","","ALL"&amp;COUNTIF(AH$2:AH45,"ALL")&amp;VALUE(HOUR(NOW())&amp;":"&amp;MINUTE(NOW())))</f>
        <v/>
      </c>
      <c r="AJ45" s="18" t="str">
        <f t="shared" ca="1" si="53"/>
        <v/>
      </c>
      <c r="AK45" s="18" t="str">
        <f t="shared" ca="1" si="54"/>
        <v/>
      </c>
      <c r="AL45" s="14" t="str">
        <f t="shared" ca="1" si="55"/>
        <v>ALL</v>
      </c>
      <c r="AM45" s="14" t="str">
        <f ca="1">IF(AL45="","","ALL"&amp;COUNTIF(AL$2:AL45,"ALL")&amp;VALUE(HOUR(NOW())&amp;":"&amp;MINUTE(NOW())))</f>
        <v>ALL40.660416666666667</v>
      </c>
      <c r="AN45" s="14" t="str">
        <f t="shared" ca="1" si="56"/>
        <v>Postpaid</v>
      </c>
      <c r="AO45" s="14" t="str">
        <f t="shared" ca="1" si="57"/>
        <v>Masooma Rizvi</v>
      </c>
      <c r="AP45" s="15" t="str">
        <f ca="1">IF(BA45="","",D45&amp;COUNTIF(BA$2:BA45,D45&amp;VALUE(HOUR(NOW())&amp;":"&amp;MINUTE(NOW()))))</f>
        <v/>
      </c>
      <c r="AQ45" s="15" t="str">
        <f ca="1">IF(BB45="","",D45&amp;COUNTIF(BB$2:BB45,D45&amp;VALUE(HOUR(NOW())&amp;":"&amp;MINUTE(NOW()))))</f>
        <v/>
      </c>
      <c r="AR45" s="15" t="str">
        <f ca="1">IF(BC45="","",D45&amp;COUNTIF(BC$2:BC45,D45&amp;VALUE(HOUR(NOW())&amp;":"&amp;MINUTE(NOW()))))</f>
        <v>Postpaid3</v>
      </c>
      <c r="AS45" s="16" t="str">
        <f t="shared" ca="1" si="58"/>
        <v/>
      </c>
      <c r="AT45" s="16" t="str">
        <f t="shared" ca="1" si="59"/>
        <v/>
      </c>
      <c r="AU45" s="16" t="str">
        <f t="shared" ca="1" si="60"/>
        <v>Masooma Rizvi</v>
      </c>
      <c r="BA45" s="11" t="str">
        <f t="shared" ca="1" si="61"/>
        <v/>
      </c>
      <c r="BB45" s="11" t="str">
        <f t="shared" ca="1" si="62"/>
        <v/>
      </c>
      <c r="BC45" s="11" t="str">
        <f t="shared" ca="1" si="63"/>
        <v>Postpaid0.660416666666667</v>
      </c>
      <c r="BD45" s="6">
        <f t="shared" si="64"/>
        <v>0.375</v>
      </c>
      <c r="BE45" s="6">
        <f t="shared" si="65"/>
        <v>0.70833333333333326</v>
      </c>
      <c r="BF45" s="6">
        <f t="shared" si="66"/>
        <v>0.45833333333333331</v>
      </c>
      <c r="BG45" s="6">
        <f t="shared" si="67"/>
        <v>0.46875</v>
      </c>
      <c r="BH45" s="6">
        <f t="shared" si="68"/>
        <v>0.58333333333333337</v>
      </c>
      <c r="BI45" s="6">
        <f t="shared" si="69"/>
        <v>0.60416666666666674</v>
      </c>
      <c r="BJ45" s="6">
        <f t="shared" si="70"/>
        <v>0.65625</v>
      </c>
      <c r="BK45" s="6">
        <f t="shared" si="71"/>
        <v>0.66666666666666663</v>
      </c>
    </row>
    <row r="46" spans="1:63" x14ac:dyDescent="0.25">
      <c r="A46" s="205">
        <v>440259</v>
      </c>
      <c r="B46" s="205" t="s">
        <v>224</v>
      </c>
      <c r="C46" s="205" t="s">
        <v>101</v>
      </c>
      <c r="D46" s="205" t="s">
        <v>7</v>
      </c>
      <c r="E46" s="205" t="s">
        <v>103</v>
      </c>
      <c r="F46" s="3" t="s">
        <v>95</v>
      </c>
      <c r="G46" s="4" t="s">
        <v>87</v>
      </c>
      <c r="H46" s="5" t="s">
        <v>112</v>
      </c>
      <c r="K46" t="str">
        <f t="shared" si="36"/>
        <v>Postpaid</v>
      </c>
      <c r="L46" s="6" t="str">
        <f t="shared" ca="1" si="37"/>
        <v>Postpaid</v>
      </c>
      <c r="M46" s="13" t="str">
        <f ca="1">IF(IFERROR(IF(L46="","",VLOOKUP(A46,'RTA INPUT'!D:P,12,FALSE)),"Absent")="ABSENT","ABSENT","")</f>
        <v>ABSENT</v>
      </c>
      <c r="N46" t="str">
        <f t="shared" ca="1" si="38"/>
        <v>PostpaidABSENT</v>
      </c>
      <c r="O46" t="str">
        <f ca="1">IF(M46="","",M46&amp;COUNTIF(M$2:M46,M46))</f>
        <v>ABSENT28</v>
      </c>
      <c r="P46">
        <f t="shared" ca="1" si="39"/>
        <v>440259</v>
      </c>
      <c r="Q46" t="str">
        <f t="shared" ca="1" si="40"/>
        <v>Ayesha Nazar</v>
      </c>
      <c r="R46" t="str">
        <f t="shared" ca="1" si="41"/>
        <v>Postpaid</v>
      </c>
      <c r="S46" t="str">
        <f t="shared" ca="1" si="42"/>
        <v>0900-1700</v>
      </c>
      <c r="W46" s="82" t="str">
        <f t="shared" ca="1" si="43"/>
        <v/>
      </c>
      <c r="X46" s="82" t="str">
        <f t="shared" ca="1" si="44"/>
        <v/>
      </c>
      <c r="Y46" s="82" t="str">
        <f t="shared" ca="1" si="45"/>
        <v/>
      </c>
      <c r="Z46" s="82"/>
      <c r="AA46" s="82" t="str">
        <f t="shared" ca="1" si="46"/>
        <v/>
      </c>
      <c r="AB46" s="82" t="str">
        <f t="shared" ca="1" si="47"/>
        <v/>
      </c>
      <c r="AC46" s="82" t="str">
        <f t="shared" ca="1" si="48"/>
        <v/>
      </c>
      <c r="AD46" s="17" t="str">
        <f t="shared" ca="1" si="49"/>
        <v/>
      </c>
      <c r="AE46" s="17" t="str">
        <f ca="1">IF(AD46="","","ALL"&amp;COUNTIF(AD$2:AD46,"ALL")&amp;VALUE(HOUR(NOW())&amp;":"&amp;MINUTE(NOW())))</f>
        <v/>
      </c>
      <c r="AF46" s="17" t="str">
        <f t="shared" ca="1" si="50"/>
        <v/>
      </c>
      <c r="AG46" s="17" t="str">
        <f t="shared" ca="1" si="51"/>
        <v/>
      </c>
      <c r="AH46" s="18" t="str">
        <f t="shared" ca="1" si="52"/>
        <v/>
      </c>
      <c r="AI46" s="18" t="str">
        <f ca="1">IF(AH46="","","ALL"&amp;COUNTIF(AH$2:AH46,"ALL")&amp;VALUE(HOUR(NOW())&amp;":"&amp;MINUTE(NOW())))</f>
        <v/>
      </c>
      <c r="AJ46" s="18" t="str">
        <f t="shared" ca="1" si="53"/>
        <v/>
      </c>
      <c r="AK46" s="18" t="str">
        <f t="shared" ca="1" si="54"/>
        <v/>
      </c>
      <c r="AL46" s="14" t="str">
        <f t="shared" ca="1" si="55"/>
        <v/>
      </c>
      <c r="AM46" s="14" t="str">
        <f ca="1">IF(AL46="","","ALL"&amp;COUNTIF(AL$2:AL46,"ALL")&amp;VALUE(HOUR(NOW())&amp;":"&amp;MINUTE(NOW())))</f>
        <v/>
      </c>
      <c r="AN46" s="14" t="str">
        <f t="shared" ca="1" si="56"/>
        <v/>
      </c>
      <c r="AO46" s="14" t="str">
        <f t="shared" ca="1" si="57"/>
        <v/>
      </c>
      <c r="AP46" s="15" t="str">
        <f ca="1">IF(BA46="","",D46&amp;COUNTIF(BA$2:BA46,D46&amp;VALUE(HOUR(NOW())&amp;":"&amp;MINUTE(NOW()))))</f>
        <v/>
      </c>
      <c r="AQ46" s="15" t="str">
        <f ca="1">IF(BB46="","",D46&amp;COUNTIF(BB$2:BB46,D46&amp;VALUE(HOUR(NOW())&amp;":"&amp;MINUTE(NOW()))))</f>
        <v/>
      </c>
      <c r="AR46" s="15" t="str">
        <f ca="1">IF(BC46="","",D46&amp;COUNTIF(BC$2:BC46,D46&amp;VALUE(HOUR(NOW())&amp;":"&amp;MINUTE(NOW()))))</f>
        <v/>
      </c>
      <c r="AS46" s="16" t="str">
        <f t="shared" ca="1" si="58"/>
        <v/>
      </c>
      <c r="AT46" s="16" t="str">
        <f t="shared" ca="1" si="59"/>
        <v/>
      </c>
      <c r="AU46" s="16" t="str">
        <f t="shared" ca="1" si="60"/>
        <v/>
      </c>
      <c r="BA46" s="11" t="str">
        <f t="shared" ca="1" si="61"/>
        <v/>
      </c>
      <c r="BB46" s="11" t="str">
        <f t="shared" ca="1" si="62"/>
        <v/>
      </c>
      <c r="BC46" s="11" t="str">
        <f t="shared" ca="1" si="63"/>
        <v/>
      </c>
      <c r="BD46" s="6">
        <f t="shared" si="64"/>
        <v>0.375</v>
      </c>
      <c r="BE46" s="6">
        <f t="shared" si="65"/>
        <v>0.70833333333333326</v>
      </c>
      <c r="BF46" s="6">
        <f t="shared" si="66"/>
        <v>0.40625</v>
      </c>
      <c r="BG46" s="6">
        <f t="shared" si="67"/>
        <v>0.41666666666666669</v>
      </c>
      <c r="BH46" s="6">
        <f t="shared" si="68"/>
        <v>0.52083333333333337</v>
      </c>
      <c r="BI46" s="6">
        <f t="shared" si="69"/>
        <v>0.54166666666666674</v>
      </c>
      <c r="BJ46" s="6">
        <f t="shared" si="70"/>
        <v>0.625</v>
      </c>
      <c r="BK46" s="6">
        <f t="shared" si="71"/>
        <v>0.63541666666666663</v>
      </c>
    </row>
    <row r="47" spans="1:63" x14ac:dyDescent="0.25">
      <c r="A47" s="205">
        <v>440260</v>
      </c>
      <c r="B47" s="205" t="s">
        <v>225</v>
      </c>
      <c r="C47" s="205" t="s">
        <v>101</v>
      </c>
      <c r="D47" s="205" t="s">
        <v>7</v>
      </c>
      <c r="E47" s="205" t="s">
        <v>103</v>
      </c>
      <c r="F47" s="3" t="s">
        <v>106</v>
      </c>
      <c r="G47" s="4" t="s">
        <v>107</v>
      </c>
      <c r="H47" s="5" t="s">
        <v>108</v>
      </c>
      <c r="K47" t="str">
        <f t="shared" si="36"/>
        <v>Postpaid</v>
      </c>
      <c r="L47" s="6" t="str">
        <f t="shared" ca="1" si="37"/>
        <v>Postpaid</v>
      </c>
      <c r="M47" s="13" t="str">
        <f ca="1">IF(IFERROR(IF(L47="","",VLOOKUP(A47,'RTA INPUT'!D:P,12,FALSE)),"Absent")="ABSENT","ABSENT","")</f>
        <v>ABSENT</v>
      </c>
      <c r="N47" t="str">
        <f t="shared" ca="1" si="38"/>
        <v>PostpaidABSENT</v>
      </c>
      <c r="O47" t="str">
        <f ca="1">IF(M47="","",M47&amp;COUNTIF(M$2:M47,M47))</f>
        <v>ABSENT29</v>
      </c>
      <c r="P47">
        <f t="shared" ca="1" si="39"/>
        <v>440260</v>
      </c>
      <c r="Q47" t="str">
        <f t="shared" ca="1" si="40"/>
        <v>seemal Zahra</v>
      </c>
      <c r="R47" t="str">
        <f t="shared" ca="1" si="41"/>
        <v>Postpaid</v>
      </c>
      <c r="S47" t="str">
        <f t="shared" ca="1" si="42"/>
        <v>0900-1700</v>
      </c>
      <c r="W47" s="82" t="str">
        <f t="shared" ca="1" si="43"/>
        <v/>
      </c>
      <c r="X47" s="82" t="str">
        <f t="shared" ca="1" si="44"/>
        <v/>
      </c>
      <c r="Y47" s="82" t="str">
        <f t="shared" ca="1" si="45"/>
        <v/>
      </c>
      <c r="Z47" s="82"/>
      <c r="AA47" s="82" t="str">
        <f t="shared" ca="1" si="46"/>
        <v/>
      </c>
      <c r="AB47" s="82" t="str">
        <f t="shared" ca="1" si="47"/>
        <v/>
      </c>
      <c r="AC47" s="82" t="str">
        <f t="shared" ca="1" si="48"/>
        <v/>
      </c>
      <c r="AD47" s="17" t="str">
        <f t="shared" ca="1" si="49"/>
        <v/>
      </c>
      <c r="AE47" s="17" t="str">
        <f ca="1">IF(AD47="","","ALL"&amp;COUNTIF(AD$2:AD47,"ALL")&amp;VALUE(HOUR(NOW())&amp;":"&amp;MINUTE(NOW())))</f>
        <v/>
      </c>
      <c r="AF47" s="17" t="str">
        <f t="shared" ca="1" si="50"/>
        <v/>
      </c>
      <c r="AG47" s="17" t="str">
        <f t="shared" ca="1" si="51"/>
        <v/>
      </c>
      <c r="AH47" s="18" t="str">
        <f t="shared" ca="1" si="52"/>
        <v/>
      </c>
      <c r="AI47" s="18" t="str">
        <f ca="1">IF(AH47="","","ALL"&amp;COUNTIF(AH$2:AH47,"ALL")&amp;VALUE(HOUR(NOW())&amp;":"&amp;MINUTE(NOW())))</f>
        <v/>
      </c>
      <c r="AJ47" s="18" t="str">
        <f t="shared" ca="1" si="53"/>
        <v/>
      </c>
      <c r="AK47" s="18" t="str">
        <f t="shared" ca="1" si="54"/>
        <v/>
      </c>
      <c r="AL47" s="14" t="str">
        <f t="shared" ca="1" si="55"/>
        <v/>
      </c>
      <c r="AM47" s="14" t="str">
        <f ca="1">IF(AL47="","","ALL"&amp;COUNTIF(AL$2:AL47,"ALL")&amp;VALUE(HOUR(NOW())&amp;":"&amp;MINUTE(NOW())))</f>
        <v/>
      </c>
      <c r="AN47" s="14" t="str">
        <f t="shared" ca="1" si="56"/>
        <v/>
      </c>
      <c r="AO47" s="14" t="str">
        <f t="shared" ca="1" si="57"/>
        <v/>
      </c>
      <c r="AP47" s="15" t="str">
        <f ca="1">IF(BA47="","",D47&amp;COUNTIF(BA$2:BA47,D47&amp;VALUE(HOUR(NOW())&amp;":"&amp;MINUTE(NOW()))))</f>
        <v/>
      </c>
      <c r="AQ47" s="15" t="str">
        <f ca="1">IF(BB47="","",D47&amp;COUNTIF(BB$2:BB47,D47&amp;VALUE(HOUR(NOW())&amp;":"&amp;MINUTE(NOW()))))</f>
        <v/>
      </c>
      <c r="AR47" s="15" t="str">
        <f ca="1">IF(BC47="","",D47&amp;COUNTIF(BC$2:BC47,D47&amp;VALUE(HOUR(NOW())&amp;":"&amp;MINUTE(NOW()))))</f>
        <v/>
      </c>
      <c r="AS47" s="16" t="str">
        <f t="shared" ca="1" si="58"/>
        <v/>
      </c>
      <c r="AT47" s="16" t="str">
        <f t="shared" ca="1" si="59"/>
        <v/>
      </c>
      <c r="AU47" s="16" t="str">
        <f t="shared" ca="1" si="60"/>
        <v/>
      </c>
      <c r="BA47" s="11" t="str">
        <f t="shared" ca="1" si="61"/>
        <v/>
      </c>
      <c r="BB47" s="11" t="str">
        <f t="shared" ca="1" si="62"/>
        <v/>
      </c>
      <c r="BC47" s="11" t="str">
        <f t="shared" ca="1" si="63"/>
        <v/>
      </c>
      <c r="BD47" s="6">
        <f t="shared" si="64"/>
        <v>0.375</v>
      </c>
      <c r="BE47" s="6">
        <f t="shared" si="65"/>
        <v>0.70833333333333326</v>
      </c>
      <c r="BF47" s="6">
        <f t="shared" si="66"/>
        <v>0.4375</v>
      </c>
      <c r="BG47" s="6">
        <f t="shared" si="67"/>
        <v>0.44791666666666669</v>
      </c>
      <c r="BH47" s="6">
        <f t="shared" si="68"/>
        <v>0.58333333333333337</v>
      </c>
      <c r="BI47" s="6">
        <f t="shared" si="69"/>
        <v>0.60416666666666674</v>
      </c>
      <c r="BJ47" s="6">
        <f t="shared" si="70"/>
        <v>0.64583333333333337</v>
      </c>
      <c r="BK47" s="6">
        <f t="shared" si="71"/>
        <v>0.65625</v>
      </c>
    </row>
    <row r="48" spans="1:63" x14ac:dyDescent="0.25">
      <c r="A48" s="205">
        <v>440261</v>
      </c>
      <c r="B48" s="205" t="s">
        <v>264</v>
      </c>
      <c r="C48" s="205" t="s">
        <v>101</v>
      </c>
      <c r="D48" s="205" t="s">
        <v>7</v>
      </c>
      <c r="E48" s="205" t="s">
        <v>103</v>
      </c>
      <c r="F48" s="3" t="s">
        <v>106</v>
      </c>
      <c r="G48" s="4" t="s">
        <v>107</v>
      </c>
      <c r="H48" s="5" t="s">
        <v>108</v>
      </c>
      <c r="K48" t="str">
        <f t="shared" si="36"/>
        <v>Postpaid</v>
      </c>
      <c r="L48" s="6" t="str">
        <f t="shared" ca="1" si="37"/>
        <v>Postpaid</v>
      </c>
      <c r="M48" s="13" t="str">
        <f ca="1">IF(IFERROR(IF(L48="","",VLOOKUP(A48,'RTA INPUT'!D:P,12,FALSE)),"Absent")="ABSENT","ABSENT","")</f>
        <v>ABSENT</v>
      </c>
      <c r="N48" t="str">
        <f t="shared" ca="1" si="38"/>
        <v>PostpaidABSENT</v>
      </c>
      <c r="O48" t="str">
        <f ca="1">IF(M48="","",M48&amp;COUNTIF(M$2:M48,M48))</f>
        <v>ABSENT30</v>
      </c>
      <c r="P48">
        <f t="shared" ca="1" si="39"/>
        <v>440261</v>
      </c>
      <c r="Q48" t="str">
        <f t="shared" ca="1" si="40"/>
        <v>Sumaira Arshad</v>
      </c>
      <c r="R48" t="str">
        <f t="shared" ca="1" si="41"/>
        <v>Postpaid</v>
      </c>
      <c r="S48" t="str">
        <f t="shared" ca="1" si="42"/>
        <v>0900-1700</v>
      </c>
      <c r="W48" s="82" t="str">
        <f t="shared" ca="1" si="43"/>
        <v/>
      </c>
      <c r="X48" s="82" t="str">
        <f t="shared" ca="1" si="44"/>
        <v/>
      </c>
      <c r="Y48" s="82" t="str">
        <f t="shared" ca="1" si="45"/>
        <v/>
      </c>
      <c r="Z48" s="82"/>
      <c r="AA48" s="82" t="str">
        <f t="shared" ca="1" si="46"/>
        <v/>
      </c>
      <c r="AB48" s="82" t="str">
        <f t="shared" ca="1" si="47"/>
        <v/>
      </c>
      <c r="AC48" s="82" t="str">
        <f t="shared" ca="1" si="48"/>
        <v/>
      </c>
      <c r="AD48" s="17" t="str">
        <f t="shared" ca="1" si="49"/>
        <v/>
      </c>
      <c r="AE48" s="17" t="str">
        <f ca="1">IF(AD48="","","ALL"&amp;COUNTIF(AD$2:AD48,"ALL")&amp;VALUE(HOUR(NOW())&amp;":"&amp;MINUTE(NOW())))</f>
        <v/>
      </c>
      <c r="AF48" s="17" t="str">
        <f t="shared" ca="1" si="50"/>
        <v/>
      </c>
      <c r="AG48" s="17" t="str">
        <f t="shared" ca="1" si="51"/>
        <v/>
      </c>
      <c r="AH48" s="18" t="str">
        <f t="shared" ca="1" si="52"/>
        <v/>
      </c>
      <c r="AI48" s="18" t="str">
        <f ca="1">IF(AH48="","","ALL"&amp;COUNTIF(AH$2:AH48,"ALL")&amp;VALUE(HOUR(NOW())&amp;":"&amp;MINUTE(NOW())))</f>
        <v/>
      </c>
      <c r="AJ48" s="18" t="str">
        <f t="shared" ca="1" si="53"/>
        <v/>
      </c>
      <c r="AK48" s="18" t="str">
        <f t="shared" ca="1" si="54"/>
        <v/>
      </c>
      <c r="AL48" s="14" t="str">
        <f t="shared" ca="1" si="55"/>
        <v/>
      </c>
      <c r="AM48" s="14" t="str">
        <f ca="1">IF(AL48="","","ALL"&amp;COUNTIF(AL$2:AL48,"ALL")&amp;VALUE(HOUR(NOW())&amp;":"&amp;MINUTE(NOW())))</f>
        <v/>
      </c>
      <c r="AN48" s="14" t="str">
        <f t="shared" ca="1" si="56"/>
        <v/>
      </c>
      <c r="AO48" s="14" t="str">
        <f t="shared" ca="1" si="57"/>
        <v/>
      </c>
      <c r="AP48" s="15" t="str">
        <f ca="1">IF(BA48="","",D48&amp;COUNTIF(BA$2:BA48,D48&amp;VALUE(HOUR(NOW())&amp;":"&amp;MINUTE(NOW()))))</f>
        <v/>
      </c>
      <c r="AQ48" s="15" t="str">
        <f ca="1">IF(BB48="","",D48&amp;COUNTIF(BB$2:BB48,D48&amp;VALUE(HOUR(NOW())&amp;":"&amp;MINUTE(NOW()))))</f>
        <v/>
      </c>
      <c r="AR48" s="15" t="str">
        <f ca="1">IF(BC48="","",D48&amp;COUNTIF(BC$2:BC48,D48&amp;VALUE(HOUR(NOW())&amp;":"&amp;MINUTE(NOW()))))</f>
        <v/>
      </c>
      <c r="AS48" s="16" t="str">
        <f t="shared" ca="1" si="58"/>
        <v/>
      </c>
      <c r="AT48" s="16" t="str">
        <f t="shared" ca="1" si="59"/>
        <v/>
      </c>
      <c r="AU48" s="16" t="str">
        <f t="shared" ca="1" si="60"/>
        <v/>
      </c>
      <c r="BA48" s="11" t="str">
        <f t="shared" ca="1" si="61"/>
        <v/>
      </c>
      <c r="BB48" s="11" t="str">
        <f t="shared" ca="1" si="62"/>
        <v/>
      </c>
      <c r="BC48" s="11" t="str">
        <f t="shared" ca="1" si="63"/>
        <v/>
      </c>
      <c r="BD48" s="6">
        <f t="shared" si="64"/>
        <v>0.375</v>
      </c>
      <c r="BE48" s="6">
        <f t="shared" si="65"/>
        <v>0.70833333333333326</v>
      </c>
      <c r="BF48" s="6">
        <f t="shared" si="66"/>
        <v>0.4375</v>
      </c>
      <c r="BG48" s="6">
        <f t="shared" si="67"/>
        <v>0.44791666666666669</v>
      </c>
      <c r="BH48" s="6">
        <f t="shared" si="68"/>
        <v>0.58333333333333337</v>
      </c>
      <c r="BI48" s="6">
        <f t="shared" si="69"/>
        <v>0.60416666666666674</v>
      </c>
      <c r="BJ48" s="6">
        <f t="shared" si="70"/>
        <v>0.64583333333333337</v>
      </c>
      <c r="BK48" s="6">
        <f t="shared" si="71"/>
        <v>0.65625</v>
      </c>
    </row>
    <row r="49" spans="1:63" x14ac:dyDescent="0.25">
      <c r="A49" s="205">
        <v>440266</v>
      </c>
      <c r="B49" s="205" t="s">
        <v>265</v>
      </c>
      <c r="C49" s="205" t="s">
        <v>101</v>
      </c>
      <c r="D49" s="205" t="s">
        <v>7</v>
      </c>
      <c r="E49" s="205" t="s">
        <v>103</v>
      </c>
      <c r="F49" s="3" t="s">
        <v>113</v>
      </c>
      <c r="G49" s="4" t="s">
        <v>114</v>
      </c>
      <c r="H49" s="5" t="s">
        <v>115</v>
      </c>
      <c r="K49" t="str">
        <f t="shared" si="36"/>
        <v>Postpaid</v>
      </c>
      <c r="L49" s="6" t="str">
        <f t="shared" ca="1" si="37"/>
        <v>Postpaid</v>
      </c>
      <c r="M49" s="13" t="str">
        <f ca="1">IF(IFERROR(IF(L49="","",VLOOKUP(A49,'RTA INPUT'!D:P,12,FALSE)),"Absent")="ABSENT","ABSENT","")</f>
        <v>ABSENT</v>
      </c>
      <c r="N49" t="str">
        <f t="shared" ca="1" si="38"/>
        <v>PostpaidABSENT</v>
      </c>
      <c r="O49" t="str">
        <f ca="1">IF(M49="","",M49&amp;COUNTIF(M$2:M49,M49))</f>
        <v>ABSENT31</v>
      </c>
      <c r="P49">
        <f t="shared" ca="1" si="39"/>
        <v>440266</v>
      </c>
      <c r="Q49" t="str">
        <f t="shared" ca="1" si="40"/>
        <v>Sadia Asif</v>
      </c>
      <c r="R49" t="str">
        <f t="shared" ca="1" si="41"/>
        <v>Postpaid</v>
      </c>
      <c r="S49" t="str">
        <f t="shared" ca="1" si="42"/>
        <v>0900-1700</v>
      </c>
      <c r="W49" s="82" t="str">
        <f t="shared" ca="1" si="43"/>
        <v/>
      </c>
      <c r="X49" s="82" t="str">
        <f t="shared" ca="1" si="44"/>
        <v/>
      </c>
      <c r="Y49" s="82" t="str">
        <f t="shared" ca="1" si="45"/>
        <v/>
      </c>
      <c r="Z49" s="82"/>
      <c r="AA49" s="82" t="str">
        <f t="shared" ca="1" si="46"/>
        <v/>
      </c>
      <c r="AB49" s="82" t="str">
        <f t="shared" ca="1" si="47"/>
        <v/>
      </c>
      <c r="AC49" s="82" t="str">
        <f t="shared" ca="1" si="48"/>
        <v/>
      </c>
      <c r="AD49" s="17" t="str">
        <f t="shared" ca="1" si="49"/>
        <v/>
      </c>
      <c r="AE49" s="17" t="str">
        <f ca="1">IF(AD49="","","ALL"&amp;COUNTIF(AD$2:AD49,"ALL")&amp;VALUE(HOUR(NOW())&amp;":"&amp;MINUTE(NOW())))</f>
        <v/>
      </c>
      <c r="AF49" s="17" t="str">
        <f t="shared" ca="1" si="50"/>
        <v/>
      </c>
      <c r="AG49" s="17" t="str">
        <f t="shared" ca="1" si="51"/>
        <v/>
      </c>
      <c r="AH49" s="18" t="str">
        <f t="shared" ca="1" si="52"/>
        <v/>
      </c>
      <c r="AI49" s="18" t="str">
        <f ca="1">IF(AH49="","","ALL"&amp;COUNTIF(AH$2:AH49,"ALL")&amp;VALUE(HOUR(NOW())&amp;":"&amp;MINUTE(NOW())))</f>
        <v/>
      </c>
      <c r="AJ49" s="18" t="str">
        <f t="shared" ca="1" si="53"/>
        <v/>
      </c>
      <c r="AK49" s="18" t="str">
        <f t="shared" ca="1" si="54"/>
        <v/>
      </c>
      <c r="AL49" s="14" t="str">
        <f t="shared" ca="1" si="55"/>
        <v/>
      </c>
      <c r="AM49" s="14" t="str">
        <f ca="1">IF(AL49="","","ALL"&amp;COUNTIF(AL$2:AL49,"ALL")&amp;VALUE(HOUR(NOW())&amp;":"&amp;MINUTE(NOW())))</f>
        <v/>
      </c>
      <c r="AN49" s="14" t="str">
        <f t="shared" ca="1" si="56"/>
        <v/>
      </c>
      <c r="AO49" s="14" t="str">
        <f t="shared" ca="1" si="57"/>
        <v/>
      </c>
      <c r="AP49" s="15" t="str">
        <f ca="1">IF(BA49="","",D49&amp;COUNTIF(BA$2:BA49,D49&amp;VALUE(HOUR(NOW())&amp;":"&amp;MINUTE(NOW()))))</f>
        <v/>
      </c>
      <c r="AQ49" s="15" t="str">
        <f ca="1">IF(BB49="","",D49&amp;COUNTIF(BB$2:BB49,D49&amp;VALUE(HOUR(NOW())&amp;":"&amp;MINUTE(NOW()))))</f>
        <v/>
      </c>
      <c r="AR49" s="15" t="str">
        <f ca="1">IF(BC49="","",D49&amp;COUNTIF(BC$2:BC49,D49&amp;VALUE(HOUR(NOW())&amp;":"&amp;MINUTE(NOW()))))</f>
        <v/>
      </c>
      <c r="AS49" s="16" t="str">
        <f t="shared" ca="1" si="58"/>
        <v/>
      </c>
      <c r="AT49" s="16" t="str">
        <f t="shared" ca="1" si="59"/>
        <v/>
      </c>
      <c r="AU49" s="16" t="str">
        <f t="shared" ca="1" si="60"/>
        <v/>
      </c>
      <c r="BA49" s="11" t="str">
        <f t="shared" ca="1" si="61"/>
        <v/>
      </c>
      <c r="BB49" s="11" t="str">
        <f t="shared" ca="1" si="62"/>
        <v/>
      </c>
      <c r="BC49" s="11" t="str">
        <f t="shared" ca="1" si="63"/>
        <v/>
      </c>
      <c r="BD49" s="6">
        <f t="shared" si="64"/>
        <v>0.375</v>
      </c>
      <c r="BE49" s="6">
        <f t="shared" si="65"/>
        <v>0.70833333333333326</v>
      </c>
      <c r="BF49" s="6">
        <f t="shared" si="66"/>
        <v>0.42708333333333331</v>
      </c>
      <c r="BG49" s="6">
        <f t="shared" si="67"/>
        <v>0.4375</v>
      </c>
      <c r="BH49" s="6">
        <f t="shared" si="68"/>
        <v>0.5625</v>
      </c>
      <c r="BI49" s="6">
        <f t="shared" si="69"/>
        <v>0.58333333333333337</v>
      </c>
      <c r="BJ49" s="6">
        <f t="shared" si="70"/>
        <v>0.63541666666666663</v>
      </c>
      <c r="BK49" s="6">
        <f t="shared" si="71"/>
        <v>0.64583333333333326</v>
      </c>
    </row>
    <row r="50" spans="1:63" x14ac:dyDescent="0.25">
      <c r="A50" s="205">
        <v>440273</v>
      </c>
      <c r="B50" s="205" t="s">
        <v>292</v>
      </c>
      <c r="C50" s="205" t="s">
        <v>101</v>
      </c>
      <c r="D50" s="205" t="s">
        <v>7</v>
      </c>
      <c r="E50" s="205" t="s">
        <v>103</v>
      </c>
      <c r="F50" s="3" t="s">
        <v>109</v>
      </c>
      <c r="G50" s="4" t="s">
        <v>107</v>
      </c>
      <c r="H50" s="5" t="s">
        <v>111</v>
      </c>
      <c r="K50" t="str">
        <f t="shared" si="36"/>
        <v>Postpaid</v>
      </c>
      <c r="L50" s="6" t="str">
        <f t="shared" ca="1" si="37"/>
        <v>Postpaid</v>
      </c>
      <c r="M50" s="13" t="str">
        <f ca="1">IF(IFERROR(IF(L50="","",VLOOKUP(A50,'RTA INPUT'!D:P,12,FALSE)),"Absent")="ABSENT","ABSENT","")</f>
        <v>ABSENT</v>
      </c>
      <c r="N50" t="str">
        <f t="shared" ca="1" si="38"/>
        <v>PostpaidABSENT</v>
      </c>
      <c r="O50" t="str">
        <f ca="1">IF(M50="","",M50&amp;COUNTIF(M$2:M50,M50))</f>
        <v>ABSENT32</v>
      </c>
      <c r="P50">
        <f t="shared" ca="1" si="39"/>
        <v>440273</v>
      </c>
      <c r="Q50" t="str">
        <f t="shared" ca="1" si="40"/>
        <v>Sidra Nawaz</v>
      </c>
      <c r="R50" t="str">
        <f t="shared" ca="1" si="41"/>
        <v>Postpaid</v>
      </c>
      <c r="S50" t="str">
        <f t="shared" ca="1" si="42"/>
        <v>0900-1700</v>
      </c>
      <c r="W50" s="82" t="str">
        <f t="shared" ca="1" si="43"/>
        <v>ALL</v>
      </c>
      <c r="X50" s="82">
        <f t="shared" ca="1" si="44"/>
        <v>440273</v>
      </c>
      <c r="Y50" s="82" t="str">
        <f t="shared" ca="1" si="45"/>
        <v>Sidra Nawaz</v>
      </c>
      <c r="Z50" s="82"/>
      <c r="AA50" s="82" t="str">
        <f t="shared" ca="1" si="46"/>
        <v/>
      </c>
      <c r="AB50" s="82" t="str">
        <f t="shared" ca="1" si="47"/>
        <v/>
      </c>
      <c r="AC50" s="82" t="str">
        <f t="shared" ca="1" si="48"/>
        <v>ALL</v>
      </c>
      <c r="AD50" s="17" t="str">
        <f t="shared" ca="1" si="49"/>
        <v/>
      </c>
      <c r="AE50" s="17" t="str">
        <f ca="1">IF(AD50="","","ALL"&amp;COUNTIF(AD$2:AD50,"ALL")&amp;VALUE(HOUR(NOW())&amp;":"&amp;MINUTE(NOW())))</f>
        <v/>
      </c>
      <c r="AF50" s="17" t="str">
        <f t="shared" ca="1" si="50"/>
        <v/>
      </c>
      <c r="AG50" s="17" t="str">
        <f t="shared" ca="1" si="51"/>
        <v/>
      </c>
      <c r="AH50" s="18" t="str">
        <f t="shared" ca="1" si="52"/>
        <v/>
      </c>
      <c r="AI50" s="18" t="str">
        <f ca="1">IF(AH50="","","ALL"&amp;COUNTIF(AH$2:AH50,"ALL")&amp;VALUE(HOUR(NOW())&amp;":"&amp;MINUTE(NOW())))</f>
        <v/>
      </c>
      <c r="AJ50" s="18" t="str">
        <f t="shared" ca="1" si="53"/>
        <v/>
      </c>
      <c r="AK50" s="18" t="str">
        <f t="shared" ca="1" si="54"/>
        <v/>
      </c>
      <c r="AL50" s="14" t="str">
        <f t="shared" ca="1" si="55"/>
        <v>ALL</v>
      </c>
      <c r="AM50" s="14" t="str">
        <f ca="1">IF(AL50="","","ALL"&amp;COUNTIF(AL$2:AL50,"ALL")&amp;VALUE(HOUR(NOW())&amp;":"&amp;MINUTE(NOW())))</f>
        <v>ALL50.660416666666667</v>
      </c>
      <c r="AN50" s="14" t="str">
        <f t="shared" ca="1" si="56"/>
        <v>Postpaid</v>
      </c>
      <c r="AO50" s="14" t="str">
        <f t="shared" ca="1" si="57"/>
        <v>Sidra Nawaz</v>
      </c>
      <c r="AP50" s="15" t="str">
        <f ca="1">IF(BA50="","",D50&amp;COUNTIF(BA$2:BA50,D50&amp;VALUE(HOUR(NOW())&amp;":"&amp;MINUTE(NOW()))))</f>
        <v/>
      </c>
      <c r="AQ50" s="15" t="str">
        <f ca="1">IF(BB50="","",D50&amp;COUNTIF(BB$2:BB50,D50&amp;VALUE(HOUR(NOW())&amp;":"&amp;MINUTE(NOW()))))</f>
        <v/>
      </c>
      <c r="AR50" s="15" t="str">
        <f ca="1">IF(BC50="","",D50&amp;COUNTIF(BC$2:BC50,D50&amp;VALUE(HOUR(NOW())&amp;":"&amp;MINUTE(NOW()))))</f>
        <v>Postpaid4</v>
      </c>
      <c r="AS50" s="16" t="str">
        <f t="shared" ca="1" si="58"/>
        <v/>
      </c>
      <c r="AT50" s="16" t="str">
        <f t="shared" ca="1" si="59"/>
        <v/>
      </c>
      <c r="AU50" s="16" t="str">
        <f t="shared" ca="1" si="60"/>
        <v>Sidra Nawaz</v>
      </c>
      <c r="BA50" s="11" t="str">
        <f t="shared" ca="1" si="61"/>
        <v/>
      </c>
      <c r="BB50" s="11" t="str">
        <f t="shared" ca="1" si="62"/>
        <v/>
      </c>
      <c r="BC50" s="11" t="str">
        <f t="shared" ca="1" si="63"/>
        <v>Postpaid0.660416666666667</v>
      </c>
      <c r="BD50" s="6">
        <f t="shared" si="64"/>
        <v>0.375</v>
      </c>
      <c r="BE50" s="6">
        <f t="shared" si="65"/>
        <v>0.70833333333333326</v>
      </c>
      <c r="BF50" s="6">
        <f t="shared" si="66"/>
        <v>0.44791666666666669</v>
      </c>
      <c r="BG50" s="6">
        <f t="shared" si="67"/>
        <v>0.45833333333333337</v>
      </c>
      <c r="BH50" s="6">
        <f t="shared" si="68"/>
        <v>0.58333333333333337</v>
      </c>
      <c r="BI50" s="6">
        <f t="shared" si="69"/>
        <v>0.60416666666666674</v>
      </c>
      <c r="BJ50" s="6">
        <f t="shared" si="70"/>
        <v>0.65625</v>
      </c>
      <c r="BK50" s="6">
        <f t="shared" si="71"/>
        <v>0.66666666666666663</v>
      </c>
    </row>
    <row r="51" spans="1:63" x14ac:dyDescent="0.25">
      <c r="A51" s="205">
        <v>440282</v>
      </c>
      <c r="B51" s="205" t="s">
        <v>320</v>
      </c>
      <c r="C51" s="205" t="s">
        <v>82</v>
      </c>
      <c r="D51" s="205" t="s">
        <v>7</v>
      </c>
      <c r="E51" s="205" t="s">
        <v>103</v>
      </c>
      <c r="F51" s="3" t="s">
        <v>95</v>
      </c>
      <c r="G51" s="4" t="s">
        <v>87</v>
      </c>
      <c r="H51" s="5" t="s">
        <v>112</v>
      </c>
      <c r="K51" t="str">
        <f t="shared" si="36"/>
        <v>Postpaid</v>
      </c>
      <c r="L51" s="6" t="str">
        <f t="shared" ca="1" si="37"/>
        <v>Postpaid</v>
      </c>
      <c r="M51" s="13" t="str">
        <f ca="1">IF(IFERROR(IF(L51="","",VLOOKUP(A51,'RTA INPUT'!D:P,12,FALSE)),"Absent")="ABSENT","ABSENT","")</f>
        <v>ABSENT</v>
      </c>
      <c r="N51" t="str">
        <f t="shared" ca="1" si="38"/>
        <v>PostpaidABSENT</v>
      </c>
      <c r="O51" t="str">
        <f ca="1">IF(M51="","",M51&amp;COUNTIF(M$2:M51,M51))</f>
        <v>ABSENT33</v>
      </c>
      <c r="P51">
        <f t="shared" ca="1" si="39"/>
        <v>440282</v>
      </c>
      <c r="Q51" t="str">
        <f t="shared" ca="1" si="40"/>
        <v>Nayab Shahhbaz</v>
      </c>
      <c r="R51" t="str">
        <f t="shared" ca="1" si="41"/>
        <v>Postpaid</v>
      </c>
      <c r="S51" t="str">
        <f t="shared" ca="1" si="42"/>
        <v>0900-1700</v>
      </c>
      <c r="W51" s="82" t="str">
        <f t="shared" ca="1" si="43"/>
        <v/>
      </c>
      <c r="X51" s="82" t="str">
        <f t="shared" ca="1" si="44"/>
        <v/>
      </c>
      <c r="Y51" s="82" t="str">
        <f t="shared" ca="1" si="45"/>
        <v/>
      </c>
      <c r="Z51" s="82"/>
      <c r="AA51" s="82" t="str">
        <f t="shared" ca="1" si="46"/>
        <v/>
      </c>
      <c r="AB51" s="82" t="str">
        <f t="shared" ca="1" si="47"/>
        <v/>
      </c>
      <c r="AC51" s="82" t="str">
        <f t="shared" ca="1" si="48"/>
        <v/>
      </c>
      <c r="AD51" s="17" t="str">
        <f t="shared" ca="1" si="49"/>
        <v/>
      </c>
      <c r="AE51" s="17" t="str">
        <f ca="1">IF(AD51="","","ALL"&amp;COUNTIF(AD$2:AD51,"ALL")&amp;VALUE(HOUR(NOW())&amp;":"&amp;MINUTE(NOW())))</f>
        <v/>
      </c>
      <c r="AF51" s="17" t="str">
        <f t="shared" ca="1" si="50"/>
        <v/>
      </c>
      <c r="AG51" s="17" t="str">
        <f t="shared" ca="1" si="51"/>
        <v/>
      </c>
      <c r="AH51" s="18" t="str">
        <f t="shared" ca="1" si="52"/>
        <v/>
      </c>
      <c r="AI51" s="18" t="str">
        <f ca="1">IF(AH51="","","ALL"&amp;COUNTIF(AH$2:AH51,"ALL")&amp;VALUE(HOUR(NOW())&amp;":"&amp;MINUTE(NOW())))</f>
        <v/>
      </c>
      <c r="AJ51" s="18" t="str">
        <f t="shared" ca="1" si="53"/>
        <v/>
      </c>
      <c r="AK51" s="18" t="str">
        <f t="shared" ca="1" si="54"/>
        <v/>
      </c>
      <c r="AL51" s="14" t="str">
        <f t="shared" ca="1" si="55"/>
        <v/>
      </c>
      <c r="AM51" s="14" t="str">
        <f ca="1">IF(AL51="","","ALL"&amp;COUNTIF(AL$2:AL51,"ALL")&amp;VALUE(HOUR(NOW())&amp;":"&amp;MINUTE(NOW())))</f>
        <v/>
      </c>
      <c r="AN51" s="14" t="str">
        <f t="shared" ca="1" si="56"/>
        <v/>
      </c>
      <c r="AO51" s="14" t="str">
        <f t="shared" ca="1" si="57"/>
        <v/>
      </c>
      <c r="AP51" s="15" t="str">
        <f ca="1">IF(BA51="","",D51&amp;COUNTIF(BA$2:BA51,D51&amp;VALUE(HOUR(NOW())&amp;":"&amp;MINUTE(NOW()))))</f>
        <v/>
      </c>
      <c r="AQ51" s="15" t="str">
        <f ca="1">IF(BB51="","",D51&amp;COUNTIF(BB$2:BB51,D51&amp;VALUE(HOUR(NOW())&amp;":"&amp;MINUTE(NOW()))))</f>
        <v/>
      </c>
      <c r="AR51" s="15" t="str">
        <f ca="1">IF(BC51="","",D51&amp;COUNTIF(BC$2:BC51,D51&amp;VALUE(HOUR(NOW())&amp;":"&amp;MINUTE(NOW()))))</f>
        <v/>
      </c>
      <c r="AS51" s="16" t="str">
        <f t="shared" ca="1" si="58"/>
        <v/>
      </c>
      <c r="AT51" s="16" t="str">
        <f t="shared" ca="1" si="59"/>
        <v/>
      </c>
      <c r="AU51" s="16" t="str">
        <f t="shared" ca="1" si="60"/>
        <v/>
      </c>
      <c r="BA51" s="11" t="str">
        <f t="shared" ca="1" si="61"/>
        <v/>
      </c>
      <c r="BB51" s="11" t="str">
        <f t="shared" ca="1" si="62"/>
        <v/>
      </c>
      <c r="BC51" s="11" t="str">
        <f t="shared" ca="1" si="63"/>
        <v/>
      </c>
      <c r="BD51" s="6">
        <f t="shared" si="64"/>
        <v>0.375</v>
      </c>
      <c r="BE51" s="6">
        <f t="shared" si="65"/>
        <v>0.70833333333333326</v>
      </c>
      <c r="BF51" s="6">
        <f t="shared" si="66"/>
        <v>0.40625</v>
      </c>
      <c r="BG51" s="6">
        <f t="shared" si="67"/>
        <v>0.41666666666666669</v>
      </c>
      <c r="BH51" s="6">
        <f t="shared" si="68"/>
        <v>0.52083333333333337</v>
      </c>
      <c r="BI51" s="6">
        <f t="shared" si="69"/>
        <v>0.54166666666666674</v>
      </c>
      <c r="BJ51" s="6">
        <f t="shared" si="70"/>
        <v>0.625</v>
      </c>
      <c r="BK51" s="6">
        <f t="shared" si="71"/>
        <v>0.63541666666666663</v>
      </c>
    </row>
    <row r="52" spans="1:63" x14ac:dyDescent="0.25">
      <c r="A52" s="205">
        <v>440022</v>
      </c>
      <c r="B52" s="205" t="s">
        <v>293</v>
      </c>
      <c r="C52" s="205" t="s">
        <v>121</v>
      </c>
      <c r="D52" s="205" t="s">
        <v>9</v>
      </c>
      <c r="E52" s="205" t="s">
        <v>103</v>
      </c>
      <c r="F52" s="3" t="s">
        <v>113</v>
      </c>
      <c r="G52" s="4" t="s">
        <v>114</v>
      </c>
      <c r="H52" s="5" t="s">
        <v>115</v>
      </c>
      <c r="K52" t="str">
        <f t="shared" si="36"/>
        <v>323 Helpline</v>
      </c>
      <c r="L52" s="6" t="str">
        <f t="shared" ca="1" si="37"/>
        <v>323 Helpline</v>
      </c>
      <c r="M52" s="13" t="str">
        <f ca="1">IF(IFERROR(IF(L52="","",VLOOKUP(A52,'RTA INPUT'!D:P,12,FALSE)),"Absent")="ABSENT","ABSENT","")</f>
        <v>ABSENT</v>
      </c>
      <c r="N52" t="str">
        <f t="shared" ca="1" si="38"/>
        <v>323 HelplineABSENT</v>
      </c>
      <c r="O52" t="str">
        <f ca="1">IF(M52="","",M52&amp;COUNTIF(M$2:M52,M52))</f>
        <v>ABSENT34</v>
      </c>
      <c r="P52">
        <f t="shared" ca="1" si="39"/>
        <v>440022</v>
      </c>
      <c r="Q52" t="str">
        <f t="shared" ca="1" si="40"/>
        <v>Arooj Fatima</v>
      </c>
      <c r="R52" t="str">
        <f t="shared" ca="1" si="41"/>
        <v>323 Helpline</v>
      </c>
      <c r="S52" t="str">
        <f t="shared" ca="1" si="42"/>
        <v>0900-1700</v>
      </c>
      <c r="W52" s="82" t="str">
        <f t="shared" ca="1" si="43"/>
        <v/>
      </c>
      <c r="X52" s="82" t="str">
        <f t="shared" ca="1" si="44"/>
        <v/>
      </c>
      <c r="Y52" s="82" t="str">
        <f t="shared" ca="1" si="45"/>
        <v/>
      </c>
      <c r="Z52" s="82"/>
      <c r="AA52" s="82" t="str">
        <f t="shared" ca="1" si="46"/>
        <v/>
      </c>
      <c r="AB52" s="82" t="str">
        <f t="shared" ca="1" si="47"/>
        <v/>
      </c>
      <c r="AC52" s="82" t="str">
        <f t="shared" ca="1" si="48"/>
        <v/>
      </c>
      <c r="AD52" s="17" t="str">
        <f t="shared" ca="1" si="49"/>
        <v/>
      </c>
      <c r="AE52" s="17" t="str">
        <f ca="1">IF(AD52="","","ALL"&amp;COUNTIF(AD$2:AD52,"ALL")&amp;VALUE(HOUR(NOW())&amp;":"&amp;MINUTE(NOW())))</f>
        <v/>
      </c>
      <c r="AF52" s="17" t="str">
        <f t="shared" ca="1" si="50"/>
        <v/>
      </c>
      <c r="AG52" s="17" t="str">
        <f t="shared" ca="1" si="51"/>
        <v/>
      </c>
      <c r="AH52" s="18" t="str">
        <f t="shared" ca="1" si="52"/>
        <v/>
      </c>
      <c r="AI52" s="18" t="str">
        <f ca="1">IF(AH52="","","ALL"&amp;COUNTIF(AH$2:AH52,"ALL")&amp;VALUE(HOUR(NOW())&amp;":"&amp;MINUTE(NOW())))</f>
        <v/>
      </c>
      <c r="AJ52" s="18" t="str">
        <f t="shared" ca="1" si="53"/>
        <v/>
      </c>
      <c r="AK52" s="18" t="str">
        <f t="shared" ca="1" si="54"/>
        <v/>
      </c>
      <c r="AL52" s="14" t="str">
        <f t="shared" ca="1" si="55"/>
        <v/>
      </c>
      <c r="AM52" s="14" t="str">
        <f ca="1">IF(AL52="","","ALL"&amp;COUNTIF(AL$2:AL52,"ALL")&amp;VALUE(HOUR(NOW())&amp;":"&amp;MINUTE(NOW())))</f>
        <v/>
      </c>
      <c r="AN52" s="14" t="str">
        <f t="shared" ca="1" si="56"/>
        <v/>
      </c>
      <c r="AO52" s="14" t="str">
        <f t="shared" ca="1" si="57"/>
        <v/>
      </c>
      <c r="AP52" s="15" t="str">
        <f ca="1">IF(BA52="","",D52&amp;COUNTIF(BA$2:BA52,D52&amp;VALUE(HOUR(NOW())&amp;":"&amp;MINUTE(NOW()))))</f>
        <v/>
      </c>
      <c r="AQ52" s="15" t="str">
        <f ca="1">IF(BB52="","",D52&amp;COUNTIF(BB$2:BB52,D52&amp;VALUE(HOUR(NOW())&amp;":"&amp;MINUTE(NOW()))))</f>
        <v/>
      </c>
      <c r="AR52" s="15" t="str">
        <f ca="1">IF(BC52="","",D52&amp;COUNTIF(BC$2:BC52,D52&amp;VALUE(HOUR(NOW())&amp;":"&amp;MINUTE(NOW()))))</f>
        <v/>
      </c>
      <c r="AS52" s="16" t="str">
        <f t="shared" ca="1" si="58"/>
        <v/>
      </c>
      <c r="AT52" s="16" t="str">
        <f t="shared" ca="1" si="59"/>
        <v/>
      </c>
      <c r="AU52" s="16" t="str">
        <f t="shared" ca="1" si="60"/>
        <v/>
      </c>
      <c r="BA52" s="11" t="str">
        <f t="shared" ca="1" si="61"/>
        <v/>
      </c>
      <c r="BB52" s="11" t="str">
        <f t="shared" ca="1" si="62"/>
        <v/>
      </c>
      <c r="BC52" s="11" t="str">
        <f t="shared" ca="1" si="63"/>
        <v/>
      </c>
      <c r="BD52" s="6">
        <f t="shared" si="64"/>
        <v>0.375</v>
      </c>
      <c r="BE52" s="6">
        <f t="shared" si="65"/>
        <v>0.70833333333333326</v>
      </c>
      <c r="BF52" s="6">
        <f t="shared" si="66"/>
        <v>0.42708333333333331</v>
      </c>
      <c r="BG52" s="6">
        <f t="shared" si="67"/>
        <v>0.4375</v>
      </c>
      <c r="BH52" s="6">
        <f t="shared" si="68"/>
        <v>0.5625</v>
      </c>
      <c r="BI52" s="6">
        <f t="shared" si="69"/>
        <v>0.58333333333333337</v>
      </c>
      <c r="BJ52" s="6">
        <f t="shared" si="70"/>
        <v>0.63541666666666663</v>
      </c>
      <c r="BK52" s="6">
        <f t="shared" si="71"/>
        <v>0.64583333333333326</v>
      </c>
    </row>
    <row r="53" spans="1:63" x14ac:dyDescent="0.25">
      <c r="A53" s="205">
        <v>440130</v>
      </c>
      <c r="B53" s="205" t="s">
        <v>294</v>
      </c>
      <c r="C53" s="205" t="s">
        <v>121</v>
      </c>
      <c r="D53" s="205" t="s">
        <v>9</v>
      </c>
      <c r="E53" s="205" t="s">
        <v>103</v>
      </c>
      <c r="F53" s="3" t="s">
        <v>109</v>
      </c>
      <c r="G53" s="4" t="s">
        <v>107</v>
      </c>
      <c r="H53" s="5" t="s">
        <v>111</v>
      </c>
      <c r="K53" t="str">
        <f t="shared" si="36"/>
        <v>323 Helpline</v>
      </c>
      <c r="L53" s="6" t="str">
        <f t="shared" ca="1" si="37"/>
        <v>323 Helpline</v>
      </c>
      <c r="M53" s="13" t="str">
        <f ca="1">IF(IFERROR(IF(L53="","",VLOOKUP(A53,'RTA INPUT'!D:P,12,FALSE)),"Absent")="ABSENT","ABSENT","")</f>
        <v>ABSENT</v>
      </c>
      <c r="N53" t="str">
        <f t="shared" ca="1" si="38"/>
        <v>323 HelplineABSENT</v>
      </c>
      <c r="O53" t="str">
        <f ca="1">IF(M53="","",M53&amp;COUNTIF(M$2:M53,M53))</f>
        <v>ABSENT35</v>
      </c>
      <c r="P53">
        <f t="shared" ca="1" si="39"/>
        <v>440130</v>
      </c>
      <c r="Q53" t="str">
        <f t="shared" ca="1" si="40"/>
        <v>Dania Khalid</v>
      </c>
      <c r="R53" t="str">
        <f t="shared" ca="1" si="41"/>
        <v>323 Helpline</v>
      </c>
      <c r="S53" t="str">
        <f t="shared" ca="1" si="42"/>
        <v>0900-1700</v>
      </c>
      <c r="W53" s="82" t="str">
        <f t="shared" ca="1" si="43"/>
        <v>ALL</v>
      </c>
      <c r="X53" s="82">
        <f t="shared" ca="1" si="44"/>
        <v>440130</v>
      </c>
      <c r="Y53" s="82" t="str">
        <f t="shared" ca="1" si="45"/>
        <v>Dania Khalid</v>
      </c>
      <c r="Z53" s="82"/>
      <c r="AA53" s="82" t="str">
        <f t="shared" ca="1" si="46"/>
        <v/>
      </c>
      <c r="AB53" s="82" t="str">
        <f t="shared" ca="1" si="47"/>
        <v/>
      </c>
      <c r="AC53" s="82" t="str">
        <f t="shared" ca="1" si="48"/>
        <v>ALL</v>
      </c>
      <c r="AD53" s="17" t="str">
        <f t="shared" ca="1" si="49"/>
        <v/>
      </c>
      <c r="AE53" s="17" t="str">
        <f ca="1">IF(AD53="","","ALL"&amp;COUNTIF(AD$2:AD53,"ALL")&amp;VALUE(HOUR(NOW())&amp;":"&amp;MINUTE(NOW())))</f>
        <v/>
      </c>
      <c r="AF53" s="17" t="str">
        <f t="shared" ca="1" si="50"/>
        <v/>
      </c>
      <c r="AG53" s="17" t="str">
        <f t="shared" ca="1" si="51"/>
        <v/>
      </c>
      <c r="AH53" s="18" t="str">
        <f t="shared" ca="1" si="52"/>
        <v/>
      </c>
      <c r="AI53" s="18" t="str">
        <f ca="1">IF(AH53="","","ALL"&amp;COUNTIF(AH$2:AH53,"ALL")&amp;VALUE(HOUR(NOW())&amp;":"&amp;MINUTE(NOW())))</f>
        <v/>
      </c>
      <c r="AJ53" s="18" t="str">
        <f t="shared" ca="1" si="53"/>
        <v/>
      </c>
      <c r="AK53" s="18" t="str">
        <f t="shared" ca="1" si="54"/>
        <v/>
      </c>
      <c r="AL53" s="14" t="str">
        <f t="shared" ca="1" si="55"/>
        <v>ALL</v>
      </c>
      <c r="AM53" s="14" t="str">
        <f ca="1">IF(AL53="","","ALL"&amp;COUNTIF(AL$2:AL53,"ALL")&amp;VALUE(HOUR(NOW())&amp;":"&amp;MINUTE(NOW())))</f>
        <v>ALL60.660416666666667</v>
      </c>
      <c r="AN53" s="14" t="str">
        <f t="shared" ca="1" si="56"/>
        <v>323 Helpline</v>
      </c>
      <c r="AO53" s="14" t="str">
        <f t="shared" ca="1" si="57"/>
        <v>Dania Khalid</v>
      </c>
      <c r="AP53" s="15" t="str">
        <f ca="1">IF(BA53="","",D53&amp;COUNTIF(BA$2:BA53,D53&amp;VALUE(HOUR(NOW())&amp;":"&amp;MINUTE(NOW()))))</f>
        <v/>
      </c>
      <c r="AQ53" s="15" t="str">
        <f ca="1">IF(BB53="","",D53&amp;COUNTIF(BB$2:BB53,D53&amp;VALUE(HOUR(NOW())&amp;":"&amp;MINUTE(NOW()))))</f>
        <v/>
      </c>
      <c r="AR53" s="15" t="str">
        <f ca="1">IF(BC53="","",D53&amp;COUNTIF(BC$2:BC53,D53&amp;VALUE(HOUR(NOW())&amp;":"&amp;MINUTE(NOW()))))</f>
        <v>323 Helpline1</v>
      </c>
      <c r="AS53" s="16" t="str">
        <f t="shared" ca="1" si="58"/>
        <v/>
      </c>
      <c r="AT53" s="16" t="str">
        <f t="shared" ca="1" si="59"/>
        <v/>
      </c>
      <c r="AU53" s="16" t="str">
        <f t="shared" ca="1" si="60"/>
        <v>Dania Khalid</v>
      </c>
      <c r="BA53" s="11" t="str">
        <f t="shared" ca="1" si="61"/>
        <v/>
      </c>
      <c r="BB53" s="11" t="str">
        <f t="shared" ca="1" si="62"/>
        <v/>
      </c>
      <c r="BC53" s="11" t="str">
        <f t="shared" ca="1" si="63"/>
        <v>323 Helpline0.660416666666667</v>
      </c>
      <c r="BD53" s="6">
        <f t="shared" si="64"/>
        <v>0.375</v>
      </c>
      <c r="BE53" s="6">
        <f t="shared" si="65"/>
        <v>0.70833333333333326</v>
      </c>
      <c r="BF53" s="6">
        <f t="shared" si="66"/>
        <v>0.44791666666666669</v>
      </c>
      <c r="BG53" s="6">
        <f t="shared" si="67"/>
        <v>0.45833333333333337</v>
      </c>
      <c r="BH53" s="6">
        <f t="shared" si="68"/>
        <v>0.58333333333333337</v>
      </c>
      <c r="BI53" s="6">
        <f t="shared" si="69"/>
        <v>0.60416666666666674</v>
      </c>
      <c r="BJ53" s="6">
        <f t="shared" si="70"/>
        <v>0.65625</v>
      </c>
      <c r="BK53" s="6">
        <f t="shared" si="71"/>
        <v>0.66666666666666663</v>
      </c>
    </row>
    <row r="54" spans="1:63" x14ac:dyDescent="0.25">
      <c r="A54" s="205">
        <v>440133</v>
      </c>
      <c r="B54" s="205" t="s">
        <v>266</v>
      </c>
      <c r="C54" s="205" t="s">
        <v>121</v>
      </c>
      <c r="D54" s="205" t="s">
        <v>9</v>
      </c>
      <c r="E54" s="205" t="s">
        <v>103</v>
      </c>
      <c r="F54" s="3" t="s">
        <v>105</v>
      </c>
      <c r="G54" s="4" t="s">
        <v>87</v>
      </c>
      <c r="H54" s="5" t="s">
        <v>112</v>
      </c>
      <c r="K54" t="str">
        <f t="shared" si="36"/>
        <v>323 Helpline</v>
      </c>
      <c r="L54" s="6" t="str">
        <f t="shared" ca="1" si="37"/>
        <v>323 Helpline</v>
      </c>
      <c r="M54" s="13" t="str">
        <f ca="1">IF(IFERROR(IF(L54="","",VLOOKUP(A54,'RTA INPUT'!D:P,12,FALSE)),"Absent")="ABSENT","ABSENT","")</f>
        <v>ABSENT</v>
      </c>
      <c r="N54" t="str">
        <f t="shared" ca="1" si="38"/>
        <v>323 HelplineABSENT</v>
      </c>
      <c r="O54" t="str">
        <f ca="1">IF(M54="","",M54&amp;COUNTIF(M$2:M54,M54))</f>
        <v>ABSENT36</v>
      </c>
      <c r="P54">
        <f t="shared" ca="1" si="39"/>
        <v>440133</v>
      </c>
      <c r="Q54" t="str">
        <f t="shared" ca="1" si="40"/>
        <v>Saira</v>
      </c>
      <c r="R54" t="str">
        <f t="shared" ca="1" si="41"/>
        <v>323 Helpline</v>
      </c>
      <c r="S54" t="str">
        <f t="shared" ca="1" si="42"/>
        <v>0900-1700</v>
      </c>
      <c r="W54" s="82" t="str">
        <f t="shared" ca="1" si="43"/>
        <v/>
      </c>
      <c r="X54" s="82" t="str">
        <f t="shared" ca="1" si="44"/>
        <v/>
      </c>
      <c r="Y54" s="82" t="str">
        <f t="shared" ca="1" si="45"/>
        <v/>
      </c>
      <c r="Z54" s="82"/>
      <c r="AA54" s="82" t="str">
        <f t="shared" ca="1" si="46"/>
        <v/>
      </c>
      <c r="AB54" s="82" t="str">
        <f t="shared" ca="1" si="47"/>
        <v/>
      </c>
      <c r="AC54" s="82" t="str">
        <f t="shared" ca="1" si="48"/>
        <v/>
      </c>
      <c r="AD54" s="17" t="str">
        <f t="shared" ca="1" si="49"/>
        <v/>
      </c>
      <c r="AE54" s="17" t="str">
        <f ca="1">IF(AD54="","","ALL"&amp;COUNTIF(AD$2:AD54,"ALL")&amp;VALUE(HOUR(NOW())&amp;":"&amp;MINUTE(NOW())))</f>
        <v/>
      </c>
      <c r="AF54" s="17" t="str">
        <f t="shared" ca="1" si="50"/>
        <v/>
      </c>
      <c r="AG54" s="17" t="str">
        <f t="shared" ca="1" si="51"/>
        <v/>
      </c>
      <c r="AH54" s="18" t="str">
        <f t="shared" ca="1" si="52"/>
        <v/>
      </c>
      <c r="AI54" s="18" t="str">
        <f ca="1">IF(AH54="","","ALL"&amp;COUNTIF(AH$2:AH54,"ALL")&amp;VALUE(HOUR(NOW())&amp;":"&amp;MINUTE(NOW())))</f>
        <v/>
      </c>
      <c r="AJ54" s="18" t="str">
        <f t="shared" ca="1" si="53"/>
        <v/>
      </c>
      <c r="AK54" s="18" t="str">
        <f t="shared" ca="1" si="54"/>
        <v/>
      </c>
      <c r="AL54" s="14" t="str">
        <f t="shared" ca="1" si="55"/>
        <v/>
      </c>
      <c r="AM54" s="14" t="str">
        <f ca="1">IF(AL54="","","ALL"&amp;COUNTIF(AL$2:AL54,"ALL")&amp;VALUE(HOUR(NOW())&amp;":"&amp;MINUTE(NOW())))</f>
        <v/>
      </c>
      <c r="AN54" s="14" t="str">
        <f t="shared" ca="1" si="56"/>
        <v/>
      </c>
      <c r="AO54" s="14" t="str">
        <f t="shared" ca="1" si="57"/>
        <v/>
      </c>
      <c r="AP54" s="15" t="str">
        <f ca="1">IF(BA54="","",D54&amp;COUNTIF(BA$2:BA54,D54&amp;VALUE(HOUR(NOW())&amp;":"&amp;MINUTE(NOW()))))</f>
        <v/>
      </c>
      <c r="AQ54" s="15" t="str">
        <f ca="1">IF(BB54="","",D54&amp;COUNTIF(BB$2:BB54,D54&amp;VALUE(HOUR(NOW())&amp;":"&amp;MINUTE(NOW()))))</f>
        <v/>
      </c>
      <c r="AR54" s="15" t="str">
        <f ca="1">IF(BC54="","",D54&amp;COUNTIF(BC$2:BC54,D54&amp;VALUE(HOUR(NOW())&amp;":"&amp;MINUTE(NOW()))))</f>
        <v/>
      </c>
      <c r="AS54" s="16" t="str">
        <f t="shared" ca="1" si="58"/>
        <v/>
      </c>
      <c r="AT54" s="16" t="str">
        <f t="shared" ca="1" si="59"/>
        <v/>
      </c>
      <c r="AU54" s="16" t="str">
        <f t="shared" ca="1" si="60"/>
        <v/>
      </c>
      <c r="BA54" s="11" t="str">
        <f t="shared" ca="1" si="61"/>
        <v/>
      </c>
      <c r="BB54" s="11" t="str">
        <f t="shared" ca="1" si="62"/>
        <v/>
      </c>
      <c r="BC54" s="11" t="str">
        <f t="shared" ca="1" si="63"/>
        <v/>
      </c>
      <c r="BD54" s="6">
        <f t="shared" si="64"/>
        <v>0.375</v>
      </c>
      <c r="BE54" s="6">
        <f t="shared" si="65"/>
        <v>0.70833333333333326</v>
      </c>
      <c r="BF54" s="6">
        <f t="shared" si="66"/>
        <v>0.41666666666666669</v>
      </c>
      <c r="BG54" s="6">
        <f t="shared" si="67"/>
        <v>0.42708333333333337</v>
      </c>
      <c r="BH54" s="6">
        <f t="shared" si="68"/>
        <v>0.52083333333333337</v>
      </c>
      <c r="BI54" s="6">
        <f t="shared" si="69"/>
        <v>0.54166666666666674</v>
      </c>
      <c r="BJ54" s="6">
        <f t="shared" si="70"/>
        <v>0.625</v>
      </c>
      <c r="BK54" s="6">
        <f t="shared" si="71"/>
        <v>0.63541666666666663</v>
      </c>
    </row>
    <row r="55" spans="1:63" x14ac:dyDescent="0.25">
      <c r="A55" s="205">
        <v>440136</v>
      </c>
      <c r="B55" s="205" t="s">
        <v>321</v>
      </c>
      <c r="C55" s="205" t="s">
        <v>121</v>
      </c>
      <c r="D55" s="205" t="s">
        <v>9</v>
      </c>
      <c r="E55" s="205" t="s">
        <v>103</v>
      </c>
      <c r="F55" s="3" t="s">
        <v>113</v>
      </c>
      <c r="G55" s="4" t="s">
        <v>110</v>
      </c>
      <c r="H55" s="5" t="s">
        <v>115</v>
      </c>
      <c r="K55" t="str">
        <f t="shared" si="36"/>
        <v>323 Helpline</v>
      </c>
      <c r="L55" s="6" t="str">
        <f t="shared" ca="1" si="37"/>
        <v>323 Helpline</v>
      </c>
      <c r="M55" s="13" t="str">
        <f ca="1">IF(IFERROR(IF(L55="","",VLOOKUP(A55,'RTA INPUT'!D:P,12,FALSE)),"Absent")="ABSENT","ABSENT","")</f>
        <v>ABSENT</v>
      </c>
      <c r="N55" t="str">
        <f t="shared" ca="1" si="38"/>
        <v>323 HelplineABSENT</v>
      </c>
      <c r="O55" t="str">
        <f ca="1">IF(M55="","",M55&amp;COUNTIF(M$2:M55,M55))</f>
        <v>ABSENT37</v>
      </c>
      <c r="P55">
        <f t="shared" ca="1" si="39"/>
        <v>440136</v>
      </c>
      <c r="Q55" t="str">
        <f t="shared" ca="1" si="40"/>
        <v>Robina Ahmad Yar</v>
      </c>
      <c r="R55" t="str">
        <f t="shared" ca="1" si="41"/>
        <v>323 Helpline</v>
      </c>
      <c r="S55" t="str">
        <f t="shared" ca="1" si="42"/>
        <v>0900-1700</v>
      </c>
      <c r="W55" s="82" t="str">
        <f t="shared" ca="1" si="43"/>
        <v/>
      </c>
      <c r="X55" s="82" t="str">
        <f t="shared" ca="1" si="44"/>
        <v/>
      </c>
      <c r="Y55" s="82" t="str">
        <f t="shared" ca="1" si="45"/>
        <v/>
      </c>
      <c r="Z55" s="82"/>
      <c r="AA55" s="82" t="str">
        <f t="shared" ca="1" si="46"/>
        <v/>
      </c>
      <c r="AB55" s="82" t="str">
        <f t="shared" ca="1" si="47"/>
        <v/>
      </c>
      <c r="AC55" s="82" t="str">
        <f t="shared" ca="1" si="48"/>
        <v/>
      </c>
      <c r="AD55" s="17" t="str">
        <f t="shared" ca="1" si="49"/>
        <v/>
      </c>
      <c r="AE55" s="17" t="str">
        <f ca="1">IF(AD55="","","ALL"&amp;COUNTIF(AD$2:AD55,"ALL")&amp;VALUE(HOUR(NOW())&amp;":"&amp;MINUTE(NOW())))</f>
        <v/>
      </c>
      <c r="AF55" s="17" t="str">
        <f t="shared" ca="1" si="50"/>
        <v/>
      </c>
      <c r="AG55" s="17" t="str">
        <f t="shared" ca="1" si="51"/>
        <v/>
      </c>
      <c r="AH55" s="18" t="str">
        <f t="shared" ca="1" si="52"/>
        <v/>
      </c>
      <c r="AI55" s="18" t="str">
        <f ca="1">IF(AH55="","","ALL"&amp;COUNTIF(AH$2:AH55,"ALL")&amp;VALUE(HOUR(NOW())&amp;":"&amp;MINUTE(NOW())))</f>
        <v/>
      </c>
      <c r="AJ55" s="18" t="str">
        <f t="shared" ca="1" si="53"/>
        <v/>
      </c>
      <c r="AK55" s="18" t="str">
        <f t="shared" ca="1" si="54"/>
        <v/>
      </c>
      <c r="AL55" s="14" t="str">
        <f t="shared" ca="1" si="55"/>
        <v/>
      </c>
      <c r="AM55" s="14" t="str">
        <f ca="1">IF(AL55="","","ALL"&amp;COUNTIF(AL$2:AL55,"ALL")&amp;VALUE(HOUR(NOW())&amp;":"&amp;MINUTE(NOW())))</f>
        <v/>
      </c>
      <c r="AN55" s="14" t="str">
        <f t="shared" ca="1" si="56"/>
        <v/>
      </c>
      <c r="AO55" s="14" t="str">
        <f t="shared" ca="1" si="57"/>
        <v/>
      </c>
      <c r="AP55" s="15" t="str">
        <f ca="1">IF(BA55="","",D55&amp;COUNTIF(BA$2:BA55,D55&amp;VALUE(HOUR(NOW())&amp;":"&amp;MINUTE(NOW()))))</f>
        <v/>
      </c>
      <c r="AQ55" s="15" t="str">
        <f ca="1">IF(BB55="","",D55&amp;COUNTIF(BB$2:BB55,D55&amp;VALUE(HOUR(NOW())&amp;":"&amp;MINUTE(NOW()))))</f>
        <v/>
      </c>
      <c r="AR55" s="15" t="str">
        <f ca="1">IF(BC55="","",D55&amp;COUNTIF(BC$2:BC55,D55&amp;VALUE(HOUR(NOW())&amp;":"&amp;MINUTE(NOW()))))</f>
        <v/>
      </c>
      <c r="AS55" s="16" t="str">
        <f t="shared" ca="1" si="58"/>
        <v/>
      </c>
      <c r="AT55" s="16" t="str">
        <f t="shared" ca="1" si="59"/>
        <v/>
      </c>
      <c r="AU55" s="16" t="str">
        <f t="shared" ca="1" si="60"/>
        <v/>
      </c>
      <c r="BA55" s="11" t="str">
        <f t="shared" ca="1" si="61"/>
        <v/>
      </c>
      <c r="BB55" s="11" t="str">
        <f t="shared" ca="1" si="62"/>
        <v/>
      </c>
      <c r="BC55" s="11" t="str">
        <f t="shared" ca="1" si="63"/>
        <v/>
      </c>
      <c r="BD55" s="6">
        <f t="shared" si="64"/>
        <v>0.375</v>
      </c>
      <c r="BE55" s="6">
        <f t="shared" si="65"/>
        <v>0.70833333333333326</v>
      </c>
      <c r="BF55" s="6">
        <f t="shared" si="66"/>
        <v>0.42708333333333331</v>
      </c>
      <c r="BG55" s="6">
        <f t="shared" si="67"/>
        <v>0.4375</v>
      </c>
      <c r="BH55" s="6">
        <f t="shared" si="68"/>
        <v>0.54166666666666663</v>
      </c>
      <c r="BI55" s="6">
        <f t="shared" si="69"/>
        <v>0.5625</v>
      </c>
      <c r="BJ55" s="6">
        <f t="shared" si="70"/>
        <v>0.63541666666666663</v>
      </c>
      <c r="BK55" s="6">
        <f t="shared" si="71"/>
        <v>0.64583333333333326</v>
      </c>
    </row>
    <row r="56" spans="1:63" x14ac:dyDescent="0.25">
      <c r="A56" s="205">
        <v>440033</v>
      </c>
      <c r="B56" s="205" t="s">
        <v>205</v>
      </c>
      <c r="C56" s="205" t="s">
        <v>90</v>
      </c>
      <c r="D56" s="205" t="s">
        <v>9</v>
      </c>
      <c r="E56" s="205" t="s">
        <v>103</v>
      </c>
      <c r="F56" s="3" t="s">
        <v>106</v>
      </c>
      <c r="G56" s="4" t="s">
        <v>118</v>
      </c>
      <c r="H56" s="5" t="s">
        <v>108</v>
      </c>
      <c r="K56" t="str">
        <f t="shared" si="36"/>
        <v>323 Helpline</v>
      </c>
      <c r="L56" s="6" t="str">
        <f t="shared" ca="1" si="37"/>
        <v>323 Helpline</v>
      </c>
      <c r="M56" s="13" t="str">
        <f ca="1">IF(IFERROR(IF(L56="","",VLOOKUP(A56,'RTA INPUT'!D:P,12,FALSE)),"Absent")="ABSENT","ABSENT","")</f>
        <v>ABSENT</v>
      </c>
      <c r="N56" t="str">
        <f t="shared" ca="1" si="38"/>
        <v>323 HelplineABSENT</v>
      </c>
      <c r="O56" t="str">
        <f ca="1">IF(M56="","",M56&amp;COUNTIF(M$2:M56,M56))</f>
        <v>ABSENT38</v>
      </c>
      <c r="P56">
        <f t="shared" ca="1" si="39"/>
        <v>440033</v>
      </c>
      <c r="Q56" t="str">
        <f t="shared" ca="1" si="40"/>
        <v>Ahmad Raheel Kashif</v>
      </c>
      <c r="R56" t="str">
        <f t="shared" ca="1" si="41"/>
        <v>323 Helpline</v>
      </c>
      <c r="S56" t="str">
        <f t="shared" ca="1" si="42"/>
        <v>0900-1700</v>
      </c>
      <c r="W56" s="82" t="str">
        <f t="shared" ca="1" si="43"/>
        <v/>
      </c>
      <c r="X56" s="82" t="str">
        <f t="shared" ca="1" si="44"/>
        <v/>
      </c>
      <c r="Y56" s="82" t="str">
        <f t="shared" ca="1" si="45"/>
        <v/>
      </c>
      <c r="Z56" s="82"/>
      <c r="AA56" s="82" t="str">
        <f t="shared" ca="1" si="46"/>
        <v/>
      </c>
      <c r="AB56" s="82" t="str">
        <f t="shared" ca="1" si="47"/>
        <v/>
      </c>
      <c r="AC56" s="82" t="str">
        <f t="shared" ca="1" si="48"/>
        <v/>
      </c>
      <c r="AD56" s="17" t="str">
        <f t="shared" ca="1" si="49"/>
        <v/>
      </c>
      <c r="AE56" s="17" t="str">
        <f ca="1">IF(AD56="","","ALL"&amp;COUNTIF(AD$2:AD56,"ALL")&amp;VALUE(HOUR(NOW())&amp;":"&amp;MINUTE(NOW())))</f>
        <v/>
      </c>
      <c r="AF56" s="17" t="str">
        <f t="shared" ca="1" si="50"/>
        <v/>
      </c>
      <c r="AG56" s="17" t="str">
        <f t="shared" ca="1" si="51"/>
        <v/>
      </c>
      <c r="AH56" s="18" t="str">
        <f t="shared" ca="1" si="52"/>
        <v/>
      </c>
      <c r="AI56" s="18" t="str">
        <f ca="1">IF(AH56="","","ALL"&amp;COUNTIF(AH$2:AH56,"ALL")&amp;VALUE(HOUR(NOW())&amp;":"&amp;MINUTE(NOW())))</f>
        <v/>
      </c>
      <c r="AJ56" s="18" t="str">
        <f t="shared" ca="1" si="53"/>
        <v/>
      </c>
      <c r="AK56" s="18" t="str">
        <f t="shared" ca="1" si="54"/>
        <v/>
      </c>
      <c r="AL56" s="14" t="str">
        <f t="shared" ca="1" si="55"/>
        <v/>
      </c>
      <c r="AM56" s="14" t="str">
        <f ca="1">IF(AL56="","","ALL"&amp;COUNTIF(AL$2:AL56,"ALL")&amp;VALUE(HOUR(NOW())&amp;":"&amp;MINUTE(NOW())))</f>
        <v/>
      </c>
      <c r="AN56" s="14" t="str">
        <f t="shared" ca="1" si="56"/>
        <v/>
      </c>
      <c r="AO56" s="14" t="str">
        <f t="shared" ca="1" si="57"/>
        <v/>
      </c>
      <c r="AP56" s="15" t="str">
        <f ca="1">IF(BA56="","",D56&amp;COUNTIF(BA$2:BA56,D56&amp;VALUE(HOUR(NOW())&amp;":"&amp;MINUTE(NOW()))))</f>
        <v/>
      </c>
      <c r="AQ56" s="15" t="str">
        <f ca="1">IF(BB56="","",D56&amp;COUNTIF(BB$2:BB56,D56&amp;VALUE(HOUR(NOW())&amp;":"&amp;MINUTE(NOW()))))</f>
        <v/>
      </c>
      <c r="AR56" s="15" t="str">
        <f ca="1">IF(BC56="","",D56&amp;COUNTIF(BC$2:BC56,D56&amp;VALUE(HOUR(NOW())&amp;":"&amp;MINUTE(NOW()))))</f>
        <v/>
      </c>
      <c r="AS56" s="16" t="str">
        <f t="shared" ca="1" si="58"/>
        <v/>
      </c>
      <c r="AT56" s="16" t="str">
        <f t="shared" ca="1" si="59"/>
        <v/>
      </c>
      <c r="AU56" s="16" t="str">
        <f t="shared" ca="1" si="60"/>
        <v/>
      </c>
      <c r="BA56" s="11" t="str">
        <f t="shared" ca="1" si="61"/>
        <v/>
      </c>
      <c r="BB56" s="11" t="str">
        <f t="shared" ca="1" si="62"/>
        <v/>
      </c>
      <c r="BC56" s="11" t="str">
        <f t="shared" ca="1" si="63"/>
        <v/>
      </c>
      <c r="BD56" s="6">
        <f t="shared" si="64"/>
        <v>0.375</v>
      </c>
      <c r="BE56" s="6">
        <f t="shared" si="65"/>
        <v>0.70833333333333326</v>
      </c>
      <c r="BF56" s="6">
        <f t="shared" si="66"/>
        <v>0.4375</v>
      </c>
      <c r="BG56" s="6">
        <f t="shared" si="67"/>
        <v>0.44791666666666669</v>
      </c>
      <c r="BH56" s="6">
        <f t="shared" si="68"/>
        <v>0.60416666666666663</v>
      </c>
      <c r="BI56" s="6">
        <f t="shared" si="69"/>
        <v>0.625</v>
      </c>
      <c r="BJ56" s="6">
        <f t="shared" si="70"/>
        <v>0.64583333333333337</v>
      </c>
      <c r="BK56" s="6">
        <f t="shared" si="71"/>
        <v>0.65625</v>
      </c>
    </row>
    <row r="57" spans="1:63" x14ac:dyDescent="0.25">
      <c r="A57" s="205">
        <v>440128</v>
      </c>
      <c r="B57" s="205" t="s">
        <v>227</v>
      </c>
      <c r="C57" s="205" t="s">
        <v>90</v>
      </c>
      <c r="D57" s="205" t="s">
        <v>9</v>
      </c>
      <c r="E57" s="205" t="s">
        <v>103</v>
      </c>
      <c r="F57" s="3" t="s">
        <v>109</v>
      </c>
      <c r="G57" s="4" t="s">
        <v>107</v>
      </c>
      <c r="H57" s="5" t="s">
        <v>111</v>
      </c>
      <c r="K57" t="str">
        <f t="shared" si="36"/>
        <v>323 Helpline</v>
      </c>
      <c r="L57" s="6" t="str">
        <f t="shared" ca="1" si="37"/>
        <v>323 Helpline</v>
      </c>
      <c r="M57" s="13" t="str">
        <f ca="1">IF(IFERROR(IF(L57="","",VLOOKUP(A57,'RTA INPUT'!D:P,12,FALSE)),"Absent")="ABSENT","ABSENT","")</f>
        <v>ABSENT</v>
      </c>
      <c r="N57" t="str">
        <f t="shared" ca="1" si="38"/>
        <v>323 HelplineABSENT</v>
      </c>
      <c r="O57" t="str">
        <f ca="1">IF(M57="","",M57&amp;COUNTIF(M$2:M57,M57))</f>
        <v>ABSENT39</v>
      </c>
      <c r="P57">
        <f t="shared" ca="1" si="39"/>
        <v>440128</v>
      </c>
      <c r="Q57" t="str">
        <f t="shared" ca="1" si="40"/>
        <v>Hiba Tariq</v>
      </c>
      <c r="R57" t="str">
        <f t="shared" ca="1" si="41"/>
        <v>323 Helpline</v>
      </c>
      <c r="S57" t="str">
        <f t="shared" ca="1" si="42"/>
        <v>0900-1700</v>
      </c>
      <c r="W57" s="82" t="str">
        <f t="shared" ca="1" si="43"/>
        <v>ALL</v>
      </c>
      <c r="X57" s="82">
        <f t="shared" ca="1" si="44"/>
        <v>440128</v>
      </c>
      <c r="Y57" s="82" t="str">
        <f t="shared" ca="1" si="45"/>
        <v>Hiba Tariq</v>
      </c>
      <c r="Z57" s="82"/>
      <c r="AA57" s="82" t="str">
        <f t="shared" ca="1" si="46"/>
        <v/>
      </c>
      <c r="AB57" s="82" t="str">
        <f t="shared" ca="1" si="47"/>
        <v/>
      </c>
      <c r="AC57" s="82" t="str">
        <f t="shared" ca="1" si="48"/>
        <v>ALL</v>
      </c>
      <c r="AD57" s="17" t="str">
        <f t="shared" ca="1" si="49"/>
        <v/>
      </c>
      <c r="AE57" s="17" t="str">
        <f ca="1">IF(AD57="","","ALL"&amp;COUNTIF(AD$2:AD57,"ALL")&amp;VALUE(HOUR(NOW())&amp;":"&amp;MINUTE(NOW())))</f>
        <v/>
      </c>
      <c r="AF57" s="17" t="str">
        <f t="shared" ca="1" si="50"/>
        <v/>
      </c>
      <c r="AG57" s="17" t="str">
        <f t="shared" ca="1" si="51"/>
        <v/>
      </c>
      <c r="AH57" s="18" t="str">
        <f t="shared" ca="1" si="52"/>
        <v/>
      </c>
      <c r="AI57" s="18" t="str">
        <f ca="1">IF(AH57="","","ALL"&amp;COUNTIF(AH$2:AH57,"ALL")&amp;VALUE(HOUR(NOW())&amp;":"&amp;MINUTE(NOW())))</f>
        <v/>
      </c>
      <c r="AJ57" s="18" t="str">
        <f t="shared" ca="1" si="53"/>
        <v/>
      </c>
      <c r="AK57" s="18" t="str">
        <f t="shared" ca="1" si="54"/>
        <v/>
      </c>
      <c r="AL57" s="14" t="str">
        <f t="shared" ca="1" si="55"/>
        <v>ALL</v>
      </c>
      <c r="AM57" s="14" t="str">
        <f ca="1">IF(AL57="","","ALL"&amp;COUNTIF(AL$2:AL57,"ALL")&amp;VALUE(HOUR(NOW())&amp;":"&amp;MINUTE(NOW())))</f>
        <v>ALL70.660416666666667</v>
      </c>
      <c r="AN57" s="14" t="str">
        <f t="shared" ca="1" si="56"/>
        <v>323 Helpline</v>
      </c>
      <c r="AO57" s="14" t="str">
        <f t="shared" ca="1" si="57"/>
        <v>Hiba Tariq</v>
      </c>
      <c r="AP57" s="15" t="str">
        <f ca="1">IF(BA57="","",D57&amp;COUNTIF(BA$2:BA57,D57&amp;VALUE(HOUR(NOW())&amp;":"&amp;MINUTE(NOW()))))</f>
        <v/>
      </c>
      <c r="AQ57" s="15" t="str">
        <f ca="1">IF(BB57="","",D57&amp;COUNTIF(BB$2:BB57,D57&amp;VALUE(HOUR(NOW())&amp;":"&amp;MINUTE(NOW()))))</f>
        <v/>
      </c>
      <c r="AR57" s="15" t="str">
        <f ca="1">IF(BC57="","",D57&amp;COUNTIF(BC$2:BC57,D57&amp;VALUE(HOUR(NOW())&amp;":"&amp;MINUTE(NOW()))))</f>
        <v>323 Helpline2</v>
      </c>
      <c r="AS57" s="16" t="str">
        <f t="shared" ca="1" si="58"/>
        <v/>
      </c>
      <c r="AT57" s="16" t="str">
        <f t="shared" ca="1" si="59"/>
        <v/>
      </c>
      <c r="AU57" s="16" t="str">
        <f t="shared" ca="1" si="60"/>
        <v>Hiba Tariq</v>
      </c>
      <c r="BA57" s="11" t="str">
        <f t="shared" ca="1" si="61"/>
        <v/>
      </c>
      <c r="BB57" s="11" t="str">
        <f t="shared" ca="1" si="62"/>
        <v/>
      </c>
      <c r="BC57" s="11" t="str">
        <f t="shared" ca="1" si="63"/>
        <v>323 Helpline0.660416666666667</v>
      </c>
      <c r="BD57" s="6">
        <f t="shared" si="64"/>
        <v>0.375</v>
      </c>
      <c r="BE57" s="6">
        <f t="shared" si="65"/>
        <v>0.70833333333333326</v>
      </c>
      <c r="BF57" s="6">
        <f t="shared" si="66"/>
        <v>0.44791666666666669</v>
      </c>
      <c r="BG57" s="6">
        <f t="shared" si="67"/>
        <v>0.45833333333333337</v>
      </c>
      <c r="BH57" s="6">
        <f t="shared" si="68"/>
        <v>0.58333333333333337</v>
      </c>
      <c r="BI57" s="6">
        <f t="shared" si="69"/>
        <v>0.60416666666666674</v>
      </c>
      <c r="BJ57" s="6">
        <f t="shared" si="70"/>
        <v>0.65625</v>
      </c>
      <c r="BK57" s="6">
        <f t="shared" si="71"/>
        <v>0.66666666666666663</v>
      </c>
    </row>
    <row r="58" spans="1:63" x14ac:dyDescent="0.25">
      <c r="A58" s="205">
        <v>440109</v>
      </c>
      <c r="B58" s="205" t="s">
        <v>228</v>
      </c>
      <c r="C58" s="205" t="s">
        <v>90</v>
      </c>
      <c r="D58" s="205" t="s">
        <v>9</v>
      </c>
      <c r="E58" s="205" t="s">
        <v>103</v>
      </c>
      <c r="F58" s="3" t="s">
        <v>105</v>
      </c>
      <c r="G58" s="4" t="s">
        <v>87</v>
      </c>
      <c r="H58" s="5" t="s">
        <v>112</v>
      </c>
      <c r="K58" t="str">
        <f t="shared" si="36"/>
        <v>323 Helpline</v>
      </c>
      <c r="L58" s="6" t="str">
        <f t="shared" ca="1" si="37"/>
        <v>323 Helpline</v>
      </c>
      <c r="M58" s="13" t="str">
        <f ca="1">IF(IFERROR(IF(L58="","",VLOOKUP(A58,'RTA INPUT'!D:P,12,FALSE)),"Absent")="ABSENT","ABSENT","")</f>
        <v>ABSENT</v>
      </c>
      <c r="N58" t="str">
        <f t="shared" ca="1" si="38"/>
        <v>323 HelplineABSENT</v>
      </c>
      <c r="O58" t="str">
        <f ca="1">IF(M58="","",M58&amp;COUNTIF(M$2:M58,M58))</f>
        <v>ABSENT40</v>
      </c>
      <c r="P58">
        <f t="shared" ca="1" si="39"/>
        <v>440109</v>
      </c>
      <c r="Q58" t="str">
        <f t="shared" ca="1" si="40"/>
        <v>Anam Amin</v>
      </c>
      <c r="R58" t="str">
        <f t="shared" ca="1" si="41"/>
        <v>323 Helpline</v>
      </c>
      <c r="S58" t="str">
        <f t="shared" ca="1" si="42"/>
        <v>0900-1700</v>
      </c>
      <c r="W58" s="82" t="str">
        <f t="shared" ca="1" si="43"/>
        <v/>
      </c>
      <c r="X58" s="82" t="str">
        <f t="shared" ca="1" si="44"/>
        <v/>
      </c>
      <c r="Y58" s="82" t="str">
        <f t="shared" ca="1" si="45"/>
        <v/>
      </c>
      <c r="Z58" s="82"/>
      <c r="AA58" s="82" t="str">
        <f t="shared" ca="1" si="46"/>
        <v/>
      </c>
      <c r="AB58" s="82" t="str">
        <f t="shared" ca="1" si="47"/>
        <v/>
      </c>
      <c r="AC58" s="82" t="str">
        <f t="shared" ca="1" si="48"/>
        <v/>
      </c>
      <c r="AD58" s="17" t="str">
        <f t="shared" ca="1" si="49"/>
        <v/>
      </c>
      <c r="AE58" s="17" t="str">
        <f ca="1">IF(AD58="","","ALL"&amp;COUNTIF(AD$2:AD58,"ALL")&amp;VALUE(HOUR(NOW())&amp;":"&amp;MINUTE(NOW())))</f>
        <v/>
      </c>
      <c r="AF58" s="17" t="str">
        <f t="shared" ca="1" si="50"/>
        <v/>
      </c>
      <c r="AG58" s="17" t="str">
        <f t="shared" ca="1" si="51"/>
        <v/>
      </c>
      <c r="AH58" s="18" t="str">
        <f t="shared" ca="1" si="52"/>
        <v/>
      </c>
      <c r="AI58" s="18" t="str">
        <f ca="1">IF(AH58="","","ALL"&amp;COUNTIF(AH$2:AH58,"ALL")&amp;VALUE(HOUR(NOW())&amp;":"&amp;MINUTE(NOW())))</f>
        <v/>
      </c>
      <c r="AJ58" s="18" t="str">
        <f t="shared" ca="1" si="53"/>
        <v/>
      </c>
      <c r="AK58" s="18" t="str">
        <f t="shared" ca="1" si="54"/>
        <v/>
      </c>
      <c r="AL58" s="14" t="str">
        <f t="shared" ca="1" si="55"/>
        <v/>
      </c>
      <c r="AM58" s="14" t="str">
        <f ca="1">IF(AL58="","","ALL"&amp;COUNTIF(AL$2:AL58,"ALL")&amp;VALUE(HOUR(NOW())&amp;":"&amp;MINUTE(NOW())))</f>
        <v/>
      </c>
      <c r="AN58" s="14" t="str">
        <f t="shared" ca="1" si="56"/>
        <v/>
      </c>
      <c r="AO58" s="14" t="str">
        <f t="shared" ca="1" si="57"/>
        <v/>
      </c>
      <c r="AP58" s="15" t="str">
        <f ca="1">IF(BA58="","",D58&amp;COUNTIF(BA$2:BA58,D58&amp;VALUE(HOUR(NOW())&amp;":"&amp;MINUTE(NOW()))))</f>
        <v/>
      </c>
      <c r="AQ58" s="15" t="str">
        <f ca="1">IF(BB58="","",D58&amp;COUNTIF(BB$2:BB58,D58&amp;VALUE(HOUR(NOW())&amp;":"&amp;MINUTE(NOW()))))</f>
        <v/>
      </c>
      <c r="AR58" s="15" t="str">
        <f ca="1">IF(BC58="","",D58&amp;COUNTIF(BC$2:BC58,D58&amp;VALUE(HOUR(NOW())&amp;":"&amp;MINUTE(NOW()))))</f>
        <v/>
      </c>
      <c r="AS58" s="16" t="str">
        <f t="shared" ca="1" si="58"/>
        <v/>
      </c>
      <c r="AT58" s="16" t="str">
        <f t="shared" ca="1" si="59"/>
        <v/>
      </c>
      <c r="AU58" s="16" t="str">
        <f t="shared" ca="1" si="60"/>
        <v/>
      </c>
      <c r="BA58" s="11" t="str">
        <f t="shared" ca="1" si="61"/>
        <v/>
      </c>
      <c r="BB58" s="11" t="str">
        <f t="shared" ca="1" si="62"/>
        <v/>
      </c>
      <c r="BC58" s="11" t="str">
        <f t="shared" ca="1" si="63"/>
        <v/>
      </c>
      <c r="BD58" s="6">
        <f t="shared" si="64"/>
        <v>0.375</v>
      </c>
      <c r="BE58" s="6">
        <f t="shared" si="65"/>
        <v>0.70833333333333326</v>
      </c>
      <c r="BF58" s="6">
        <f t="shared" si="66"/>
        <v>0.41666666666666669</v>
      </c>
      <c r="BG58" s="6">
        <f t="shared" si="67"/>
        <v>0.42708333333333337</v>
      </c>
      <c r="BH58" s="6">
        <f t="shared" si="68"/>
        <v>0.52083333333333337</v>
      </c>
      <c r="BI58" s="6">
        <f t="shared" si="69"/>
        <v>0.54166666666666674</v>
      </c>
      <c r="BJ58" s="6">
        <f t="shared" si="70"/>
        <v>0.625</v>
      </c>
      <c r="BK58" s="6">
        <f t="shared" si="71"/>
        <v>0.63541666666666663</v>
      </c>
    </row>
    <row r="59" spans="1:63" x14ac:dyDescent="0.25">
      <c r="A59" s="205">
        <v>440186</v>
      </c>
      <c r="B59" s="205" t="s">
        <v>267</v>
      </c>
      <c r="C59" s="205" t="s">
        <v>121</v>
      </c>
      <c r="D59" s="205" t="s">
        <v>9</v>
      </c>
      <c r="E59" s="205" t="s">
        <v>103</v>
      </c>
      <c r="F59" s="3" t="s">
        <v>109</v>
      </c>
      <c r="G59" s="4" t="s">
        <v>107</v>
      </c>
      <c r="H59" s="5" t="s">
        <v>111</v>
      </c>
      <c r="K59" t="str">
        <f t="shared" si="36"/>
        <v>323 Helpline</v>
      </c>
      <c r="L59" s="6" t="str">
        <f t="shared" ca="1" si="37"/>
        <v>323 Helpline</v>
      </c>
      <c r="M59" s="13" t="str">
        <f ca="1">IF(IFERROR(IF(L59="","",VLOOKUP(A59,'RTA INPUT'!D:P,12,FALSE)),"Absent")="ABSENT","ABSENT","")</f>
        <v>ABSENT</v>
      </c>
      <c r="N59" t="str">
        <f t="shared" ca="1" si="38"/>
        <v>323 HelplineABSENT</v>
      </c>
      <c r="O59" t="str">
        <f ca="1">IF(M59="","",M59&amp;COUNTIF(M$2:M59,M59))</f>
        <v>ABSENT41</v>
      </c>
      <c r="P59">
        <f t="shared" ca="1" si="39"/>
        <v>440186</v>
      </c>
      <c r="Q59" t="str">
        <f t="shared" ca="1" si="40"/>
        <v>Shehar Pervaiz</v>
      </c>
      <c r="R59" t="str">
        <f t="shared" ca="1" si="41"/>
        <v>323 Helpline</v>
      </c>
      <c r="S59" t="str">
        <f t="shared" ca="1" si="42"/>
        <v>0900-1700</v>
      </c>
      <c r="W59" s="82" t="str">
        <f t="shared" ca="1" si="43"/>
        <v>ALL</v>
      </c>
      <c r="X59" s="82">
        <f t="shared" ca="1" si="44"/>
        <v>440186</v>
      </c>
      <c r="Y59" s="82" t="str">
        <f t="shared" ca="1" si="45"/>
        <v>Shehar Pervaiz</v>
      </c>
      <c r="Z59" s="82"/>
      <c r="AA59" s="82" t="str">
        <f t="shared" ca="1" si="46"/>
        <v/>
      </c>
      <c r="AB59" s="82" t="str">
        <f t="shared" ca="1" si="47"/>
        <v/>
      </c>
      <c r="AC59" s="82" t="str">
        <f t="shared" ca="1" si="48"/>
        <v>ALL</v>
      </c>
      <c r="AD59" s="17" t="str">
        <f t="shared" ca="1" si="49"/>
        <v/>
      </c>
      <c r="AE59" s="17" t="str">
        <f ca="1">IF(AD59="","","ALL"&amp;COUNTIF(AD$2:AD59,"ALL")&amp;VALUE(HOUR(NOW())&amp;":"&amp;MINUTE(NOW())))</f>
        <v/>
      </c>
      <c r="AF59" s="17" t="str">
        <f t="shared" ca="1" si="50"/>
        <v/>
      </c>
      <c r="AG59" s="17" t="str">
        <f t="shared" ca="1" si="51"/>
        <v/>
      </c>
      <c r="AH59" s="18" t="str">
        <f t="shared" ca="1" si="52"/>
        <v/>
      </c>
      <c r="AI59" s="18" t="str">
        <f ca="1">IF(AH59="","","ALL"&amp;COUNTIF(AH$2:AH59,"ALL")&amp;VALUE(HOUR(NOW())&amp;":"&amp;MINUTE(NOW())))</f>
        <v/>
      </c>
      <c r="AJ59" s="18" t="str">
        <f t="shared" ca="1" si="53"/>
        <v/>
      </c>
      <c r="AK59" s="18" t="str">
        <f t="shared" ca="1" si="54"/>
        <v/>
      </c>
      <c r="AL59" s="14" t="str">
        <f t="shared" ca="1" si="55"/>
        <v>ALL</v>
      </c>
      <c r="AM59" s="14" t="str">
        <f ca="1">IF(AL59="","","ALL"&amp;COUNTIF(AL$2:AL59,"ALL")&amp;VALUE(HOUR(NOW())&amp;":"&amp;MINUTE(NOW())))</f>
        <v>ALL80.660416666666667</v>
      </c>
      <c r="AN59" s="14" t="str">
        <f t="shared" ca="1" si="56"/>
        <v>323 Helpline</v>
      </c>
      <c r="AO59" s="14" t="str">
        <f t="shared" ca="1" si="57"/>
        <v>Shehar Pervaiz</v>
      </c>
      <c r="AP59" s="15" t="str">
        <f ca="1">IF(BA59="","",D59&amp;COUNTIF(BA$2:BA59,D59&amp;VALUE(HOUR(NOW())&amp;":"&amp;MINUTE(NOW()))))</f>
        <v/>
      </c>
      <c r="AQ59" s="15" t="str">
        <f ca="1">IF(BB59="","",D59&amp;COUNTIF(BB$2:BB59,D59&amp;VALUE(HOUR(NOW())&amp;":"&amp;MINUTE(NOW()))))</f>
        <v/>
      </c>
      <c r="AR59" s="15" t="str">
        <f ca="1">IF(BC59="","",D59&amp;COUNTIF(BC$2:BC59,D59&amp;VALUE(HOUR(NOW())&amp;":"&amp;MINUTE(NOW()))))</f>
        <v>323 Helpline3</v>
      </c>
      <c r="AS59" s="16" t="str">
        <f t="shared" ca="1" si="58"/>
        <v/>
      </c>
      <c r="AT59" s="16" t="str">
        <f t="shared" ca="1" si="59"/>
        <v/>
      </c>
      <c r="AU59" s="16" t="str">
        <f t="shared" ca="1" si="60"/>
        <v>Shehar Pervaiz</v>
      </c>
      <c r="BA59" s="11" t="str">
        <f t="shared" ca="1" si="61"/>
        <v/>
      </c>
      <c r="BB59" s="11" t="str">
        <f t="shared" ca="1" si="62"/>
        <v/>
      </c>
      <c r="BC59" s="11" t="str">
        <f t="shared" ca="1" si="63"/>
        <v>323 Helpline0.660416666666667</v>
      </c>
      <c r="BD59" s="6">
        <f t="shared" si="64"/>
        <v>0.375</v>
      </c>
      <c r="BE59" s="6">
        <f t="shared" si="65"/>
        <v>0.70833333333333326</v>
      </c>
      <c r="BF59" s="6">
        <f t="shared" si="66"/>
        <v>0.44791666666666669</v>
      </c>
      <c r="BG59" s="6">
        <f t="shared" si="67"/>
        <v>0.45833333333333337</v>
      </c>
      <c r="BH59" s="6">
        <f t="shared" si="68"/>
        <v>0.58333333333333337</v>
      </c>
      <c r="BI59" s="6">
        <f t="shared" si="69"/>
        <v>0.60416666666666674</v>
      </c>
      <c r="BJ59" s="6">
        <f t="shared" si="70"/>
        <v>0.65625</v>
      </c>
      <c r="BK59" s="6">
        <f t="shared" si="71"/>
        <v>0.66666666666666663</v>
      </c>
    </row>
    <row r="60" spans="1:63" x14ac:dyDescent="0.25">
      <c r="A60" s="205">
        <v>440052</v>
      </c>
      <c r="B60" s="205" t="s">
        <v>295</v>
      </c>
      <c r="C60" s="205" t="s">
        <v>121</v>
      </c>
      <c r="D60" s="205" t="s">
        <v>8</v>
      </c>
      <c r="E60" s="205" t="s">
        <v>103</v>
      </c>
      <c r="F60" s="3" t="s">
        <v>105</v>
      </c>
      <c r="G60" s="4" t="s">
        <v>114</v>
      </c>
      <c r="H60" s="5" t="s">
        <v>108</v>
      </c>
      <c r="K60" t="str">
        <f t="shared" si="36"/>
        <v>135 Helpline</v>
      </c>
      <c r="L60" s="6" t="str">
        <f t="shared" ca="1" si="37"/>
        <v>135 Helpline</v>
      </c>
      <c r="M60" s="13" t="str">
        <f ca="1">IF(IFERROR(IF(L60="","",VLOOKUP(A60,'RTA INPUT'!D:P,12,FALSE)),"Absent")="ABSENT","ABSENT","")</f>
        <v>ABSENT</v>
      </c>
      <c r="N60" t="str">
        <f t="shared" ca="1" si="38"/>
        <v>135 HelplineABSENT</v>
      </c>
      <c r="O60" t="str">
        <f ca="1">IF(M60="","",M60&amp;COUNTIF(M$2:M60,M60))</f>
        <v>ABSENT42</v>
      </c>
      <c r="P60">
        <f t="shared" ca="1" si="39"/>
        <v>440052</v>
      </c>
      <c r="Q60" t="str">
        <f t="shared" ca="1" si="40"/>
        <v>Mehreen Jaffery</v>
      </c>
      <c r="R60" t="str">
        <f t="shared" ca="1" si="41"/>
        <v>135 Helpline</v>
      </c>
      <c r="S60" t="str">
        <f t="shared" ca="1" si="42"/>
        <v>0900-1700</v>
      </c>
      <c r="W60" s="82" t="str">
        <f t="shared" ca="1" si="43"/>
        <v/>
      </c>
      <c r="X60" s="82" t="str">
        <f t="shared" ca="1" si="44"/>
        <v/>
      </c>
      <c r="Y60" s="82" t="str">
        <f t="shared" ca="1" si="45"/>
        <v/>
      </c>
      <c r="Z60" s="82"/>
      <c r="AA60" s="82" t="str">
        <f t="shared" ca="1" si="46"/>
        <v/>
      </c>
      <c r="AB60" s="82" t="str">
        <f t="shared" ca="1" si="47"/>
        <v/>
      </c>
      <c r="AC60" s="82" t="str">
        <f t="shared" ca="1" si="48"/>
        <v/>
      </c>
      <c r="AD60" s="17" t="str">
        <f t="shared" ca="1" si="49"/>
        <v/>
      </c>
      <c r="AE60" s="17" t="str">
        <f ca="1">IF(AD60="","","ALL"&amp;COUNTIF(AD$2:AD60,"ALL")&amp;VALUE(HOUR(NOW())&amp;":"&amp;MINUTE(NOW())))</f>
        <v/>
      </c>
      <c r="AF60" s="17" t="str">
        <f t="shared" ca="1" si="50"/>
        <v/>
      </c>
      <c r="AG60" s="17" t="str">
        <f t="shared" ca="1" si="51"/>
        <v/>
      </c>
      <c r="AH60" s="18" t="str">
        <f t="shared" ca="1" si="52"/>
        <v/>
      </c>
      <c r="AI60" s="18" t="str">
        <f ca="1">IF(AH60="","","ALL"&amp;COUNTIF(AH$2:AH60,"ALL")&amp;VALUE(HOUR(NOW())&amp;":"&amp;MINUTE(NOW())))</f>
        <v/>
      </c>
      <c r="AJ60" s="18" t="str">
        <f t="shared" ca="1" si="53"/>
        <v/>
      </c>
      <c r="AK60" s="18" t="str">
        <f t="shared" ca="1" si="54"/>
        <v/>
      </c>
      <c r="AL60" s="14" t="str">
        <f t="shared" ca="1" si="55"/>
        <v/>
      </c>
      <c r="AM60" s="14" t="str">
        <f ca="1">IF(AL60="","","ALL"&amp;COUNTIF(AL$2:AL60,"ALL")&amp;VALUE(HOUR(NOW())&amp;":"&amp;MINUTE(NOW())))</f>
        <v/>
      </c>
      <c r="AN60" s="14" t="str">
        <f t="shared" ca="1" si="56"/>
        <v/>
      </c>
      <c r="AO60" s="14" t="str">
        <f t="shared" ca="1" si="57"/>
        <v/>
      </c>
      <c r="AP60" s="15" t="str">
        <f ca="1">IF(BA60="","",D60&amp;COUNTIF(BA$2:BA60,D60&amp;VALUE(HOUR(NOW())&amp;":"&amp;MINUTE(NOW()))))</f>
        <v/>
      </c>
      <c r="AQ60" s="15" t="str">
        <f ca="1">IF(BB60="","",D60&amp;COUNTIF(BB$2:BB60,D60&amp;VALUE(HOUR(NOW())&amp;":"&amp;MINUTE(NOW()))))</f>
        <v/>
      </c>
      <c r="AR60" s="15" t="str">
        <f ca="1">IF(BC60="","",D60&amp;COUNTIF(BC$2:BC60,D60&amp;VALUE(HOUR(NOW())&amp;":"&amp;MINUTE(NOW()))))</f>
        <v/>
      </c>
      <c r="AS60" s="16" t="str">
        <f t="shared" ca="1" si="58"/>
        <v/>
      </c>
      <c r="AT60" s="16" t="str">
        <f t="shared" ca="1" si="59"/>
        <v/>
      </c>
      <c r="AU60" s="16" t="str">
        <f t="shared" ca="1" si="60"/>
        <v/>
      </c>
      <c r="BA60" s="11" t="str">
        <f t="shared" ca="1" si="61"/>
        <v/>
      </c>
      <c r="BB60" s="11" t="str">
        <f t="shared" ca="1" si="62"/>
        <v/>
      </c>
      <c r="BC60" s="11" t="str">
        <f t="shared" ca="1" si="63"/>
        <v/>
      </c>
      <c r="BD60" s="6">
        <f t="shared" si="64"/>
        <v>0.375</v>
      </c>
      <c r="BE60" s="6">
        <f t="shared" si="65"/>
        <v>0.70833333333333326</v>
      </c>
      <c r="BF60" s="6">
        <f t="shared" si="66"/>
        <v>0.41666666666666669</v>
      </c>
      <c r="BG60" s="6">
        <f t="shared" si="67"/>
        <v>0.42708333333333337</v>
      </c>
      <c r="BH60" s="6">
        <f t="shared" si="68"/>
        <v>0.5625</v>
      </c>
      <c r="BI60" s="6">
        <f t="shared" si="69"/>
        <v>0.58333333333333337</v>
      </c>
      <c r="BJ60" s="6">
        <f t="shared" si="70"/>
        <v>0.64583333333333337</v>
      </c>
      <c r="BK60" s="6">
        <f t="shared" si="71"/>
        <v>0.65625</v>
      </c>
    </row>
    <row r="61" spans="1:63" x14ac:dyDescent="0.25">
      <c r="A61" s="205">
        <v>440057</v>
      </c>
      <c r="B61" s="205" t="s">
        <v>123</v>
      </c>
      <c r="C61" s="205" t="s">
        <v>121</v>
      </c>
      <c r="D61" s="205" t="s">
        <v>8</v>
      </c>
      <c r="E61" s="205" t="s">
        <v>103</v>
      </c>
      <c r="F61" s="3" t="s">
        <v>113</v>
      </c>
      <c r="G61" s="4" t="s">
        <v>110</v>
      </c>
      <c r="H61" s="5" t="s">
        <v>115</v>
      </c>
      <c r="K61" t="str">
        <f t="shared" si="36"/>
        <v>135 Helpline</v>
      </c>
      <c r="L61" s="6" t="str">
        <f t="shared" ca="1" si="37"/>
        <v>135 Helpline</v>
      </c>
      <c r="M61" s="13" t="str">
        <f ca="1">IF(IFERROR(IF(L61="","",VLOOKUP(A61,'RTA INPUT'!D:P,12,FALSE)),"Absent")="ABSENT","ABSENT","")</f>
        <v>ABSENT</v>
      </c>
      <c r="N61" t="str">
        <f t="shared" ca="1" si="38"/>
        <v>135 HelplineABSENT</v>
      </c>
      <c r="O61" t="str">
        <f ca="1">IF(M61="","",M61&amp;COUNTIF(M$2:M61,M61))</f>
        <v>ABSENT43</v>
      </c>
      <c r="P61">
        <f t="shared" ca="1" si="39"/>
        <v>440057</v>
      </c>
      <c r="Q61" t="str">
        <f t="shared" ca="1" si="40"/>
        <v>Saleha Iqbal</v>
      </c>
      <c r="R61" t="str">
        <f t="shared" ca="1" si="41"/>
        <v>135 Helpline</v>
      </c>
      <c r="S61" t="str">
        <f t="shared" ca="1" si="42"/>
        <v>0900-1700</v>
      </c>
      <c r="W61" s="82" t="str">
        <f t="shared" ca="1" si="43"/>
        <v/>
      </c>
      <c r="X61" s="82" t="str">
        <f t="shared" ca="1" si="44"/>
        <v/>
      </c>
      <c r="Y61" s="82" t="str">
        <f t="shared" ca="1" si="45"/>
        <v/>
      </c>
      <c r="Z61" s="82"/>
      <c r="AA61" s="82" t="str">
        <f t="shared" ca="1" si="46"/>
        <v/>
      </c>
      <c r="AB61" s="82" t="str">
        <f t="shared" ca="1" si="47"/>
        <v/>
      </c>
      <c r="AC61" s="82" t="str">
        <f t="shared" ca="1" si="48"/>
        <v/>
      </c>
      <c r="AD61" s="17" t="str">
        <f t="shared" ca="1" si="49"/>
        <v/>
      </c>
      <c r="AE61" s="17" t="str">
        <f ca="1">IF(AD61="","","ALL"&amp;COUNTIF(AD$2:AD61,"ALL")&amp;VALUE(HOUR(NOW())&amp;":"&amp;MINUTE(NOW())))</f>
        <v/>
      </c>
      <c r="AF61" s="17" t="str">
        <f t="shared" ca="1" si="50"/>
        <v/>
      </c>
      <c r="AG61" s="17" t="str">
        <f t="shared" ca="1" si="51"/>
        <v/>
      </c>
      <c r="AH61" s="18" t="str">
        <f t="shared" ca="1" si="52"/>
        <v/>
      </c>
      <c r="AI61" s="18" t="str">
        <f ca="1">IF(AH61="","","ALL"&amp;COUNTIF(AH$2:AH61,"ALL")&amp;VALUE(HOUR(NOW())&amp;":"&amp;MINUTE(NOW())))</f>
        <v/>
      </c>
      <c r="AJ61" s="18" t="str">
        <f t="shared" ca="1" si="53"/>
        <v/>
      </c>
      <c r="AK61" s="18" t="str">
        <f t="shared" ca="1" si="54"/>
        <v/>
      </c>
      <c r="AL61" s="14" t="str">
        <f t="shared" ca="1" si="55"/>
        <v/>
      </c>
      <c r="AM61" s="14" t="str">
        <f ca="1">IF(AL61="","","ALL"&amp;COUNTIF(AL$2:AL61,"ALL")&amp;VALUE(HOUR(NOW())&amp;":"&amp;MINUTE(NOW())))</f>
        <v/>
      </c>
      <c r="AN61" s="14" t="str">
        <f t="shared" ca="1" si="56"/>
        <v/>
      </c>
      <c r="AO61" s="14" t="str">
        <f t="shared" ca="1" si="57"/>
        <v/>
      </c>
      <c r="AP61" s="15" t="str">
        <f ca="1">IF(BA61="","",D61&amp;COUNTIF(BA$2:BA61,D61&amp;VALUE(HOUR(NOW())&amp;":"&amp;MINUTE(NOW()))))</f>
        <v/>
      </c>
      <c r="AQ61" s="15" t="str">
        <f ca="1">IF(BB61="","",D61&amp;COUNTIF(BB$2:BB61,D61&amp;VALUE(HOUR(NOW())&amp;":"&amp;MINUTE(NOW()))))</f>
        <v/>
      </c>
      <c r="AR61" s="15" t="str">
        <f ca="1">IF(BC61="","",D61&amp;COUNTIF(BC$2:BC61,D61&amp;VALUE(HOUR(NOW())&amp;":"&amp;MINUTE(NOW()))))</f>
        <v/>
      </c>
      <c r="AS61" s="16" t="str">
        <f t="shared" ca="1" si="58"/>
        <v/>
      </c>
      <c r="AT61" s="16" t="str">
        <f t="shared" ca="1" si="59"/>
        <v/>
      </c>
      <c r="AU61" s="16" t="str">
        <f t="shared" ca="1" si="60"/>
        <v/>
      </c>
      <c r="BA61" s="11" t="str">
        <f t="shared" ca="1" si="61"/>
        <v/>
      </c>
      <c r="BB61" s="11" t="str">
        <f t="shared" ca="1" si="62"/>
        <v/>
      </c>
      <c r="BC61" s="11" t="str">
        <f t="shared" ca="1" si="63"/>
        <v/>
      </c>
      <c r="BD61" s="6">
        <f t="shared" si="64"/>
        <v>0.375</v>
      </c>
      <c r="BE61" s="6">
        <f t="shared" si="65"/>
        <v>0.70833333333333326</v>
      </c>
      <c r="BF61" s="6">
        <f t="shared" si="66"/>
        <v>0.42708333333333331</v>
      </c>
      <c r="BG61" s="6">
        <f t="shared" si="67"/>
        <v>0.4375</v>
      </c>
      <c r="BH61" s="6">
        <f t="shared" si="68"/>
        <v>0.54166666666666663</v>
      </c>
      <c r="BI61" s="6">
        <f t="shared" si="69"/>
        <v>0.5625</v>
      </c>
      <c r="BJ61" s="6">
        <f t="shared" si="70"/>
        <v>0.63541666666666663</v>
      </c>
      <c r="BK61" s="6">
        <f t="shared" si="71"/>
        <v>0.64583333333333326</v>
      </c>
    </row>
    <row r="62" spans="1:63" x14ac:dyDescent="0.25">
      <c r="A62" s="205">
        <v>440054</v>
      </c>
      <c r="B62" s="205" t="s">
        <v>124</v>
      </c>
      <c r="C62" s="205" t="s">
        <v>121</v>
      </c>
      <c r="D62" s="205" t="s">
        <v>8</v>
      </c>
      <c r="E62" s="205" t="s">
        <v>103</v>
      </c>
      <c r="F62" s="3" t="s">
        <v>106</v>
      </c>
      <c r="G62" s="4" t="s">
        <v>87</v>
      </c>
      <c r="H62" s="5" t="s">
        <v>108</v>
      </c>
      <c r="K62" t="str">
        <f t="shared" si="36"/>
        <v>135 Helpline</v>
      </c>
      <c r="L62" s="6" t="str">
        <f t="shared" ca="1" si="37"/>
        <v>135 Helpline</v>
      </c>
      <c r="M62" s="13" t="str">
        <f ca="1">IF(IFERROR(IF(L62="","",VLOOKUP(A62,'RTA INPUT'!D:P,12,FALSE)),"Absent")="ABSENT","ABSENT","")</f>
        <v>ABSENT</v>
      </c>
      <c r="N62" t="str">
        <f t="shared" ca="1" si="38"/>
        <v>135 HelplineABSENT</v>
      </c>
      <c r="O62" t="str">
        <f ca="1">IF(M62="","",M62&amp;COUNTIF(M$2:M62,M62))</f>
        <v>ABSENT44</v>
      </c>
      <c r="P62">
        <f t="shared" ca="1" si="39"/>
        <v>440054</v>
      </c>
      <c r="Q62" t="str">
        <f t="shared" ca="1" si="40"/>
        <v>Al-Zumar Tufail</v>
      </c>
      <c r="R62" t="str">
        <f t="shared" ca="1" si="41"/>
        <v>135 Helpline</v>
      </c>
      <c r="S62" t="str">
        <f t="shared" ca="1" si="42"/>
        <v>0900-1700</v>
      </c>
      <c r="W62" s="82" t="str">
        <f t="shared" ca="1" si="43"/>
        <v/>
      </c>
      <c r="X62" s="82" t="str">
        <f t="shared" ca="1" si="44"/>
        <v/>
      </c>
      <c r="Y62" s="82" t="str">
        <f t="shared" ca="1" si="45"/>
        <v/>
      </c>
      <c r="Z62" s="82"/>
      <c r="AA62" s="82" t="str">
        <f t="shared" ca="1" si="46"/>
        <v/>
      </c>
      <c r="AB62" s="82" t="str">
        <f t="shared" ca="1" si="47"/>
        <v/>
      </c>
      <c r="AC62" s="82" t="str">
        <f t="shared" ca="1" si="48"/>
        <v/>
      </c>
      <c r="AD62" s="17" t="str">
        <f t="shared" ca="1" si="49"/>
        <v/>
      </c>
      <c r="AE62" s="17" t="str">
        <f ca="1">IF(AD62="","","ALL"&amp;COUNTIF(AD$2:AD62,"ALL")&amp;VALUE(HOUR(NOW())&amp;":"&amp;MINUTE(NOW())))</f>
        <v/>
      </c>
      <c r="AF62" s="17" t="str">
        <f t="shared" ca="1" si="50"/>
        <v/>
      </c>
      <c r="AG62" s="17" t="str">
        <f t="shared" ca="1" si="51"/>
        <v/>
      </c>
      <c r="AH62" s="18" t="str">
        <f t="shared" ca="1" si="52"/>
        <v/>
      </c>
      <c r="AI62" s="18" t="str">
        <f ca="1">IF(AH62="","","ALL"&amp;COUNTIF(AH$2:AH62,"ALL")&amp;VALUE(HOUR(NOW())&amp;":"&amp;MINUTE(NOW())))</f>
        <v/>
      </c>
      <c r="AJ62" s="18" t="str">
        <f t="shared" ca="1" si="53"/>
        <v/>
      </c>
      <c r="AK62" s="18" t="str">
        <f t="shared" ca="1" si="54"/>
        <v/>
      </c>
      <c r="AL62" s="14" t="str">
        <f t="shared" ca="1" si="55"/>
        <v/>
      </c>
      <c r="AM62" s="14" t="str">
        <f ca="1">IF(AL62="","","ALL"&amp;COUNTIF(AL$2:AL62,"ALL")&amp;VALUE(HOUR(NOW())&amp;":"&amp;MINUTE(NOW())))</f>
        <v/>
      </c>
      <c r="AN62" s="14" t="str">
        <f t="shared" ca="1" si="56"/>
        <v/>
      </c>
      <c r="AO62" s="14" t="str">
        <f t="shared" ca="1" si="57"/>
        <v/>
      </c>
      <c r="AP62" s="15" t="str">
        <f ca="1">IF(BA62="","",D62&amp;COUNTIF(BA$2:BA62,D62&amp;VALUE(HOUR(NOW())&amp;":"&amp;MINUTE(NOW()))))</f>
        <v/>
      </c>
      <c r="AQ62" s="15" t="str">
        <f ca="1">IF(BB62="","",D62&amp;COUNTIF(BB$2:BB62,D62&amp;VALUE(HOUR(NOW())&amp;":"&amp;MINUTE(NOW()))))</f>
        <v/>
      </c>
      <c r="AR62" s="15" t="str">
        <f ca="1">IF(BC62="","",D62&amp;COUNTIF(BC$2:BC62,D62&amp;VALUE(HOUR(NOW())&amp;":"&amp;MINUTE(NOW()))))</f>
        <v/>
      </c>
      <c r="AS62" s="16" t="str">
        <f t="shared" ca="1" si="58"/>
        <v/>
      </c>
      <c r="AT62" s="16" t="str">
        <f t="shared" ca="1" si="59"/>
        <v/>
      </c>
      <c r="AU62" s="16" t="str">
        <f t="shared" ca="1" si="60"/>
        <v/>
      </c>
      <c r="BA62" s="11" t="str">
        <f t="shared" ca="1" si="61"/>
        <v/>
      </c>
      <c r="BB62" s="11" t="str">
        <f t="shared" ca="1" si="62"/>
        <v/>
      </c>
      <c r="BC62" s="11" t="str">
        <f t="shared" ca="1" si="63"/>
        <v/>
      </c>
      <c r="BD62" s="6">
        <f t="shared" si="64"/>
        <v>0.375</v>
      </c>
      <c r="BE62" s="6">
        <f t="shared" si="65"/>
        <v>0.70833333333333326</v>
      </c>
      <c r="BF62" s="6">
        <f t="shared" si="66"/>
        <v>0.4375</v>
      </c>
      <c r="BG62" s="6">
        <f t="shared" si="67"/>
        <v>0.44791666666666669</v>
      </c>
      <c r="BH62" s="6">
        <f t="shared" si="68"/>
        <v>0.52083333333333337</v>
      </c>
      <c r="BI62" s="6">
        <f t="shared" si="69"/>
        <v>0.54166666666666674</v>
      </c>
      <c r="BJ62" s="6">
        <f t="shared" si="70"/>
        <v>0.64583333333333337</v>
      </c>
      <c r="BK62" s="6">
        <f t="shared" si="71"/>
        <v>0.65625</v>
      </c>
    </row>
    <row r="63" spans="1:63" x14ac:dyDescent="0.25">
      <c r="A63" s="205">
        <v>440098</v>
      </c>
      <c r="B63" s="205" t="s">
        <v>229</v>
      </c>
      <c r="C63" s="205" t="s">
        <v>90</v>
      </c>
      <c r="D63" s="205" t="s">
        <v>8</v>
      </c>
      <c r="E63" s="205" t="s">
        <v>103</v>
      </c>
      <c r="F63" s="3" t="s">
        <v>109</v>
      </c>
      <c r="G63" s="4" t="s">
        <v>110</v>
      </c>
      <c r="H63" s="5" t="s">
        <v>104</v>
      </c>
      <c r="K63" t="str">
        <f t="shared" si="36"/>
        <v>135 Helpline</v>
      </c>
      <c r="L63" s="6" t="str">
        <f t="shared" ca="1" si="37"/>
        <v>135 Helpline</v>
      </c>
      <c r="M63" s="13" t="str">
        <f ca="1">IF(IFERROR(IF(L63="","",VLOOKUP(A63,'RTA INPUT'!D:P,12,FALSE)),"Absent")="ABSENT","ABSENT","")</f>
        <v>ABSENT</v>
      </c>
      <c r="N63" t="str">
        <f t="shared" ca="1" si="38"/>
        <v>135 HelplineABSENT</v>
      </c>
      <c r="O63" t="str">
        <f ca="1">IF(M63="","",M63&amp;COUNTIF(M$2:M63,M63))</f>
        <v>ABSENT45</v>
      </c>
      <c r="P63">
        <f t="shared" ca="1" si="39"/>
        <v>440098</v>
      </c>
      <c r="Q63" t="str">
        <f t="shared" ca="1" si="40"/>
        <v>Quratulain Idrees</v>
      </c>
      <c r="R63" t="str">
        <f t="shared" ca="1" si="41"/>
        <v>135 Helpline</v>
      </c>
      <c r="S63" t="str">
        <f t="shared" ca="1" si="42"/>
        <v>0900-1700</v>
      </c>
      <c r="W63" s="82" t="str">
        <f t="shared" ca="1" si="43"/>
        <v/>
      </c>
      <c r="X63" s="82" t="str">
        <f t="shared" ca="1" si="44"/>
        <v/>
      </c>
      <c r="Y63" s="82" t="str">
        <f t="shared" ca="1" si="45"/>
        <v/>
      </c>
      <c r="Z63" s="82"/>
      <c r="AA63" s="82" t="str">
        <f t="shared" ca="1" si="46"/>
        <v/>
      </c>
      <c r="AB63" s="82" t="str">
        <f t="shared" ca="1" si="47"/>
        <v/>
      </c>
      <c r="AC63" s="82" t="str">
        <f t="shared" ca="1" si="48"/>
        <v/>
      </c>
      <c r="AD63" s="17" t="str">
        <f t="shared" ca="1" si="49"/>
        <v/>
      </c>
      <c r="AE63" s="17" t="str">
        <f ca="1">IF(AD63="","","ALL"&amp;COUNTIF(AD$2:AD63,"ALL")&amp;VALUE(HOUR(NOW())&amp;":"&amp;MINUTE(NOW())))</f>
        <v/>
      </c>
      <c r="AF63" s="17" t="str">
        <f t="shared" ca="1" si="50"/>
        <v/>
      </c>
      <c r="AG63" s="17" t="str">
        <f t="shared" ca="1" si="51"/>
        <v/>
      </c>
      <c r="AH63" s="18" t="str">
        <f t="shared" ca="1" si="52"/>
        <v/>
      </c>
      <c r="AI63" s="18" t="str">
        <f ca="1">IF(AH63="","","ALL"&amp;COUNTIF(AH$2:AH63,"ALL")&amp;VALUE(HOUR(NOW())&amp;":"&amp;MINUTE(NOW())))</f>
        <v/>
      </c>
      <c r="AJ63" s="18" t="str">
        <f t="shared" ca="1" si="53"/>
        <v/>
      </c>
      <c r="AK63" s="18" t="str">
        <f t="shared" ca="1" si="54"/>
        <v/>
      </c>
      <c r="AL63" s="14" t="str">
        <f t="shared" ca="1" si="55"/>
        <v/>
      </c>
      <c r="AM63" s="14" t="str">
        <f ca="1">IF(AL63="","","ALL"&amp;COUNTIF(AL$2:AL63,"ALL")&amp;VALUE(HOUR(NOW())&amp;":"&amp;MINUTE(NOW())))</f>
        <v/>
      </c>
      <c r="AN63" s="14" t="str">
        <f t="shared" ca="1" si="56"/>
        <v/>
      </c>
      <c r="AO63" s="14" t="str">
        <f t="shared" ca="1" si="57"/>
        <v/>
      </c>
      <c r="AP63" s="15" t="str">
        <f ca="1">IF(BA63="","",D63&amp;COUNTIF(BA$2:BA63,D63&amp;VALUE(HOUR(NOW())&amp;":"&amp;MINUTE(NOW()))))</f>
        <v/>
      </c>
      <c r="AQ63" s="15" t="str">
        <f ca="1">IF(BB63="","",D63&amp;COUNTIF(BB$2:BB63,D63&amp;VALUE(HOUR(NOW())&amp;":"&amp;MINUTE(NOW()))))</f>
        <v/>
      </c>
      <c r="AR63" s="15" t="str">
        <f ca="1">IF(BC63="","",D63&amp;COUNTIF(BC$2:BC63,D63&amp;VALUE(HOUR(NOW())&amp;":"&amp;MINUTE(NOW()))))</f>
        <v/>
      </c>
      <c r="AS63" s="16" t="str">
        <f t="shared" ca="1" si="58"/>
        <v/>
      </c>
      <c r="AT63" s="16" t="str">
        <f t="shared" ca="1" si="59"/>
        <v/>
      </c>
      <c r="AU63" s="16" t="str">
        <f t="shared" ca="1" si="60"/>
        <v/>
      </c>
      <c r="BA63" s="11" t="str">
        <f t="shared" ca="1" si="61"/>
        <v/>
      </c>
      <c r="BB63" s="11" t="str">
        <f t="shared" ca="1" si="62"/>
        <v/>
      </c>
      <c r="BC63" s="11" t="str">
        <f t="shared" ca="1" si="63"/>
        <v/>
      </c>
      <c r="BD63" s="6">
        <f t="shared" si="64"/>
        <v>0.375</v>
      </c>
      <c r="BE63" s="6">
        <f t="shared" si="65"/>
        <v>0.70833333333333326</v>
      </c>
      <c r="BF63" s="6">
        <f t="shared" si="66"/>
        <v>0.44791666666666669</v>
      </c>
      <c r="BG63" s="6">
        <f t="shared" si="67"/>
        <v>0.45833333333333337</v>
      </c>
      <c r="BH63" s="6">
        <f t="shared" si="68"/>
        <v>0.54166666666666663</v>
      </c>
      <c r="BI63" s="6">
        <f t="shared" si="69"/>
        <v>0.5625</v>
      </c>
      <c r="BJ63" s="6">
        <f t="shared" si="70"/>
        <v>0.66666666666666663</v>
      </c>
      <c r="BK63" s="6">
        <f t="shared" si="71"/>
        <v>0.67708333333333326</v>
      </c>
    </row>
    <row r="64" spans="1:63" x14ac:dyDescent="0.25">
      <c r="A64" s="205">
        <v>440196</v>
      </c>
      <c r="B64" s="205" t="s">
        <v>231</v>
      </c>
      <c r="C64" s="205" t="s">
        <v>90</v>
      </c>
      <c r="D64" s="205" t="s">
        <v>8</v>
      </c>
      <c r="E64" s="205" t="s">
        <v>103</v>
      </c>
      <c r="F64" s="3" t="s">
        <v>126</v>
      </c>
      <c r="G64" s="4" t="s">
        <v>230</v>
      </c>
      <c r="H64" s="5" t="s">
        <v>111</v>
      </c>
      <c r="K64" t="str">
        <f t="shared" si="36"/>
        <v>135 Helpline</v>
      </c>
      <c r="L64" s="6" t="str">
        <f t="shared" ca="1" si="37"/>
        <v>135 Helpline</v>
      </c>
      <c r="M64" s="13" t="str">
        <f ca="1">IF(IFERROR(IF(L64="","",VLOOKUP(A64,'RTA INPUT'!D:P,12,FALSE)),"Absent")="ABSENT","ABSENT","")</f>
        <v>ABSENT</v>
      </c>
      <c r="N64" t="str">
        <f t="shared" ca="1" si="38"/>
        <v>135 HelplineABSENT</v>
      </c>
      <c r="O64" t="str">
        <f ca="1">IF(M64="","",M64&amp;COUNTIF(M$2:M64,M64))</f>
        <v>ABSENT46</v>
      </c>
      <c r="P64">
        <f t="shared" ca="1" si="39"/>
        <v>440196</v>
      </c>
      <c r="Q64" t="str">
        <f t="shared" ca="1" si="40"/>
        <v>Iqra Muhammad Akram</v>
      </c>
      <c r="R64" t="str">
        <f t="shared" ca="1" si="41"/>
        <v>135 Helpline</v>
      </c>
      <c r="S64" t="str">
        <f t="shared" ca="1" si="42"/>
        <v>0900-1700</v>
      </c>
      <c r="W64" s="82" t="str">
        <f t="shared" ca="1" si="43"/>
        <v>ALL</v>
      </c>
      <c r="X64" s="82">
        <f t="shared" ca="1" si="44"/>
        <v>440196</v>
      </c>
      <c r="Y64" s="82" t="str">
        <f t="shared" ca="1" si="45"/>
        <v>Iqra Muhammad Akram</v>
      </c>
      <c r="Z64" s="82"/>
      <c r="AA64" s="82" t="str">
        <f t="shared" ca="1" si="46"/>
        <v/>
      </c>
      <c r="AB64" s="82" t="str">
        <f t="shared" ca="1" si="47"/>
        <v/>
      </c>
      <c r="AC64" s="82" t="str">
        <f t="shared" ca="1" si="48"/>
        <v>ALL</v>
      </c>
      <c r="AD64" s="17" t="str">
        <f t="shared" ca="1" si="49"/>
        <v/>
      </c>
      <c r="AE64" s="17" t="str">
        <f ca="1">IF(AD64="","","ALL"&amp;COUNTIF(AD$2:AD64,"ALL")&amp;VALUE(HOUR(NOW())&amp;":"&amp;MINUTE(NOW())))</f>
        <v/>
      </c>
      <c r="AF64" s="17" t="str">
        <f t="shared" ca="1" si="50"/>
        <v/>
      </c>
      <c r="AG64" s="17" t="str">
        <f t="shared" ca="1" si="51"/>
        <v/>
      </c>
      <c r="AH64" s="18" t="str">
        <f t="shared" ca="1" si="52"/>
        <v/>
      </c>
      <c r="AI64" s="18" t="str">
        <f ca="1">IF(AH64="","","ALL"&amp;COUNTIF(AH$2:AH64,"ALL")&amp;VALUE(HOUR(NOW())&amp;":"&amp;MINUTE(NOW())))</f>
        <v/>
      </c>
      <c r="AJ64" s="18" t="str">
        <f t="shared" ca="1" si="53"/>
        <v/>
      </c>
      <c r="AK64" s="18" t="str">
        <f t="shared" ca="1" si="54"/>
        <v/>
      </c>
      <c r="AL64" s="14" t="str">
        <f t="shared" ca="1" si="55"/>
        <v>ALL</v>
      </c>
      <c r="AM64" s="14" t="str">
        <f ca="1">IF(AL64="","","ALL"&amp;COUNTIF(AL$2:AL64,"ALL")&amp;VALUE(HOUR(NOW())&amp;":"&amp;MINUTE(NOW())))</f>
        <v>ALL90.660416666666667</v>
      </c>
      <c r="AN64" s="14" t="str">
        <f t="shared" ca="1" si="56"/>
        <v>135 Helpline</v>
      </c>
      <c r="AO64" s="14" t="str">
        <f t="shared" ca="1" si="57"/>
        <v>Iqra Muhammad Akram</v>
      </c>
      <c r="AP64" s="15" t="str">
        <f ca="1">IF(BA64="","",D64&amp;COUNTIF(BA$2:BA64,D64&amp;VALUE(HOUR(NOW())&amp;":"&amp;MINUTE(NOW()))))</f>
        <v/>
      </c>
      <c r="AQ64" s="15" t="str">
        <f ca="1">IF(BB64="","",D64&amp;COUNTIF(BB$2:BB64,D64&amp;VALUE(HOUR(NOW())&amp;":"&amp;MINUTE(NOW()))))</f>
        <v/>
      </c>
      <c r="AR64" s="15" t="str">
        <f ca="1">IF(BC64="","",D64&amp;COUNTIF(BC$2:BC64,D64&amp;VALUE(HOUR(NOW())&amp;":"&amp;MINUTE(NOW()))))</f>
        <v>135 Helpline1</v>
      </c>
      <c r="AS64" s="16" t="str">
        <f t="shared" ca="1" si="58"/>
        <v/>
      </c>
      <c r="AT64" s="16" t="str">
        <f t="shared" ca="1" si="59"/>
        <v/>
      </c>
      <c r="AU64" s="16" t="str">
        <f t="shared" ca="1" si="60"/>
        <v>Iqra Muhammad Akram</v>
      </c>
      <c r="BA64" s="11" t="str">
        <f t="shared" ca="1" si="61"/>
        <v/>
      </c>
      <c r="BB64" s="11" t="str">
        <f t="shared" ca="1" si="62"/>
        <v/>
      </c>
      <c r="BC64" s="11" t="str">
        <f t="shared" ca="1" si="63"/>
        <v>135 Helpline0.660416666666667</v>
      </c>
      <c r="BD64" s="6">
        <f t="shared" si="64"/>
        <v>0.375</v>
      </c>
      <c r="BE64" s="6">
        <f t="shared" si="65"/>
        <v>0.70833333333333326</v>
      </c>
      <c r="BF64" s="6">
        <f t="shared" si="66"/>
        <v>0.45833333333333331</v>
      </c>
      <c r="BG64" s="6">
        <f t="shared" si="67"/>
        <v>0.46875</v>
      </c>
      <c r="BH64" s="6">
        <f t="shared" si="68"/>
        <v>0.625</v>
      </c>
      <c r="BI64" s="6">
        <f t="shared" si="69"/>
        <v>0.64583333333333337</v>
      </c>
      <c r="BJ64" s="6">
        <f t="shared" si="70"/>
        <v>0.65625</v>
      </c>
      <c r="BK64" s="6">
        <f t="shared" si="71"/>
        <v>0.66666666666666663</v>
      </c>
    </row>
    <row r="65" spans="1:63" x14ac:dyDescent="0.25">
      <c r="A65" s="205">
        <v>440000</v>
      </c>
      <c r="B65" s="205" t="s">
        <v>322</v>
      </c>
      <c r="C65" s="205" t="s">
        <v>121</v>
      </c>
      <c r="D65" s="205" t="s">
        <v>5</v>
      </c>
      <c r="E65" s="205" t="s">
        <v>103</v>
      </c>
      <c r="F65" s="3" t="s">
        <v>105</v>
      </c>
      <c r="G65" s="4" t="s">
        <v>114</v>
      </c>
      <c r="H65" s="5" t="s">
        <v>108</v>
      </c>
      <c r="K65" t="str">
        <f t="shared" si="36"/>
        <v>124 Helpline</v>
      </c>
      <c r="L65" s="6" t="str">
        <f t="shared" ca="1" si="37"/>
        <v>124 Helpline</v>
      </c>
      <c r="M65" s="13" t="str">
        <f ca="1">IF(IFERROR(IF(L65="","",VLOOKUP(A65,'RTA INPUT'!D:P,12,FALSE)),"Absent")="ABSENT","ABSENT","")</f>
        <v>ABSENT</v>
      </c>
      <c r="N65" t="str">
        <f t="shared" ca="1" si="38"/>
        <v>124 HelplineABSENT</v>
      </c>
      <c r="O65" t="str">
        <f ca="1">IF(M65="","",M65&amp;COUNTIF(M$2:M65,M65))</f>
        <v>ABSENT47</v>
      </c>
      <c r="P65">
        <f t="shared" ca="1" si="39"/>
        <v>440000</v>
      </c>
      <c r="Q65" t="str">
        <f t="shared" ca="1" si="40"/>
        <v>Zaib Un Nisa</v>
      </c>
      <c r="R65" t="str">
        <f t="shared" ca="1" si="41"/>
        <v>124 Helpline</v>
      </c>
      <c r="S65" t="str">
        <f t="shared" ca="1" si="42"/>
        <v>0900-1700</v>
      </c>
      <c r="W65" s="82" t="str">
        <f t="shared" ca="1" si="43"/>
        <v/>
      </c>
      <c r="X65" s="82" t="str">
        <f t="shared" ca="1" si="44"/>
        <v/>
      </c>
      <c r="Y65" s="82" t="str">
        <f t="shared" ca="1" si="45"/>
        <v/>
      </c>
      <c r="Z65" s="82"/>
      <c r="AA65" s="82" t="str">
        <f t="shared" ca="1" si="46"/>
        <v/>
      </c>
      <c r="AB65" s="82" t="str">
        <f t="shared" ca="1" si="47"/>
        <v/>
      </c>
      <c r="AC65" s="82" t="str">
        <f t="shared" ca="1" si="48"/>
        <v/>
      </c>
      <c r="AD65" s="17" t="str">
        <f t="shared" ca="1" si="49"/>
        <v/>
      </c>
      <c r="AE65" s="17" t="str">
        <f ca="1">IF(AD65="","","ALL"&amp;COUNTIF(AD$2:AD65,"ALL")&amp;VALUE(HOUR(NOW())&amp;":"&amp;MINUTE(NOW())))</f>
        <v/>
      </c>
      <c r="AF65" s="17" t="str">
        <f t="shared" ca="1" si="50"/>
        <v/>
      </c>
      <c r="AG65" s="17" t="str">
        <f t="shared" ca="1" si="51"/>
        <v/>
      </c>
      <c r="AH65" s="18" t="str">
        <f t="shared" ca="1" si="52"/>
        <v/>
      </c>
      <c r="AI65" s="18" t="str">
        <f ca="1">IF(AH65="","","ALL"&amp;COUNTIF(AH$2:AH65,"ALL")&amp;VALUE(HOUR(NOW())&amp;":"&amp;MINUTE(NOW())))</f>
        <v/>
      </c>
      <c r="AJ65" s="18" t="str">
        <f t="shared" ca="1" si="53"/>
        <v/>
      </c>
      <c r="AK65" s="18" t="str">
        <f t="shared" ca="1" si="54"/>
        <v/>
      </c>
      <c r="AL65" s="14" t="str">
        <f t="shared" ca="1" si="55"/>
        <v/>
      </c>
      <c r="AM65" s="14" t="str">
        <f ca="1">IF(AL65="","","ALL"&amp;COUNTIF(AL$2:AL65,"ALL")&amp;VALUE(HOUR(NOW())&amp;":"&amp;MINUTE(NOW())))</f>
        <v/>
      </c>
      <c r="AN65" s="14" t="str">
        <f t="shared" ca="1" si="56"/>
        <v/>
      </c>
      <c r="AO65" s="14" t="str">
        <f t="shared" ca="1" si="57"/>
        <v/>
      </c>
      <c r="AP65" s="15" t="str">
        <f ca="1">IF(BA65="","",D65&amp;COUNTIF(BA$2:BA65,D65&amp;VALUE(HOUR(NOW())&amp;":"&amp;MINUTE(NOW()))))</f>
        <v/>
      </c>
      <c r="AQ65" s="15" t="str">
        <f ca="1">IF(BB65="","",D65&amp;COUNTIF(BB$2:BB65,D65&amp;VALUE(HOUR(NOW())&amp;":"&amp;MINUTE(NOW()))))</f>
        <v/>
      </c>
      <c r="AR65" s="15" t="str">
        <f ca="1">IF(BC65="","",D65&amp;COUNTIF(BC$2:BC65,D65&amp;VALUE(HOUR(NOW())&amp;":"&amp;MINUTE(NOW()))))</f>
        <v/>
      </c>
      <c r="AS65" s="16" t="str">
        <f t="shared" ca="1" si="58"/>
        <v/>
      </c>
      <c r="AT65" s="16" t="str">
        <f t="shared" ca="1" si="59"/>
        <v/>
      </c>
      <c r="AU65" s="16" t="str">
        <f t="shared" ca="1" si="60"/>
        <v/>
      </c>
      <c r="BA65" s="11" t="str">
        <f t="shared" ca="1" si="61"/>
        <v/>
      </c>
      <c r="BB65" s="11" t="str">
        <f t="shared" ca="1" si="62"/>
        <v/>
      </c>
      <c r="BC65" s="11" t="str">
        <f t="shared" ca="1" si="63"/>
        <v/>
      </c>
      <c r="BD65" s="6">
        <f t="shared" si="64"/>
        <v>0.375</v>
      </c>
      <c r="BE65" s="6">
        <f t="shared" si="65"/>
        <v>0.70833333333333326</v>
      </c>
      <c r="BF65" s="6">
        <f t="shared" si="66"/>
        <v>0.41666666666666669</v>
      </c>
      <c r="BG65" s="6">
        <f t="shared" si="67"/>
        <v>0.42708333333333337</v>
      </c>
      <c r="BH65" s="6">
        <f t="shared" si="68"/>
        <v>0.5625</v>
      </c>
      <c r="BI65" s="6">
        <f t="shared" si="69"/>
        <v>0.58333333333333337</v>
      </c>
      <c r="BJ65" s="6">
        <f t="shared" si="70"/>
        <v>0.64583333333333337</v>
      </c>
      <c r="BK65" s="6">
        <f t="shared" si="71"/>
        <v>0.65625</v>
      </c>
    </row>
    <row r="66" spans="1:63" x14ac:dyDescent="0.25">
      <c r="A66" s="205">
        <v>440003</v>
      </c>
      <c r="B66" s="205" t="s">
        <v>125</v>
      </c>
      <c r="C66" s="205" t="s">
        <v>121</v>
      </c>
      <c r="D66" s="205" t="s">
        <v>5</v>
      </c>
      <c r="E66" s="205" t="s">
        <v>103</v>
      </c>
      <c r="F66" s="3" t="s">
        <v>126</v>
      </c>
      <c r="G66" s="4" t="s">
        <v>230</v>
      </c>
      <c r="H66" s="5" t="s">
        <v>111</v>
      </c>
      <c r="K66" t="str">
        <f t="shared" si="36"/>
        <v>124 Helpline</v>
      </c>
      <c r="L66" s="6" t="str">
        <f t="shared" ca="1" si="37"/>
        <v>124 Helpline</v>
      </c>
      <c r="M66" s="13" t="str">
        <f ca="1">IF(IFERROR(IF(L66="","",VLOOKUP(A66,'RTA INPUT'!D:P,12,FALSE)),"Absent")="ABSENT","ABSENT","")</f>
        <v>ABSENT</v>
      </c>
      <c r="N66" t="str">
        <f t="shared" ca="1" si="38"/>
        <v>124 HelplineABSENT</v>
      </c>
      <c r="O66" t="str">
        <f ca="1">IF(M66="","",M66&amp;COUNTIF(M$2:M66,M66))</f>
        <v>ABSENT48</v>
      </c>
      <c r="P66">
        <f t="shared" ca="1" si="39"/>
        <v>440003</v>
      </c>
      <c r="Q66" t="str">
        <f t="shared" ca="1" si="40"/>
        <v>Shaneela Malik</v>
      </c>
      <c r="R66" t="str">
        <f t="shared" ca="1" si="41"/>
        <v>124 Helpline</v>
      </c>
      <c r="S66" t="str">
        <f t="shared" ca="1" si="42"/>
        <v>0900-1700</v>
      </c>
      <c r="W66" s="82" t="str">
        <f t="shared" ca="1" si="43"/>
        <v>ALL</v>
      </c>
      <c r="X66" s="82">
        <f t="shared" ca="1" si="44"/>
        <v>440003</v>
      </c>
      <c r="Y66" s="82" t="str">
        <f t="shared" ca="1" si="45"/>
        <v>Shaneela Malik</v>
      </c>
      <c r="Z66" s="82"/>
      <c r="AA66" s="82" t="str">
        <f t="shared" ca="1" si="46"/>
        <v/>
      </c>
      <c r="AB66" s="82" t="str">
        <f t="shared" ca="1" si="47"/>
        <v/>
      </c>
      <c r="AC66" s="82" t="str">
        <f t="shared" ca="1" si="48"/>
        <v>ALL</v>
      </c>
      <c r="AD66" s="17" t="str">
        <f t="shared" ca="1" si="49"/>
        <v/>
      </c>
      <c r="AE66" s="17" t="str">
        <f ca="1">IF(AD66="","","ALL"&amp;COUNTIF(AD$2:AD66,"ALL")&amp;VALUE(HOUR(NOW())&amp;":"&amp;MINUTE(NOW())))</f>
        <v/>
      </c>
      <c r="AF66" s="17" t="str">
        <f t="shared" ca="1" si="50"/>
        <v/>
      </c>
      <c r="AG66" s="17" t="str">
        <f t="shared" ca="1" si="51"/>
        <v/>
      </c>
      <c r="AH66" s="18" t="str">
        <f t="shared" ca="1" si="52"/>
        <v/>
      </c>
      <c r="AI66" s="18" t="str">
        <f ca="1">IF(AH66="","","ALL"&amp;COUNTIF(AH$2:AH66,"ALL")&amp;VALUE(HOUR(NOW())&amp;":"&amp;MINUTE(NOW())))</f>
        <v/>
      </c>
      <c r="AJ66" s="18" t="str">
        <f t="shared" ca="1" si="53"/>
        <v/>
      </c>
      <c r="AK66" s="18" t="str">
        <f t="shared" ca="1" si="54"/>
        <v/>
      </c>
      <c r="AL66" s="14" t="str">
        <f t="shared" ca="1" si="55"/>
        <v>ALL</v>
      </c>
      <c r="AM66" s="14" t="str">
        <f ca="1">IF(AL66="","","ALL"&amp;COUNTIF(AL$2:AL66,"ALL")&amp;VALUE(HOUR(NOW())&amp;":"&amp;MINUTE(NOW())))</f>
        <v>ALL100.660416666666667</v>
      </c>
      <c r="AN66" s="14" t="str">
        <f t="shared" ca="1" si="56"/>
        <v>124 Helpline</v>
      </c>
      <c r="AO66" s="14" t="str">
        <f t="shared" ca="1" si="57"/>
        <v>Shaneela Malik</v>
      </c>
      <c r="AP66" s="15" t="str">
        <f ca="1">IF(BA66="","",D66&amp;COUNTIF(BA$2:BA66,D66&amp;VALUE(HOUR(NOW())&amp;":"&amp;MINUTE(NOW()))))</f>
        <v/>
      </c>
      <c r="AQ66" s="15" t="str">
        <f ca="1">IF(BB66="","",D66&amp;COUNTIF(BB$2:BB66,D66&amp;VALUE(HOUR(NOW())&amp;":"&amp;MINUTE(NOW()))))</f>
        <v/>
      </c>
      <c r="AR66" s="15" t="str">
        <f ca="1">IF(BC66="","",D66&amp;COUNTIF(BC$2:BC66,D66&amp;VALUE(HOUR(NOW())&amp;":"&amp;MINUTE(NOW()))))</f>
        <v>124 Helpline1</v>
      </c>
      <c r="AS66" s="16" t="str">
        <f t="shared" ca="1" si="58"/>
        <v/>
      </c>
      <c r="AT66" s="16" t="str">
        <f t="shared" ca="1" si="59"/>
        <v/>
      </c>
      <c r="AU66" s="16" t="str">
        <f t="shared" ca="1" si="60"/>
        <v>Shaneela Malik</v>
      </c>
      <c r="BA66" s="11" t="str">
        <f t="shared" ca="1" si="61"/>
        <v/>
      </c>
      <c r="BB66" s="11" t="str">
        <f t="shared" ca="1" si="62"/>
        <v/>
      </c>
      <c r="BC66" s="11" t="str">
        <f t="shared" ca="1" si="63"/>
        <v>124 Helpline0.660416666666667</v>
      </c>
      <c r="BD66" s="6">
        <f t="shared" si="64"/>
        <v>0.375</v>
      </c>
      <c r="BE66" s="6">
        <f t="shared" si="65"/>
        <v>0.70833333333333326</v>
      </c>
      <c r="BF66" s="6">
        <f t="shared" si="66"/>
        <v>0.45833333333333331</v>
      </c>
      <c r="BG66" s="6">
        <f t="shared" si="67"/>
        <v>0.46875</v>
      </c>
      <c r="BH66" s="6">
        <f t="shared" si="68"/>
        <v>0.625</v>
      </c>
      <c r="BI66" s="6">
        <f t="shared" si="69"/>
        <v>0.64583333333333337</v>
      </c>
      <c r="BJ66" s="6">
        <f t="shared" si="70"/>
        <v>0.65625</v>
      </c>
      <c r="BK66" s="6">
        <f t="shared" si="71"/>
        <v>0.66666666666666663</v>
      </c>
    </row>
    <row r="67" spans="1:63" x14ac:dyDescent="0.25">
      <c r="A67" s="205">
        <v>440007</v>
      </c>
      <c r="B67" s="205" t="s">
        <v>268</v>
      </c>
      <c r="C67" s="205" t="s">
        <v>121</v>
      </c>
      <c r="D67" s="205" t="s">
        <v>5</v>
      </c>
      <c r="E67" s="205" t="s">
        <v>103</v>
      </c>
      <c r="F67" s="3" t="s">
        <v>109</v>
      </c>
      <c r="G67" s="4" t="s">
        <v>107</v>
      </c>
      <c r="H67" s="5" t="s">
        <v>111</v>
      </c>
      <c r="K67" t="str">
        <f t="shared" si="36"/>
        <v>124 Helpline</v>
      </c>
      <c r="L67" s="6" t="str">
        <f t="shared" ca="1" si="37"/>
        <v>124 Helpline</v>
      </c>
      <c r="M67" s="13" t="str">
        <f ca="1">IF(IFERROR(IF(L67="","",VLOOKUP(A67,'RTA INPUT'!D:P,12,FALSE)),"Absent")="ABSENT","ABSENT","")</f>
        <v>ABSENT</v>
      </c>
      <c r="N67" t="str">
        <f t="shared" ca="1" si="38"/>
        <v>124 HelplineABSENT</v>
      </c>
      <c r="O67" t="str">
        <f ca="1">IF(M67="","",M67&amp;COUNTIF(M$2:M67,M67))</f>
        <v>ABSENT49</v>
      </c>
      <c r="P67">
        <f t="shared" ca="1" si="39"/>
        <v>440007</v>
      </c>
      <c r="Q67" t="str">
        <f t="shared" ca="1" si="40"/>
        <v>Madiha Iqbal</v>
      </c>
      <c r="R67" t="str">
        <f t="shared" ca="1" si="41"/>
        <v>124 Helpline</v>
      </c>
      <c r="S67" t="str">
        <f t="shared" ca="1" si="42"/>
        <v>0900-1700</v>
      </c>
      <c r="W67" s="82" t="str">
        <f t="shared" ca="1" si="43"/>
        <v>ALL</v>
      </c>
      <c r="X67" s="82">
        <f t="shared" ca="1" si="44"/>
        <v>440007</v>
      </c>
      <c r="Y67" s="82" t="str">
        <f t="shared" ca="1" si="45"/>
        <v>Madiha Iqbal</v>
      </c>
      <c r="Z67" s="82"/>
      <c r="AA67" s="82" t="str">
        <f t="shared" ca="1" si="46"/>
        <v/>
      </c>
      <c r="AB67" s="82" t="str">
        <f t="shared" ca="1" si="47"/>
        <v/>
      </c>
      <c r="AC67" s="82" t="str">
        <f t="shared" ca="1" si="48"/>
        <v>ALL</v>
      </c>
      <c r="AD67" s="17" t="str">
        <f t="shared" ca="1" si="49"/>
        <v/>
      </c>
      <c r="AE67" s="17" t="str">
        <f ca="1">IF(AD67="","","ALL"&amp;COUNTIF(AD$2:AD67,"ALL")&amp;VALUE(HOUR(NOW())&amp;":"&amp;MINUTE(NOW())))</f>
        <v/>
      </c>
      <c r="AF67" s="17" t="str">
        <f t="shared" ca="1" si="50"/>
        <v/>
      </c>
      <c r="AG67" s="17" t="str">
        <f t="shared" ca="1" si="51"/>
        <v/>
      </c>
      <c r="AH67" s="18" t="str">
        <f t="shared" ca="1" si="52"/>
        <v/>
      </c>
      <c r="AI67" s="18" t="str">
        <f ca="1">IF(AH67="","","ALL"&amp;COUNTIF(AH$2:AH67,"ALL")&amp;VALUE(HOUR(NOW())&amp;":"&amp;MINUTE(NOW())))</f>
        <v/>
      </c>
      <c r="AJ67" s="18" t="str">
        <f t="shared" ca="1" si="53"/>
        <v/>
      </c>
      <c r="AK67" s="18" t="str">
        <f t="shared" ca="1" si="54"/>
        <v/>
      </c>
      <c r="AL67" s="14" t="str">
        <f t="shared" ca="1" si="55"/>
        <v>ALL</v>
      </c>
      <c r="AM67" s="14" t="str">
        <f ca="1">IF(AL67="","","ALL"&amp;COUNTIF(AL$2:AL67,"ALL")&amp;VALUE(HOUR(NOW())&amp;":"&amp;MINUTE(NOW())))</f>
        <v>ALL110.660416666666667</v>
      </c>
      <c r="AN67" s="14" t="str">
        <f t="shared" ca="1" si="56"/>
        <v>124 Helpline</v>
      </c>
      <c r="AO67" s="14" t="str">
        <f t="shared" ca="1" si="57"/>
        <v>Madiha Iqbal</v>
      </c>
      <c r="AP67" s="15" t="str">
        <f ca="1">IF(BA67="","",D67&amp;COUNTIF(BA$2:BA67,D67&amp;VALUE(HOUR(NOW())&amp;":"&amp;MINUTE(NOW()))))</f>
        <v/>
      </c>
      <c r="AQ67" s="15" t="str">
        <f ca="1">IF(BB67="","",D67&amp;COUNTIF(BB$2:BB67,D67&amp;VALUE(HOUR(NOW())&amp;":"&amp;MINUTE(NOW()))))</f>
        <v/>
      </c>
      <c r="AR67" s="15" t="str">
        <f ca="1">IF(BC67="","",D67&amp;COUNTIF(BC$2:BC67,D67&amp;VALUE(HOUR(NOW())&amp;":"&amp;MINUTE(NOW()))))</f>
        <v>124 Helpline2</v>
      </c>
      <c r="AS67" s="16" t="str">
        <f t="shared" ca="1" si="58"/>
        <v/>
      </c>
      <c r="AT67" s="16" t="str">
        <f t="shared" ca="1" si="59"/>
        <v/>
      </c>
      <c r="AU67" s="16" t="str">
        <f t="shared" ca="1" si="60"/>
        <v>Madiha Iqbal</v>
      </c>
      <c r="BA67" s="11" t="str">
        <f t="shared" ca="1" si="61"/>
        <v/>
      </c>
      <c r="BB67" s="11" t="str">
        <f t="shared" ca="1" si="62"/>
        <v/>
      </c>
      <c r="BC67" s="11" t="str">
        <f t="shared" ca="1" si="63"/>
        <v>124 Helpline0.660416666666667</v>
      </c>
      <c r="BD67" s="6">
        <f t="shared" si="64"/>
        <v>0.375</v>
      </c>
      <c r="BE67" s="6">
        <f t="shared" si="65"/>
        <v>0.70833333333333326</v>
      </c>
      <c r="BF67" s="6">
        <f t="shared" si="66"/>
        <v>0.44791666666666669</v>
      </c>
      <c r="BG67" s="6">
        <f t="shared" si="67"/>
        <v>0.45833333333333337</v>
      </c>
      <c r="BH67" s="6">
        <f t="shared" si="68"/>
        <v>0.58333333333333337</v>
      </c>
      <c r="BI67" s="6">
        <f t="shared" si="69"/>
        <v>0.60416666666666674</v>
      </c>
      <c r="BJ67" s="6">
        <f t="shared" si="70"/>
        <v>0.65625</v>
      </c>
      <c r="BK67" s="6">
        <f t="shared" si="71"/>
        <v>0.66666666666666663</v>
      </c>
    </row>
    <row r="68" spans="1:63" x14ac:dyDescent="0.25">
      <c r="A68" s="205">
        <v>440016</v>
      </c>
      <c r="B68" s="205" t="s">
        <v>256</v>
      </c>
      <c r="C68" s="205" t="s">
        <v>75</v>
      </c>
      <c r="D68" s="205" t="s">
        <v>5</v>
      </c>
      <c r="E68" s="205" t="s">
        <v>103</v>
      </c>
      <c r="F68" s="3" t="s">
        <v>106</v>
      </c>
      <c r="G68" s="4" t="s">
        <v>87</v>
      </c>
      <c r="H68" s="5" t="s">
        <v>104</v>
      </c>
      <c r="K68" t="str">
        <f t="shared" si="36"/>
        <v>124 Helpline</v>
      </c>
      <c r="L68" s="6" t="str">
        <f t="shared" ca="1" si="37"/>
        <v>124 Helpline</v>
      </c>
      <c r="M68" s="13" t="str">
        <f ca="1">IF(IFERROR(IF(L68="","",VLOOKUP(A68,'RTA INPUT'!D:P,12,FALSE)),"Absent")="ABSENT","ABSENT","")</f>
        <v>ABSENT</v>
      </c>
      <c r="N68" t="str">
        <f t="shared" ca="1" si="38"/>
        <v>124 HelplineABSENT</v>
      </c>
      <c r="O68" t="str">
        <f ca="1">IF(M68="","",M68&amp;COUNTIF(M$2:M68,M68))</f>
        <v>ABSENT50</v>
      </c>
      <c r="P68">
        <f t="shared" ca="1" si="39"/>
        <v>440016</v>
      </c>
      <c r="Q68" t="str">
        <f t="shared" ca="1" si="40"/>
        <v>Adnan William</v>
      </c>
      <c r="R68" t="str">
        <f t="shared" ca="1" si="41"/>
        <v>124 Helpline</v>
      </c>
      <c r="S68" t="str">
        <f t="shared" ca="1" si="42"/>
        <v>0900-1700</v>
      </c>
      <c r="W68" s="82" t="str">
        <f t="shared" ca="1" si="43"/>
        <v/>
      </c>
      <c r="X68" s="82" t="str">
        <f t="shared" ca="1" si="44"/>
        <v/>
      </c>
      <c r="Y68" s="82" t="str">
        <f t="shared" ca="1" si="45"/>
        <v/>
      </c>
      <c r="Z68" s="82"/>
      <c r="AA68" s="82" t="str">
        <f t="shared" ca="1" si="46"/>
        <v/>
      </c>
      <c r="AB68" s="82" t="str">
        <f t="shared" ca="1" si="47"/>
        <v/>
      </c>
      <c r="AC68" s="82" t="str">
        <f t="shared" ca="1" si="48"/>
        <v/>
      </c>
      <c r="AD68" s="17" t="str">
        <f t="shared" ca="1" si="49"/>
        <v/>
      </c>
      <c r="AE68" s="17" t="str">
        <f ca="1">IF(AD68="","","ALL"&amp;COUNTIF(AD$2:AD68,"ALL")&amp;VALUE(HOUR(NOW())&amp;":"&amp;MINUTE(NOW())))</f>
        <v/>
      </c>
      <c r="AF68" s="17" t="str">
        <f t="shared" ca="1" si="50"/>
        <v/>
      </c>
      <c r="AG68" s="17" t="str">
        <f t="shared" ca="1" si="51"/>
        <v/>
      </c>
      <c r="AH68" s="18" t="str">
        <f t="shared" ca="1" si="52"/>
        <v/>
      </c>
      <c r="AI68" s="18" t="str">
        <f ca="1">IF(AH68="","","ALL"&amp;COUNTIF(AH$2:AH68,"ALL")&amp;VALUE(HOUR(NOW())&amp;":"&amp;MINUTE(NOW())))</f>
        <v/>
      </c>
      <c r="AJ68" s="18" t="str">
        <f t="shared" ca="1" si="53"/>
        <v/>
      </c>
      <c r="AK68" s="18" t="str">
        <f t="shared" ca="1" si="54"/>
        <v/>
      </c>
      <c r="AL68" s="14" t="str">
        <f t="shared" ca="1" si="55"/>
        <v/>
      </c>
      <c r="AM68" s="14" t="str">
        <f ca="1">IF(AL68="","","ALL"&amp;COUNTIF(AL$2:AL68,"ALL")&amp;VALUE(HOUR(NOW())&amp;":"&amp;MINUTE(NOW())))</f>
        <v/>
      </c>
      <c r="AN68" s="14" t="str">
        <f t="shared" ca="1" si="56"/>
        <v/>
      </c>
      <c r="AO68" s="14" t="str">
        <f t="shared" ca="1" si="57"/>
        <v/>
      </c>
      <c r="AP68" s="15" t="str">
        <f ca="1">IF(BA68="","",D68&amp;COUNTIF(BA$2:BA68,D68&amp;VALUE(HOUR(NOW())&amp;":"&amp;MINUTE(NOW()))))</f>
        <v/>
      </c>
      <c r="AQ68" s="15" t="str">
        <f ca="1">IF(BB68="","",D68&amp;COUNTIF(BB$2:BB68,D68&amp;VALUE(HOUR(NOW())&amp;":"&amp;MINUTE(NOW()))))</f>
        <v/>
      </c>
      <c r="AR68" s="15" t="str">
        <f ca="1">IF(BC68="","",D68&amp;COUNTIF(BC$2:BC68,D68&amp;VALUE(HOUR(NOW())&amp;":"&amp;MINUTE(NOW()))))</f>
        <v/>
      </c>
      <c r="AS68" s="16" t="str">
        <f t="shared" ca="1" si="58"/>
        <v/>
      </c>
      <c r="AT68" s="16" t="str">
        <f t="shared" ca="1" si="59"/>
        <v/>
      </c>
      <c r="AU68" s="16" t="str">
        <f t="shared" ca="1" si="60"/>
        <v/>
      </c>
      <c r="BA68" s="11" t="str">
        <f t="shared" ca="1" si="61"/>
        <v/>
      </c>
      <c r="BB68" s="11" t="str">
        <f t="shared" ca="1" si="62"/>
        <v/>
      </c>
      <c r="BC68" s="11" t="str">
        <f t="shared" ca="1" si="63"/>
        <v/>
      </c>
      <c r="BD68" s="6">
        <f t="shared" si="64"/>
        <v>0.375</v>
      </c>
      <c r="BE68" s="6">
        <f t="shared" si="65"/>
        <v>0.70833333333333326</v>
      </c>
      <c r="BF68" s="6">
        <f t="shared" si="66"/>
        <v>0.4375</v>
      </c>
      <c r="BG68" s="6">
        <f t="shared" si="67"/>
        <v>0.44791666666666669</v>
      </c>
      <c r="BH68" s="6">
        <f t="shared" si="68"/>
        <v>0.52083333333333337</v>
      </c>
      <c r="BI68" s="6">
        <f t="shared" si="69"/>
        <v>0.54166666666666674</v>
      </c>
      <c r="BJ68" s="6">
        <f t="shared" si="70"/>
        <v>0.66666666666666663</v>
      </c>
      <c r="BK68" s="6">
        <f t="shared" si="71"/>
        <v>0.67708333333333326</v>
      </c>
    </row>
    <row r="69" spans="1:63" x14ac:dyDescent="0.25">
      <c r="A69" s="205">
        <v>440127</v>
      </c>
      <c r="B69" s="205" t="s">
        <v>323</v>
      </c>
      <c r="C69" s="205" t="s">
        <v>75</v>
      </c>
      <c r="D69" s="205" t="s">
        <v>5</v>
      </c>
      <c r="E69" s="205" t="s">
        <v>103</v>
      </c>
      <c r="F69" s="3" t="s">
        <v>105</v>
      </c>
      <c r="G69" s="4" t="s">
        <v>114</v>
      </c>
      <c r="H69" s="5" t="s">
        <v>108</v>
      </c>
      <c r="K69" t="str">
        <f t="shared" ref="K69:K120" si="72">D69</f>
        <v>124 Helpline</v>
      </c>
      <c r="L69" s="6" t="str">
        <f t="shared" ref="L69:L120" ca="1" si="73">IF(OR((VALUE(HOUR(NOW())&amp;":"&amp;MINUTE(NOW())))&gt;=BD69)*AND((VALUE(HOUR(NOW())&amp;":"&amp;MINUTE(NOW())))&lt;=BE69),D69,"")</f>
        <v>124 Helpline</v>
      </c>
      <c r="M69" s="13" t="str">
        <f ca="1">IF(IFERROR(IF(L69="","",VLOOKUP(A69,'RTA INPUT'!D:P,12,FALSE)),"Absent")="ABSENT","ABSENT","")</f>
        <v>ABSENT</v>
      </c>
      <c r="N69" t="str">
        <f t="shared" ref="N69:N120" ca="1" si="74">IF(M69="","",L69&amp;M69)</f>
        <v>124 HelplineABSENT</v>
      </c>
      <c r="O69" t="str">
        <f ca="1">IF(M69="","",M69&amp;COUNTIF(M$2:M69,M69))</f>
        <v>ABSENT51</v>
      </c>
      <c r="P69">
        <f t="shared" ref="P69:P120" ca="1" si="75">IF(O69="","",A69)</f>
        <v>440127</v>
      </c>
      <c r="Q69" t="str">
        <f t="shared" ref="Q69:Q120" ca="1" si="76">IF(O69="","",B69)</f>
        <v>Muhammad Hammad Qureshi</v>
      </c>
      <c r="R69" t="str">
        <f t="shared" ref="R69:R120" ca="1" si="77">IF(Q69="","",D69)</f>
        <v>124 Helpline</v>
      </c>
      <c r="S69" t="str">
        <f t="shared" ref="S69:S120" ca="1" si="78">IF(R69="","",E69)</f>
        <v>0900-1700</v>
      </c>
      <c r="W69" s="82" t="str">
        <f t="shared" ref="W69:W120" ca="1" si="79">IF(AA69="ALL","ALL",IF(AB69="ALL","ALL",IF(AC69="ALL","ALL","")))</f>
        <v/>
      </c>
      <c r="X69" s="82" t="str">
        <f t="shared" ref="X69:X120" ca="1" si="80">IF(W69="","",A69)</f>
        <v/>
      </c>
      <c r="Y69" s="82" t="str">
        <f t="shared" ref="Y69:Y120" ca="1" si="81">IF(X69="","",B69)</f>
        <v/>
      </c>
      <c r="Z69" s="82"/>
      <c r="AA69" s="82" t="str">
        <f t="shared" ref="AA69:AA120" ca="1" si="82">IF(AD69="","",AD69)</f>
        <v/>
      </c>
      <c r="AB69" s="82" t="str">
        <f t="shared" ref="AB69:AB120" ca="1" si="83">IF(AH69="","",AH69)</f>
        <v/>
      </c>
      <c r="AC69" s="82" t="str">
        <f t="shared" ref="AC69:AC120" ca="1" si="84">IF(AL69="","",AL69)</f>
        <v/>
      </c>
      <c r="AD69" s="17" t="str">
        <f t="shared" ref="AD69:AD120" ca="1" si="85">IF(AP69="","","ALL")</f>
        <v/>
      </c>
      <c r="AE69" s="17" t="str">
        <f ca="1">IF(AD69="","","ALL"&amp;COUNTIF(AD$2:AD69,"ALL")&amp;VALUE(HOUR(NOW())&amp;":"&amp;MINUTE(NOW())))</f>
        <v/>
      </c>
      <c r="AF69" s="17" t="str">
        <f t="shared" ref="AF69:AF120" ca="1" si="86">IF(AE69="","",D69)</f>
        <v/>
      </c>
      <c r="AG69" s="17" t="str">
        <f t="shared" ref="AG69:AG120" ca="1" si="87">IF(AE69="","",B69)</f>
        <v/>
      </c>
      <c r="AH69" s="18" t="str">
        <f t="shared" ref="AH69:AH120" ca="1" si="88">IF(AQ69="","","ALL")</f>
        <v/>
      </c>
      <c r="AI69" s="18" t="str">
        <f ca="1">IF(AH69="","","ALL"&amp;COUNTIF(AH$2:AH69,"ALL")&amp;VALUE(HOUR(NOW())&amp;":"&amp;MINUTE(NOW())))</f>
        <v/>
      </c>
      <c r="AJ69" s="18" t="str">
        <f t="shared" ref="AJ69:AJ120" ca="1" si="89">IF(AI69="","",D69)</f>
        <v/>
      </c>
      <c r="AK69" s="18" t="str">
        <f t="shared" ref="AK69:AK120" ca="1" si="90">IF(AJ69="","",B69)</f>
        <v/>
      </c>
      <c r="AL69" s="14" t="str">
        <f t="shared" ref="AL69:AL120" ca="1" si="91">IF(AR69="","","ALL")</f>
        <v/>
      </c>
      <c r="AM69" s="14" t="str">
        <f ca="1">IF(AL69="","","ALL"&amp;COUNTIF(AL$2:AL69,"ALL")&amp;VALUE(HOUR(NOW())&amp;":"&amp;MINUTE(NOW())))</f>
        <v/>
      </c>
      <c r="AN69" s="14" t="str">
        <f t="shared" ref="AN69:AN120" ca="1" si="92">IF(AM69="","",D69)</f>
        <v/>
      </c>
      <c r="AO69" s="14" t="str">
        <f t="shared" ref="AO69:AO120" ca="1" si="93">IF(AN69="","",B69)</f>
        <v/>
      </c>
      <c r="AP69" s="15" t="str">
        <f ca="1">IF(BA69="","",D69&amp;COUNTIF(BA$2:BA69,D69&amp;VALUE(HOUR(NOW())&amp;":"&amp;MINUTE(NOW()))))</f>
        <v/>
      </c>
      <c r="AQ69" s="15" t="str">
        <f ca="1">IF(BB69="","",D69&amp;COUNTIF(BB$2:BB69,D69&amp;VALUE(HOUR(NOW())&amp;":"&amp;MINUTE(NOW()))))</f>
        <v/>
      </c>
      <c r="AR69" s="15" t="str">
        <f ca="1">IF(BC69="","",D69&amp;COUNTIF(BC$2:BC69,D69&amp;VALUE(HOUR(NOW())&amp;":"&amp;MINUTE(NOW()))))</f>
        <v/>
      </c>
      <c r="AS69" s="16" t="str">
        <f t="shared" ref="AS69:AS120" ca="1" si="94">IF(AP69="","",B69)</f>
        <v/>
      </c>
      <c r="AT69" s="16" t="str">
        <f t="shared" ref="AT69:AT120" ca="1" si="95">IF(AQ69="","",B69)</f>
        <v/>
      </c>
      <c r="AU69" s="16" t="str">
        <f t="shared" ref="AU69:AU120" ca="1" si="96">IF(AR69="","",B69)</f>
        <v/>
      </c>
      <c r="BA69" s="11" t="str">
        <f t="shared" ref="BA69:BA120" ca="1" si="97">IF(OR(VALUE(HOUR(NOW())&amp;":"&amp;MINUTE(NOW()))&gt;=BF69)*AND(VALUE(HOUR(NOW())&amp;":"&amp;MINUTE(NOW()))&lt;=BG69),D69&amp;VALUE(HOUR(NOW())&amp;":"&amp;MINUTE(NOW())),"")</f>
        <v/>
      </c>
      <c r="BB69" s="11" t="str">
        <f t="shared" ref="BB69:BB120" ca="1" si="98">IF(OR(VALUE(HOUR(NOW())&amp;":"&amp;MINUTE(NOW()))&gt;=BH69)*AND(VALUE(HOUR(NOW())&amp;":"&amp;MINUTE(NOW()))&lt;=BI69),D69&amp;VALUE(HOUR(NOW())&amp;":"&amp;MINUTE(NOW())),"")</f>
        <v/>
      </c>
      <c r="BC69" s="11" t="str">
        <f t="shared" ref="BC69:BC120" ca="1" si="99">IF(OR(VALUE(HOUR(NOW())&amp;":"&amp;MINUTE(NOW()))&gt;=BJ69)*AND(VALUE(HOUR(NOW())&amp;":"&amp;MINUTE(NOW()))&lt;=BK69),D69&amp;VALUE(HOUR(NOW())&amp;":"&amp;MINUTE(NOW())),"")</f>
        <v/>
      </c>
      <c r="BD69" s="6">
        <f t="shared" ref="BD69:BD120" si="100">IFERROR(VALUE(LEFT(LEFT(E69,4),2)&amp;":"&amp;RIGHT(LEFT(E69,4),2)),"")</f>
        <v>0.375</v>
      </c>
      <c r="BE69" s="6">
        <f t="shared" ref="BE69:BE120" si="101">IFERROR(BD69+VALUE("8:00:00"),"")</f>
        <v>0.70833333333333326</v>
      </c>
      <c r="BF69" s="6">
        <f t="shared" ref="BF69:BF120" si="102">IFERROR(VALUE(LEFT(LEFT(F69,4),2)&amp;":"&amp;RIGHT(LEFT(F69,4),2)),"")</f>
        <v>0.41666666666666669</v>
      </c>
      <c r="BG69" s="6">
        <f t="shared" ref="BG69:BG120" si="103">IFERROR(BF69+VALUE("00:15"),"")</f>
        <v>0.42708333333333337</v>
      </c>
      <c r="BH69" s="6">
        <f t="shared" ref="BH69:BH120" si="104">IFERROR(VALUE(LEFT(LEFT(G69,4),2)&amp;":"&amp;RIGHT(LEFT(G69,4),2)),"")</f>
        <v>0.5625</v>
      </c>
      <c r="BI69" s="6">
        <f t="shared" ref="BI69:BI120" si="105">IFERROR(BH69+VALUE("00:30"),"")</f>
        <v>0.58333333333333337</v>
      </c>
      <c r="BJ69" s="6">
        <f t="shared" ref="BJ69:BJ120" si="106">IFERROR(VALUE(LEFT(LEFT(H69,4),2)&amp;":"&amp;RIGHT(LEFT(H69,4),2)),"")</f>
        <v>0.64583333333333337</v>
      </c>
      <c r="BK69" s="6">
        <f t="shared" ref="BK69:BK120" si="107">IFERROR(BJ69+VALUE("00:15"),"")</f>
        <v>0.65625</v>
      </c>
    </row>
    <row r="70" spans="1:63" x14ac:dyDescent="0.25">
      <c r="A70" s="205">
        <v>440018</v>
      </c>
      <c r="B70" s="205" t="s">
        <v>210</v>
      </c>
      <c r="C70" s="205" t="s">
        <v>90</v>
      </c>
      <c r="D70" s="205" t="s">
        <v>9</v>
      </c>
      <c r="E70" s="205" t="s">
        <v>127</v>
      </c>
      <c r="F70" s="3" t="s">
        <v>135</v>
      </c>
      <c r="G70" s="4" t="s">
        <v>118</v>
      </c>
      <c r="H70" s="5" t="s">
        <v>129</v>
      </c>
      <c r="K70" t="str">
        <f t="shared" si="72"/>
        <v>323 Helpline</v>
      </c>
      <c r="L70" s="6" t="str">
        <f t="shared" ca="1" si="73"/>
        <v>323 Helpline</v>
      </c>
      <c r="M70" s="13" t="str">
        <f ca="1">IF(IFERROR(IF(L70="","",VLOOKUP(A70,'RTA INPUT'!D:P,12,FALSE)),"Absent")="ABSENT","ABSENT","")</f>
        <v>ABSENT</v>
      </c>
      <c r="N70" t="str">
        <f t="shared" ca="1" si="74"/>
        <v>323 HelplineABSENT</v>
      </c>
      <c r="O70" t="str">
        <f ca="1">IF(M70="","",M70&amp;COUNTIF(M$2:M70,M70))</f>
        <v>ABSENT52</v>
      </c>
      <c r="P70">
        <f t="shared" ca="1" si="75"/>
        <v>440018</v>
      </c>
      <c r="Q70" t="str">
        <f t="shared" ca="1" si="76"/>
        <v>Adnan Nayyer</v>
      </c>
      <c r="R70" t="str">
        <f t="shared" ca="1" si="77"/>
        <v>323 Helpline</v>
      </c>
      <c r="S70" t="str">
        <f t="shared" ca="1" si="78"/>
        <v>1000-1800</v>
      </c>
      <c r="W70" s="82" t="str">
        <f t="shared" ca="1" si="79"/>
        <v/>
      </c>
      <c r="X70" s="82" t="str">
        <f t="shared" ca="1" si="80"/>
        <v/>
      </c>
      <c r="Y70" s="82" t="str">
        <f t="shared" ca="1" si="81"/>
        <v/>
      </c>
      <c r="Z70" s="82"/>
      <c r="AA70" s="82" t="str">
        <f t="shared" ca="1" si="82"/>
        <v/>
      </c>
      <c r="AB70" s="82" t="str">
        <f t="shared" ca="1" si="83"/>
        <v/>
      </c>
      <c r="AC70" s="82" t="str">
        <f t="shared" ca="1" si="84"/>
        <v/>
      </c>
      <c r="AD70" s="17" t="str">
        <f t="shared" ca="1" si="85"/>
        <v/>
      </c>
      <c r="AE70" s="17" t="str">
        <f ca="1">IF(AD70="","","ALL"&amp;COUNTIF(AD$2:AD70,"ALL")&amp;VALUE(HOUR(NOW())&amp;":"&amp;MINUTE(NOW())))</f>
        <v/>
      </c>
      <c r="AF70" s="17" t="str">
        <f t="shared" ca="1" si="86"/>
        <v/>
      </c>
      <c r="AG70" s="17" t="str">
        <f t="shared" ca="1" si="87"/>
        <v/>
      </c>
      <c r="AH70" s="18" t="str">
        <f t="shared" ca="1" si="88"/>
        <v/>
      </c>
      <c r="AI70" s="18" t="str">
        <f ca="1">IF(AH70="","","ALL"&amp;COUNTIF(AH$2:AH70,"ALL")&amp;VALUE(HOUR(NOW())&amp;":"&amp;MINUTE(NOW())))</f>
        <v/>
      </c>
      <c r="AJ70" s="18" t="str">
        <f t="shared" ca="1" si="89"/>
        <v/>
      </c>
      <c r="AK70" s="18" t="str">
        <f t="shared" ca="1" si="90"/>
        <v/>
      </c>
      <c r="AL70" s="14" t="str">
        <f t="shared" ca="1" si="91"/>
        <v/>
      </c>
      <c r="AM70" s="14" t="str">
        <f ca="1">IF(AL70="","","ALL"&amp;COUNTIF(AL$2:AL70,"ALL")&amp;VALUE(HOUR(NOW())&amp;":"&amp;MINUTE(NOW())))</f>
        <v/>
      </c>
      <c r="AN70" s="14" t="str">
        <f t="shared" ca="1" si="92"/>
        <v/>
      </c>
      <c r="AO70" s="14" t="str">
        <f t="shared" ca="1" si="93"/>
        <v/>
      </c>
      <c r="AP70" s="15" t="str">
        <f ca="1">IF(BA70="","",D70&amp;COUNTIF(BA$2:BA70,D70&amp;VALUE(HOUR(NOW())&amp;":"&amp;MINUTE(NOW()))))</f>
        <v/>
      </c>
      <c r="AQ70" s="15" t="str">
        <f ca="1">IF(BB70="","",D70&amp;COUNTIF(BB$2:BB70,D70&amp;VALUE(HOUR(NOW())&amp;":"&amp;MINUTE(NOW()))))</f>
        <v/>
      </c>
      <c r="AR70" s="15" t="str">
        <f ca="1">IF(BC70="","",D70&amp;COUNTIF(BC$2:BC70,D70&amp;VALUE(HOUR(NOW())&amp;":"&amp;MINUTE(NOW()))))</f>
        <v/>
      </c>
      <c r="AS70" s="16" t="str">
        <f t="shared" ca="1" si="94"/>
        <v/>
      </c>
      <c r="AT70" s="16" t="str">
        <f t="shared" ca="1" si="95"/>
        <v/>
      </c>
      <c r="AU70" s="16" t="str">
        <f t="shared" ca="1" si="96"/>
        <v/>
      </c>
      <c r="BA70" s="11" t="str">
        <f t="shared" ca="1" si="97"/>
        <v/>
      </c>
      <c r="BB70" s="11" t="str">
        <f t="shared" ca="1" si="98"/>
        <v/>
      </c>
      <c r="BC70" s="11" t="str">
        <f t="shared" ca="1" si="99"/>
        <v/>
      </c>
      <c r="BD70" s="6">
        <f t="shared" si="100"/>
        <v>0.41666666666666669</v>
      </c>
      <c r="BE70" s="6">
        <f t="shared" si="101"/>
        <v>0.75</v>
      </c>
      <c r="BF70" s="6">
        <f t="shared" si="102"/>
        <v>0.46875</v>
      </c>
      <c r="BG70" s="6">
        <f t="shared" si="103"/>
        <v>0.47916666666666669</v>
      </c>
      <c r="BH70" s="6">
        <f t="shared" si="104"/>
        <v>0.60416666666666663</v>
      </c>
      <c r="BI70" s="6">
        <f t="shared" si="105"/>
        <v>0.625</v>
      </c>
      <c r="BJ70" s="6">
        <f t="shared" si="106"/>
        <v>0.6875</v>
      </c>
      <c r="BK70" s="6">
        <f t="shared" si="107"/>
        <v>0.69791666666666663</v>
      </c>
    </row>
    <row r="71" spans="1:63" x14ac:dyDescent="0.25">
      <c r="A71" s="205">
        <v>440032</v>
      </c>
      <c r="B71" s="205" t="s">
        <v>146</v>
      </c>
      <c r="C71" s="205" t="s">
        <v>121</v>
      </c>
      <c r="D71" s="205" t="s">
        <v>9</v>
      </c>
      <c r="E71" s="205" t="s">
        <v>127</v>
      </c>
      <c r="F71" s="3" t="s">
        <v>126</v>
      </c>
      <c r="G71" s="4" t="s">
        <v>107</v>
      </c>
      <c r="H71" s="5" t="s">
        <v>132</v>
      </c>
      <c r="K71" t="str">
        <f t="shared" si="72"/>
        <v>323 Helpline</v>
      </c>
      <c r="L71" s="6" t="str">
        <f t="shared" ca="1" si="73"/>
        <v>323 Helpline</v>
      </c>
      <c r="M71" s="13" t="str">
        <f ca="1">IF(IFERROR(IF(L71="","",VLOOKUP(A71,'RTA INPUT'!D:P,12,FALSE)),"Absent")="ABSENT","ABSENT","")</f>
        <v>ABSENT</v>
      </c>
      <c r="N71" t="str">
        <f t="shared" ca="1" si="74"/>
        <v>323 HelplineABSENT</v>
      </c>
      <c r="O71" t="str">
        <f ca="1">IF(M71="","",M71&amp;COUNTIF(M$2:M71,M71))</f>
        <v>ABSENT53</v>
      </c>
      <c r="P71">
        <f t="shared" ca="1" si="75"/>
        <v>440032</v>
      </c>
      <c r="Q71" t="str">
        <f t="shared" ca="1" si="76"/>
        <v>M. Adnan Saif</v>
      </c>
      <c r="R71" t="str">
        <f t="shared" ca="1" si="77"/>
        <v>323 Helpline</v>
      </c>
      <c r="S71" t="str">
        <f t="shared" ca="1" si="78"/>
        <v>1000-1800</v>
      </c>
      <c r="W71" s="82" t="str">
        <f t="shared" ca="1" si="79"/>
        <v/>
      </c>
      <c r="X71" s="82" t="str">
        <f t="shared" ca="1" si="80"/>
        <v/>
      </c>
      <c r="Y71" s="82" t="str">
        <f t="shared" ca="1" si="81"/>
        <v/>
      </c>
      <c r="Z71" s="82"/>
      <c r="AA71" s="82" t="str">
        <f t="shared" ca="1" si="82"/>
        <v/>
      </c>
      <c r="AB71" s="82" t="str">
        <f t="shared" ca="1" si="83"/>
        <v/>
      </c>
      <c r="AC71" s="82" t="str">
        <f t="shared" ca="1" si="84"/>
        <v/>
      </c>
      <c r="AD71" s="17" t="str">
        <f t="shared" ca="1" si="85"/>
        <v/>
      </c>
      <c r="AE71" s="17" t="str">
        <f ca="1">IF(AD71="","","ALL"&amp;COUNTIF(AD$2:AD71,"ALL")&amp;VALUE(HOUR(NOW())&amp;":"&amp;MINUTE(NOW())))</f>
        <v/>
      </c>
      <c r="AF71" s="17" t="str">
        <f t="shared" ca="1" si="86"/>
        <v/>
      </c>
      <c r="AG71" s="17" t="str">
        <f t="shared" ca="1" si="87"/>
        <v/>
      </c>
      <c r="AH71" s="18" t="str">
        <f t="shared" ca="1" si="88"/>
        <v/>
      </c>
      <c r="AI71" s="18" t="str">
        <f ca="1">IF(AH71="","","ALL"&amp;COUNTIF(AH$2:AH71,"ALL")&amp;VALUE(HOUR(NOW())&amp;":"&amp;MINUTE(NOW())))</f>
        <v/>
      </c>
      <c r="AJ71" s="18" t="str">
        <f t="shared" ca="1" si="89"/>
        <v/>
      </c>
      <c r="AK71" s="18" t="str">
        <f t="shared" ca="1" si="90"/>
        <v/>
      </c>
      <c r="AL71" s="14" t="str">
        <f t="shared" ca="1" si="91"/>
        <v/>
      </c>
      <c r="AM71" s="14" t="str">
        <f ca="1">IF(AL71="","","ALL"&amp;COUNTIF(AL$2:AL71,"ALL")&amp;VALUE(HOUR(NOW())&amp;":"&amp;MINUTE(NOW())))</f>
        <v/>
      </c>
      <c r="AN71" s="14" t="str">
        <f t="shared" ca="1" si="92"/>
        <v/>
      </c>
      <c r="AO71" s="14" t="str">
        <f t="shared" ca="1" si="93"/>
        <v/>
      </c>
      <c r="AP71" s="15" t="str">
        <f ca="1">IF(BA71="","",D71&amp;COUNTIF(BA$2:BA71,D71&amp;VALUE(HOUR(NOW())&amp;":"&amp;MINUTE(NOW()))))</f>
        <v/>
      </c>
      <c r="AQ71" s="15" t="str">
        <f ca="1">IF(BB71="","",D71&amp;COUNTIF(BB$2:BB71,D71&amp;VALUE(HOUR(NOW())&amp;":"&amp;MINUTE(NOW()))))</f>
        <v/>
      </c>
      <c r="AR71" s="15" t="str">
        <f ca="1">IF(BC71="","",D71&amp;COUNTIF(BC$2:BC71,D71&amp;VALUE(HOUR(NOW())&amp;":"&amp;MINUTE(NOW()))))</f>
        <v/>
      </c>
      <c r="AS71" s="16" t="str">
        <f t="shared" ca="1" si="94"/>
        <v/>
      </c>
      <c r="AT71" s="16" t="str">
        <f t="shared" ca="1" si="95"/>
        <v/>
      </c>
      <c r="AU71" s="16" t="str">
        <f t="shared" ca="1" si="96"/>
        <v/>
      </c>
      <c r="BA71" s="11" t="str">
        <f t="shared" ca="1" si="97"/>
        <v/>
      </c>
      <c r="BB71" s="11" t="str">
        <f t="shared" ca="1" si="98"/>
        <v/>
      </c>
      <c r="BC71" s="11" t="str">
        <f t="shared" ca="1" si="99"/>
        <v/>
      </c>
      <c r="BD71" s="6">
        <f t="shared" si="100"/>
        <v>0.41666666666666669</v>
      </c>
      <c r="BE71" s="6">
        <f t="shared" si="101"/>
        <v>0.75</v>
      </c>
      <c r="BF71" s="6">
        <f t="shared" si="102"/>
        <v>0.45833333333333331</v>
      </c>
      <c r="BG71" s="6">
        <f t="shared" si="103"/>
        <v>0.46875</v>
      </c>
      <c r="BH71" s="6">
        <f t="shared" si="104"/>
        <v>0.58333333333333337</v>
      </c>
      <c r="BI71" s="6">
        <f t="shared" si="105"/>
        <v>0.60416666666666674</v>
      </c>
      <c r="BJ71" s="6">
        <f t="shared" si="106"/>
        <v>0.67708333333333337</v>
      </c>
      <c r="BK71" s="6">
        <f t="shared" si="107"/>
        <v>0.6875</v>
      </c>
    </row>
    <row r="72" spans="1:63" x14ac:dyDescent="0.25">
      <c r="A72" s="205">
        <v>440031</v>
      </c>
      <c r="B72" s="205" t="s">
        <v>190</v>
      </c>
      <c r="C72" s="205" t="s">
        <v>90</v>
      </c>
      <c r="D72" s="205" t="s">
        <v>9</v>
      </c>
      <c r="E72" s="205" t="s">
        <v>127</v>
      </c>
      <c r="F72" s="3" t="s">
        <v>324</v>
      </c>
      <c r="G72" s="4" t="s">
        <v>114</v>
      </c>
      <c r="H72" s="5" t="s">
        <v>325</v>
      </c>
      <c r="K72" t="str">
        <f t="shared" si="72"/>
        <v>323 Helpline</v>
      </c>
      <c r="L72" s="6" t="str">
        <f t="shared" ca="1" si="73"/>
        <v>323 Helpline</v>
      </c>
      <c r="M72" s="13" t="str">
        <f ca="1">IF(IFERROR(IF(L72="","",VLOOKUP(A72,'RTA INPUT'!D:P,12,FALSE)),"Absent")="ABSENT","ABSENT","")</f>
        <v>ABSENT</v>
      </c>
      <c r="N72" t="str">
        <f t="shared" ca="1" si="74"/>
        <v>323 HelplineABSENT</v>
      </c>
      <c r="O72" t="str">
        <f ca="1">IF(M72="","",M72&amp;COUNTIF(M$2:M72,M72))</f>
        <v>ABSENT54</v>
      </c>
      <c r="P72">
        <f t="shared" ca="1" si="75"/>
        <v>440031</v>
      </c>
      <c r="Q72" t="str">
        <f t="shared" ca="1" si="76"/>
        <v>Muhammad Adil Khan</v>
      </c>
      <c r="R72" t="str">
        <f t="shared" ca="1" si="77"/>
        <v>323 Helpline</v>
      </c>
      <c r="S72" t="str">
        <f t="shared" ca="1" si="78"/>
        <v>1000-1800</v>
      </c>
      <c r="W72" s="82" t="str">
        <f t="shared" ca="1" si="79"/>
        <v/>
      </c>
      <c r="X72" s="82" t="str">
        <f t="shared" ca="1" si="80"/>
        <v/>
      </c>
      <c r="Y72" s="82" t="str">
        <f t="shared" ca="1" si="81"/>
        <v/>
      </c>
      <c r="Z72" s="82"/>
      <c r="AA72" s="82" t="str">
        <f t="shared" ca="1" si="82"/>
        <v/>
      </c>
      <c r="AB72" s="82" t="str">
        <f t="shared" ca="1" si="83"/>
        <v/>
      </c>
      <c r="AC72" s="82" t="str">
        <f t="shared" ca="1" si="84"/>
        <v/>
      </c>
      <c r="AD72" s="17" t="str">
        <f t="shared" ca="1" si="85"/>
        <v/>
      </c>
      <c r="AE72" s="17" t="str">
        <f ca="1">IF(AD72="","","ALL"&amp;COUNTIF(AD$2:AD72,"ALL")&amp;VALUE(HOUR(NOW())&amp;":"&amp;MINUTE(NOW())))</f>
        <v/>
      </c>
      <c r="AF72" s="17" t="str">
        <f t="shared" ca="1" si="86"/>
        <v/>
      </c>
      <c r="AG72" s="17" t="str">
        <f t="shared" ca="1" si="87"/>
        <v/>
      </c>
      <c r="AH72" s="18" t="str">
        <f t="shared" ca="1" si="88"/>
        <v/>
      </c>
      <c r="AI72" s="18" t="str">
        <f ca="1">IF(AH72="","","ALL"&amp;COUNTIF(AH$2:AH72,"ALL")&amp;VALUE(HOUR(NOW())&amp;":"&amp;MINUTE(NOW())))</f>
        <v/>
      </c>
      <c r="AJ72" s="18" t="str">
        <f t="shared" ca="1" si="89"/>
        <v/>
      </c>
      <c r="AK72" s="18" t="str">
        <f t="shared" ca="1" si="90"/>
        <v/>
      </c>
      <c r="AL72" s="14" t="str">
        <f t="shared" ca="1" si="91"/>
        <v/>
      </c>
      <c r="AM72" s="14" t="str">
        <f ca="1">IF(AL72="","","ALL"&amp;COUNTIF(AL$2:AL72,"ALL")&amp;VALUE(HOUR(NOW())&amp;":"&amp;MINUTE(NOW())))</f>
        <v/>
      </c>
      <c r="AN72" s="14" t="str">
        <f t="shared" ca="1" si="92"/>
        <v/>
      </c>
      <c r="AO72" s="14" t="str">
        <f t="shared" ca="1" si="93"/>
        <v/>
      </c>
      <c r="AP72" s="15" t="str">
        <f ca="1">IF(BA72="","",D72&amp;COUNTIF(BA$2:BA72,D72&amp;VALUE(HOUR(NOW())&amp;":"&amp;MINUTE(NOW()))))</f>
        <v/>
      </c>
      <c r="AQ72" s="15" t="str">
        <f ca="1">IF(BB72="","",D72&amp;COUNTIF(BB$2:BB72,D72&amp;VALUE(HOUR(NOW())&amp;":"&amp;MINUTE(NOW()))))</f>
        <v/>
      </c>
      <c r="AR72" s="15" t="str">
        <f ca="1">IF(BC72="","",D72&amp;COUNTIF(BC$2:BC72,D72&amp;VALUE(HOUR(NOW())&amp;":"&amp;MINUTE(NOW()))))</f>
        <v/>
      </c>
      <c r="AS72" s="16" t="str">
        <f t="shared" ca="1" si="94"/>
        <v/>
      </c>
      <c r="AT72" s="16" t="str">
        <f t="shared" ca="1" si="95"/>
        <v/>
      </c>
      <c r="AU72" s="16" t="str">
        <f t="shared" ca="1" si="96"/>
        <v/>
      </c>
      <c r="BA72" s="11" t="str">
        <f t="shared" ca="1" si="97"/>
        <v/>
      </c>
      <c r="BB72" s="11" t="str">
        <f t="shared" ca="1" si="98"/>
        <v/>
      </c>
      <c r="BC72" s="11" t="str">
        <f t="shared" ca="1" si="99"/>
        <v/>
      </c>
      <c r="BD72" s="6">
        <f t="shared" si="100"/>
        <v>0.41666666666666669</v>
      </c>
      <c r="BE72" s="6">
        <f t="shared" si="101"/>
        <v>0.75</v>
      </c>
      <c r="BF72" s="6">
        <f t="shared" si="102"/>
        <v>0.47916666666666669</v>
      </c>
      <c r="BG72" s="6">
        <f t="shared" si="103"/>
        <v>0.48958333333333337</v>
      </c>
      <c r="BH72" s="6">
        <f t="shared" si="104"/>
        <v>0.5625</v>
      </c>
      <c r="BI72" s="6">
        <f t="shared" si="105"/>
        <v>0.58333333333333337</v>
      </c>
      <c r="BJ72" s="6">
        <f t="shared" si="106"/>
        <v>0.70833333333333337</v>
      </c>
      <c r="BK72" s="6">
        <f t="shared" si="107"/>
        <v>0.71875</v>
      </c>
    </row>
    <row r="73" spans="1:63" x14ac:dyDescent="0.25">
      <c r="A73" s="205">
        <v>440078</v>
      </c>
      <c r="B73" s="205" t="s">
        <v>326</v>
      </c>
      <c r="C73" s="205" t="s">
        <v>90</v>
      </c>
      <c r="D73" s="205" t="s">
        <v>8</v>
      </c>
      <c r="E73" s="205" t="s">
        <v>127</v>
      </c>
      <c r="F73" s="3" t="s">
        <v>126</v>
      </c>
      <c r="G73" s="4" t="s">
        <v>107</v>
      </c>
      <c r="H73" s="5" t="s">
        <v>132</v>
      </c>
      <c r="K73" t="str">
        <f t="shared" si="72"/>
        <v>135 Helpline</v>
      </c>
      <c r="L73" s="6" t="str">
        <f t="shared" ca="1" si="73"/>
        <v>135 Helpline</v>
      </c>
      <c r="M73" s="13" t="str">
        <f ca="1">IF(IFERROR(IF(L73="","",VLOOKUP(A73,'RTA INPUT'!D:P,12,FALSE)),"Absent")="ABSENT","ABSENT","")</f>
        <v>ABSENT</v>
      </c>
      <c r="N73" t="str">
        <f t="shared" ca="1" si="74"/>
        <v>135 HelplineABSENT</v>
      </c>
      <c r="O73" t="str">
        <f ca="1">IF(M73="","",M73&amp;COUNTIF(M$2:M73,M73))</f>
        <v>ABSENT55</v>
      </c>
      <c r="P73">
        <f t="shared" ca="1" si="75"/>
        <v>440078</v>
      </c>
      <c r="Q73" t="str">
        <f t="shared" ca="1" si="76"/>
        <v>Laraib Gillani</v>
      </c>
      <c r="R73" t="str">
        <f t="shared" ca="1" si="77"/>
        <v>135 Helpline</v>
      </c>
      <c r="S73" t="str">
        <f t="shared" ca="1" si="78"/>
        <v>1000-1800</v>
      </c>
      <c r="W73" s="82" t="str">
        <f t="shared" ca="1" si="79"/>
        <v/>
      </c>
      <c r="X73" s="82" t="str">
        <f t="shared" ca="1" si="80"/>
        <v/>
      </c>
      <c r="Y73" s="82" t="str">
        <f t="shared" ca="1" si="81"/>
        <v/>
      </c>
      <c r="Z73" s="82"/>
      <c r="AA73" s="82" t="str">
        <f t="shared" ca="1" si="82"/>
        <v/>
      </c>
      <c r="AB73" s="82" t="str">
        <f t="shared" ca="1" si="83"/>
        <v/>
      </c>
      <c r="AC73" s="82" t="str">
        <f t="shared" ca="1" si="84"/>
        <v/>
      </c>
      <c r="AD73" s="17" t="str">
        <f t="shared" ca="1" si="85"/>
        <v/>
      </c>
      <c r="AE73" s="17" t="str">
        <f ca="1">IF(AD73="","","ALL"&amp;COUNTIF(AD$2:AD73,"ALL")&amp;VALUE(HOUR(NOW())&amp;":"&amp;MINUTE(NOW())))</f>
        <v/>
      </c>
      <c r="AF73" s="17" t="str">
        <f t="shared" ca="1" si="86"/>
        <v/>
      </c>
      <c r="AG73" s="17" t="str">
        <f t="shared" ca="1" si="87"/>
        <v/>
      </c>
      <c r="AH73" s="18" t="str">
        <f t="shared" ca="1" si="88"/>
        <v/>
      </c>
      <c r="AI73" s="18" t="str">
        <f ca="1">IF(AH73="","","ALL"&amp;COUNTIF(AH$2:AH73,"ALL")&amp;VALUE(HOUR(NOW())&amp;":"&amp;MINUTE(NOW())))</f>
        <v/>
      </c>
      <c r="AJ73" s="18" t="str">
        <f t="shared" ca="1" si="89"/>
        <v/>
      </c>
      <c r="AK73" s="18" t="str">
        <f t="shared" ca="1" si="90"/>
        <v/>
      </c>
      <c r="AL73" s="14" t="str">
        <f t="shared" ca="1" si="91"/>
        <v/>
      </c>
      <c r="AM73" s="14" t="str">
        <f ca="1">IF(AL73="","","ALL"&amp;COUNTIF(AL$2:AL73,"ALL")&amp;VALUE(HOUR(NOW())&amp;":"&amp;MINUTE(NOW())))</f>
        <v/>
      </c>
      <c r="AN73" s="14" t="str">
        <f t="shared" ca="1" si="92"/>
        <v/>
      </c>
      <c r="AO73" s="14" t="str">
        <f t="shared" ca="1" si="93"/>
        <v/>
      </c>
      <c r="AP73" s="15" t="str">
        <f ca="1">IF(BA73="","",D73&amp;COUNTIF(BA$2:BA73,D73&amp;VALUE(HOUR(NOW())&amp;":"&amp;MINUTE(NOW()))))</f>
        <v/>
      </c>
      <c r="AQ73" s="15" t="str">
        <f ca="1">IF(BB73="","",D73&amp;COUNTIF(BB$2:BB73,D73&amp;VALUE(HOUR(NOW())&amp;":"&amp;MINUTE(NOW()))))</f>
        <v/>
      </c>
      <c r="AR73" s="15" t="str">
        <f ca="1">IF(BC73="","",D73&amp;COUNTIF(BC$2:BC73,D73&amp;VALUE(HOUR(NOW())&amp;":"&amp;MINUTE(NOW()))))</f>
        <v/>
      </c>
      <c r="AS73" s="16" t="str">
        <f t="shared" ca="1" si="94"/>
        <v/>
      </c>
      <c r="AT73" s="16" t="str">
        <f t="shared" ca="1" si="95"/>
        <v/>
      </c>
      <c r="AU73" s="16" t="str">
        <f t="shared" ca="1" si="96"/>
        <v/>
      </c>
      <c r="BA73" s="11" t="str">
        <f t="shared" ca="1" si="97"/>
        <v/>
      </c>
      <c r="BB73" s="11" t="str">
        <f t="shared" ca="1" si="98"/>
        <v/>
      </c>
      <c r="BC73" s="11" t="str">
        <f t="shared" ca="1" si="99"/>
        <v/>
      </c>
      <c r="BD73" s="6">
        <f t="shared" si="100"/>
        <v>0.41666666666666669</v>
      </c>
      <c r="BE73" s="6">
        <f t="shared" si="101"/>
        <v>0.75</v>
      </c>
      <c r="BF73" s="6">
        <f t="shared" si="102"/>
        <v>0.45833333333333331</v>
      </c>
      <c r="BG73" s="6">
        <f t="shared" si="103"/>
        <v>0.46875</v>
      </c>
      <c r="BH73" s="6">
        <f t="shared" si="104"/>
        <v>0.58333333333333337</v>
      </c>
      <c r="BI73" s="6">
        <f t="shared" si="105"/>
        <v>0.60416666666666674</v>
      </c>
      <c r="BJ73" s="6">
        <f t="shared" si="106"/>
        <v>0.67708333333333337</v>
      </c>
      <c r="BK73" s="6">
        <f t="shared" si="107"/>
        <v>0.6875</v>
      </c>
    </row>
    <row r="74" spans="1:63" x14ac:dyDescent="0.25">
      <c r="A74" s="205">
        <v>440084</v>
      </c>
      <c r="B74" s="205" t="s">
        <v>233</v>
      </c>
      <c r="C74" s="205" t="s">
        <v>131</v>
      </c>
      <c r="D74" s="205" t="s">
        <v>7</v>
      </c>
      <c r="E74" s="205" t="s">
        <v>136</v>
      </c>
      <c r="F74" s="3" t="s">
        <v>84</v>
      </c>
      <c r="G74" s="4" t="s">
        <v>139</v>
      </c>
      <c r="H74" s="5" t="s">
        <v>138</v>
      </c>
      <c r="K74" t="str">
        <f t="shared" si="72"/>
        <v>Postpaid</v>
      </c>
      <c r="L74" s="6" t="str">
        <f t="shared" ca="1" si="73"/>
        <v>Postpaid</v>
      </c>
      <c r="M74" s="13" t="str">
        <f ca="1">IF(IFERROR(IF(L74="","",VLOOKUP(A74,'RTA INPUT'!D:P,12,FALSE)),"Absent")="ABSENT","ABSENT","")</f>
        <v>ABSENT</v>
      </c>
      <c r="N74" t="str">
        <f t="shared" ca="1" si="74"/>
        <v>PostpaidABSENT</v>
      </c>
      <c r="O74" t="str">
        <f ca="1">IF(M74="","",M74&amp;COUNTIF(M$2:M74,M74))</f>
        <v>ABSENT56</v>
      </c>
      <c r="P74">
        <f t="shared" ca="1" si="75"/>
        <v>440084</v>
      </c>
      <c r="Q74" t="str">
        <f t="shared" ca="1" si="76"/>
        <v>Aftab Ahmad</v>
      </c>
      <c r="R74" t="str">
        <f t="shared" ca="1" si="77"/>
        <v>Postpaid</v>
      </c>
      <c r="S74" t="str">
        <f t="shared" ca="1" si="78"/>
        <v>1100-1900</v>
      </c>
      <c r="W74" s="82" t="str">
        <f t="shared" ca="1" si="79"/>
        <v/>
      </c>
      <c r="X74" s="82" t="str">
        <f t="shared" ca="1" si="80"/>
        <v/>
      </c>
      <c r="Y74" s="82" t="str">
        <f t="shared" ca="1" si="81"/>
        <v/>
      </c>
      <c r="Z74" s="82"/>
      <c r="AA74" s="82" t="str">
        <f t="shared" ca="1" si="82"/>
        <v/>
      </c>
      <c r="AB74" s="82" t="str">
        <f t="shared" ca="1" si="83"/>
        <v/>
      </c>
      <c r="AC74" s="82" t="str">
        <f t="shared" ca="1" si="84"/>
        <v/>
      </c>
      <c r="AD74" s="17" t="str">
        <f t="shared" ca="1" si="85"/>
        <v/>
      </c>
      <c r="AE74" s="17" t="str">
        <f ca="1">IF(AD74="","","ALL"&amp;COUNTIF(AD$2:AD74,"ALL")&amp;VALUE(HOUR(NOW())&amp;":"&amp;MINUTE(NOW())))</f>
        <v/>
      </c>
      <c r="AF74" s="17" t="str">
        <f t="shared" ca="1" si="86"/>
        <v/>
      </c>
      <c r="AG74" s="17" t="str">
        <f t="shared" ca="1" si="87"/>
        <v/>
      </c>
      <c r="AH74" s="18" t="str">
        <f t="shared" ca="1" si="88"/>
        <v/>
      </c>
      <c r="AI74" s="18" t="str">
        <f ca="1">IF(AH74="","","ALL"&amp;COUNTIF(AH$2:AH74,"ALL")&amp;VALUE(HOUR(NOW())&amp;":"&amp;MINUTE(NOW())))</f>
        <v/>
      </c>
      <c r="AJ74" s="18" t="str">
        <f t="shared" ca="1" si="89"/>
        <v/>
      </c>
      <c r="AK74" s="18" t="str">
        <f t="shared" ca="1" si="90"/>
        <v/>
      </c>
      <c r="AL74" s="14" t="str">
        <f t="shared" ca="1" si="91"/>
        <v/>
      </c>
      <c r="AM74" s="14" t="str">
        <f ca="1">IF(AL74="","","ALL"&amp;COUNTIF(AL$2:AL74,"ALL")&amp;VALUE(HOUR(NOW())&amp;":"&amp;MINUTE(NOW())))</f>
        <v/>
      </c>
      <c r="AN74" s="14" t="str">
        <f t="shared" ca="1" si="92"/>
        <v/>
      </c>
      <c r="AO74" s="14" t="str">
        <f t="shared" ca="1" si="93"/>
        <v/>
      </c>
      <c r="AP74" s="15" t="str">
        <f ca="1">IF(BA74="","",D74&amp;COUNTIF(BA$2:BA74,D74&amp;VALUE(HOUR(NOW())&amp;":"&amp;MINUTE(NOW()))))</f>
        <v/>
      </c>
      <c r="AQ74" s="15" t="str">
        <f ca="1">IF(BB74="","",D74&amp;COUNTIF(BB$2:BB74,D74&amp;VALUE(HOUR(NOW())&amp;":"&amp;MINUTE(NOW()))))</f>
        <v/>
      </c>
      <c r="AR74" s="15" t="str">
        <f ca="1">IF(BC74="","",D74&amp;COUNTIF(BC$2:BC74,D74&amp;VALUE(HOUR(NOW())&amp;":"&amp;MINUTE(NOW()))))</f>
        <v/>
      </c>
      <c r="AS74" s="16" t="str">
        <f t="shared" ca="1" si="94"/>
        <v/>
      </c>
      <c r="AT74" s="16" t="str">
        <f t="shared" ca="1" si="95"/>
        <v/>
      </c>
      <c r="AU74" s="16" t="str">
        <f t="shared" ca="1" si="96"/>
        <v/>
      </c>
      <c r="BA74" s="11" t="str">
        <f t="shared" ca="1" si="97"/>
        <v/>
      </c>
      <c r="BB74" s="11" t="str">
        <f t="shared" ca="1" si="98"/>
        <v/>
      </c>
      <c r="BC74" s="11" t="str">
        <f t="shared" ca="1" si="99"/>
        <v/>
      </c>
      <c r="BD74" s="6">
        <f t="shared" si="100"/>
        <v>0.45833333333333331</v>
      </c>
      <c r="BE74" s="6">
        <f t="shared" si="101"/>
        <v>0.79166666666666663</v>
      </c>
      <c r="BF74" s="6">
        <f t="shared" si="102"/>
        <v>0.54166666666666663</v>
      </c>
      <c r="BG74" s="6">
        <f t="shared" si="103"/>
        <v>0.55208333333333326</v>
      </c>
      <c r="BH74" s="6">
        <f t="shared" si="104"/>
        <v>0.70833333333333337</v>
      </c>
      <c r="BI74" s="6">
        <f t="shared" si="105"/>
        <v>0.72916666666666674</v>
      </c>
      <c r="BJ74" s="6">
        <f t="shared" si="106"/>
        <v>0.75</v>
      </c>
      <c r="BK74" s="6">
        <f t="shared" si="107"/>
        <v>0.76041666666666663</v>
      </c>
    </row>
    <row r="75" spans="1:63" x14ac:dyDescent="0.25">
      <c r="A75" s="205">
        <v>440100</v>
      </c>
      <c r="B75" s="205" t="s">
        <v>194</v>
      </c>
      <c r="C75" s="205" t="s">
        <v>131</v>
      </c>
      <c r="D75" s="205" t="s">
        <v>7</v>
      </c>
      <c r="E75" s="205" t="s">
        <v>136</v>
      </c>
      <c r="F75" s="3" t="s">
        <v>128</v>
      </c>
      <c r="G75" s="4" t="s">
        <v>139</v>
      </c>
      <c r="H75" s="5" t="s">
        <v>140</v>
      </c>
      <c r="K75" t="str">
        <f t="shared" si="72"/>
        <v>Postpaid</v>
      </c>
      <c r="L75" s="6" t="str">
        <f t="shared" ca="1" si="73"/>
        <v>Postpaid</v>
      </c>
      <c r="M75" s="13" t="str">
        <f ca="1">IF(IFERROR(IF(L75="","",VLOOKUP(A75,'RTA INPUT'!D:P,12,FALSE)),"Absent")="ABSENT","ABSENT","")</f>
        <v>ABSENT</v>
      </c>
      <c r="N75" t="str">
        <f t="shared" ca="1" si="74"/>
        <v>PostpaidABSENT</v>
      </c>
      <c r="O75" t="str">
        <f ca="1">IF(M75="","",M75&amp;COUNTIF(M$2:M75,M75))</f>
        <v>ABSENT57</v>
      </c>
      <c r="P75">
        <f t="shared" ca="1" si="75"/>
        <v>440100</v>
      </c>
      <c r="Q75" t="str">
        <f t="shared" ca="1" si="76"/>
        <v>Ahtsham Danish</v>
      </c>
      <c r="R75" t="str">
        <f t="shared" ca="1" si="77"/>
        <v>Postpaid</v>
      </c>
      <c r="S75" t="str">
        <f t="shared" ca="1" si="78"/>
        <v>1100-1900</v>
      </c>
      <c r="W75" s="82" t="str">
        <f t="shared" ca="1" si="79"/>
        <v/>
      </c>
      <c r="X75" s="82" t="str">
        <f t="shared" ca="1" si="80"/>
        <v/>
      </c>
      <c r="Y75" s="82" t="str">
        <f t="shared" ca="1" si="81"/>
        <v/>
      </c>
      <c r="Z75" s="82"/>
      <c r="AA75" s="82" t="str">
        <f t="shared" ca="1" si="82"/>
        <v/>
      </c>
      <c r="AB75" s="82" t="str">
        <f t="shared" ca="1" si="83"/>
        <v/>
      </c>
      <c r="AC75" s="82" t="str">
        <f t="shared" ca="1" si="84"/>
        <v/>
      </c>
      <c r="AD75" s="17" t="str">
        <f t="shared" ca="1" si="85"/>
        <v/>
      </c>
      <c r="AE75" s="17" t="str">
        <f ca="1">IF(AD75="","","ALL"&amp;COUNTIF(AD$2:AD75,"ALL")&amp;VALUE(HOUR(NOW())&amp;":"&amp;MINUTE(NOW())))</f>
        <v/>
      </c>
      <c r="AF75" s="17" t="str">
        <f t="shared" ca="1" si="86"/>
        <v/>
      </c>
      <c r="AG75" s="17" t="str">
        <f t="shared" ca="1" si="87"/>
        <v/>
      </c>
      <c r="AH75" s="18" t="str">
        <f t="shared" ca="1" si="88"/>
        <v/>
      </c>
      <c r="AI75" s="18" t="str">
        <f ca="1">IF(AH75="","","ALL"&amp;COUNTIF(AH$2:AH75,"ALL")&amp;VALUE(HOUR(NOW())&amp;":"&amp;MINUTE(NOW())))</f>
        <v/>
      </c>
      <c r="AJ75" s="18" t="str">
        <f t="shared" ca="1" si="89"/>
        <v/>
      </c>
      <c r="AK75" s="18" t="str">
        <f t="shared" ca="1" si="90"/>
        <v/>
      </c>
      <c r="AL75" s="14" t="str">
        <f t="shared" ca="1" si="91"/>
        <v/>
      </c>
      <c r="AM75" s="14" t="str">
        <f ca="1">IF(AL75="","","ALL"&amp;COUNTIF(AL$2:AL75,"ALL")&amp;VALUE(HOUR(NOW())&amp;":"&amp;MINUTE(NOW())))</f>
        <v/>
      </c>
      <c r="AN75" s="14" t="str">
        <f t="shared" ca="1" si="92"/>
        <v/>
      </c>
      <c r="AO75" s="14" t="str">
        <f t="shared" ca="1" si="93"/>
        <v/>
      </c>
      <c r="AP75" s="15" t="str">
        <f ca="1">IF(BA75="","",D75&amp;COUNTIF(BA$2:BA75,D75&amp;VALUE(HOUR(NOW())&amp;":"&amp;MINUTE(NOW()))))</f>
        <v/>
      </c>
      <c r="AQ75" s="15" t="str">
        <f ca="1">IF(BB75="","",D75&amp;COUNTIF(BB$2:BB75,D75&amp;VALUE(HOUR(NOW())&amp;":"&amp;MINUTE(NOW()))))</f>
        <v/>
      </c>
      <c r="AR75" s="15" t="str">
        <f ca="1">IF(BC75="","",D75&amp;COUNTIF(BC$2:BC75,D75&amp;VALUE(HOUR(NOW())&amp;":"&amp;MINUTE(NOW()))))</f>
        <v/>
      </c>
      <c r="AS75" s="16" t="str">
        <f t="shared" ca="1" si="94"/>
        <v/>
      </c>
      <c r="AT75" s="16" t="str">
        <f t="shared" ca="1" si="95"/>
        <v/>
      </c>
      <c r="AU75" s="16" t="str">
        <f t="shared" ca="1" si="96"/>
        <v/>
      </c>
      <c r="BA75" s="11" t="str">
        <f t="shared" ca="1" si="97"/>
        <v/>
      </c>
      <c r="BB75" s="11" t="str">
        <f t="shared" ca="1" si="98"/>
        <v/>
      </c>
      <c r="BC75" s="11" t="str">
        <f t="shared" ca="1" si="99"/>
        <v/>
      </c>
      <c r="BD75" s="6">
        <f t="shared" si="100"/>
        <v>0.45833333333333331</v>
      </c>
      <c r="BE75" s="6">
        <f t="shared" si="101"/>
        <v>0.79166666666666663</v>
      </c>
      <c r="BF75" s="6">
        <f t="shared" si="102"/>
        <v>0.5</v>
      </c>
      <c r="BG75" s="6">
        <f t="shared" si="103"/>
        <v>0.51041666666666663</v>
      </c>
      <c r="BH75" s="6">
        <f t="shared" si="104"/>
        <v>0.70833333333333337</v>
      </c>
      <c r="BI75" s="6">
        <f t="shared" si="105"/>
        <v>0.72916666666666674</v>
      </c>
      <c r="BJ75" s="6">
        <f t="shared" si="106"/>
        <v>0.77083333333333337</v>
      </c>
      <c r="BK75" s="6">
        <f t="shared" si="107"/>
        <v>0.78125</v>
      </c>
    </row>
    <row r="76" spans="1:63" x14ac:dyDescent="0.25">
      <c r="A76" s="205">
        <v>440086</v>
      </c>
      <c r="B76" s="205" t="s">
        <v>130</v>
      </c>
      <c r="C76" s="205" t="s">
        <v>131</v>
      </c>
      <c r="D76" s="205" t="s">
        <v>7</v>
      </c>
      <c r="E76" s="205" t="s">
        <v>136</v>
      </c>
      <c r="F76" s="3" t="s">
        <v>84</v>
      </c>
      <c r="G76" s="4" t="s">
        <v>139</v>
      </c>
      <c r="H76" s="5" t="s">
        <v>138</v>
      </c>
      <c r="K76" t="str">
        <f t="shared" si="72"/>
        <v>Postpaid</v>
      </c>
      <c r="L76" s="6" t="str">
        <f t="shared" ca="1" si="73"/>
        <v>Postpaid</v>
      </c>
      <c r="M76" s="13" t="str">
        <f ca="1">IF(IFERROR(IF(L76="","",VLOOKUP(A76,'RTA INPUT'!D:P,12,FALSE)),"Absent")="ABSENT","ABSENT","")</f>
        <v>ABSENT</v>
      </c>
      <c r="N76" t="str">
        <f t="shared" ca="1" si="74"/>
        <v>PostpaidABSENT</v>
      </c>
      <c r="O76" t="str">
        <f ca="1">IF(M76="","",M76&amp;COUNTIF(M$2:M76,M76))</f>
        <v>ABSENT58</v>
      </c>
      <c r="P76">
        <f t="shared" ca="1" si="75"/>
        <v>440086</v>
      </c>
      <c r="Q76" t="str">
        <f t="shared" ca="1" si="76"/>
        <v>Intizar Hussain</v>
      </c>
      <c r="R76" t="str">
        <f t="shared" ca="1" si="77"/>
        <v>Postpaid</v>
      </c>
      <c r="S76" t="str">
        <f t="shared" ca="1" si="78"/>
        <v>1100-1900</v>
      </c>
      <c r="W76" s="82" t="str">
        <f t="shared" ca="1" si="79"/>
        <v/>
      </c>
      <c r="X76" s="82" t="str">
        <f t="shared" ca="1" si="80"/>
        <v/>
      </c>
      <c r="Y76" s="82" t="str">
        <f t="shared" ca="1" si="81"/>
        <v/>
      </c>
      <c r="Z76" s="82"/>
      <c r="AA76" s="82" t="str">
        <f t="shared" ca="1" si="82"/>
        <v/>
      </c>
      <c r="AB76" s="82" t="str">
        <f t="shared" ca="1" si="83"/>
        <v/>
      </c>
      <c r="AC76" s="82" t="str">
        <f t="shared" ca="1" si="84"/>
        <v/>
      </c>
      <c r="AD76" s="17" t="str">
        <f t="shared" ca="1" si="85"/>
        <v/>
      </c>
      <c r="AE76" s="17" t="str">
        <f ca="1">IF(AD76="","","ALL"&amp;COUNTIF(AD$2:AD76,"ALL")&amp;VALUE(HOUR(NOW())&amp;":"&amp;MINUTE(NOW())))</f>
        <v/>
      </c>
      <c r="AF76" s="17" t="str">
        <f t="shared" ca="1" si="86"/>
        <v/>
      </c>
      <c r="AG76" s="17" t="str">
        <f t="shared" ca="1" si="87"/>
        <v/>
      </c>
      <c r="AH76" s="18" t="str">
        <f t="shared" ca="1" si="88"/>
        <v/>
      </c>
      <c r="AI76" s="18" t="str">
        <f ca="1">IF(AH76="","","ALL"&amp;COUNTIF(AH$2:AH76,"ALL")&amp;VALUE(HOUR(NOW())&amp;":"&amp;MINUTE(NOW())))</f>
        <v/>
      </c>
      <c r="AJ76" s="18" t="str">
        <f t="shared" ca="1" si="89"/>
        <v/>
      </c>
      <c r="AK76" s="18" t="str">
        <f t="shared" ca="1" si="90"/>
        <v/>
      </c>
      <c r="AL76" s="14" t="str">
        <f t="shared" ca="1" si="91"/>
        <v/>
      </c>
      <c r="AM76" s="14" t="str">
        <f ca="1">IF(AL76="","","ALL"&amp;COUNTIF(AL$2:AL76,"ALL")&amp;VALUE(HOUR(NOW())&amp;":"&amp;MINUTE(NOW())))</f>
        <v/>
      </c>
      <c r="AN76" s="14" t="str">
        <f t="shared" ca="1" si="92"/>
        <v/>
      </c>
      <c r="AO76" s="14" t="str">
        <f t="shared" ca="1" si="93"/>
        <v/>
      </c>
      <c r="AP76" s="15" t="str">
        <f ca="1">IF(BA76="","",D76&amp;COUNTIF(BA$2:BA76,D76&amp;VALUE(HOUR(NOW())&amp;":"&amp;MINUTE(NOW()))))</f>
        <v/>
      </c>
      <c r="AQ76" s="15" t="str">
        <f ca="1">IF(BB76="","",D76&amp;COUNTIF(BB$2:BB76,D76&amp;VALUE(HOUR(NOW())&amp;":"&amp;MINUTE(NOW()))))</f>
        <v/>
      </c>
      <c r="AR76" s="15" t="str">
        <f ca="1">IF(BC76="","",D76&amp;COUNTIF(BC$2:BC76,D76&amp;VALUE(HOUR(NOW())&amp;":"&amp;MINUTE(NOW()))))</f>
        <v/>
      </c>
      <c r="AS76" s="16" t="str">
        <f t="shared" ca="1" si="94"/>
        <v/>
      </c>
      <c r="AT76" s="16" t="str">
        <f t="shared" ca="1" si="95"/>
        <v/>
      </c>
      <c r="AU76" s="16" t="str">
        <f t="shared" ca="1" si="96"/>
        <v/>
      </c>
      <c r="BA76" s="11" t="str">
        <f t="shared" ca="1" si="97"/>
        <v/>
      </c>
      <c r="BB76" s="11" t="str">
        <f t="shared" ca="1" si="98"/>
        <v/>
      </c>
      <c r="BC76" s="11" t="str">
        <f t="shared" ca="1" si="99"/>
        <v/>
      </c>
      <c r="BD76" s="6">
        <f t="shared" si="100"/>
        <v>0.45833333333333331</v>
      </c>
      <c r="BE76" s="6">
        <f t="shared" si="101"/>
        <v>0.79166666666666663</v>
      </c>
      <c r="BF76" s="6">
        <f t="shared" si="102"/>
        <v>0.54166666666666663</v>
      </c>
      <c r="BG76" s="6">
        <f t="shared" si="103"/>
        <v>0.55208333333333326</v>
      </c>
      <c r="BH76" s="6">
        <f t="shared" si="104"/>
        <v>0.70833333333333337</v>
      </c>
      <c r="BI76" s="6">
        <f t="shared" si="105"/>
        <v>0.72916666666666674</v>
      </c>
      <c r="BJ76" s="6">
        <f t="shared" si="106"/>
        <v>0.75</v>
      </c>
      <c r="BK76" s="6">
        <f t="shared" si="107"/>
        <v>0.76041666666666663</v>
      </c>
    </row>
    <row r="77" spans="1:63" x14ac:dyDescent="0.25">
      <c r="A77" s="205">
        <v>440135</v>
      </c>
      <c r="B77" s="205" t="s">
        <v>201</v>
      </c>
      <c r="C77" s="205" t="s">
        <v>131</v>
      </c>
      <c r="D77" s="205" t="s">
        <v>7</v>
      </c>
      <c r="E77" s="205" t="s">
        <v>136</v>
      </c>
      <c r="F77" s="3" t="s">
        <v>142</v>
      </c>
      <c r="G77" s="4" t="s">
        <v>139</v>
      </c>
      <c r="H77" s="5" t="s">
        <v>140</v>
      </c>
      <c r="K77" t="str">
        <f t="shared" si="72"/>
        <v>Postpaid</v>
      </c>
      <c r="L77" s="6" t="str">
        <f t="shared" ca="1" si="73"/>
        <v>Postpaid</v>
      </c>
      <c r="M77" s="13" t="str">
        <f ca="1">IF(IFERROR(IF(L77="","",VLOOKUP(A77,'RTA INPUT'!D:P,12,FALSE)),"Absent")="ABSENT","ABSENT","")</f>
        <v>ABSENT</v>
      </c>
      <c r="N77" t="str">
        <f t="shared" ca="1" si="74"/>
        <v>PostpaidABSENT</v>
      </c>
      <c r="O77" t="str">
        <f ca="1">IF(M77="","",M77&amp;COUNTIF(M$2:M77,M77))</f>
        <v>ABSENT59</v>
      </c>
      <c r="P77">
        <f t="shared" ca="1" si="75"/>
        <v>440135</v>
      </c>
      <c r="Q77" t="str">
        <f t="shared" ca="1" si="76"/>
        <v>Saleem Sajjad</v>
      </c>
      <c r="R77" t="str">
        <f t="shared" ca="1" si="77"/>
        <v>Postpaid</v>
      </c>
      <c r="S77" t="str">
        <f t="shared" ca="1" si="78"/>
        <v>1100-1900</v>
      </c>
      <c r="W77" s="82" t="str">
        <f t="shared" ca="1" si="79"/>
        <v/>
      </c>
      <c r="X77" s="82" t="str">
        <f t="shared" ca="1" si="80"/>
        <v/>
      </c>
      <c r="Y77" s="82" t="str">
        <f t="shared" ca="1" si="81"/>
        <v/>
      </c>
      <c r="Z77" s="82"/>
      <c r="AA77" s="82" t="str">
        <f t="shared" ca="1" si="82"/>
        <v/>
      </c>
      <c r="AB77" s="82" t="str">
        <f t="shared" ca="1" si="83"/>
        <v/>
      </c>
      <c r="AC77" s="82" t="str">
        <f t="shared" ca="1" si="84"/>
        <v/>
      </c>
      <c r="AD77" s="17" t="str">
        <f t="shared" ca="1" si="85"/>
        <v/>
      </c>
      <c r="AE77" s="17" t="str">
        <f ca="1">IF(AD77="","","ALL"&amp;COUNTIF(AD$2:AD77,"ALL")&amp;VALUE(HOUR(NOW())&amp;":"&amp;MINUTE(NOW())))</f>
        <v/>
      </c>
      <c r="AF77" s="17" t="str">
        <f t="shared" ca="1" si="86"/>
        <v/>
      </c>
      <c r="AG77" s="17" t="str">
        <f t="shared" ca="1" si="87"/>
        <v/>
      </c>
      <c r="AH77" s="18" t="str">
        <f t="shared" ca="1" si="88"/>
        <v/>
      </c>
      <c r="AI77" s="18" t="str">
        <f ca="1">IF(AH77="","","ALL"&amp;COUNTIF(AH$2:AH77,"ALL")&amp;VALUE(HOUR(NOW())&amp;":"&amp;MINUTE(NOW())))</f>
        <v/>
      </c>
      <c r="AJ77" s="18" t="str">
        <f t="shared" ca="1" si="89"/>
        <v/>
      </c>
      <c r="AK77" s="18" t="str">
        <f t="shared" ca="1" si="90"/>
        <v/>
      </c>
      <c r="AL77" s="14" t="str">
        <f t="shared" ca="1" si="91"/>
        <v/>
      </c>
      <c r="AM77" s="14" t="str">
        <f ca="1">IF(AL77="","","ALL"&amp;COUNTIF(AL$2:AL77,"ALL")&amp;VALUE(HOUR(NOW())&amp;":"&amp;MINUTE(NOW())))</f>
        <v/>
      </c>
      <c r="AN77" s="14" t="str">
        <f t="shared" ca="1" si="92"/>
        <v/>
      </c>
      <c r="AO77" s="14" t="str">
        <f t="shared" ca="1" si="93"/>
        <v/>
      </c>
      <c r="AP77" s="15" t="str">
        <f ca="1">IF(BA77="","",D77&amp;COUNTIF(BA$2:BA77,D77&amp;VALUE(HOUR(NOW())&amp;":"&amp;MINUTE(NOW()))))</f>
        <v/>
      </c>
      <c r="AQ77" s="15" t="str">
        <f ca="1">IF(BB77="","",D77&amp;COUNTIF(BB$2:BB77,D77&amp;VALUE(HOUR(NOW())&amp;":"&amp;MINUTE(NOW()))))</f>
        <v/>
      </c>
      <c r="AR77" s="15" t="str">
        <f ca="1">IF(BC77="","",D77&amp;COUNTIF(BC$2:BC77,D77&amp;VALUE(HOUR(NOW())&amp;":"&amp;MINUTE(NOW()))))</f>
        <v/>
      </c>
      <c r="AS77" s="16" t="str">
        <f t="shared" ca="1" si="94"/>
        <v/>
      </c>
      <c r="AT77" s="16" t="str">
        <f t="shared" ca="1" si="95"/>
        <v/>
      </c>
      <c r="AU77" s="16" t="str">
        <f t="shared" ca="1" si="96"/>
        <v/>
      </c>
      <c r="BA77" s="11" t="str">
        <f t="shared" ca="1" si="97"/>
        <v/>
      </c>
      <c r="BB77" s="11" t="str">
        <f t="shared" ca="1" si="98"/>
        <v/>
      </c>
      <c r="BC77" s="11" t="str">
        <f t="shared" ca="1" si="99"/>
        <v/>
      </c>
      <c r="BD77" s="6">
        <f t="shared" si="100"/>
        <v>0.45833333333333331</v>
      </c>
      <c r="BE77" s="6">
        <f t="shared" si="101"/>
        <v>0.79166666666666663</v>
      </c>
      <c r="BF77" s="6">
        <f t="shared" si="102"/>
        <v>0.51041666666666663</v>
      </c>
      <c r="BG77" s="6">
        <f t="shared" si="103"/>
        <v>0.52083333333333326</v>
      </c>
      <c r="BH77" s="6">
        <f t="shared" si="104"/>
        <v>0.70833333333333337</v>
      </c>
      <c r="BI77" s="6">
        <f t="shared" si="105"/>
        <v>0.72916666666666674</v>
      </c>
      <c r="BJ77" s="6">
        <f t="shared" si="106"/>
        <v>0.77083333333333337</v>
      </c>
      <c r="BK77" s="6">
        <f t="shared" si="107"/>
        <v>0.78125</v>
      </c>
    </row>
    <row r="78" spans="1:63" x14ac:dyDescent="0.25">
      <c r="A78" s="205">
        <v>440157</v>
      </c>
      <c r="B78" s="205" t="s">
        <v>269</v>
      </c>
      <c r="C78" s="205" t="s">
        <v>131</v>
      </c>
      <c r="D78" s="205" t="s">
        <v>7</v>
      </c>
      <c r="E78" s="205" t="s">
        <v>136</v>
      </c>
      <c r="F78" s="3" t="s">
        <v>142</v>
      </c>
      <c r="G78" s="4" t="s">
        <v>134</v>
      </c>
      <c r="H78" s="5" t="s">
        <v>138</v>
      </c>
      <c r="K78" t="str">
        <f t="shared" si="72"/>
        <v>Postpaid</v>
      </c>
      <c r="L78" s="6" t="str">
        <f t="shared" ca="1" si="73"/>
        <v>Postpaid</v>
      </c>
      <c r="M78" s="13" t="str">
        <f ca="1">IF(IFERROR(IF(L78="","",VLOOKUP(A78,'RTA INPUT'!D:P,12,FALSE)),"Absent")="ABSENT","ABSENT","")</f>
        <v>ABSENT</v>
      </c>
      <c r="N78" t="str">
        <f t="shared" ca="1" si="74"/>
        <v>PostpaidABSENT</v>
      </c>
      <c r="O78" t="str">
        <f ca="1">IF(M78="","",M78&amp;COUNTIF(M$2:M78,M78))</f>
        <v>ABSENT60</v>
      </c>
      <c r="P78">
        <f t="shared" ca="1" si="75"/>
        <v>440157</v>
      </c>
      <c r="Q78" t="str">
        <f t="shared" ca="1" si="76"/>
        <v>Waqas Ali</v>
      </c>
      <c r="R78" t="str">
        <f t="shared" ca="1" si="77"/>
        <v>Postpaid</v>
      </c>
      <c r="S78" t="str">
        <f t="shared" ca="1" si="78"/>
        <v>1100-1900</v>
      </c>
      <c r="W78" s="82" t="str">
        <f t="shared" ca="1" si="79"/>
        <v>ALL</v>
      </c>
      <c r="X78" s="82">
        <f t="shared" ca="1" si="80"/>
        <v>440157</v>
      </c>
      <c r="Y78" s="82" t="str">
        <f t="shared" ca="1" si="81"/>
        <v>Waqas Ali</v>
      </c>
      <c r="Z78" s="82"/>
      <c r="AA78" s="82" t="str">
        <f t="shared" ca="1" si="82"/>
        <v/>
      </c>
      <c r="AB78" s="82" t="str">
        <f t="shared" ca="1" si="83"/>
        <v>ALL</v>
      </c>
      <c r="AC78" s="82" t="str">
        <f t="shared" ca="1" si="84"/>
        <v/>
      </c>
      <c r="AD78" s="17" t="str">
        <f t="shared" ca="1" si="85"/>
        <v/>
      </c>
      <c r="AE78" s="17" t="str">
        <f ca="1">IF(AD78="","","ALL"&amp;COUNTIF(AD$2:AD78,"ALL")&amp;VALUE(HOUR(NOW())&amp;":"&amp;MINUTE(NOW())))</f>
        <v/>
      </c>
      <c r="AF78" s="17" t="str">
        <f t="shared" ca="1" si="86"/>
        <v/>
      </c>
      <c r="AG78" s="17" t="str">
        <f t="shared" ca="1" si="87"/>
        <v/>
      </c>
      <c r="AH78" s="18" t="str">
        <f t="shared" ca="1" si="88"/>
        <v>ALL</v>
      </c>
      <c r="AI78" s="18" t="str">
        <f ca="1">IF(AH78="","","ALL"&amp;COUNTIF(AH$2:AH78,"ALL")&amp;VALUE(HOUR(NOW())&amp;":"&amp;MINUTE(NOW())))</f>
        <v>ALL10.660416666666667</v>
      </c>
      <c r="AJ78" s="18" t="str">
        <f t="shared" ca="1" si="89"/>
        <v>Postpaid</v>
      </c>
      <c r="AK78" s="18" t="str">
        <f t="shared" ca="1" si="90"/>
        <v>Waqas Ali</v>
      </c>
      <c r="AL78" s="14" t="str">
        <f t="shared" ca="1" si="91"/>
        <v/>
      </c>
      <c r="AM78" s="14" t="str">
        <f ca="1">IF(AL78="","","ALL"&amp;COUNTIF(AL$2:AL78,"ALL")&amp;VALUE(HOUR(NOW())&amp;":"&amp;MINUTE(NOW())))</f>
        <v/>
      </c>
      <c r="AN78" s="14" t="str">
        <f t="shared" ca="1" si="92"/>
        <v/>
      </c>
      <c r="AO78" s="14" t="str">
        <f t="shared" ca="1" si="93"/>
        <v/>
      </c>
      <c r="AP78" s="15" t="str">
        <f ca="1">IF(BA78="","",D78&amp;COUNTIF(BA$2:BA78,D78&amp;VALUE(HOUR(NOW())&amp;":"&amp;MINUTE(NOW()))))</f>
        <v/>
      </c>
      <c r="AQ78" s="15" t="str">
        <f ca="1">IF(BB78="","",D78&amp;COUNTIF(BB$2:BB78,D78&amp;VALUE(HOUR(NOW())&amp;":"&amp;MINUTE(NOW()))))</f>
        <v>Postpaid1</v>
      </c>
      <c r="AR78" s="15" t="str">
        <f ca="1">IF(BC78="","",D78&amp;COUNTIF(BC$2:BC78,D78&amp;VALUE(HOUR(NOW())&amp;":"&amp;MINUTE(NOW()))))</f>
        <v/>
      </c>
      <c r="AS78" s="16" t="str">
        <f t="shared" ca="1" si="94"/>
        <v/>
      </c>
      <c r="AT78" s="16" t="str">
        <f t="shared" ca="1" si="95"/>
        <v>Waqas Ali</v>
      </c>
      <c r="AU78" s="16" t="str">
        <f t="shared" ca="1" si="96"/>
        <v/>
      </c>
      <c r="BA78" s="11" t="str">
        <f t="shared" ca="1" si="97"/>
        <v/>
      </c>
      <c r="BB78" s="11" t="str">
        <f t="shared" ca="1" si="98"/>
        <v>Postpaid0.660416666666667</v>
      </c>
      <c r="BC78" s="11" t="str">
        <f t="shared" ca="1" si="99"/>
        <v/>
      </c>
      <c r="BD78" s="6">
        <f t="shared" si="100"/>
        <v>0.45833333333333331</v>
      </c>
      <c r="BE78" s="6">
        <f t="shared" si="101"/>
        <v>0.79166666666666663</v>
      </c>
      <c r="BF78" s="6">
        <f t="shared" si="102"/>
        <v>0.51041666666666663</v>
      </c>
      <c r="BG78" s="6">
        <f t="shared" si="103"/>
        <v>0.52083333333333326</v>
      </c>
      <c r="BH78" s="6">
        <f t="shared" si="104"/>
        <v>0.64583333333333337</v>
      </c>
      <c r="BI78" s="6">
        <f t="shared" si="105"/>
        <v>0.66666666666666674</v>
      </c>
      <c r="BJ78" s="6">
        <f t="shared" si="106"/>
        <v>0.75</v>
      </c>
      <c r="BK78" s="6">
        <f t="shared" si="107"/>
        <v>0.76041666666666663</v>
      </c>
    </row>
    <row r="79" spans="1:63" x14ac:dyDescent="0.25">
      <c r="A79" s="205">
        <v>440145</v>
      </c>
      <c r="B79" s="205" t="s">
        <v>296</v>
      </c>
      <c r="C79" s="205" t="s">
        <v>131</v>
      </c>
      <c r="D79" s="205" t="s">
        <v>7</v>
      </c>
      <c r="E79" s="205" t="s">
        <v>136</v>
      </c>
      <c r="F79" s="3" t="s">
        <v>135</v>
      </c>
      <c r="G79" s="4" t="s">
        <v>230</v>
      </c>
      <c r="H79" s="5" t="s">
        <v>140</v>
      </c>
      <c r="K79" t="str">
        <f t="shared" si="72"/>
        <v>Postpaid</v>
      </c>
      <c r="L79" s="6" t="str">
        <f t="shared" ca="1" si="73"/>
        <v>Postpaid</v>
      </c>
      <c r="M79" s="13" t="str">
        <f ca="1">IF(IFERROR(IF(L79="","",VLOOKUP(A79,'RTA INPUT'!D:P,12,FALSE)),"Absent")="ABSENT","ABSENT","")</f>
        <v>ABSENT</v>
      </c>
      <c r="N79" t="str">
        <f t="shared" ca="1" si="74"/>
        <v>PostpaidABSENT</v>
      </c>
      <c r="O79" t="str">
        <f ca="1">IF(M79="","",M79&amp;COUNTIF(M$2:M79,M79))</f>
        <v>ABSENT61</v>
      </c>
      <c r="P79">
        <f t="shared" ca="1" si="75"/>
        <v>440145</v>
      </c>
      <c r="Q79" t="str">
        <f t="shared" ca="1" si="76"/>
        <v>Aleem Anjum</v>
      </c>
      <c r="R79" t="str">
        <f t="shared" ca="1" si="77"/>
        <v>Postpaid</v>
      </c>
      <c r="S79" t="str">
        <f t="shared" ca="1" si="78"/>
        <v>1100-1900</v>
      </c>
      <c r="W79" s="82" t="str">
        <f t="shared" ca="1" si="79"/>
        <v/>
      </c>
      <c r="X79" s="82" t="str">
        <f t="shared" ca="1" si="80"/>
        <v/>
      </c>
      <c r="Y79" s="82" t="str">
        <f t="shared" ca="1" si="81"/>
        <v/>
      </c>
      <c r="Z79" s="82"/>
      <c r="AA79" s="82" t="str">
        <f t="shared" ca="1" si="82"/>
        <v/>
      </c>
      <c r="AB79" s="82" t="str">
        <f t="shared" ca="1" si="83"/>
        <v/>
      </c>
      <c r="AC79" s="82" t="str">
        <f t="shared" ca="1" si="84"/>
        <v/>
      </c>
      <c r="AD79" s="17" t="str">
        <f t="shared" ca="1" si="85"/>
        <v/>
      </c>
      <c r="AE79" s="17" t="str">
        <f ca="1">IF(AD79="","","ALL"&amp;COUNTIF(AD$2:AD79,"ALL")&amp;VALUE(HOUR(NOW())&amp;":"&amp;MINUTE(NOW())))</f>
        <v/>
      </c>
      <c r="AF79" s="17" t="str">
        <f t="shared" ca="1" si="86"/>
        <v/>
      </c>
      <c r="AG79" s="17" t="str">
        <f t="shared" ca="1" si="87"/>
        <v/>
      </c>
      <c r="AH79" s="18" t="str">
        <f t="shared" ca="1" si="88"/>
        <v/>
      </c>
      <c r="AI79" s="18" t="str">
        <f ca="1">IF(AH79="","","ALL"&amp;COUNTIF(AH$2:AH79,"ALL")&amp;VALUE(HOUR(NOW())&amp;":"&amp;MINUTE(NOW())))</f>
        <v/>
      </c>
      <c r="AJ79" s="18" t="str">
        <f t="shared" ca="1" si="89"/>
        <v/>
      </c>
      <c r="AK79" s="18" t="str">
        <f t="shared" ca="1" si="90"/>
        <v/>
      </c>
      <c r="AL79" s="14" t="str">
        <f t="shared" ca="1" si="91"/>
        <v/>
      </c>
      <c r="AM79" s="14" t="str">
        <f ca="1">IF(AL79="","","ALL"&amp;COUNTIF(AL$2:AL79,"ALL")&amp;VALUE(HOUR(NOW())&amp;":"&amp;MINUTE(NOW())))</f>
        <v/>
      </c>
      <c r="AN79" s="14" t="str">
        <f t="shared" ca="1" si="92"/>
        <v/>
      </c>
      <c r="AO79" s="14" t="str">
        <f t="shared" ca="1" si="93"/>
        <v/>
      </c>
      <c r="AP79" s="15" t="str">
        <f ca="1">IF(BA79="","",D79&amp;COUNTIF(BA$2:BA79,D79&amp;VALUE(HOUR(NOW())&amp;":"&amp;MINUTE(NOW()))))</f>
        <v/>
      </c>
      <c r="AQ79" s="15" t="str">
        <f ca="1">IF(BB79="","",D79&amp;COUNTIF(BB$2:BB79,D79&amp;VALUE(HOUR(NOW())&amp;":"&amp;MINUTE(NOW()))))</f>
        <v/>
      </c>
      <c r="AR79" s="15" t="str">
        <f ca="1">IF(BC79="","",D79&amp;COUNTIF(BC$2:BC79,D79&amp;VALUE(HOUR(NOW())&amp;":"&amp;MINUTE(NOW()))))</f>
        <v/>
      </c>
      <c r="AS79" s="16" t="str">
        <f t="shared" ca="1" si="94"/>
        <v/>
      </c>
      <c r="AT79" s="16" t="str">
        <f t="shared" ca="1" si="95"/>
        <v/>
      </c>
      <c r="AU79" s="16" t="str">
        <f t="shared" ca="1" si="96"/>
        <v/>
      </c>
      <c r="BA79" s="11" t="str">
        <f t="shared" ca="1" si="97"/>
        <v/>
      </c>
      <c r="BB79" s="11" t="str">
        <f t="shared" ca="1" si="98"/>
        <v/>
      </c>
      <c r="BC79" s="11" t="str">
        <f t="shared" ca="1" si="99"/>
        <v/>
      </c>
      <c r="BD79" s="6">
        <f t="shared" si="100"/>
        <v>0.45833333333333331</v>
      </c>
      <c r="BE79" s="6">
        <f t="shared" si="101"/>
        <v>0.79166666666666663</v>
      </c>
      <c r="BF79" s="6">
        <f t="shared" si="102"/>
        <v>0.46875</v>
      </c>
      <c r="BG79" s="6">
        <f t="shared" si="103"/>
        <v>0.47916666666666669</v>
      </c>
      <c r="BH79" s="6">
        <f t="shared" si="104"/>
        <v>0.625</v>
      </c>
      <c r="BI79" s="6">
        <f t="shared" si="105"/>
        <v>0.64583333333333337</v>
      </c>
      <c r="BJ79" s="6">
        <f t="shared" si="106"/>
        <v>0.77083333333333337</v>
      </c>
      <c r="BK79" s="6">
        <f t="shared" si="107"/>
        <v>0.78125</v>
      </c>
    </row>
    <row r="80" spans="1:63" x14ac:dyDescent="0.25">
      <c r="A80" s="205">
        <v>440151</v>
      </c>
      <c r="B80" s="205" t="s">
        <v>234</v>
      </c>
      <c r="C80" s="205" t="s">
        <v>131</v>
      </c>
      <c r="D80" s="205" t="s">
        <v>7</v>
      </c>
      <c r="E80" s="205" t="s">
        <v>136</v>
      </c>
      <c r="F80" s="3" t="s">
        <v>128</v>
      </c>
      <c r="G80" s="4" t="s">
        <v>141</v>
      </c>
      <c r="H80" s="5" t="s">
        <v>140</v>
      </c>
      <c r="K80" t="str">
        <f t="shared" si="72"/>
        <v>Postpaid</v>
      </c>
      <c r="L80" s="6" t="str">
        <f t="shared" ca="1" si="73"/>
        <v>Postpaid</v>
      </c>
      <c r="M80" s="13" t="str">
        <f ca="1">IF(IFERROR(IF(L80="","",VLOOKUP(A80,'RTA INPUT'!D:P,12,FALSE)),"Absent")="ABSENT","ABSENT","")</f>
        <v>ABSENT</v>
      </c>
      <c r="N80" t="str">
        <f t="shared" ca="1" si="74"/>
        <v>PostpaidABSENT</v>
      </c>
      <c r="O80" t="str">
        <f ca="1">IF(M80="","",M80&amp;COUNTIF(M$2:M80,M80))</f>
        <v>ABSENT62</v>
      </c>
      <c r="P80">
        <f t="shared" ca="1" si="75"/>
        <v>440151</v>
      </c>
      <c r="Q80" t="str">
        <f t="shared" ca="1" si="76"/>
        <v>Muhammad Ikram</v>
      </c>
      <c r="R80" t="str">
        <f t="shared" ca="1" si="77"/>
        <v>Postpaid</v>
      </c>
      <c r="S80" t="str">
        <f t="shared" ca="1" si="78"/>
        <v>1100-1900</v>
      </c>
      <c r="W80" s="82" t="str">
        <f t="shared" ca="1" si="79"/>
        <v/>
      </c>
      <c r="X80" s="82" t="str">
        <f t="shared" ca="1" si="80"/>
        <v/>
      </c>
      <c r="Y80" s="82" t="str">
        <f t="shared" ca="1" si="81"/>
        <v/>
      </c>
      <c r="Z80" s="82"/>
      <c r="AA80" s="82" t="str">
        <f t="shared" ca="1" si="82"/>
        <v/>
      </c>
      <c r="AB80" s="82" t="str">
        <f t="shared" ca="1" si="83"/>
        <v/>
      </c>
      <c r="AC80" s="82" t="str">
        <f t="shared" ca="1" si="84"/>
        <v/>
      </c>
      <c r="AD80" s="17" t="str">
        <f t="shared" ca="1" si="85"/>
        <v/>
      </c>
      <c r="AE80" s="17" t="str">
        <f ca="1">IF(AD80="","","ALL"&amp;COUNTIF(AD$2:AD80,"ALL")&amp;VALUE(HOUR(NOW())&amp;":"&amp;MINUTE(NOW())))</f>
        <v/>
      </c>
      <c r="AF80" s="17" t="str">
        <f t="shared" ca="1" si="86"/>
        <v/>
      </c>
      <c r="AG80" s="17" t="str">
        <f t="shared" ca="1" si="87"/>
        <v/>
      </c>
      <c r="AH80" s="18" t="str">
        <f t="shared" ca="1" si="88"/>
        <v/>
      </c>
      <c r="AI80" s="18" t="str">
        <f ca="1">IF(AH80="","","ALL"&amp;COUNTIF(AH$2:AH80,"ALL")&amp;VALUE(HOUR(NOW())&amp;":"&amp;MINUTE(NOW())))</f>
        <v/>
      </c>
      <c r="AJ80" s="18" t="str">
        <f t="shared" ca="1" si="89"/>
        <v/>
      </c>
      <c r="AK80" s="18" t="str">
        <f t="shared" ca="1" si="90"/>
        <v/>
      </c>
      <c r="AL80" s="14" t="str">
        <f t="shared" ca="1" si="91"/>
        <v/>
      </c>
      <c r="AM80" s="14" t="str">
        <f ca="1">IF(AL80="","","ALL"&amp;COUNTIF(AL$2:AL80,"ALL")&amp;VALUE(HOUR(NOW())&amp;":"&amp;MINUTE(NOW())))</f>
        <v/>
      </c>
      <c r="AN80" s="14" t="str">
        <f t="shared" ca="1" si="92"/>
        <v/>
      </c>
      <c r="AO80" s="14" t="str">
        <f t="shared" ca="1" si="93"/>
        <v/>
      </c>
      <c r="AP80" s="15" t="str">
        <f ca="1">IF(BA80="","",D80&amp;COUNTIF(BA$2:BA80,D80&amp;VALUE(HOUR(NOW())&amp;":"&amp;MINUTE(NOW()))))</f>
        <v/>
      </c>
      <c r="AQ80" s="15" t="str">
        <f ca="1">IF(BB80="","",D80&amp;COUNTIF(BB$2:BB80,D80&amp;VALUE(HOUR(NOW())&amp;":"&amp;MINUTE(NOW()))))</f>
        <v/>
      </c>
      <c r="AR80" s="15" t="str">
        <f ca="1">IF(BC80="","",D80&amp;COUNTIF(BC$2:BC80,D80&amp;VALUE(HOUR(NOW())&amp;":"&amp;MINUTE(NOW()))))</f>
        <v/>
      </c>
      <c r="AS80" s="16" t="str">
        <f t="shared" ca="1" si="94"/>
        <v/>
      </c>
      <c r="AT80" s="16" t="str">
        <f t="shared" ca="1" si="95"/>
        <v/>
      </c>
      <c r="AU80" s="16" t="str">
        <f t="shared" ca="1" si="96"/>
        <v/>
      </c>
      <c r="BA80" s="11" t="str">
        <f t="shared" ca="1" si="97"/>
        <v/>
      </c>
      <c r="BB80" s="11" t="str">
        <f t="shared" ca="1" si="98"/>
        <v/>
      </c>
      <c r="BC80" s="11" t="str">
        <f t="shared" ca="1" si="99"/>
        <v/>
      </c>
      <c r="BD80" s="6">
        <f t="shared" si="100"/>
        <v>0.45833333333333331</v>
      </c>
      <c r="BE80" s="6">
        <f t="shared" si="101"/>
        <v>0.79166666666666663</v>
      </c>
      <c r="BF80" s="6">
        <f t="shared" si="102"/>
        <v>0.5</v>
      </c>
      <c r="BG80" s="6">
        <f t="shared" si="103"/>
        <v>0.51041666666666663</v>
      </c>
      <c r="BH80" s="6">
        <f t="shared" si="104"/>
        <v>0.66666666666666663</v>
      </c>
      <c r="BI80" s="6">
        <f t="shared" si="105"/>
        <v>0.6875</v>
      </c>
      <c r="BJ80" s="6">
        <f t="shared" si="106"/>
        <v>0.77083333333333337</v>
      </c>
      <c r="BK80" s="6">
        <f t="shared" si="107"/>
        <v>0.78125</v>
      </c>
    </row>
    <row r="81" spans="1:63" x14ac:dyDescent="0.25">
      <c r="A81" s="205">
        <v>440082</v>
      </c>
      <c r="B81" s="205" t="s">
        <v>327</v>
      </c>
      <c r="C81" s="205" t="s">
        <v>131</v>
      </c>
      <c r="D81" s="205" t="s">
        <v>7</v>
      </c>
      <c r="E81" s="205" t="s">
        <v>136</v>
      </c>
      <c r="F81" s="3" t="s">
        <v>142</v>
      </c>
      <c r="G81" s="4" t="s">
        <v>141</v>
      </c>
      <c r="H81" s="5" t="s">
        <v>138</v>
      </c>
      <c r="K81" t="str">
        <f t="shared" si="72"/>
        <v>Postpaid</v>
      </c>
      <c r="L81" s="6" t="str">
        <f t="shared" ca="1" si="73"/>
        <v>Postpaid</v>
      </c>
      <c r="M81" s="13" t="str">
        <f ca="1">IF(IFERROR(IF(L81="","",VLOOKUP(A81,'RTA INPUT'!D:P,12,FALSE)),"Absent")="ABSENT","ABSENT","")</f>
        <v>ABSENT</v>
      </c>
      <c r="N81" t="str">
        <f t="shared" ca="1" si="74"/>
        <v>PostpaidABSENT</v>
      </c>
      <c r="O81" t="str">
        <f ca="1">IF(M81="","",M81&amp;COUNTIF(M$2:M81,M81))</f>
        <v>ABSENT63</v>
      </c>
      <c r="P81">
        <f t="shared" ca="1" si="75"/>
        <v>440082</v>
      </c>
      <c r="Q81" t="str">
        <f t="shared" ca="1" si="76"/>
        <v>Hassan Farrukh</v>
      </c>
      <c r="R81" t="str">
        <f t="shared" ca="1" si="77"/>
        <v>Postpaid</v>
      </c>
      <c r="S81" t="str">
        <f t="shared" ca="1" si="78"/>
        <v>1100-1900</v>
      </c>
      <c r="W81" s="82" t="str">
        <f t="shared" ca="1" si="79"/>
        <v/>
      </c>
      <c r="X81" s="82" t="str">
        <f t="shared" ca="1" si="80"/>
        <v/>
      </c>
      <c r="Y81" s="82" t="str">
        <f t="shared" ca="1" si="81"/>
        <v/>
      </c>
      <c r="Z81" s="82"/>
      <c r="AA81" s="82" t="str">
        <f t="shared" ca="1" si="82"/>
        <v/>
      </c>
      <c r="AB81" s="82" t="str">
        <f t="shared" ca="1" si="83"/>
        <v/>
      </c>
      <c r="AC81" s="82" t="str">
        <f t="shared" ca="1" si="84"/>
        <v/>
      </c>
      <c r="AD81" s="17" t="str">
        <f t="shared" ca="1" si="85"/>
        <v/>
      </c>
      <c r="AE81" s="17" t="str">
        <f ca="1">IF(AD81="","","ALL"&amp;COUNTIF(AD$2:AD81,"ALL")&amp;VALUE(HOUR(NOW())&amp;":"&amp;MINUTE(NOW())))</f>
        <v/>
      </c>
      <c r="AF81" s="17" t="str">
        <f t="shared" ca="1" si="86"/>
        <v/>
      </c>
      <c r="AG81" s="17" t="str">
        <f t="shared" ca="1" si="87"/>
        <v/>
      </c>
      <c r="AH81" s="18" t="str">
        <f t="shared" ca="1" si="88"/>
        <v/>
      </c>
      <c r="AI81" s="18" t="str">
        <f ca="1">IF(AH81="","","ALL"&amp;COUNTIF(AH$2:AH81,"ALL")&amp;VALUE(HOUR(NOW())&amp;":"&amp;MINUTE(NOW())))</f>
        <v/>
      </c>
      <c r="AJ81" s="18" t="str">
        <f t="shared" ca="1" si="89"/>
        <v/>
      </c>
      <c r="AK81" s="18" t="str">
        <f t="shared" ca="1" si="90"/>
        <v/>
      </c>
      <c r="AL81" s="14" t="str">
        <f t="shared" ca="1" si="91"/>
        <v/>
      </c>
      <c r="AM81" s="14" t="str">
        <f ca="1">IF(AL81="","","ALL"&amp;COUNTIF(AL$2:AL81,"ALL")&amp;VALUE(HOUR(NOW())&amp;":"&amp;MINUTE(NOW())))</f>
        <v/>
      </c>
      <c r="AN81" s="14" t="str">
        <f t="shared" ca="1" si="92"/>
        <v/>
      </c>
      <c r="AO81" s="14" t="str">
        <f t="shared" ca="1" si="93"/>
        <v/>
      </c>
      <c r="AP81" s="15" t="str">
        <f ca="1">IF(BA81="","",D81&amp;COUNTIF(BA$2:BA81,D81&amp;VALUE(HOUR(NOW())&amp;":"&amp;MINUTE(NOW()))))</f>
        <v/>
      </c>
      <c r="AQ81" s="15" t="str">
        <f ca="1">IF(BB81="","",D81&amp;COUNTIF(BB$2:BB81,D81&amp;VALUE(HOUR(NOW())&amp;":"&amp;MINUTE(NOW()))))</f>
        <v/>
      </c>
      <c r="AR81" s="15" t="str">
        <f ca="1">IF(BC81="","",D81&amp;COUNTIF(BC$2:BC81,D81&amp;VALUE(HOUR(NOW())&amp;":"&amp;MINUTE(NOW()))))</f>
        <v/>
      </c>
      <c r="AS81" s="16" t="str">
        <f t="shared" ca="1" si="94"/>
        <v/>
      </c>
      <c r="AT81" s="16" t="str">
        <f t="shared" ca="1" si="95"/>
        <v/>
      </c>
      <c r="AU81" s="16" t="str">
        <f t="shared" ca="1" si="96"/>
        <v/>
      </c>
      <c r="BA81" s="11" t="str">
        <f t="shared" ca="1" si="97"/>
        <v/>
      </c>
      <c r="BB81" s="11" t="str">
        <f t="shared" ca="1" si="98"/>
        <v/>
      </c>
      <c r="BC81" s="11" t="str">
        <f t="shared" ca="1" si="99"/>
        <v/>
      </c>
      <c r="BD81" s="6">
        <f t="shared" si="100"/>
        <v>0.45833333333333331</v>
      </c>
      <c r="BE81" s="6">
        <f t="shared" si="101"/>
        <v>0.79166666666666663</v>
      </c>
      <c r="BF81" s="6">
        <f t="shared" si="102"/>
        <v>0.51041666666666663</v>
      </c>
      <c r="BG81" s="6">
        <f t="shared" si="103"/>
        <v>0.52083333333333326</v>
      </c>
      <c r="BH81" s="6">
        <f t="shared" si="104"/>
        <v>0.66666666666666663</v>
      </c>
      <c r="BI81" s="6">
        <f t="shared" si="105"/>
        <v>0.6875</v>
      </c>
      <c r="BJ81" s="6">
        <f t="shared" si="106"/>
        <v>0.75</v>
      </c>
      <c r="BK81" s="6">
        <f t="shared" si="107"/>
        <v>0.76041666666666663</v>
      </c>
    </row>
    <row r="82" spans="1:63" x14ac:dyDescent="0.25">
      <c r="A82" s="205">
        <v>440140</v>
      </c>
      <c r="B82" s="205" t="s">
        <v>143</v>
      </c>
      <c r="C82" s="205" t="s">
        <v>131</v>
      </c>
      <c r="D82" s="205" t="s">
        <v>7</v>
      </c>
      <c r="E82" s="205" t="s">
        <v>136</v>
      </c>
      <c r="F82" s="3" t="s">
        <v>135</v>
      </c>
      <c r="G82" s="4" t="s">
        <v>118</v>
      </c>
      <c r="H82" s="5" t="s">
        <v>140</v>
      </c>
      <c r="K82" t="str">
        <f t="shared" si="72"/>
        <v>Postpaid</v>
      </c>
      <c r="L82" s="6" t="str">
        <f t="shared" ca="1" si="73"/>
        <v>Postpaid</v>
      </c>
      <c r="M82" s="13" t="str">
        <f ca="1">IF(IFERROR(IF(L82="","",VLOOKUP(A82,'RTA INPUT'!D:P,12,FALSE)),"Absent")="ABSENT","ABSENT","")</f>
        <v>ABSENT</v>
      </c>
      <c r="N82" t="str">
        <f t="shared" ca="1" si="74"/>
        <v>PostpaidABSENT</v>
      </c>
      <c r="O82" t="str">
        <f ca="1">IF(M82="","",M82&amp;COUNTIF(M$2:M82,M82))</f>
        <v>ABSENT64</v>
      </c>
      <c r="P82">
        <f t="shared" ca="1" si="75"/>
        <v>440140</v>
      </c>
      <c r="Q82" t="str">
        <f t="shared" ca="1" si="76"/>
        <v>Fahad Latif</v>
      </c>
      <c r="R82" t="str">
        <f t="shared" ca="1" si="77"/>
        <v>Postpaid</v>
      </c>
      <c r="S82" t="str">
        <f t="shared" ca="1" si="78"/>
        <v>1100-1900</v>
      </c>
      <c r="W82" s="82" t="str">
        <f t="shared" ca="1" si="79"/>
        <v/>
      </c>
      <c r="X82" s="82" t="str">
        <f t="shared" ca="1" si="80"/>
        <v/>
      </c>
      <c r="Y82" s="82" t="str">
        <f t="shared" ca="1" si="81"/>
        <v/>
      </c>
      <c r="Z82" s="82"/>
      <c r="AA82" s="82" t="str">
        <f t="shared" ca="1" si="82"/>
        <v/>
      </c>
      <c r="AB82" s="82" t="str">
        <f t="shared" ca="1" si="83"/>
        <v/>
      </c>
      <c r="AC82" s="82" t="str">
        <f t="shared" ca="1" si="84"/>
        <v/>
      </c>
      <c r="AD82" s="17" t="str">
        <f t="shared" ca="1" si="85"/>
        <v/>
      </c>
      <c r="AE82" s="17" t="str">
        <f ca="1">IF(AD82="","","ALL"&amp;COUNTIF(AD$2:AD82,"ALL")&amp;VALUE(HOUR(NOW())&amp;":"&amp;MINUTE(NOW())))</f>
        <v/>
      </c>
      <c r="AF82" s="17" t="str">
        <f t="shared" ca="1" si="86"/>
        <v/>
      </c>
      <c r="AG82" s="17" t="str">
        <f t="shared" ca="1" si="87"/>
        <v/>
      </c>
      <c r="AH82" s="18" t="str">
        <f t="shared" ca="1" si="88"/>
        <v/>
      </c>
      <c r="AI82" s="18" t="str">
        <f ca="1">IF(AH82="","","ALL"&amp;COUNTIF(AH$2:AH82,"ALL")&amp;VALUE(HOUR(NOW())&amp;":"&amp;MINUTE(NOW())))</f>
        <v/>
      </c>
      <c r="AJ82" s="18" t="str">
        <f t="shared" ca="1" si="89"/>
        <v/>
      </c>
      <c r="AK82" s="18" t="str">
        <f t="shared" ca="1" si="90"/>
        <v/>
      </c>
      <c r="AL82" s="14" t="str">
        <f t="shared" ca="1" si="91"/>
        <v/>
      </c>
      <c r="AM82" s="14" t="str">
        <f ca="1">IF(AL82="","","ALL"&amp;COUNTIF(AL$2:AL82,"ALL")&amp;VALUE(HOUR(NOW())&amp;":"&amp;MINUTE(NOW())))</f>
        <v/>
      </c>
      <c r="AN82" s="14" t="str">
        <f t="shared" ca="1" si="92"/>
        <v/>
      </c>
      <c r="AO82" s="14" t="str">
        <f t="shared" ca="1" si="93"/>
        <v/>
      </c>
      <c r="AP82" s="15" t="str">
        <f ca="1">IF(BA82="","",D82&amp;COUNTIF(BA$2:BA82,D82&amp;VALUE(HOUR(NOW())&amp;":"&amp;MINUTE(NOW()))))</f>
        <v/>
      </c>
      <c r="AQ82" s="15" t="str">
        <f ca="1">IF(BB82="","",D82&amp;COUNTIF(BB$2:BB82,D82&amp;VALUE(HOUR(NOW())&amp;":"&amp;MINUTE(NOW()))))</f>
        <v/>
      </c>
      <c r="AR82" s="15" t="str">
        <f ca="1">IF(BC82="","",D82&amp;COUNTIF(BC$2:BC82,D82&amp;VALUE(HOUR(NOW())&amp;":"&amp;MINUTE(NOW()))))</f>
        <v/>
      </c>
      <c r="AS82" s="16" t="str">
        <f t="shared" ca="1" si="94"/>
        <v/>
      </c>
      <c r="AT82" s="16" t="str">
        <f t="shared" ca="1" si="95"/>
        <v/>
      </c>
      <c r="AU82" s="16" t="str">
        <f t="shared" ca="1" si="96"/>
        <v/>
      </c>
      <c r="BA82" s="11" t="str">
        <f t="shared" ca="1" si="97"/>
        <v/>
      </c>
      <c r="BB82" s="11" t="str">
        <f t="shared" ca="1" si="98"/>
        <v/>
      </c>
      <c r="BC82" s="11" t="str">
        <f t="shared" ca="1" si="99"/>
        <v/>
      </c>
      <c r="BD82" s="6">
        <f t="shared" si="100"/>
        <v>0.45833333333333331</v>
      </c>
      <c r="BE82" s="6">
        <f t="shared" si="101"/>
        <v>0.79166666666666663</v>
      </c>
      <c r="BF82" s="6">
        <f t="shared" si="102"/>
        <v>0.46875</v>
      </c>
      <c r="BG82" s="6">
        <f t="shared" si="103"/>
        <v>0.47916666666666669</v>
      </c>
      <c r="BH82" s="6">
        <f t="shared" si="104"/>
        <v>0.60416666666666663</v>
      </c>
      <c r="BI82" s="6">
        <f t="shared" si="105"/>
        <v>0.625</v>
      </c>
      <c r="BJ82" s="6">
        <f t="shared" si="106"/>
        <v>0.77083333333333337</v>
      </c>
      <c r="BK82" s="6">
        <f t="shared" si="107"/>
        <v>0.78125</v>
      </c>
    </row>
    <row r="83" spans="1:63" x14ac:dyDescent="0.25">
      <c r="A83" s="205">
        <v>440272</v>
      </c>
      <c r="B83" s="205" t="s">
        <v>297</v>
      </c>
      <c r="C83" s="205" t="s">
        <v>131</v>
      </c>
      <c r="D83" s="205" t="s">
        <v>7</v>
      </c>
      <c r="E83" s="205" t="s">
        <v>136</v>
      </c>
      <c r="F83" s="3" t="s">
        <v>128</v>
      </c>
      <c r="G83" s="4" t="s">
        <v>230</v>
      </c>
      <c r="H83" s="5" t="s">
        <v>140</v>
      </c>
      <c r="K83" t="str">
        <f t="shared" si="72"/>
        <v>Postpaid</v>
      </c>
      <c r="L83" s="6" t="str">
        <f t="shared" ca="1" si="73"/>
        <v>Postpaid</v>
      </c>
      <c r="M83" s="13" t="str">
        <f ca="1">IF(IFERROR(IF(L83="","",VLOOKUP(A83,'RTA INPUT'!D:P,12,FALSE)),"Absent")="ABSENT","ABSENT","")</f>
        <v>ABSENT</v>
      </c>
      <c r="N83" t="str">
        <f t="shared" ca="1" si="74"/>
        <v>PostpaidABSENT</v>
      </c>
      <c r="O83" t="str">
        <f ca="1">IF(M83="","",M83&amp;COUNTIF(M$2:M83,M83))</f>
        <v>ABSENT65</v>
      </c>
      <c r="P83">
        <f t="shared" ca="1" si="75"/>
        <v>440272</v>
      </c>
      <c r="Q83" t="str">
        <f t="shared" ca="1" si="76"/>
        <v>Rana Rashid</v>
      </c>
      <c r="R83" t="str">
        <f t="shared" ca="1" si="77"/>
        <v>Postpaid</v>
      </c>
      <c r="S83" t="str">
        <f t="shared" ca="1" si="78"/>
        <v>1100-1900</v>
      </c>
      <c r="W83" s="82" t="str">
        <f t="shared" ca="1" si="79"/>
        <v/>
      </c>
      <c r="X83" s="82" t="str">
        <f t="shared" ca="1" si="80"/>
        <v/>
      </c>
      <c r="Y83" s="82" t="str">
        <f t="shared" ca="1" si="81"/>
        <v/>
      </c>
      <c r="Z83" s="82"/>
      <c r="AA83" s="82" t="str">
        <f t="shared" ca="1" si="82"/>
        <v/>
      </c>
      <c r="AB83" s="82" t="str">
        <f t="shared" ca="1" si="83"/>
        <v/>
      </c>
      <c r="AC83" s="82" t="str">
        <f t="shared" ca="1" si="84"/>
        <v/>
      </c>
      <c r="AD83" s="17" t="str">
        <f t="shared" ca="1" si="85"/>
        <v/>
      </c>
      <c r="AE83" s="17" t="str">
        <f ca="1">IF(AD83="","","ALL"&amp;COUNTIF(AD$2:AD83,"ALL")&amp;VALUE(HOUR(NOW())&amp;":"&amp;MINUTE(NOW())))</f>
        <v/>
      </c>
      <c r="AF83" s="17" t="str">
        <f t="shared" ca="1" si="86"/>
        <v/>
      </c>
      <c r="AG83" s="17" t="str">
        <f t="shared" ca="1" si="87"/>
        <v/>
      </c>
      <c r="AH83" s="18" t="str">
        <f t="shared" ca="1" si="88"/>
        <v/>
      </c>
      <c r="AI83" s="18" t="str">
        <f ca="1">IF(AH83="","","ALL"&amp;COUNTIF(AH$2:AH83,"ALL")&amp;VALUE(HOUR(NOW())&amp;":"&amp;MINUTE(NOW())))</f>
        <v/>
      </c>
      <c r="AJ83" s="18" t="str">
        <f t="shared" ca="1" si="89"/>
        <v/>
      </c>
      <c r="AK83" s="18" t="str">
        <f t="shared" ca="1" si="90"/>
        <v/>
      </c>
      <c r="AL83" s="14" t="str">
        <f t="shared" ca="1" si="91"/>
        <v/>
      </c>
      <c r="AM83" s="14" t="str">
        <f ca="1">IF(AL83="","","ALL"&amp;COUNTIF(AL$2:AL83,"ALL")&amp;VALUE(HOUR(NOW())&amp;":"&amp;MINUTE(NOW())))</f>
        <v/>
      </c>
      <c r="AN83" s="14" t="str">
        <f t="shared" ca="1" si="92"/>
        <v/>
      </c>
      <c r="AO83" s="14" t="str">
        <f t="shared" ca="1" si="93"/>
        <v/>
      </c>
      <c r="AP83" s="15" t="str">
        <f ca="1">IF(BA83="","",D83&amp;COUNTIF(BA$2:BA83,D83&amp;VALUE(HOUR(NOW())&amp;":"&amp;MINUTE(NOW()))))</f>
        <v/>
      </c>
      <c r="AQ83" s="15" t="str">
        <f ca="1">IF(BB83="","",D83&amp;COUNTIF(BB$2:BB83,D83&amp;VALUE(HOUR(NOW())&amp;":"&amp;MINUTE(NOW()))))</f>
        <v/>
      </c>
      <c r="AR83" s="15" t="str">
        <f ca="1">IF(BC83="","",D83&amp;COUNTIF(BC$2:BC83,D83&amp;VALUE(HOUR(NOW())&amp;":"&amp;MINUTE(NOW()))))</f>
        <v/>
      </c>
      <c r="AS83" s="16" t="str">
        <f t="shared" ca="1" si="94"/>
        <v/>
      </c>
      <c r="AT83" s="16" t="str">
        <f t="shared" ca="1" si="95"/>
        <v/>
      </c>
      <c r="AU83" s="16" t="str">
        <f t="shared" ca="1" si="96"/>
        <v/>
      </c>
      <c r="BA83" s="11" t="str">
        <f t="shared" ca="1" si="97"/>
        <v/>
      </c>
      <c r="BB83" s="11" t="str">
        <f t="shared" ca="1" si="98"/>
        <v/>
      </c>
      <c r="BC83" s="11" t="str">
        <f t="shared" ca="1" si="99"/>
        <v/>
      </c>
      <c r="BD83" s="6">
        <f t="shared" si="100"/>
        <v>0.45833333333333331</v>
      </c>
      <c r="BE83" s="6">
        <f t="shared" si="101"/>
        <v>0.79166666666666663</v>
      </c>
      <c r="BF83" s="6">
        <f t="shared" si="102"/>
        <v>0.5</v>
      </c>
      <c r="BG83" s="6">
        <f t="shared" si="103"/>
        <v>0.51041666666666663</v>
      </c>
      <c r="BH83" s="6">
        <f t="shared" si="104"/>
        <v>0.625</v>
      </c>
      <c r="BI83" s="6">
        <f t="shared" si="105"/>
        <v>0.64583333333333337</v>
      </c>
      <c r="BJ83" s="6">
        <f t="shared" si="106"/>
        <v>0.77083333333333337</v>
      </c>
      <c r="BK83" s="6">
        <f t="shared" si="107"/>
        <v>0.78125</v>
      </c>
    </row>
    <row r="84" spans="1:63" x14ac:dyDescent="0.25">
      <c r="A84" s="205">
        <v>440290</v>
      </c>
      <c r="B84" s="205" t="s">
        <v>235</v>
      </c>
      <c r="C84" s="205" t="s">
        <v>131</v>
      </c>
      <c r="D84" s="205" t="s">
        <v>7</v>
      </c>
      <c r="E84" s="205" t="s">
        <v>136</v>
      </c>
      <c r="F84" s="3" t="s">
        <v>84</v>
      </c>
      <c r="G84" s="4" t="s">
        <v>141</v>
      </c>
      <c r="H84" s="5" t="s">
        <v>138</v>
      </c>
      <c r="K84" t="str">
        <f t="shared" si="72"/>
        <v>Postpaid</v>
      </c>
      <c r="L84" s="6" t="str">
        <f t="shared" ca="1" si="73"/>
        <v>Postpaid</v>
      </c>
      <c r="M84" s="13" t="str">
        <f ca="1">IF(IFERROR(IF(L84="","",VLOOKUP(A84,'RTA INPUT'!D:P,12,FALSE)),"Absent")="ABSENT","ABSENT","")</f>
        <v>ABSENT</v>
      </c>
      <c r="N84" t="str">
        <f t="shared" ca="1" si="74"/>
        <v>PostpaidABSENT</v>
      </c>
      <c r="O84" t="str">
        <f ca="1">IF(M84="","",M84&amp;COUNTIF(M$2:M84,M84))</f>
        <v>ABSENT66</v>
      </c>
      <c r="P84">
        <f t="shared" ca="1" si="75"/>
        <v>440290</v>
      </c>
      <c r="Q84" t="str">
        <f t="shared" ca="1" si="76"/>
        <v>Akash Mehmood</v>
      </c>
      <c r="R84" t="str">
        <f t="shared" ca="1" si="77"/>
        <v>Postpaid</v>
      </c>
      <c r="S84" t="str">
        <f t="shared" ca="1" si="78"/>
        <v>1100-1900</v>
      </c>
      <c r="W84" s="82" t="str">
        <f t="shared" ca="1" si="79"/>
        <v/>
      </c>
      <c r="X84" s="82" t="str">
        <f t="shared" ca="1" si="80"/>
        <v/>
      </c>
      <c r="Y84" s="82" t="str">
        <f t="shared" ca="1" si="81"/>
        <v/>
      </c>
      <c r="Z84" s="82"/>
      <c r="AA84" s="82" t="str">
        <f t="shared" ca="1" si="82"/>
        <v/>
      </c>
      <c r="AB84" s="82" t="str">
        <f t="shared" ca="1" si="83"/>
        <v/>
      </c>
      <c r="AC84" s="82" t="str">
        <f t="shared" ca="1" si="84"/>
        <v/>
      </c>
      <c r="AD84" s="17" t="str">
        <f t="shared" ca="1" si="85"/>
        <v/>
      </c>
      <c r="AE84" s="17" t="str">
        <f ca="1">IF(AD84="","","ALL"&amp;COUNTIF(AD$2:AD84,"ALL")&amp;VALUE(HOUR(NOW())&amp;":"&amp;MINUTE(NOW())))</f>
        <v/>
      </c>
      <c r="AF84" s="17" t="str">
        <f t="shared" ca="1" si="86"/>
        <v/>
      </c>
      <c r="AG84" s="17" t="str">
        <f t="shared" ca="1" si="87"/>
        <v/>
      </c>
      <c r="AH84" s="18" t="str">
        <f t="shared" ca="1" si="88"/>
        <v/>
      </c>
      <c r="AI84" s="18" t="str">
        <f ca="1">IF(AH84="","","ALL"&amp;COUNTIF(AH$2:AH84,"ALL")&amp;VALUE(HOUR(NOW())&amp;":"&amp;MINUTE(NOW())))</f>
        <v/>
      </c>
      <c r="AJ84" s="18" t="str">
        <f t="shared" ca="1" si="89"/>
        <v/>
      </c>
      <c r="AK84" s="18" t="str">
        <f t="shared" ca="1" si="90"/>
        <v/>
      </c>
      <c r="AL84" s="14" t="str">
        <f t="shared" ca="1" si="91"/>
        <v/>
      </c>
      <c r="AM84" s="14" t="str">
        <f ca="1">IF(AL84="","","ALL"&amp;COUNTIF(AL$2:AL84,"ALL")&amp;VALUE(HOUR(NOW())&amp;":"&amp;MINUTE(NOW())))</f>
        <v/>
      </c>
      <c r="AN84" s="14" t="str">
        <f t="shared" ca="1" si="92"/>
        <v/>
      </c>
      <c r="AO84" s="14" t="str">
        <f t="shared" ca="1" si="93"/>
        <v/>
      </c>
      <c r="AP84" s="15" t="str">
        <f ca="1">IF(BA84="","",D84&amp;COUNTIF(BA$2:BA84,D84&amp;VALUE(HOUR(NOW())&amp;":"&amp;MINUTE(NOW()))))</f>
        <v/>
      </c>
      <c r="AQ84" s="15" t="str">
        <f ca="1">IF(BB84="","",D84&amp;COUNTIF(BB$2:BB84,D84&amp;VALUE(HOUR(NOW())&amp;":"&amp;MINUTE(NOW()))))</f>
        <v/>
      </c>
      <c r="AR84" s="15" t="str">
        <f ca="1">IF(BC84="","",D84&amp;COUNTIF(BC$2:BC84,D84&amp;VALUE(HOUR(NOW())&amp;":"&amp;MINUTE(NOW()))))</f>
        <v/>
      </c>
      <c r="AS84" s="16" t="str">
        <f t="shared" ca="1" si="94"/>
        <v/>
      </c>
      <c r="AT84" s="16" t="str">
        <f t="shared" ca="1" si="95"/>
        <v/>
      </c>
      <c r="AU84" s="16" t="str">
        <f t="shared" ca="1" si="96"/>
        <v/>
      </c>
      <c r="BA84" s="11" t="str">
        <f t="shared" ca="1" si="97"/>
        <v/>
      </c>
      <c r="BB84" s="11" t="str">
        <f t="shared" ca="1" si="98"/>
        <v/>
      </c>
      <c r="BC84" s="11" t="str">
        <f t="shared" ca="1" si="99"/>
        <v/>
      </c>
      <c r="BD84" s="6">
        <f t="shared" si="100"/>
        <v>0.45833333333333331</v>
      </c>
      <c r="BE84" s="6">
        <f t="shared" si="101"/>
        <v>0.79166666666666663</v>
      </c>
      <c r="BF84" s="6">
        <f t="shared" si="102"/>
        <v>0.54166666666666663</v>
      </c>
      <c r="BG84" s="6">
        <f t="shared" si="103"/>
        <v>0.55208333333333326</v>
      </c>
      <c r="BH84" s="6">
        <f t="shared" si="104"/>
        <v>0.66666666666666663</v>
      </c>
      <c r="BI84" s="6">
        <f t="shared" si="105"/>
        <v>0.6875</v>
      </c>
      <c r="BJ84" s="6">
        <f t="shared" si="106"/>
        <v>0.75</v>
      </c>
      <c r="BK84" s="6">
        <f t="shared" si="107"/>
        <v>0.76041666666666663</v>
      </c>
    </row>
    <row r="85" spans="1:63" x14ac:dyDescent="0.25">
      <c r="A85" s="205">
        <v>440070</v>
      </c>
      <c r="B85" s="205" t="s">
        <v>202</v>
      </c>
      <c r="C85" s="205" t="s">
        <v>71</v>
      </c>
      <c r="D85" s="205" t="s">
        <v>7</v>
      </c>
      <c r="E85" s="205" t="s">
        <v>144</v>
      </c>
      <c r="F85" s="3" t="s">
        <v>88</v>
      </c>
      <c r="G85" s="4" t="s">
        <v>134</v>
      </c>
      <c r="H85" s="5" t="s">
        <v>145</v>
      </c>
      <c r="K85" t="str">
        <f t="shared" si="72"/>
        <v>Postpaid</v>
      </c>
      <c r="L85" s="6" t="str">
        <f t="shared" ca="1" si="73"/>
        <v>Postpaid</v>
      </c>
      <c r="M85" s="13" t="str">
        <f ca="1">IF(IFERROR(IF(L85="","",VLOOKUP(A85,'RTA INPUT'!D:P,12,FALSE)),"Absent")="ABSENT","ABSENT","")</f>
        <v>ABSENT</v>
      </c>
      <c r="N85" t="str">
        <f t="shared" ca="1" si="74"/>
        <v>PostpaidABSENT</v>
      </c>
      <c r="O85" t="str">
        <f ca="1">IF(M85="","",M85&amp;COUNTIF(M$2:M85,M85))</f>
        <v>ABSENT67</v>
      </c>
      <c r="P85">
        <f t="shared" ca="1" si="75"/>
        <v>440070</v>
      </c>
      <c r="Q85" t="str">
        <f t="shared" ca="1" si="76"/>
        <v>Oman Zahid</v>
      </c>
      <c r="R85" t="str">
        <f t="shared" ca="1" si="77"/>
        <v>Postpaid</v>
      </c>
      <c r="S85" t="str">
        <f t="shared" ca="1" si="78"/>
        <v>1200-2000</v>
      </c>
      <c r="W85" s="82" t="str">
        <f t="shared" ca="1" si="79"/>
        <v>ALL</v>
      </c>
      <c r="X85" s="82">
        <f t="shared" ca="1" si="80"/>
        <v>440070</v>
      </c>
      <c r="Y85" s="82" t="str">
        <f t="shared" ca="1" si="81"/>
        <v>Oman Zahid</v>
      </c>
      <c r="Z85" s="82"/>
      <c r="AA85" s="82" t="str">
        <f t="shared" ca="1" si="82"/>
        <v/>
      </c>
      <c r="AB85" s="82" t="str">
        <f t="shared" ca="1" si="83"/>
        <v>ALL</v>
      </c>
      <c r="AC85" s="82" t="str">
        <f t="shared" ca="1" si="84"/>
        <v/>
      </c>
      <c r="AD85" s="17" t="str">
        <f t="shared" ca="1" si="85"/>
        <v/>
      </c>
      <c r="AE85" s="17" t="str">
        <f ca="1">IF(AD85="","","ALL"&amp;COUNTIF(AD$2:AD85,"ALL")&amp;VALUE(HOUR(NOW())&amp;":"&amp;MINUTE(NOW())))</f>
        <v/>
      </c>
      <c r="AF85" s="17" t="str">
        <f t="shared" ca="1" si="86"/>
        <v/>
      </c>
      <c r="AG85" s="17" t="str">
        <f t="shared" ca="1" si="87"/>
        <v/>
      </c>
      <c r="AH85" s="18" t="str">
        <f t="shared" ca="1" si="88"/>
        <v>ALL</v>
      </c>
      <c r="AI85" s="18" t="str">
        <f ca="1">IF(AH85="","","ALL"&amp;COUNTIF(AH$2:AH85,"ALL")&amp;VALUE(HOUR(NOW())&amp;":"&amp;MINUTE(NOW())))</f>
        <v>ALL20.660416666666667</v>
      </c>
      <c r="AJ85" s="18" t="str">
        <f t="shared" ca="1" si="89"/>
        <v>Postpaid</v>
      </c>
      <c r="AK85" s="18" t="str">
        <f t="shared" ca="1" si="90"/>
        <v>Oman Zahid</v>
      </c>
      <c r="AL85" s="14" t="str">
        <f t="shared" ca="1" si="91"/>
        <v/>
      </c>
      <c r="AM85" s="14" t="str">
        <f ca="1">IF(AL85="","","ALL"&amp;COUNTIF(AL$2:AL85,"ALL")&amp;VALUE(HOUR(NOW())&amp;":"&amp;MINUTE(NOW())))</f>
        <v/>
      </c>
      <c r="AN85" s="14" t="str">
        <f t="shared" ca="1" si="92"/>
        <v/>
      </c>
      <c r="AO85" s="14" t="str">
        <f t="shared" ca="1" si="93"/>
        <v/>
      </c>
      <c r="AP85" s="15" t="str">
        <f ca="1">IF(BA85="","",D85&amp;COUNTIF(BA$2:BA85,D85&amp;VALUE(HOUR(NOW())&amp;":"&amp;MINUTE(NOW()))))</f>
        <v/>
      </c>
      <c r="AQ85" s="15" t="str">
        <f ca="1">IF(BB85="","",D85&amp;COUNTIF(BB$2:BB85,D85&amp;VALUE(HOUR(NOW())&amp;":"&amp;MINUTE(NOW()))))</f>
        <v>Postpaid2</v>
      </c>
      <c r="AR85" s="15" t="str">
        <f ca="1">IF(BC85="","",D85&amp;COUNTIF(BC$2:BC85,D85&amp;VALUE(HOUR(NOW())&amp;":"&amp;MINUTE(NOW()))))</f>
        <v/>
      </c>
      <c r="AS85" s="16" t="str">
        <f t="shared" ca="1" si="94"/>
        <v/>
      </c>
      <c r="AT85" s="16" t="str">
        <f t="shared" ca="1" si="95"/>
        <v>Oman Zahid</v>
      </c>
      <c r="AU85" s="16" t="str">
        <f t="shared" ca="1" si="96"/>
        <v/>
      </c>
      <c r="BA85" s="11" t="str">
        <f t="shared" ca="1" si="97"/>
        <v/>
      </c>
      <c r="BB85" s="11" t="str">
        <f t="shared" ca="1" si="98"/>
        <v>Postpaid0.660416666666667</v>
      </c>
      <c r="BC85" s="11" t="str">
        <f t="shared" ca="1" si="99"/>
        <v/>
      </c>
      <c r="BD85" s="6">
        <f t="shared" si="100"/>
        <v>0.5</v>
      </c>
      <c r="BE85" s="6">
        <f t="shared" si="101"/>
        <v>0.83333333333333326</v>
      </c>
      <c r="BF85" s="6">
        <f t="shared" si="102"/>
        <v>0.5625</v>
      </c>
      <c r="BG85" s="6">
        <f t="shared" si="103"/>
        <v>0.57291666666666663</v>
      </c>
      <c r="BH85" s="6">
        <f t="shared" si="104"/>
        <v>0.64583333333333337</v>
      </c>
      <c r="BI85" s="6">
        <f t="shared" si="105"/>
        <v>0.66666666666666674</v>
      </c>
      <c r="BJ85" s="6">
        <f t="shared" si="106"/>
        <v>0.76041666666666663</v>
      </c>
      <c r="BK85" s="6">
        <f t="shared" si="107"/>
        <v>0.77083333333333326</v>
      </c>
    </row>
    <row r="86" spans="1:63" x14ac:dyDescent="0.25">
      <c r="A86" s="205">
        <v>440080</v>
      </c>
      <c r="B86" s="205" t="s">
        <v>298</v>
      </c>
      <c r="C86" s="205" t="s">
        <v>71</v>
      </c>
      <c r="D86" s="205" t="s">
        <v>7</v>
      </c>
      <c r="E86" s="205" t="s">
        <v>144</v>
      </c>
      <c r="F86" s="3" t="s">
        <v>86</v>
      </c>
      <c r="G86" s="4" t="s">
        <v>137</v>
      </c>
      <c r="H86" s="5" t="s">
        <v>147</v>
      </c>
      <c r="K86" t="str">
        <f t="shared" si="72"/>
        <v>Postpaid</v>
      </c>
      <c r="L86" s="6" t="str">
        <f t="shared" ca="1" si="73"/>
        <v>Postpaid</v>
      </c>
      <c r="M86" s="13" t="str">
        <f ca="1">IF(IFERROR(IF(L86="","",VLOOKUP(A86,'RTA INPUT'!D:P,12,FALSE)),"Absent")="ABSENT","ABSENT","")</f>
        <v>ABSENT</v>
      </c>
      <c r="N86" t="str">
        <f t="shared" ca="1" si="74"/>
        <v>PostpaidABSENT</v>
      </c>
      <c r="O86" t="str">
        <f ca="1">IF(M86="","",M86&amp;COUNTIF(M$2:M86,M86))</f>
        <v>ABSENT68</v>
      </c>
      <c r="P86">
        <f t="shared" ca="1" si="75"/>
        <v>440080</v>
      </c>
      <c r="Q86" t="str">
        <f t="shared" ca="1" si="76"/>
        <v>Muhammad Adnan Afzal</v>
      </c>
      <c r="R86" t="str">
        <f t="shared" ca="1" si="77"/>
        <v>Postpaid</v>
      </c>
      <c r="S86" t="str">
        <f t="shared" ca="1" si="78"/>
        <v>1200-2000</v>
      </c>
      <c r="W86" s="82" t="str">
        <f t="shared" ca="1" si="79"/>
        <v/>
      </c>
      <c r="X86" s="82" t="str">
        <f t="shared" ca="1" si="80"/>
        <v/>
      </c>
      <c r="Y86" s="82" t="str">
        <f t="shared" ca="1" si="81"/>
        <v/>
      </c>
      <c r="Z86" s="82"/>
      <c r="AA86" s="82" t="str">
        <f t="shared" ca="1" si="82"/>
        <v/>
      </c>
      <c r="AB86" s="82" t="str">
        <f t="shared" ca="1" si="83"/>
        <v/>
      </c>
      <c r="AC86" s="82" t="str">
        <f t="shared" ca="1" si="84"/>
        <v/>
      </c>
      <c r="AD86" s="17" t="str">
        <f t="shared" ca="1" si="85"/>
        <v/>
      </c>
      <c r="AE86" s="17" t="str">
        <f ca="1">IF(AD86="","","ALL"&amp;COUNTIF(AD$2:AD86,"ALL")&amp;VALUE(HOUR(NOW())&amp;":"&amp;MINUTE(NOW())))</f>
        <v/>
      </c>
      <c r="AF86" s="17" t="str">
        <f t="shared" ca="1" si="86"/>
        <v/>
      </c>
      <c r="AG86" s="17" t="str">
        <f t="shared" ca="1" si="87"/>
        <v/>
      </c>
      <c r="AH86" s="18" t="str">
        <f t="shared" ca="1" si="88"/>
        <v/>
      </c>
      <c r="AI86" s="18" t="str">
        <f ca="1">IF(AH86="","","ALL"&amp;COUNTIF(AH$2:AH86,"ALL")&amp;VALUE(HOUR(NOW())&amp;":"&amp;MINUTE(NOW())))</f>
        <v/>
      </c>
      <c r="AJ86" s="18" t="str">
        <f t="shared" ca="1" si="89"/>
        <v/>
      </c>
      <c r="AK86" s="18" t="str">
        <f t="shared" ca="1" si="90"/>
        <v/>
      </c>
      <c r="AL86" s="14" t="str">
        <f t="shared" ca="1" si="91"/>
        <v/>
      </c>
      <c r="AM86" s="14" t="str">
        <f ca="1">IF(AL86="","","ALL"&amp;COUNTIF(AL$2:AL86,"ALL")&amp;VALUE(HOUR(NOW())&amp;":"&amp;MINUTE(NOW())))</f>
        <v/>
      </c>
      <c r="AN86" s="14" t="str">
        <f t="shared" ca="1" si="92"/>
        <v/>
      </c>
      <c r="AO86" s="14" t="str">
        <f t="shared" ca="1" si="93"/>
        <v/>
      </c>
      <c r="AP86" s="15" t="str">
        <f ca="1">IF(BA86="","",D86&amp;COUNTIF(BA$2:BA86,D86&amp;VALUE(HOUR(NOW())&amp;":"&amp;MINUTE(NOW()))))</f>
        <v/>
      </c>
      <c r="AQ86" s="15" t="str">
        <f ca="1">IF(BB86="","",D86&amp;COUNTIF(BB$2:BB86,D86&amp;VALUE(HOUR(NOW())&amp;":"&amp;MINUTE(NOW()))))</f>
        <v/>
      </c>
      <c r="AR86" s="15" t="str">
        <f ca="1">IF(BC86="","",D86&amp;COUNTIF(BC$2:BC86,D86&amp;VALUE(HOUR(NOW())&amp;":"&amp;MINUTE(NOW()))))</f>
        <v/>
      </c>
      <c r="AS86" s="16" t="str">
        <f t="shared" ca="1" si="94"/>
        <v/>
      </c>
      <c r="AT86" s="16" t="str">
        <f t="shared" ca="1" si="95"/>
        <v/>
      </c>
      <c r="AU86" s="16" t="str">
        <f t="shared" ca="1" si="96"/>
        <v/>
      </c>
      <c r="BA86" s="11" t="str">
        <f t="shared" ca="1" si="97"/>
        <v/>
      </c>
      <c r="BB86" s="11" t="str">
        <f t="shared" ca="1" si="98"/>
        <v/>
      </c>
      <c r="BC86" s="11" t="str">
        <f t="shared" ca="1" si="99"/>
        <v/>
      </c>
      <c r="BD86" s="6">
        <f t="shared" si="100"/>
        <v>0.5</v>
      </c>
      <c r="BE86" s="6">
        <f t="shared" si="101"/>
        <v>0.83333333333333326</v>
      </c>
      <c r="BF86" s="6">
        <f t="shared" si="102"/>
        <v>0.55208333333333337</v>
      </c>
      <c r="BG86" s="6">
        <f t="shared" si="103"/>
        <v>0.5625</v>
      </c>
      <c r="BH86" s="6">
        <f t="shared" si="104"/>
        <v>0.6875</v>
      </c>
      <c r="BI86" s="6">
        <f t="shared" si="105"/>
        <v>0.70833333333333337</v>
      </c>
      <c r="BJ86" s="6">
        <f t="shared" si="106"/>
        <v>0.78125</v>
      </c>
      <c r="BK86" s="6">
        <f t="shared" si="107"/>
        <v>0.79166666666666663</v>
      </c>
    </row>
    <row r="87" spans="1:63" x14ac:dyDescent="0.25">
      <c r="A87" s="205">
        <v>440155</v>
      </c>
      <c r="B87" s="205" t="s">
        <v>299</v>
      </c>
      <c r="C87" s="205" t="s">
        <v>71</v>
      </c>
      <c r="D87" s="205" t="s">
        <v>7</v>
      </c>
      <c r="E87" s="205" t="s">
        <v>144</v>
      </c>
      <c r="F87" s="3" t="s">
        <v>86</v>
      </c>
      <c r="G87" s="4" t="s">
        <v>141</v>
      </c>
      <c r="H87" s="5" t="s">
        <v>148</v>
      </c>
      <c r="K87" t="str">
        <f t="shared" si="72"/>
        <v>Postpaid</v>
      </c>
      <c r="L87" s="6" t="str">
        <f t="shared" ca="1" si="73"/>
        <v>Postpaid</v>
      </c>
      <c r="M87" s="13" t="str">
        <f ca="1">IF(IFERROR(IF(L87="","",VLOOKUP(A87,'RTA INPUT'!D:P,12,FALSE)),"Absent")="ABSENT","ABSENT","")</f>
        <v>ABSENT</v>
      </c>
      <c r="N87" t="str">
        <f t="shared" ca="1" si="74"/>
        <v>PostpaidABSENT</v>
      </c>
      <c r="O87" t="str">
        <f ca="1">IF(M87="","",M87&amp;COUNTIF(M$2:M87,M87))</f>
        <v>ABSENT69</v>
      </c>
      <c r="P87">
        <f t="shared" ca="1" si="75"/>
        <v>440155</v>
      </c>
      <c r="Q87" t="str">
        <f t="shared" ca="1" si="76"/>
        <v>Syed Muhammad Bilal Akhtar</v>
      </c>
      <c r="R87" t="str">
        <f t="shared" ca="1" si="77"/>
        <v>Postpaid</v>
      </c>
      <c r="S87" t="str">
        <f t="shared" ca="1" si="78"/>
        <v>1200-2000</v>
      </c>
      <c r="W87" s="82" t="str">
        <f t="shared" ca="1" si="79"/>
        <v/>
      </c>
      <c r="X87" s="82" t="str">
        <f t="shared" ca="1" si="80"/>
        <v/>
      </c>
      <c r="Y87" s="82" t="str">
        <f t="shared" ca="1" si="81"/>
        <v/>
      </c>
      <c r="Z87" s="82"/>
      <c r="AA87" s="82" t="str">
        <f t="shared" ca="1" si="82"/>
        <v/>
      </c>
      <c r="AB87" s="82" t="str">
        <f t="shared" ca="1" si="83"/>
        <v/>
      </c>
      <c r="AC87" s="82" t="str">
        <f t="shared" ca="1" si="84"/>
        <v/>
      </c>
      <c r="AD87" s="17" t="str">
        <f t="shared" ca="1" si="85"/>
        <v/>
      </c>
      <c r="AE87" s="17" t="str">
        <f ca="1">IF(AD87="","","ALL"&amp;COUNTIF(AD$2:AD87,"ALL")&amp;VALUE(HOUR(NOW())&amp;":"&amp;MINUTE(NOW())))</f>
        <v/>
      </c>
      <c r="AF87" s="17" t="str">
        <f t="shared" ca="1" si="86"/>
        <v/>
      </c>
      <c r="AG87" s="17" t="str">
        <f t="shared" ca="1" si="87"/>
        <v/>
      </c>
      <c r="AH87" s="18" t="str">
        <f t="shared" ca="1" si="88"/>
        <v/>
      </c>
      <c r="AI87" s="18" t="str">
        <f ca="1">IF(AH87="","","ALL"&amp;COUNTIF(AH$2:AH87,"ALL")&amp;VALUE(HOUR(NOW())&amp;":"&amp;MINUTE(NOW())))</f>
        <v/>
      </c>
      <c r="AJ87" s="18" t="str">
        <f t="shared" ca="1" si="89"/>
        <v/>
      </c>
      <c r="AK87" s="18" t="str">
        <f t="shared" ca="1" si="90"/>
        <v/>
      </c>
      <c r="AL87" s="14" t="str">
        <f t="shared" ca="1" si="91"/>
        <v/>
      </c>
      <c r="AM87" s="14" t="str">
        <f ca="1">IF(AL87="","","ALL"&amp;COUNTIF(AL$2:AL87,"ALL")&amp;VALUE(HOUR(NOW())&amp;":"&amp;MINUTE(NOW())))</f>
        <v/>
      </c>
      <c r="AN87" s="14" t="str">
        <f t="shared" ca="1" si="92"/>
        <v/>
      </c>
      <c r="AO87" s="14" t="str">
        <f t="shared" ca="1" si="93"/>
        <v/>
      </c>
      <c r="AP87" s="15" t="str">
        <f ca="1">IF(BA87="","",D87&amp;COUNTIF(BA$2:BA87,D87&amp;VALUE(HOUR(NOW())&amp;":"&amp;MINUTE(NOW()))))</f>
        <v/>
      </c>
      <c r="AQ87" s="15" t="str">
        <f ca="1">IF(BB87="","",D87&amp;COUNTIF(BB$2:BB87,D87&amp;VALUE(HOUR(NOW())&amp;":"&amp;MINUTE(NOW()))))</f>
        <v/>
      </c>
      <c r="AR87" s="15" t="str">
        <f ca="1">IF(BC87="","",D87&amp;COUNTIF(BC$2:BC87,D87&amp;VALUE(HOUR(NOW())&amp;":"&amp;MINUTE(NOW()))))</f>
        <v/>
      </c>
      <c r="AS87" s="16" t="str">
        <f t="shared" ca="1" si="94"/>
        <v/>
      </c>
      <c r="AT87" s="16" t="str">
        <f t="shared" ca="1" si="95"/>
        <v/>
      </c>
      <c r="AU87" s="16" t="str">
        <f t="shared" ca="1" si="96"/>
        <v/>
      </c>
      <c r="BA87" s="11" t="str">
        <f t="shared" ca="1" si="97"/>
        <v/>
      </c>
      <c r="BB87" s="11" t="str">
        <f t="shared" ca="1" si="98"/>
        <v/>
      </c>
      <c r="BC87" s="11" t="str">
        <f t="shared" ca="1" si="99"/>
        <v/>
      </c>
      <c r="BD87" s="6">
        <f t="shared" si="100"/>
        <v>0.5</v>
      </c>
      <c r="BE87" s="6">
        <f t="shared" si="101"/>
        <v>0.83333333333333326</v>
      </c>
      <c r="BF87" s="6">
        <f t="shared" si="102"/>
        <v>0.55208333333333337</v>
      </c>
      <c r="BG87" s="6">
        <f t="shared" si="103"/>
        <v>0.5625</v>
      </c>
      <c r="BH87" s="6">
        <f t="shared" si="104"/>
        <v>0.66666666666666663</v>
      </c>
      <c r="BI87" s="6">
        <f t="shared" si="105"/>
        <v>0.6875</v>
      </c>
      <c r="BJ87" s="6">
        <f t="shared" si="106"/>
        <v>0.80208333333333337</v>
      </c>
      <c r="BK87" s="6">
        <f t="shared" si="107"/>
        <v>0.8125</v>
      </c>
    </row>
    <row r="88" spans="1:63" x14ac:dyDescent="0.25">
      <c r="A88" s="205">
        <v>440107</v>
      </c>
      <c r="B88" s="205" t="s">
        <v>203</v>
      </c>
      <c r="C88" s="205" t="s">
        <v>71</v>
      </c>
      <c r="D88" s="205" t="s">
        <v>7</v>
      </c>
      <c r="E88" s="205" t="s">
        <v>144</v>
      </c>
      <c r="F88" s="3" t="s">
        <v>88</v>
      </c>
      <c r="G88" s="4" t="s">
        <v>137</v>
      </c>
      <c r="H88" s="5" t="s">
        <v>145</v>
      </c>
      <c r="K88" t="str">
        <f t="shared" si="72"/>
        <v>Postpaid</v>
      </c>
      <c r="L88" s="6" t="str">
        <f t="shared" ca="1" si="73"/>
        <v>Postpaid</v>
      </c>
      <c r="M88" s="13" t="str">
        <f ca="1">IF(IFERROR(IF(L88="","",VLOOKUP(A88,'RTA INPUT'!D:P,12,FALSE)),"Absent")="ABSENT","ABSENT","")</f>
        <v>ABSENT</v>
      </c>
      <c r="N88" t="str">
        <f t="shared" ca="1" si="74"/>
        <v>PostpaidABSENT</v>
      </c>
      <c r="O88" t="str">
        <f ca="1">IF(M88="","",M88&amp;COUNTIF(M$2:M88,M88))</f>
        <v>ABSENT70</v>
      </c>
      <c r="P88">
        <f t="shared" ca="1" si="75"/>
        <v>440107</v>
      </c>
      <c r="Q88" t="str">
        <f t="shared" ca="1" si="76"/>
        <v>Muhammad Zubair Butt</v>
      </c>
      <c r="R88" t="str">
        <f t="shared" ca="1" si="77"/>
        <v>Postpaid</v>
      </c>
      <c r="S88" t="str">
        <f t="shared" ca="1" si="78"/>
        <v>1200-2000</v>
      </c>
      <c r="W88" s="82" t="str">
        <f t="shared" ca="1" si="79"/>
        <v/>
      </c>
      <c r="X88" s="82" t="str">
        <f t="shared" ca="1" si="80"/>
        <v/>
      </c>
      <c r="Y88" s="82" t="str">
        <f t="shared" ca="1" si="81"/>
        <v/>
      </c>
      <c r="Z88" s="82"/>
      <c r="AA88" s="82" t="str">
        <f t="shared" ca="1" si="82"/>
        <v/>
      </c>
      <c r="AB88" s="82" t="str">
        <f t="shared" ca="1" si="83"/>
        <v/>
      </c>
      <c r="AC88" s="82" t="str">
        <f t="shared" ca="1" si="84"/>
        <v/>
      </c>
      <c r="AD88" s="17" t="str">
        <f t="shared" ca="1" si="85"/>
        <v/>
      </c>
      <c r="AE88" s="17" t="str">
        <f ca="1">IF(AD88="","","ALL"&amp;COUNTIF(AD$2:AD88,"ALL")&amp;VALUE(HOUR(NOW())&amp;":"&amp;MINUTE(NOW())))</f>
        <v/>
      </c>
      <c r="AF88" s="17" t="str">
        <f t="shared" ca="1" si="86"/>
        <v/>
      </c>
      <c r="AG88" s="17" t="str">
        <f t="shared" ca="1" si="87"/>
        <v/>
      </c>
      <c r="AH88" s="18" t="str">
        <f t="shared" ca="1" si="88"/>
        <v/>
      </c>
      <c r="AI88" s="18" t="str">
        <f ca="1">IF(AH88="","","ALL"&amp;COUNTIF(AH$2:AH88,"ALL")&amp;VALUE(HOUR(NOW())&amp;":"&amp;MINUTE(NOW())))</f>
        <v/>
      </c>
      <c r="AJ88" s="18" t="str">
        <f t="shared" ca="1" si="89"/>
        <v/>
      </c>
      <c r="AK88" s="18" t="str">
        <f t="shared" ca="1" si="90"/>
        <v/>
      </c>
      <c r="AL88" s="14" t="str">
        <f t="shared" ca="1" si="91"/>
        <v/>
      </c>
      <c r="AM88" s="14" t="str">
        <f ca="1">IF(AL88="","","ALL"&amp;COUNTIF(AL$2:AL88,"ALL")&amp;VALUE(HOUR(NOW())&amp;":"&amp;MINUTE(NOW())))</f>
        <v/>
      </c>
      <c r="AN88" s="14" t="str">
        <f t="shared" ca="1" si="92"/>
        <v/>
      </c>
      <c r="AO88" s="14" t="str">
        <f t="shared" ca="1" si="93"/>
        <v/>
      </c>
      <c r="AP88" s="15" t="str">
        <f ca="1">IF(BA88="","",D88&amp;COUNTIF(BA$2:BA88,D88&amp;VALUE(HOUR(NOW())&amp;":"&amp;MINUTE(NOW()))))</f>
        <v/>
      </c>
      <c r="AQ88" s="15" t="str">
        <f ca="1">IF(BB88="","",D88&amp;COUNTIF(BB$2:BB88,D88&amp;VALUE(HOUR(NOW())&amp;":"&amp;MINUTE(NOW()))))</f>
        <v/>
      </c>
      <c r="AR88" s="15" t="str">
        <f ca="1">IF(BC88="","",D88&amp;COUNTIF(BC$2:BC88,D88&amp;VALUE(HOUR(NOW())&amp;":"&amp;MINUTE(NOW()))))</f>
        <v/>
      </c>
      <c r="AS88" s="16" t="str">
        <f t="shared" ca="1" si="94"/>
        <v/>
      </c>
      <c r="AT88" s="16" t="str">
        <f t="shared" ca="1" si="95"/>
        <v/>
      </c>
      <c r="AU88" s="16" t="str">
        <f t="shared" ca="1" si="96"/>
        <v/>
      </c>
      <c r="BA88" s="11" t="str">
        <f t="shared" ca="1" si="97"/>
        <v/>
      </c>
      <c r="BB88" s="11" t="str">
        <f t="shared" ca="1" si="98"/>
        <v/>
      </c>
      <c r="BC88" s="11" t="str">
        <f t="shared" ca="1" si="99"/>
        <v/>
      </c>
      <c r="BD88" s="6">
        <f t="shared" si="100"/>
        <v>0.5</v>
      </c>
      <c r="BE88" s="6">
        <f t="shared" si="101"/>
        <v>0.83333333333333326</v>
      </c>
      <c r="BF88" s="6">
        <f t="shared" si="102"/>
        <v>0.5625</v>
      </c>
      <c r="BG88" s="6">
        <f t="shared" si="103"/>
        <v>0.57291666666666663</v>
      </c>
      <c r="BH88" s="6">
        <f t="shared" si="104"/>
        <v>0.6875</v>
      </c>
      <c r="BI88" s="6">
        <f t="shared" si="105"/>
        <v>0.70833333333333337</v>
      </c>
      <c r="BJ88" s="6">
        <f t="shared" si="106"/>
        <v>0.76041666666666663</v>
      </c>
      <c r="BK88" s="6">
        <f t="shared" si="107"/>
        <v>0.77083333333333326</v>
      </c>
    </row>
    <row r="89" spans="1:63" x14ac:dyDescent="0.25">
      <c r="A89" s="205">
        <v>440066</v>
      </c>
      <c r="B89" s="205" t="s">
        <v>300</v>
      </c>
      <c r="C89" s="205" t="s">
        <v>71</v>
      </c>
      <c r="D89" s="205" t="s">
        <v>7</v>
      </c>
      <c r="E89" s="205" t="s">
        <v>144</v>
      </c>
      <c r="F89" s="3" t="s">
        <v>88</v>
      </c>
      <c r="G89" s="4" t="s">
        <v>134</v>
      </c>
      <c r="H89" s="5" t="s">
        <v>145</v>
      </c>
      <c r="K89" t="str">
        <f t="shared" si="72"/>
        <v>Postpaid</v>
      </c>
      <c r="L89" s="6" t="str">
        <f t="shared" ca="1" si="73"/>
        <v>Postpaid</v>
      </c>
      <c r="M89" s="13" t="str">
        <f ca="1">IF(IFERROR(IF(L89="","",VLOOKUP(A89,'RTA INPUT'!D:P,12,FALSE)),"Absent")="ABSENT","ABSENT","")</f>
        <v>ABSENT</v>
      </c>
      <c r="N89" t="str">
        <f t="shared" ca="1" si="74"/>
        <v>PostpaidABSENT</v>
      </c>
      <c r="O89" t="str">
        <f ca="1">IF(M89="","",M89&amp;COUNTIF(M$2:M89,M89))</f>
        <v>ABSENT71</v>
      </c>
      <c r="P89">
        <f t="shared" ca="1" si="75"/>
        <v>440066</v>
      </c>
      <c r="Q89" t="str">
        <f t="shared" ca="1" si="76"/>
        <v>Waseem Altaf</v>
      </c>
      <c r="R89" t="str">
        <f t="shared" ca="1" si="77"/>
        <v>Postpaid</v>
      </c>
      <c r="S89" t="str">
        <f t="shared" ca="1" si="78"/>
        <v>1200-2000</v>
      </c>
      <c r="W89" s="82" t="str">
        <f t="shared" ca="1" si="79"/>
        <v>ALL</v>
      </c>
      <c r="X89" s="82">
        <f t="shared" ca="1" si="80"/>
        <v>440066</v>
      </c>
      <c r="Y89" s="82" t="str">
        <f t="shared" ca="1" si="81"/>
        <v>Waseem Altaf</v>
      </c>
      <c r="Z89" s="82"/>
      <c r="AA89" s="82" t="str">
        <f t="shared" ca="1" si="82"/>
        <v/>
      </c>
      <c r="AB89" s="82" t="str">
        <f t="shared" ca="1" si="83"/>
        <v>ALL</v>
      </c>
      <c r="AC89" s="82" t="str">
        <f t="shared" ca="1" si="84"/>
        <v/>
      </c>
      <c r="AD89" s="17" t="str">
        <f t="shared" ca="1" si="85"/>
        <v/>
      </c>
      <c r="AE89" s="17" t="str">
        <f ca="1">IF(AD89="","","ALL"&amp;COUNTIF(AD$2:AD89,"ALL")&amp;VALUE(HOUR(NOW())&amp;":"&amp;MINUTE(NOW())))</f>
        <v/>
      </c>
      <c r="AF89" s="17" t="str">
        <f t="shared" ca="1" si="86"/>
        <v/>
      </c>
      <c r="AG89" s="17" t="str">
        <f t="shared" ca="1" si="87"/>
        <v/>
      </c>
      <c r="AH89" s="18" t="str">
        <f t="shared" ca="1" si="88"/>
        <v>ALL</v>
      </c>
      <c r="AI89" s="18" t="str">
        <f ca="1">IF(AH89="","","ALL"&amp;COUNTIF(AH$2:AH89,"ALL")&amp;VALUE(HOUR(NOW())&amp;":"&amp;MINUTE(NOW())))</f>
        <v>ALL30.660416666666667</v>
      </c>
      <c r="AJ89" s="18" t="str">
        <f t="shared" ca="1" si="89"/>
        <v>Postpaid</v>
      </c>
      <c r="AK89" s="18" t="str">
        <f t="shared" ca="1" si="90"/>
        <v>Waseem Altaf</v>
      </c>
      <c r="AL89" s="14" t="str">
        <f t="shared" ca="1" si="91"/>
        <v/>
      </c>
      <c r="AM89" s="14" t="str">
        <f ca="1">IF(AL89="","","ALL"&amp;COUNTIF(AL$2:AL89,"ALL")&amp;VALUE(HOUR(NOW())&amp;":"&amp;MINUTE(NOW())))</f>
        <v/>
      </c>
      <c r="AN89" s="14" t="str">
        <f t="shared" ca="1" si="92"/>
        <v/>
      </c>
      <c r="AO89" s="14" t="str">
        <f t="shared" ca="1" si="93"/>
        <v/>
      </c>
      <c r="AP89" s="15" t="str">
        <f ca="1">IF(BA89="","",D89&amp;COUNTIF(BA$2:BA89,D89&amp;VALUE(HOUR(NOW())&amp;":"&amp;MINUTE(NOW()))))</f>
        <v/>
      </c>
      <c r="AQ89" s="15" t="str">
        <f ca="1">IF(BB89="","",D89&amp;COUNTIF(BB$2:BB89,D89&amp;VALUE(HOUR(NOW())&amp;":"&amp;MINUTE(NOW()))))</f>
        <v>Postpaid3</v>
      </c>
      <c r="AR89" s="15" t="str">
        <f ca="1">IF(BC89="","",D89&amp;COUNTIF(BC$2:BC89,D89&amp;VALUE(HOUR(NOW())&amp;":"&amp;MINUTE(NOW()))))</f>
        <v/>
      </c>
      <c r="AS89" s="16" t="str">
        <f t="shared" ca="1" si="94"/>
        <v/>
      </c>
      <c r="AT89" s="16" t="str">
        <f t="shared" ca="1" si="95"/>
        <v>Waseem Altaf</v>
      </c>
      <c r="AU89" s="16" t="str">
        <f t="shared" ca="1" si="96"/>
        <v/>
      </c>
      <c r="BA89" s="11" t="str">
        <f t="shared" ca="1" si="97"/>
        <v/>
      </c>
      <c r="BB89" s="11" t="str">
        <f t="shared" ca="1" si="98"/>
        <v>Postpaid0.660416666666667</v>
      </c>
      <c r="BC89" s="11" t="str">
        <f t="shared" ca="1" si="99"/>
        <v/>
      </c>
      <c r="BD89" s="6">
        <f t="shared" si="100"/>
        <v>0.5</v>
      </c>
      <c r="BE89" s="6">
        <f t="shared" si="101"/>
        <v>0.83333333333333326</v>
      </c>
      <c r="BF89" s="6">
        <f t="shared" si="102"/>
        <v>0.5625</v>
      </c>
      <c r="BG89" s="6">
        <f t="shared" si="103"/>
        <v>0.57291666666666663</v>
      </c>
      <c r="BH89" s="6">
        <f t="shared" si="104"/>
        <v>0.64583333333333337</v>
      </c>
      <c r="BI89" s="6">
        <f t="shared" si="105"/>
        <v>0.66666666666666674</v>
      </c>
      <c r="BJ89" s="6">
        <f t="shared" si="106"/>
        <v>0.76041666666666663</v>
      </c>
      <c r="BK89" s="6">
        <f t="shared" si="107"/>
        <v>0.77083333333333326</v>
      </c>
    </row>
    <row r="90" spans="1:63" x14ac:dyDescent="0.25">
      <c r="A90" s="205">
        <v>440074</v>
      </c>
      <c r="B90" s="205" t="s">
        <v>271</v>
      </c>
      <c r="C90" s="205" t="s">
        <v>71</v>
      </c>
      <c r="D90" s="205" t="s">
        <v>7</v>
      </c>
      <c r="E90" s="205" t="s">
        <v>144</v>
      </c>
      <c r="F90" s="3" t="s">
        <v>86</v>
      </c>
      <c r="G90" s="4" t="s">
        <v>137</v>
      </c>
      <c r="H90" s="5" t="s">
        <v>147</v>
      </c>
      <c r="K90" t="str">
        <f t="shared" si="72"/>
        <v>Postpaid</v>
      </c>
      <c r="L90" s="6" t="str">
        <f t="shared" ca="1" si="73"/>
        <v>Postpaid</v>
      </c>
      <c r="M90" s="13" t="str">
        <f ca="1">IF(IFERROR(IF(L90="","",VLOOKUP(A90,'RTA INPUT'!D:P,12,FALSE)),"Absent")="ABSENT","ABSENT","")</f>
        <v>ABSENT</v>
      </c>
      <c r="N90" t="str">
        <f t="shared" ca="1" si="74"/>
        <v>PostpaidABSENT</v>
      </c>
      <c r="O90" t="str">
        <f ca="1">IF(M90="","",M90&amp;COUNTIF(M$2:M90,M90))</f>
        <v>ABSENT72</v>
      </c>
      <c r="P90">
        <f t="shared" ca="1" si="75"/>
        <v>440074</v>
      </c>
      <c r="Q90" t="str">
        <f t="shared" ca="1" si="76"/>
        <v>Usman Nazir</v>
      </c>
      <c r="R90" t="str">
        <f t="shared" ca="1" si="77"/>
        <v>Postpaid</v>
      </c>
      <c r="S90" t="str">
        <f t="shared" ca="1" si="78"/>
        <v>1200-2000</v>
      </c>
      <c r="W90" s="82" t="str">
        <f t="shared" ca="1" si="79"/>
        <v/>
      </c>
      <c r="X90" s="82" t="str">
        <f t="shared" ca="1" si="80"/>
        <v/>
      </c>
      <c r="Y90" s="82" t="str">
        <f t="shared" ca="1" si="81"/>
        <v/>
      </c>
      <c r="Z90" s="82"/>
      <c r="AA90" s="82" t="str">
        <f t="shared" ca="1" si="82"/>
        <v/>
      </c>
      <c r="AB90" s="82" t="str">
        <f t="shared" ca="1" si="83"/>
        <v/>
      </c>
      <c r="AC90" s="82" t="str">
        <f t="shared" ca="1" si="84"/>
        <v/>
      </c>
      <c r="AD90" s="17" t="str">
        <f t="shared" ca="1" si="85"/>
        <v/>
      </c>
      <c r="AE90" s="17" t="str">
        <f ca="1">IF(AD90="","","ALL"&amp;COUNTIF(AD$2:AD90,"ALL")&amp;VALUE(HOUR(NOW())&amp;":"&amp;MINUTE(NOW())))</f>
        <v/>
      </c>
      <c r="AF90" s="17" t="str">
        <f t="shared" ca="1" si="86"/>
        <v/>
      </c>
      <c r="AG90" s="17" t="str">
        <f t="shared" ca="1" si="87"/>
        <v/>
      </c>
      <c r="AH90" s="18" t="str">
        <f t="shared" ca="1" si="88"/>
        <v/>
      </c>
      <c r="AI90" s="18" t="str">
        <f ca="1">IF(AH90="","","ALL"&amp;COUNTIF(AH$2:AH90,"ALL")&amp;VALUE(HOUR(NOW())&amp;":"&amp;MINUTE(NOW())))</f>
        <v/>
      </c>
      <c r="AJ90" s="18" t="str">
        <f t="shared" ca="1" si="89"/>
        <v/>
      </c>
      <c r="AK90" s="18" t="str">
        <f t="shared" ca="1" si="90"/>
        <v/>
      </c>
      <c r="AL90" s="14" t="str">
        <f t="shared" ca="1" si="91"/>
        <v/>
      </c>
      <c r="AM90" s="14" t="str">
        <f ca="1">IF(AL90="","","ALL"&amp;COUNTIF(AL$2:AL90,"ALL")&amp;VALUE(HOUR(NOW())&amp;":"&amp;MINUTE(NOW())))</f>
        <v/>
      </c>
      <c r="AN90" s="14" t="str">
        <f t="shared" ca="1" si="92"/>
        <v/>
      </c>
      <c r="AO90" s="14" t="str">
        <f t="shared" ca="1" si="93"/>
        <v/>
      </c>
      <c r="AP90" s="15" t="str">
        <f ca="1">IF(BA90="","",D90&amp;COUNTIF(BA$2:BA90,D90&amp;VALUE(HOUR(NOW())&amp;":"&amp;MINUTE(NOW()))))</f>
        <v/>
      </c>
      <c r="AQ90" s="15" t="str">
        <f ca="1">IF(BB90="","",D90&amp;COUNTIF(BB$2:BB90,D90&amp;VALUE(HOUR(NOW())&amp;":"&amp;MINUTE(NOW()))))</f>
        <v/>
      </c>
      <c r="AR90" s="15" t="str">
        <f ca="1">IF(BC90="","",D90&amp;COUNTIF(BC$2:BC90,D90&amp;VALUE(HOUR(NOW())&amp;":"&amp;MINUTE(NOW()))))</f>
        <v/>
      </c>
      <c r="AS90" s="16" t="str">
        <f t="shared" ca="1" si="94"/>
        <v/>
      </c>
      <c r="AT90" s="16" t="str">
        <f t="shared" ca="1" si="95"/>
        <v/>
      </c>
      <c r="AU90" s="16" t="str">
        <f t="shared" ca="1" si="96"/>
        <v/>
      </c>
      <c r="BA90" s="11" t="str">
        <f t="shared" ca="1" si="97"/>
        <v/>
      </c>
      <c r="BB90" s="11" t="str">
        <f t="shared" ca="1" si="98"/>
        <v/>
      </c>
      <c r="BC90" s="11" t="str">
        <f t="shared" ca="1" si="99"/>
        <v/>
      </c>
      <c r="BD90" s="6">
        <f t="shared" si="100"/>
        <v>0.5</v>
      </c>
      <c r="BE90" s="6">
        <f t="shared" si="101"/>
        <v>0.83333333333333326</v>
      </c>
      <c r="BF90" s="6">
        <f t="shared" si="102"/>
        <v>0.55208333333333337</v>
      </c>
      <c r="BG90" s="6">
        <f t="shared" si="103"/>
        <v>0.5625</v>
      </c>
      <c r="BH90" s="6">
        <f t="shared" si="104"/>
        <v>0.6875</v>
      </c>
      <c r="BI90" s="6">
        <f t="shared" si="105"/>
        <v>0.70833333333333337</v>
      </c>
      <c r="BJ90" s="6">
        <f t="shared" si="106"/>
        <v>0.78125</v>
      </c>
      <c r="BK90" s="6">
        <f t="shared" si="107"/>
        <v>0.79166666666666663</v>
      </c>
    </row>
    <row r="91" spans="1:63" x14ac:dyDescent="0.25">
      <c r="A91" s="205">
        <v>440113</v>
      </c>
      <c r="B91" s="205" t="s">
        <v>301</v>
      </c>
      <c r="C91" s="205" t="s">
        <v>71</v>
      </c>
      <c r="D91" s="205" t="s">
        <v>7</v>
      </c>
      <c r="E91" s="205" t="s">
        <v>144</v>
      </c>
      <c r="F91" s="3" t="s">
        <v>86</v>
      </c>
      <c r="G91" s="4" t="s">
        <v>141</v>
      </c>
      <c r="H91" s="5" t="s">
        <v>148</v>
      </c>
      <c r="K91" t="str">
        <f t="shared" si="72"/>
        <v>Postpaid</v>
      </c>
      <c r="L91" s="6" t="str">
        <f t="shared" ca="1" si="73"/>
        <v>Postpaid</v>
      </c>
      <c r="M91" s="13" t="str">
        <f ca="1">IF(IFERROR(IF(L91="","",VLOOKUP(A91,'RTA INPUT'!D:P,12,FALSE)),"Absent")="ABSENT","ABSENT","")</f>
        <v>ABSENT</v>
      </c>
      <c r="N91" t="str">
        <f t="shared" ca="1" si="74"/>
        <v>PostpaidABSENT</v>
      </c>
      <c r="O91" t="str">
        <f ca="1">IF(M91="","",M91&amp;COUNTIF(M$2:M91,M91))</f>
        <v>ABSENT73</v>
      </c>
      <c r="P91">
        <f t="shared" ca="1" si="75"/>
        <v>440113</v>
      </c>
      <c r="Q91" t="str">
        <f t="shared" ca="1" si="76"/>
        <v>Hafiz Khalil ur Rehman</v>
      </c>
      <c r="R91" t="str">
        <f t="shared" ca="1" si="77"/>
        <v>Postpaid</v>
      </c>
      <c r="S91" t="str">
        <f t="shared" ca="1" si="78"/>
        <v>1200-2000</v>
      </c>
      <c r="W91" s="82" t="str">
        <f t="shared" ca="1" si="79"/>
        <v/>
      </c>
      <c r="X91" s="82" t="str">
        <f t="shared" ca="1" si="80"/>
        <v/>
      </c>
      <c r="Y91" s="82" t="str">
        <f t="shared" ca="1" si="81"/>
        <v/>
      </c>
      <c r="Z91" s="82"/>
      <c r="AA91" s="82" t="str">
        <f t="shared" ca="1" si="82"/>
        <v/>
      </c>
      <c r="AB91" s="82" t="str">
        <f t="shared" ca="1" si="83"/>
        <v/>
      </c>
      <c r="AC91" s="82" t="str">
        <f t="shared" ca="1" si="84"/>
        <v/>
      </c>
      <c r="AD91" s="17" t="str">
        <f t="shared" ca="1" si="85"/>
        <v/>
      </c>
      <c r="AE91" s="17" t="str">
        <f ca="1">IF(AD91="","","ALL"&amp;COUNTIF(AD$2:AD91,"ALL")&amp;VALUE(HOUR(NOW())&amp;":"&amp;MINUTE(NOW())))</f>
        <v/>
      </c>
      <c r="AF91" s="17" t="str">
        <f t="shared" ca="1" si="86"/>
        <v/>
      </c>
      <c r="AG91" s="17" t="str">
        <f t="shared" ca="1" si="87"/>
        <v/>
      </c>
      <c r="AH91" s="18" t="str">
        <f t="shared" ca="1" si="88"/>
        <v/>
      </c>
      <c r="AI91" s="18" t="str">
        <f ca="1">IF(AH91="","","ALL"&amp;COUNTIF(AH$2:AH91,"ALL")&amp;VALUE(HOUR(NOW())&amp;":"&amp;MINUTE(NOW())))</f>
        <v/>
      </c>
      <c r="AJ91" s="18" t="str">
        <f t="shared" ca="1" si="89"/>
        <v/>
      </c>
      <c r="AK91" s="18" t="str">
        <f t="shared" ca="1" si="90"/>
        <v/>
      </c>
      <c r="AL91" s="14" t="str">
        <f t="shared" ca="1" si="91"/>
        <v/>
      </c>
      <c r="AM91" s="14" t="str">
        <f ca="1">IF(AL91="","","ALL"&amp;COUNTIF(AL$2:AL91,"ALL")&amp;VALUE(HOUR(NOW())&amp;":"&amp;MINUTE(NOW())))</f>
        <v/>
      </c>
      <c r="AN91" s="14" t="str">
        <f t="shared" ca="1" si="92"/>
        <v/>
      </c>
      <c r="AO91" s="14" t="str">
        <f t="shared" ca="1" si="93"/>
        <v/>
      </c>
      <c r="AP91" s="15" t="str">
        <f ca="1">IF(BA91="","",D91&amp;COUNTIF(BA$2:BA91,D91&amp;VALUE(HOUR(NOW())&amp;":"&amp;MINUTE(NOW()))))</f>
        <v/>
      </c>
      <c r="AQ91" s="15" t="str">
        <f ca="1">IF(BB91="","",D91&amp;COUNTIF(BB$2:BB91,D91&amp;VALUE(HOUR(NOW())&amp;":"&amp;MINUTE(NOW()))))</f>
        <v/>
      </c>
      <c r="AR91" s="15" t="str">
        <f ca="1">IF(BC91="","",D91&amp;COUNTIF(BC$2:BC91,D91&amp;VALUE(HOUR(NOW())&amp;":"&amp;MINUTE(NOW()))))</f>
        <v/>
      </c>
      <c r="AS91" s="16" t="str">
        <f t="shared" ca="1" si="94"/>
        <v/>
      </c>
      <c r="AT91" s="16" t="str">
        <f t="shared" ca="1" si="95"/>
        <v/>
      </c>
      <c r="AU91" s="16" t="str">
        <f t="shared" ca="1" si="96"/>
        <v/>
      </c>
      <c r="BA91" s="11" t="str">
        <f t="shared" ca="1" si="97"/>
        <v/>
      </c>
      <c r="BB91" s="11" t="str">
        <f t="shared" ca="1" si="98"/>
        <v/>
      </c>
      <c r="BC91" s="11" t="str">
        <f t="shared" ca="1" si="99"/>
        <v/>
      </c>
      <c r="BD91" s="6">
        <f t="shared" si="100"/>
        <v>0.5</v>
      </c>
      <c r="BE91" s="6">
        <f t="shared" si="101"/>
        <v>0.83333333333333326</v>
      </c>
      <c r="BF91" s="6">
        <f t="shared" si="102"/>
        <v>0.55208333333333337</v>
      </c>
      <c r="BG91" s="6">
        <f t="shared" si="103"/>
        <v>0.5625</v>
      </c>
      <c r="BH91" s="6">
        <f t="shared" si="104"/>
        <v>0.66666666666666663</v>
      </c>
      <c r="BI91" s="6">
        <f t="shared" si="105"/>
        <v>0.6875</v>
      </c>
      <c r="BJ91" s="6">
        <f t="shared" si="106"/>
        <v>0.80208333333333337</v>
      </c>
      <c r="BK91" s="6">
        <f t="shared" si="107"/>
        <v>0.8125</v>
      </c>
    </row>
    <row r="92" spans="1:63" x14ac:dyDescent="0.25">
      <c r="A92" s="205">
        <v>440122</v>
      </c>
      <c r="B92" s="205" t="s">
        <v>302</v>
      </c>
      <c r="C92" s="205" t="s">
        <v>71</v>
      </c>
      <c r="D92" s="205" t="s">
        <v>7</v>
      </c>
      <c r="E92" s="205" t="s">
        <v>144</v>
      </c>
      <c r="F92" s="3" t="s">
        <v>88</v>
      </c>
      <c r="G92" s="4" t="s">
        <v>137</v>
      </c>
      <c r="H92" s="5" t="s">
        <v>145</v>
      </c>
      <c r="K92" t="str">
        <f t="shared" si="72"/>
        <v>Postpaid</v>
      </c>
      <c r="L92" s="6" t="str">
        <f t="shared" ca="1" si="73"/>
        <v>Postpaid</v>
      </c>
      <c r="M92" s="13" t="str">
        <f ca="1">IF(IFERROR(IF(L92="","",VLOOKUP(A92,'RTA INPUT'!D:P,12,FALSE)),"Absent")="ABSENT","ABSENT","")</f>
        <v>ABSENT</v>
      </c>
      <c r="N92" t="str">
        <f t="shared" ca="1" si="74"/>
        <v>PostpaidABSENT</v>
      </c>
      <c r="O92" t="str">
        <f ca="1">IF(M92="","",M92&amp;COUNTIF(M$2:M92,M92))</f>
        <v>ABSENT74</v>
      </c>
      <c r="P92">
        <f t="shared" ca="1" si="75"/>
        <v>440122</v>
      </c>
      <c r="Q92" t="str">
        <f t="shared" ca="1" si="76"/>
        <v>Naveed Aftab</v>
      </c>
      <c r="R92" t="str">
        <f t="shared" ca="1" si="77"/>
        <v>Postpaid</v>
      </c>
      <c r="S92" t="str">
        <f t="shared" ca="1" si="78"/>
        <v>1200-2000</v>
      </c>
      <c r="W92" s="82" t="str">
        <f t="shared" ca="1" si="79"/>
        <v/>
      </c>
      <c r="X92" s="82" t="str">
        <f t="shared" ca="1" si="80"/>
        <v/>
      </c>
      <c r="Y92" s="82" t="str">
        <f t="shared" ca="1" si="81"/>
        <v/>
      </c>
      <c r="Z92" s="82"/>
      <c r="AA92" s="82" t="str">
        <f t="shared" ca="1" si="82"/>
        <v/>
      </c>
      <c r="AB92" s="82" t="str">
        <f t="shared" ca="1" si="83"/>
        <v/>
      </c>
      <c r="AC92" s="82" t="str">
        <f t="shared" ca="1" si="84"/>
        <v/>
      </c>
      <c r="AD92" s="17" t="str">
        <f t="shared" ca="1" si="85"/>
        <v/>
      </c>
      <c r="AE92" s="17" t="str">
        <f ca="1">IF(AD92="","","ALL"&amp;COUNTIF(AD$2:AD92,"ALL")&amp;VALUE(HOUR(NOW())&amp;":"&amp;MINUTE(NOW())))</f>
        <v/>
      </c>
      <c r="AF92" s="17" t="str">
        <f t="shared" ca="1" si="86"/>
        <v/>
      </c>
      <c r="AG92" s="17" t="str">
        <f t="shared" ca="1" si="87"/>
        <v/>
      </c>
      <c r="AH92" s="18" t="str">
        <f t="shared" ca="1" si="88"/>
        <v/>
      </c>
      <c r="AI92" s="18" t="str">
        <f ca="1">IF(AH92="","","ALL"&amp;COUNTIF(AH$2:AH92,"ALL")&amp;VALUE(HOUR(NOW())&amp;":"&amp;MINUTE(NOW())))</f>
        <v/>
      </c>
      <c r="AJ92" s="18" t="str">
        <f t="shared" ca="1" si="89"/>
        <v/>
      </c>
      <c r="AK92" s="18" t="str">
        <f t="shared" ca="1" si="90"/>
        <v/>
      </c>
      <c r="AL92" s="14" t="str">
        <f t="shared" ca="1" si="91"/>
        <v/>
      </c>
      <c r="AM92" s="14" t="str">
        <f ca="1">IF(AL92="","","ALL"&amp;COUNTIF(AL$2:AL92,"ALL")&amp;VALUE(HOUR(NOW())&amp;":"&amp;MINUTE(NOW())))</f>
        <v/>
      </c>
      <c r="AN92" s="14" t="str">
        <f t="shared" ca="1" si="92"/>
        <v/>
      </c>
      <c r="AO92" s="14" t="str">
        <f t="shared" ca="1" si="93"/>
        <v/>
      </c>
      <c r="AP92" s="15" t="str">
        <f ca="1">IF(BA92="","",D92&amp;COUNTIF(BA$2:BA92,D92&amp;VALUE(HOUR(NOW())&amp;":"&amp;MINUTE(NOW()))))</f>
        <v/>
      </c>
      <c r="AQ92" s="15" t="str">
        <f ca="1">IF(BB92="","",D92&amp;COUNTIF(BB$2:BB92,D92&amp;VALUE(HOUR(NOW())&amp;":"&amp;MINUTE(NOW()))))</f>
        <v/>
      </c>
      <c r="AR92" s="15" t="str">
        <f ca="1">IF(BC92="","",D92&amp;COUNTIF(BC$2:BC92,D92&amp;VALUE(HOUR(NOW())&amp;":"&amp;MINUTE(NOW()))))</f>
        <v/>
      </c>
      <c r="AS92" s="16" t="str">
        <f t="shared" ca="1" si="94"/>
        <v/>
      </c>
      <c r="AT92" s="16" t="str">
        <f t="shared" ca="1" si="95"/>
        <v/>
      </c>
      <c r="AU92" s="16" t="str">
        <f t="shared" ca="1" si="96"/>
        <v/>
      </c>
      <c r="BA92" s="11" t="str">
        <f t="shared" ca="1" si="97"/>
        <v/>
      </c>
      <c r="BB92" s="11" t="str">
        <f t="shared" ca="1" si="98"/>
        <v/>
      </c>
      <c r="BC92" s="11" t="str">
        <f t="shared" ca="1" si="99"/>
        <v/>
      </c>
      <c r="BD92" s="6">
        <f t="shared" si="100"/>
        <v>0.5</v>
      </c>
      <c r="BE92" s="6">
        <f t="shared" si="101"/>
        <v>0.83333333333333326</v>
      </c>
      <c r="BF92" s="6">
        <f t="shared" si="102"/>
        <v>0.5625</v>
      </c>
      <c r="BG92" s="6">
        <f t="shared" si="103"/>
        <v>0.57291666666666663</v>
      </c>
      <c r="BH92" s="6">
        <f t="shared" si="104"/>
        <v>0.6875</v>
      </c>
      <c r="BI92" s="6">
        <f t="shared" si="105"/>
        <v>0.70833333333333337</v>
      </c>
      <c r="BJ92" s="6">
        <f t="shared" si="106"/>
        <v>0.76041666666666663</v>
      </c>
      <c r="BK92" s="6">
        <f t="shared" si="107"/>
        <v>0.77083333333333326</v>
      </c>
    </row>
    <row r="93" spans="1:63" x14ac:dyDescent="0.25">
      <c r="A93" s="205">
        <v>440064</v>
      </c>
      <c r="B93" s="205" t="s">
        <v>208</v>
      </c>
      <c r="C93" s="205" t="s">
        <v>71</v>
      </c>
      <c r="D93" s="205" t="s">
        <v>7</v>
      </c>
      <c r="E93" s="205" t="s">
        <v>144</v>
      </c>
      <c r="F93" s="3" t="s">
        <v>88</v>
      </c>
      <c r="G93" s="4" t="s">
        <v>137</v>
      </c>
      <c r="H93" s="5" t="s">
        <v>145</v>
      </c>
      <c r="K93" t="str">
        <f t="shared" si="72"/>
        <v>Postpaid</v>
      </c>
      <c r="L93" s="6" t="str">
        <f t="shared" ca="1" si="73"/>
        <v>Postpaid</v>
      </c>
      <c r="M93" s="13" t="str">
        <f ca="1">IF(IFERROR(IF(L93="","",VLOOKUP(A93,'RTA INPUT'!D:P,12,FALSE)),"Absent")="ABSENT","ABSENT","")</f>
        <v>ABSENT</v>
      </c>
      <c r="N93" t="str">
        <f t="shared" ca="1" si="74"/>
        <v>PostpaidABSENT</v>
      </c>
      <c r="O93" t="str">
        <f ca="1">IF(M93="","",M93&amp;COUNTIF(M$2:M93,M93))</f>
        <v>ABSENT75</v>
      </c>
      <c r="P93">
        <f t="shared" ca="1" si="75"/>
        <v>440064</v>
      </c>
      <c r="Q93" t="str">
        <f t="shared" ca="1" si="76"/>
        <v>Ishtiyaq Ahmed</v>
      </c>
      <c r="R93" t="str">
        <f t="shared" ca="1" si="77"/>
        <v>Postpaid</v>
      </c>
      <c r="S93" t="str">
        <f t="shared" ca="1" si="78"/>
        <v>1200-2000</v>
      </c>
      <c r="W93" s="82" t="str">
        <f t="shared" ca="1" si="79"/>
        <v/>
      </c>
      <c r="X93" s="82" t="str">
        <f t="shared" ca="1" si="80"/>
        <v/>
      </c>
      <c r="Y93" s="82" t="str">
        <f t="shared" ca="1" si="81"/>
        <v/>
      </c>
      <c r="Z93" s="82"/>
      <c r="AA93" s="82" t="str">
        <f t="shared" ca="1" si="82"/>
        <v/>
      </c>
      <c r="AB93" s="82" t="str">
        <f t="shared" ca="1" si="83"/>
        <v/>
      </c>
      <c r="AC93" s="82" t="str">
        <f t="shared" ca="1" si="84"/>
        <v/>
      </c>
      <c r="AD93" s="17" t="str">
        <f t="shared" ca="1" si="85"/>
        <v/>
      </c>
      <c r="AE93" s="17" t="str">
        <f ca="1">IF(AD93="","","ALL"&amp;COUNTIF(AD$2:AD93,"ALL")&amp;VALUE(HOUR(NOW())&amp;":"&amp;MINUTE(NOW())))</f>
        <v/>
      </c>
      <c r="AF93" s="17" t="str">
        <f t="shared" ca="1" si="86"/>
        <v/>
      </c>
      <c r="AG93" s="17" t="str">
        <f t="shared" ca="1" si="87"/>
        <v/>
      </c>
      <c r="AH93" s="18" t="str">
        <f t="shared" ca="1" si="88"/>
        <v/>
      </c>
      <c r="AI93" s="18" t="str">
        <f ca="1">IF(AH93="","","ALL"&amp;COUNTIF(AH$2:AH93,"ALL")&amp;VALUE(HOUR(NOW())&amp;":"&amp;MINUTE(NOW())))</f>
        <v/>
      </c>
      <c r="AJ93" s="18" t="str">
        <f t="shared" ca="1" si="89"/>
        <v/>
      </c>
      <c r="AK93" s="18" t="str">
        <f t="shared" ca="1" si="90"/>
        <v/>
      </c>
      <c r="AL93" s="14" t="str">
        <f t="shared" ca="1" si="91"/>
        <v/>
      </c>
      <c r="AM93" s="14" t="str">
        <f ca="1">IF(AL93="","","ALL"&amp;COUNTIF(AL$2:AL93,"ALL")&amp;VALUE(HOUR(NOW())&amp;":"&amp;MINUTE(NOW())))</f>
        <v/>
      </c>
      <c r="AN93" s="14" t="str">
        <f t="shared" ca="1" si="92"/>
        <v/>
      </c>
      <c r="AO93" s="14" t="str">
        <f t="shared" ca="1" si="93"/>
        <v/>
      </c>
      <c r="AP93" s="15" t="str">
        <f ca="1">IF(BA93="","",D93&amp;COUNTIF(BA$2:BA93,D93&amp;VALUE(HOUR(NOW())&amp;":"&amp;MINUTE(NOW()))))</f>
        <v/>
      </c>
      <c r="AQ93" s="15" t="str">
        <f ca="1">IF(BB93="","",D93&amp;COUNTIF(BB$2:BB93,D93&amp;VALUE(HOUR(NOW())&amp;":"&amp;MINUTE(NOW()))))</f>
        <v/>
      </c>
      <c r="AR93" s="15" t="str">
        <f ca="1">IF(BC93="","",D93&amp;COUNTIF(BC$2:BC93,D93&amp;VALUE(HOUR(NOW())&amp;":"&amp;MINUTE(NOW()))))</f>
        <v/>
      </c>
      <c r="AS93" s="16" t="str">
        <f t="shared" ca="1" si="94"/>
        <v/>
      </c>
      <c r="AT93" s="16" t="str">
        <f t="shared" ca="1" si="95"/>
        <v/>
      </c>
      <c r="AU93" s="16" t="str">
        <f t="shared" ca="1" si="96"/>
        <v/>
      </c>
      <c r="BA93" s="11" t="str">
        <f t="shared" ca="1" si="97"/>
        <v/>
      </c>
      <c r="BB93" s="11" t="str">
        <f t="shared" ca="1" si="98"/>
        <v/>
      </c>
      <c r="BC93" s="11" t="str">
        <f t="shared" ca="1" si="99"/>
        <v/>
      </c>
      <c r="BD93" s="6">
        <f t="shared" si="100"/>
        <v>0.5</v>
      </c>
      <c r="BE93" s="6">
        <f t="shared" si="101"/>
        <v>0.83333333333333326</v>
      </c>
      <c r="BF93" s="6">
        <f t="shared" si="102"/>
        <v>0.5625</v>
      </c>
      <c r="BG93" s="6">
        <f t="shared" si="103"/>
        <v>0.57291666666666663</v>
      </c>
      <c r="BH93" s="6">
        <f t="shared" si="104"/>
        <v>0.6875</v>
      </c>
      <c r="BI93" s="6">
        <f t="shared" si="105"/>
        <v>0.70833333333333337</v>
      </c>
      <c r="BJ93" s="6">
        <f t="shared" si="106"/>
        <v>0.76041666666666663</v>
      </c>
      <c r="BK93" s="6">
        <f t="shared" si="107"/>
        <v>0.77083333333333326</v>
      </c>
    </row>
    <row r="94" spans="1:63" x14ac:dyDescent="0.25">
      <c r="A94" s="205">
        <v>440097</v>
      </c>
      <c r="B94" s="205" t="s">
        <v>257</v>
      </c>
      <c r="C94" s="205" t="s">
        <v>71</v>
      </c>
      <c r="D94" s="205" t="s">
        <v>7</v>
      </c>
      <c r="E94" s="205" t="s">
        <v>144</v>
      </c>
      <c r="F94" s="3" t="s">
        <v>88</v>
      </c>
      <c r="G94" s="4" t="s">
        <v>134</v>
      </c>
      <c r="H94" s="5" t="s">
        <v>145</v>
      </c>
      <c r="K94" t="str">
        <f t="shared" si="72"/>
        <v>Postpaid</v>
      </c>
      <c r="L94" s="6" t="str">
        <f t="shared" ca="1" si="73"/>
        <v>Postpaid</v>
      </c>
      <c r="M94" s="13" t="str">
        <f ca="1">IF(IFERROR(IF(L94="","",VLOOKUP(A94,'RTA INPUT'!D:P,12,FALSE)),"Absent")="ABSENT","ABSENT","")</f>
        <v>ABSENT</v>
      </c>
      <c r="N94" t="str">
        <f t="shared" ca="1" si="74"/>
        <v>PostpaidABSENT</v>
      </c>
      <c r="O94" t="str">
        <f ca="1">IF(M94="","",M94&amp;COUNTIF(M$2:M94,M94))</f>
        <v>ABSENT76</v>
      </c>
      <c r="P94">
        <f t="shared" ca="1" si="75"/>
        <v>440097</v>
      </c>
      <c r="Q94" t="str">
        <f t="shared" ca="1" si="76"/>
        <v>Syed Muhammad Zaki Zaidi</v>
      </c>
      <c r="R94" t="str">
        <f t="shared" ca="1" si="77"/>
        <v>Postpaid</v>
      </c>
      <c r="S94" t="str">
        <f t="shared" ca="1" si="78"/>
        <v>1200-2000</v>
      </c>
      <c r="W94" s="82" t="str">
        <f t="shared" ca="1" si="79"/>
        <v>ALL</v>
      </c>
      <c r="X94" s="82">
        <f t="shared" ca="1" si="80"/>
        <v>440097</v>
      </c>
      <c r="Y94" s="82" t="str">
        <f t="shared" ca="1" si="81"/>
        <v>Syed Muhammad Zaki Zaidi</v>
      </c>
      <c r="Z94" s="82"/>
      <c r="AA94" s="82" t="str">
        <f t="shared" ca="1" si="82"/>
        <v/>
      </c>
      <c r="AB94" s="82" t="str">
        <f t="shared" ca="1" si="83"/>
        <v>ALL</v>
      </c>
      <c r="AC94" s="82" t="str">
        <f t="shared" ca="1" si="84"/>
        <v/>
      </c>
      <c r="AD94" s="17" t="str">
        <f t="shared" ca="1" si="85"/>
        <v/>
      </c>
      <c r="AE94" s="17" t="str">
        <f ca="1">IF(AD94="","","ALL"&amp;COUNTIF(AD$2:AD94,"ALL")&amp;VALUE(HOUR(NOW())&amp;":"&amp;MINUTE(NOW())))</f>
        <v/>
      </c>
      <c r="AF94" s="17" t="str">
        <f t="shared" ca="1" si="86"/>
        <v/>
      </c>
      <c r="AG94" s="17" t="str">
        <f t="shared" ca="1" si="87"/>
        <v/>
      </c>
      <c r="AH94" s="18" t="str">
        <f t="shared" ca="1" si="88"/>
        <v>ALL</v>
      </c>
      <c r="AI94" s="18" t="str">
        <f ca="1">IF(AH94="","","ALL"&amp;COUNTIF(AH$2:AH94,"ALL")&amp;VALUE(HOUR(NOW())&amp;":"&amp;MINUTE(NOW())))</f>
        <v>ALL40.660416666666667</v>
      </c>
      <c r="AJ94" s="18" t="str">
        <f t="shared" ca="1" si="89"/>
        <v>Postpaid</v>
      </c>
      <c r="AK94" s="18" t="str">
        <f t="shared" ca="1" si="90"/>
        <v>Syed Muhammad Zaki Zaidi</v>
      </c>
      <c r="AL94" s="14" t="str">
        <f t="shared" ca="1" si="91"/>
        <v/>
      </c>
      <c r="AM94" s="14" t="str">
        <f ca="1">IF(AL94="","","ALL"&amp;COUNTIF(AL$2:AL94,"ALL")&amp;VALUE(HOUR(NOW())&amp;":"&amp;MINUTE(NOW())))</f>
        <v/>
      </c>
      <c r="AN94" s="14" t="str">
        <f t="shared" ca="1" si="92"/>
        <v/>
      </c>
      <c r="AO94" s="14" t="str">
        <f t="shared" ca="1" si="93"/>
        <v/>
      </c>
      <c r="AP94" s="15" t="str">
        <f ca="1">IF(BA94="","",D94&amp;COUNTIF(BA$2:BA94,D94&amp;VALUE(HOUR(NOW())&amp;":"&amp;MINUTE(NOW()))))</f>
        <v/>
      </c>
      <c r="AQ94" s="15" t="str">
        <f ca="1">IF(BB94="","",D94&amp;COUNTIF(BB$2:BB94,D94&amp;VALUE(HOUR(NOW())&amp;":"&amp;MINUTE(NOW()))))</f>
        <v>Postpaid4</v>
      </c>
      <c r="AR94" s="15" t="str">
        <f ca="1">IF(BC94="","",D94&amp;COUNTIF(BC$2:BC94,D94&amp;VALUE(HOUR(NOW())&amp;":"&amp;MINUTE(NOW()))))</f>
        <v/>
      </c>
      <c r="AS94" s="16" t="str">
        <f t="shared" ca="1" si="94"/>
        <v/>
      </c>
      <c r="AT94" s="16" t="str">
        <f t="shared" ca="1" si="95"/>
        <v>Syed Muhammad Zaki Zaidi</v>
      </c>
      <c r="AU94" s="16" t="str">
        <f t="shared" ca="1" si="96"/>
        <v/>
      </c>
      <c r="BA94" s="11" t="str">
        <f t="shared" ca="1" si="97"/>
        <v/>
      </c>
      <c r="BB94" s="11" t="str">
        <f t="shared" ca="1" si="98"/>
        <v>Postpaid0.660416666666667</v>
      </c>
      <c r="BC94" s="11" t="str">
        <f t="shared" ca="1" si="99"/>
        <v/>
      </c>
      <c r="BD94" s="6">
        <f t="shared" si="100"/>
        <v>0.5</v>
      </c>
      <c r="BE94" s="6">
        <f t="shared" si="101"/>
        <v>0.83333333333333326</v>
      </c>
      <c r="BF94" s="6">
        <f t="shared" si="102"/>
        <v>0.5625</v>
      </c>
      <c r="BG94" s="6">
        <f t="shared" si="103"/>
        <v>0.57291666666666663</v>
      </c>
      <c r="BH94" s="6">
        <f t="shared" si="104"/>
        <v>0.64583333333333337</v>
      </c>
      <c r="BI94" s="6">
        <f t="shared" si="105"/>
        <v>0.66666666666666674</v>
      </c>
      <c r="BJ94" s="6">
        <f t="shared" si="106"/>
        <v>0.76041666666666663</v>
      </c>
      <c r="BK94" s="6">
        <f t="shared" si="107"/>
        <v>0.77083333333333326</v>
      </c>
    </row>
    <row r="95" spans="1:63" x14ac:dyDescent="0.25">
      <c r="A95" s="205">
        <v>440231</v>
      </c>
      <c r="B95" s="205" t="s">
        <v>303</v>
      </c>
      <c r="C95" s="205" t="s">
        <v>71</v>
      </c>
      <c r="D95" s="205" t="s">
        <v>7</v>
      </c>
      <c r="E95" s="205" t="s">
        <v>144</v>
      </c>
      <c r="F95" s="3" t="s">
        <v>86</v>
      </c>
      <c r="G95" s="4" t="s">
        <v>137</v>
      </c>
      <c r="H95" s="5" t="s">
        <v>147</v>
      </c>
      <c r="K95" t="str">
        <f t="shared" si="72"/>
        <v>Postpaid</v>
      </c>
      <c r="L95" s="6" t="str">
        <f t="shared" ca="1" si="73"/>
        <v>Postpaid</v>
      </c>
      <c r="M95" s="13" t="str">
        <f ca="1">IF(IFERROR(IF(L95="","",VLOOKUP(A95,'RTA INPUT'!D:P,12,FALSE)),"Absent")="ABSENT","ABSENT","")</f>
        <v>ABSENT</v>
      </c>
      <c r="N95" t="str">
        <f t="shared" ca="1" si="74"/>
        <v>PostpaidABSENT</v>
      </c>
      <c r="O95" t="str">
        <f ca="1">IF(M95="","",M95&amp;COUNTIF(M$2:M95,M95))</f>
        <v>ABSENT77</v>
      </c>
      <c r="P95">
        <f t="shared" ca="1" si="75"/>
        <v>440231</v>
      </c>
      <c r="Q95" t="str">
        <f t="shared" ca="1" si="76"/>
        <v>Muhammad Faisal Aslam</v>
      </c>
      <c r="R95" t="str">
        <f t="shared" ca="1" si="77"/>
        <v>Postpaid</v>
      </c>
      <c r="S95" t="str">
        <f t="shared" ca="1" si="78"/>
        <v>1200-2000</v>
      </c>
      <c r="W95" s="82" t="str">
        <f t="shared" ca="1" si="79"/>
        <v/>
      </c>
      <c r="X95" s="82" t="str">
        <f t="shared" ca="1" si="80"/>
        <v/>
      </c>
      <c r="Y95" s="82" t="str">
        <f t="shared" ca="1" si="81"/>
        <v/>
      </c>
      <c r="Z95" s="82"/>
      <c r="AA95" s="82" t="str">
        <f t="shared" ca="1" si="82"/>
        <v/>
      </c>
      <c r="AB95" s="82" t="str">
        <f t="shared" ca="1" si="83"/>
        <v/>
      </c>
      <c r="AC95" s="82" t="str">
        <f t="shared" ca="1" si="84"/>
        <v/>
      </c>
      <c r="AD95" s="17" t="str">
        <f t="shared" ca="1" si="85"/>
        <v/>
      </c>
      <c r="AE95" s="17" t="str">
        <f ca="1">IF(AD95="","","ALL"&amp;COUNTIF(AD$2:AD95,"ALL")&amp;VALUE(HOUR(NOW())&amp;":"&amp;MINUTE(NOW())))</f>
        <v/>
      </c>
      <c r="AF95" s="17" t="str">
        <f t="shared" ca="1" si="86"/>
        <v/>
      </c>
      <c r="AG95" s="17" t="str">
        <f t="shared" ca="1" si="87"/>
        <v/>
      </c>
      <c r="AH95" s="18" t="str">
        <f t="shared" ca="1" si="88"/>
        <v/>
      </c>
      <c r="AI95" s="18" t="str">
        <f ca="1">IF(AH95="","","ALL"&amp;COUNTIF(AH$2:AH95,"ALL")&amp;VALUE(HOUR(NOW())&amp;":"&amp;MINUTE(NOW())))</f>
        <v/>
      </c>
      <c r="AJ95" s="18" t="str">
        <f t="shared" ca="1" si="89"/>
        <v/>
      </c>
      <c r="AK95" s="18" t="str">
        <f t="shared" ca="1" si="90"/>
        <v/>
      </c>
      <c r="AL95" s="14" t="str">
        <f t="shared" ca="1" si="91"/>
        <v/>
      </c>
      <c r="AM95" s="14" t="str">
        <f ca="1">IF(AL95="","","ALL"&amp;COUNTIF(AL$2:AL95,"ALL")&amp;VALUE(HOUR(NOW())&amp;":"&amp;MINUTE(NOW())))</f>
        <v/>
      </c>
      <c r="AN95" s="14" t="str">
        <f t="shared" ca="1" si="92"/>
        <v/>
      </c>
      <c r="AO95" s="14" t="str">
        <f t="shared" ca="1" si="93"/>
        <v/>
      </c>
      <c r="AP95" s="15" t="str">
        <f ca="1">IF(BA95="","",D95&amp;COUNTIF(BA$2:BA95,D95&amp;VALUE(HOUR(NOW())&amp;":"&amp;MINUTE(NOW()))))</f>
        <v/>
      </c>
      <c r="AQ95" s="15" t="str">
        <f ca="1">IF(BB95="","",D95&amp;COUNTIF(BB$2:BB95,D95&amp;VALUE(HOUR(NOW())&amp;":"&amp;MINUTE(NOW()))))</f>
        <v/>
      </c>
      <c r="AR95" s="15" t="str">
        <f ca="1">IF(BC95="","",D95&amp;COUNTIF(BC$2:BC95,D95&amp;VALUE(HOUR(NOW())&amp;":"&amp;MINUTE(NOW()))))</f>
        <v/>
      </c>
      <c r="AS95" s="16" t="str">
        <f t="shared" ca="1" si="94"/>
        <v/>
      </c>
      <c r="AT95" s="16" t="str">
        <f t="shared" ca="1" si="95"/>
        <v/>
      </c>
      <c r="AU95" s="16" t="str">
        <f t="shared" ca="1" si="96"/>
        <v/>
      </c>
      <c r="BA95" s="11" t="str">
        <f t="shared" ca="1" si="97"/>
        <v/>
      </c>
      <c r="BB95" s="11" t="str">
        <f t="shared" ca="1" si="98"/>
        <v/>
      </c>
      <c r="BC95" s="11" t="str">
        <f t="shared" ca="1" si="99"/>
        <v/>
      </c>
      <c r="BD95" s="6">
        <f t="shared" si="100"/>
        <v>0.5</v>
      </c>
      <c r="BE95" s="6">
        <f t="shared" si="101"/>
        <v>0.83333333333333326</v>
      </c>
      <c r="BF95" s="6">
        <f t="shared" si="102"/>
        <v>0.55208333333333337</v>
      </c>
      <c r="BG95" s="6">
        <f t="shared" si="103"/>
        <v>0.5625</v>
      </c>
      <c r="BH95" s="6">
        <f t="shared" si="104"/>
        <v>0.6875</v>
      </c>
      <c r="BI95" s="6">
        <f t="shared" si="105"/>
        <v>0.70833333333333337</v>
      </c>
      <c r="BJ95" s="6">
        <f t="shared" si="106"/>
        <v>0.78125</v>
      </c>
      <c r="BK95" s="6">
        <f t="shared" si="107"/>
        <v>0.79166666666666663</v>
      </c>
    </row>
    <row r="96" spans="1:63" x14ac:dyDescent="0.25">
      <c r="A96" s="205">
        <v>440234</v>
      </c>
      <c r="B96" s="205" t="s">
        <v>232</v>
      </c>
      <c r="C96" s="205" t="s">
        <v>71</v>
      </c>
      <c r="D96" s="205" t="s">
        <v>7</v>
      </c>
      <c r="E96" s="205" t="s">
        <v>144</v>
      </c>
      <c r="F96" s="3" t="s">
        <v>86</v>
      </c>
      <c r="G96" s="4" t="s">
        <v>141</v>
      </c>
      <c r="H96" s="5" t="s">
        <v>148</v>
      </c>
      <c r="K96" t="str">
        <f t="shared" si="72"/>
        <v>Postpaid</v>
      </c>
      <c r="L96" s="6" t="str">
        <f t="shared" ca="1" si="73"/>
        <v>Postpaid</v>
      </c>
      <c r="M96" s="13" t="str">
        <f ca="1">IF(IFERROR(IF(L96="","",VLOOKUP(A96,'RTA INPUT'!D:P,12,FALSE)),"Absent")="ABSENT","ABSENT","")</f>
        <v>ABSENT</v>
      </c>
      <c r="N96" t="str">
        <f t="shared" ca="1" si="74"/>
        <v>PostpaidABSENT</v>
      </c>
      <c r="O96" t="str">
        <f ca="1">IF(M96="","",M96&amp;COUNTIF(M$2:M96,M96))</f>
        <v>ABSENT78</v>
      </c>
      <c r="P96">
        <f t="shared" ca="1" si="75"/>
        <v>440234</v>
      </c>
      <c r="Q96" t="str">
        <f t="shared" ca="1" si="76"/>
        <v>Muhammad Ali</v>
      </c>
      <c r="R96" t="str">
        <f t="shared" ca="1" si="77"/>
        <v>Postpaid</v>
      </c>
      <c r="S96" t="str">
        <f t="shared" ca="1" si="78"/>
        <v>1200-2000</v>
      </c>
      <c r="W96" s="82" t="str">
        <f t="shared" ca="1" si="79"/>
        <v/>
      </c>
      <c r="X96" s="82" t="str">
        <f t="shared" ca="1" si="80"/>
        <v/>
      </c>
      <c r="Y96" s="82" t="str">
        <f t="shared" ca="1" si="81"/>
        <v/>
      </c>
      <c r="Z96" s="82"/>
      <c r="AA96" s="82" t="str">
        <f t="shared" ca="1" si="82"/>
        <v/>
      </c>
      <c r="AB96" s="82" t="str">
        <f t="shared" ca="1" si="83"/>
        <v/>
      </c>
      <c r="AC96" s="82" t="str">
        <f t="shared" ca="1" si="84"/>
        <v/>
      </c>
      <c r="AD96" s="17" t="str">
        <f t="shared" ca="1" si="85"/>
        <v/>
      </c>
      <c r="AE96" s="17" t="str">
        <f ca="1">IF(AD96="","","ALL"&amp;COUNTIF(AD$2:AD96,"ALL")&amp;VALUE(HOUR(NOW())&amp;":"&amp;MINUTE(NOW())))</f>
        <v/>
      </c>
      <c r="AF96" s="17" t="str">
        <f t="shared" ca="1" si="86"/>
        <v/>
      </c>
      <c r="AG96" s="17" t="str">
        <f t="shared" ca="1" si="87"/>
        <v/>
      </c>
      <c r="AH96" s="18" t="str">
        <f t="shared" ca="1" si="88"/>
        <v/>
      </c>
      <c r="AI96" s="18" t="str">
        <f ca="1">IF(AH96="","","ALL"&amp;COUNTIF(AH$2:AH96,"ALL")&amp;VALUE(HOUR(NOW())&amp;":"&amp;MINUTE(NOW())))</f>
        <v/>
      </c>
      <c r="AJ96" s="18" t="str">
        <f t="shared" ca="1" si="89"/>
        <v/>
      </c>
      <c r="AK96" s="18" t="str">
        <f t="shared" ca="1" si="90"/>
        <v/>
      </c>
      <c r="AL96" s="14" t="str">
        <f t="shared" ca="1" si="91"/>
        <v/>
      </c>
      <c r="AM96" s="14" t="str">
        <f ca="1">IF(AL96="","","ALL"&amp;COUNTIF(AL$2:AL96,"ALL")&amp;VALUE(HOUR(NOW())&amp;":"&amp;MINUTE(NOW())))</f>
        <v/>
      </c>
      <c r="AN96" s="14" t="str">
        <f t="shared" ca="1" si="92"/>
        <v/>
      </c>
      <c r="AO96" s="14" t="str">
        <f t="shared" ca="1" si="93"/>
        <v/>
      </c>
      <c r="AP96" s="15" t="str">
        <f ca="1">IF(BA96="","",D96&amp;COUNTIF(BA$2:BA96,D96&amp;VALUE(HOUR(NOW())&amp;":"&amp;MINUTE(NOW()))))</f>
        <v/>
      </c>
      <c r="AQ96" s="15" t="str">
        <f ca="1">IF(BB96="","",D96&amp;COUNTIF(BB$2:BB96,D96&amp;VALUE(HOUR(NOW())&amp;":"&amp;MINUTE(NOW()))))</f>
        <v/>
      </c>
      <c r="AR96" s="15" t="str">
        <f ca="1">IF(BC96="","",D96&amp;COUNTIF(BC$2:BC96,D96&amp;VALUE(HOUR(NOW())&amp;":"&amp;MINUTE(NOW()))))</f>
        <v/>
      </c>
      <c r="AS96" s="16" t="str">
        <f t="shared" ca="1" si="94"/>
        <v/>
      </c>
      <c r="AT96" s="16" t="str">
        <f t="shared" ca="1" si="95"/>
        <v/>
      </c>
      <c r="AU96" s="16" t="str">
        <f t="shared" ca="1" si="96"/>
        <v/>
      </c>
      <c r="BA96" s="11" t="str">
        <f t="shared" ca="1" si="97"/>
        <v/>
      </c>
      <c r="BB96" s="11" t="str">
        <f t="shared" ca="1" si="98"/>
        <v/>
      </c>
      <c r="BC96" s="11" t="str">
        <f t="shared" ca="1" si="99"/>
        <v/>
      </c>
      <c r="BD96" s="6">
        <f t="shared" si="100"/>
        <v>0.5</v>
      </c>
      <c r="BE96" s="6">
        <f t="shared" si="101"/>
        <v>0.83333333333333326</v>
      </c>
      <c r="BF96" s="6">
        <f t="shared" si="102"/>
        <v>0.55208333333333337</v>
      </c>
      <c r="BG96" s="6">
        <f t="shared" si="103"/>
        <v>0.5625</v>
      </c>
      <c r="BH96" s="6">
        <f t="shared" si="104"/>
        <v>0.66666666666666663</v>
      </c>
      <c r="BI96" s="6">
        <f t="shared" si="105"/>
        <v>0.6875</v>
      </c>
      <c r="BJ96" s="6">
        <f t="shared" si="106"/>
        <v>0.80208333333333337</v>
      </c>
      <c r="BK96" s="6">
        <f t="shared" si="107"/>
        <v>0.8125</v>
      </c>
    </row>
    <row r="97" spans="1:63" x14ac:dyDescent="0.25">
      <c r="A97" s="205">
        <v>440263</v>
      </c>
      <c r="B97" s="205" t="s">
        <v>272</v>
      </c>
      <c r="C97" s="205" t="s">
        <v>71</v>
      </c>
      <c r="D97" s="205" t="s">
        <v>7</v>
      </c>
      <c r="E97" s="205" t="s">
        <v>144</v>
      </c>
      <c r="F97" s="3" t="s">
        <v>86</v>
      </c>
      <c r="G97" s="4" t="s">
        <v>141</v>
      </c>
      <c r="H97" s="5" t="s">
        <v>148</v>
      </c>
      <c r="K97" t="str">
        <f t="shared" si="72"/>
        <v>Postpaid</v>
      </c>
      <c r="L97" s="6" t="str">
        <f t="shared" ca="1" si="73"/>
        <v>Postpaid</v>
      </c>
      <c r="M97" s="13" t="str">
        <f ca="1">IF(IFERROR(IF(L97="","",VLOOKUP(A97,'RTA INPUT'!D:P,12,FALSE)),"Absent")="ABSENT","ABSENT","")</f>
        <v>ABSENT</v>
      </c>
      <c r="N97" t="str">
        <f t="shared" ca="1" si="74"/>
        <v>PostpaidABSENT</v>
      </c>
      <c r="O97" t="str">
        <f ca="1">IF(M97="","",M97&amp;COUNTIF(M$2:M97,M97))</f>
        <v>ABSENT79</v>
      </c>
      <c r="P97">
        <f t="shared" ca="1" si="75"/>
        <v>440263</v>
      </c>
      <c r="Q97" t="str">
        <f t="shared" ca="1" si="76"/>
        <v>Barkat Ullah</v>
      </c>
      <c r="R97" t="str">
        <f t="shared" ca="1" si="77"/>
        <v>Postpaid</v>
      </c>
      <c r="S97" t="str">
        <f t="shared" ca="1" si="78"/>
        <v>1200-2000</v>
      </c>
      <c r="W97" s="82" t="str">
        <f t="shared" ca="1" si="79"/>
        <v/>
      </c>
      <c r="X97" s="82" t="str">
        <f t="shared" ca="1" si="80"/>
        <v/>
      </c>
      <c r="Y97" s="82" t="str">
        <f t="shared" ca="1" si="81"/>
        <v/>
      </c>
      <c r="Z97" s="82"/>
      <c r="AA97" s="82" t="str">
        <f t="shared" ca="1" si="82"/>
        <v/>
      </c>
      <c r="AB97" s="82" t="str">
        <f t="shared" ca="1" si="83"/>
        <v/>
      </c>
      <c r="AC97" s="82" t="str">
        <f t="shared" ca="1" si="84"/>
        <v/>
      </c>
      <c r="AD97" s="17" t="str">
        <f t="shared" ca="1" si="85"/>
        <v/>
      </c>
      <c r="AE97" s="17" t="str">
        <f ca="1">IF(AD97="","","ALL"&amp;COUNTIF(AD$2:AD97,"ALL")&amp;VALUE(HOUR(NOW())&amp;":"&amp;MINUTE(NOW())))</f>
        <v/>
      </c>
      <c r="AF97" s="17" t="str">
        <f t="shared" ca="1" si="86"/>
        <v/>
      </c>
      <c r="AG97" s="17" t="str">
        <f t="shared" ca="1" si="87"/>
        <v/>
      </c>
      <c r="AH97" s="18" t="str">
        <f t="shared" ca="1" si="88"/>
        <v/>
      </c>
      <c r="AI97" s="18" t="str">
        <f ca="1">IF(AH97="","","ALL"&amp;COUNTIF(AH$2:AH97,"ALL")&amp;VALUE(HOUR(NOW())&amp;":"&amp;MINUTE(NOW())))</f>
        <v/>
      </c>
      <c r="AJ97" s="18" t="str">
        <f t="shared" ca="1" si="89"/>
        <v/>
      </c>
      <c r="AK97" s="18" t="str">
        <f t="shared" ca="1" si="90"/>
        <v/>
      </c>
      <c r="AL97" s="14" t="str">
        <f t="shared" ca="1" si="91"/>
        <v/>
      </c>
      <c r="AM97" s="14" t="str">
        <f ca="1">IF(AL97="","","ALL"&amp;COUNTIF(AL$2:AL97,"ALL")&amp;VALUE(HOUR(NOW())&amp;":"&amp;MINUTE(NOW())))</f>
        <v/>
      </c>
      <c r="AN97" s="14" t="str">
        <f t="shared" ca="1" si="92"/>
        <v/>
      </c>
      <c r="AO97" s="14" t="str">
        <f t="shared" ca="1" si="93"/>
        <v/>
      </c>
      <c r="AP97" s="15" t="str">
        <f ca="1">IF(BA97="","",D97&amp;COUNTIF(BA$2:BA97,D97&amp;VALUE(HOUR(NOW())&amp;":"&amp;MINUTE(NOW()))))</f>
        <v/>
      </c>
      <c r="AQ97" s="15" t="str">
        <f ca="1">IF(BB97="","",D97&amp;COUNTIF(BB$2:BB97,D97&amp;VALUE(HOUR(NOW())&amp;":"&amp;MINUTE(NOW()))))</f>
        <v/>
      </c>
      <c r="AR97" s="15" t="str">
        <f ca="1">IF(BC97="","",D97&amp;COUNTIF(BC$2:BC97,D97&amp;VALUE(HOUR(NOW())&amp;":"&amp;MINUTE(NOW()))))</f>
        <v/>
      </c>
      <c r="AS97" s="16" t="str">
        <f t="shared" ca="1" si="94"/>
        <v/>
      </c>
      <c r="AT97" s="16" t="str">
        <f t="shared" ca="1" si="95"/>
        <v/>
      </c>
      <c r="AU97" s="16" t="str">
        <f t="shared" ca="1" si="96"/>
        <v/>
      </c>
      <c r="BA97" s="11" t="str">
        <f t="shared" ca="1" si="97"/>
        <v/>
      </c>
      <c r="BB97" s="11" t="str">
        <f t="shared" ca="1" si="98"/>
        <v/>
      </c>
      <c r="BC97" s="11" t="str">
        <f t="shared" ca="1" si="99"/>
        <v/>
      </c>
      <c r="BD97" s="6">
        <f t="shared" si="100"/>
        <v>0.5</v>
      </c>
      <c r="BE97" s="6">
        <f t="shared" si="101"/>
        <v>0.83333333333333326</v>
      </c>
      <c r="BF97" s="6">
        <f t="shared" si="102"/>
        <v>0.55208333333333337</v>
      </c>
      <c r="BG97" s="6">
        <f t="shared" si="103"/>
        <v>0.5625</v>
      </c>
      <c r="BH97" s="6">
        <f t="shared" si="104"/>
        <v>0.66666666666666663</v>
      </c>
      <c r="BI97" s="6">
        <f t="shared" si="105"/>
        <v>0.6875</v>
      </c>
      <c r="BJ97" s="6">
        <f t="shared" si="106"/>
        <v>0.80208333333333337</v>
      </c>
      <c r="BK97" s="6">
        <f t="shared" si="107"/>
        <v>0.8125</v>
      </c>
    </row>
    <row r="98" spans="1:63" x14ac:dyDescent="0.25">
      <c r="A98" s="205">
        <v>440264</v>
      </c>
      <c r="B98" s="205" t="s">
        <v>273</v>
      </c>
      <c r="C98" s="205" t="s">
        <v>71</v>
      </c>
      <c r="D98" s="205" t="s">
        <v>7</v>
      </c>
      <c r="E98" s="205" t="s">
        <v>144</v>
      </c>
      <c r="F98" s="3" t="s">
        <v>88</v>
      </c>
      <c r="G98" s="4" t="s">
        <v>137</v>
      </c>
      <c r="H98" s="5" t="s">
        <v>145</v>
      </c>
      <c r="K98" t="str">
        <f t="shared" si="72"/>
        <v>Postpaid</v>
      </c>
      <c r="L98" s="6" t="str">
        <f t="shared" ca="1" si="73"/>
        <v>Postpaid</v>
      </c>
      <c r="M98" s="13" t="str">
        <f ca="1">IF(IFERROR(IF(L98="","",VLOOKUP(A98,'RTA INPUT'!D:P,12,FALSE)),"Absent")="ABSENT","ABSENT","")</f>
        <v>ABSENT</v>
      </c>
      <c r="N98" t="str">
        <f t="shared" ca="1" si="74"/>
        <v>PostpaidABSENT</v>
      </c>
      <c r="O98" t="str">
        <f ca="1">IF(M98="","",M98&amp;COUNTIF(M$2:M98,M98))</f>
        <v>ABSENT80</v>
      </c>
      <c r="P98">
        <f t="shared" ca="1" si="75"/>
        <v>440264</v>
      </c>
      <c r="Q98" t="str">
        <f t="shared" ca="1" si="76"/>
        <v>Ahsan Shehzad</v>
      </c>
      <c r="R98" t="str">
        <f t="shared" ca="1" si="77"/>
        <v>Postpaid</v>
      </c>
      <c r="S98" t="str">
        <f t="shared" ca="1" si="78"/>
        <v>1200-2000</v>
      </c>
      <c r="W98" s="82" t="str">
        <f t="shared" ca="1" si="79"/>
        <v/>
      </c>
      <c r="X98" s="82" t="str">
        <f t="shared" ca="1" si="80"/>
        <v/>
      </c>
      <c r="Y98" s="82" t="str">
        <f t="shared" ca="1" si="81"/>
        <v/>
      </c>
      <c r="Z98" s="82"/>
      <c r="AA98" s="82" t="str">
        <f t="shared" ca="1" si="82"/>
        <v/>
      </c>
      <c r="AB98" s="82" t="str">
        <f t="shared" ca="1" si="83"/>
        <v/>
      </c>
      <c r="AC98" s="82" t="str">
        <f t="shared" ca="1" si="84"/>
        <v/>
      </c>
      <c r="AD98" s="17" t="str">
        <f t="shared" ca="1" si="85"/>
        <v/>
      </c>
      <c r="AE98" s="17" t="str">
        <f ca="1">IF(AD98="","","ALL"&amp;COUNTIF(AD$2:AD98,"ALL")&amp;VALUE(HOUR(NOW())&amp;":"&amp;MINUTE(NOW())))</f>
        <v/>
      </c>
      <c r="AF98" s="17" t="str">
        <f t="shared" ca="1" si="86"/>
        <v/>
      </c>
      <c r="AG98" s="17" t="str">
        <f t="shared" ca="1" si="87"/>
        <v/>
      </c>
      <c r="AH98" s="18" t="str">
        <f t="shared" ca="1" si="88"/>
        <v/>
      </c>
      <c r="AI98" s="18" t="str">
        <f ca="1">IF(AH98="","","ALL"&amp;COUNTIF(AH$2:AH98,"ALL")&amp;VALUE(HOUR(NOW())&amp;":"&amp;MINUTE(NOW())))</f>
        <v/>
      </c>
      <c r="AJ98" s="18" t="str">
        <f t="shared" ca="1" si="89"/>
        <v/>
      </c>
      <c r="AK98" s="18" t="str">
        <f t="shared" ca="1" si="90"/>
        <v/>
      </c>
      <c r="AL98" s="14" t="str">
        <f t="shared" ca="1" si="91"/>
        <v/>
      </c>
      <c r="AM98" s="14" t="str">
        <f ca="1">IF(AL98="","","ALL"&amp;COUNTIF(AL$2:AL98,"ALL")&amp;VALUE(HOUR(NOW())&amp;":"&amp;MINUTE(NOW())))</f>
        <v/>
      </c>
      <c r="AN98" s="14" t="str">
        <f t="shared" ca="1" si="92"/>
        <v/>
      </c>
      <c r="AO98" s="14" t="str">
        <f t="shared" ca="1" si="93"/>
        <v/>
      </c>
      <c r="AP98" s="15" t="str">
        <f ca="1">IF(BA98="","",D98&amp;COUNTIF(BA$2:BA98,D98&amp;VALUE(HOUR(NOW())&amp;":"&amp;MINUTE(NOW()))))</f>
        <v/>
      </c>
      <c r="AQ98" s="15" t="str">
        <f ca="1">IF(BB98="","",D98&amp;COUNTIF(BB$2:BB98,D98&amp;VALUE(HOUR(NOW())&amp;":"&amp;MINUTE(NOW()))))</f>
        <v/>
      </c>
      <c r="AR98" s="15" t="str">
        <f ca="1">IF(BC98="","",D98&amp;COUNTIF(BC$2:BC98,D98&amp;VALUE(HOUR(NOW())&amp;":"&amp;MINUTE(NOW()))))</f>
        <v/>
      </c>
      <c r="AS98" s="16" t="str">
        <f t="shared" ca="1" si="94"/>
        <v/>
      </c>
      <c r="AT98" s="16" t="str">
        <f t="shared" ca="1" si="95"/>
        <v/>
      </c>
      <c r="AU98" s="16" t="str">
        <f t="shared" ca="1" si="96"/>
        <v/>
      </c>
      <c r="BA98" s="11" t="str">
        <f t="shared" ca="1" si="97"/>
        <v/>
      </c>
      <c r="BB98" s="11" t="str">
        <f t="shared" ca="1" si="98"/>
        <v/>
      </c>
      <c r="BC98" s="11" t="str">
        <f t="shared" ca="1" si="99"/>
        <v/>
      </c>
      <c r="BD98" s="6">
        <f t="shared" si="100"/>
        <v>0.5</v>
      </c>
      <c r="BE98" s="6">
        <f t="shared" si="101"/>
        <v>0.83333333333333326</v>
      </c>
      <c r="BF98" s="6">
        <f t="shared" si="102"/>
        <v>0.5625</v>
      </c>
      <c r="BG98" s="6">
        <f t="shared" si="103"/>
        <v>0.57291666666666663</v>
      </c>
      <c r="BH98" s="6">
        <f t="shared" si="104"/>
        <v>0.6875</v>
      </c>
      <c r="BI98" s="6">
        <f t="shared" si="105"/>
        <v>0.70833333333333337</v>
      </c>
      <c r="BJ98" s="6">
        <f t="shared" si="106"/>
        <v>0.76041666666666663</v>
      </c>
      <c r="BK98" s="6">
        <f t="shared" si="107"/>
        <v>0.77083333333333326</v>
      </c>
    </row>
    <row r="99" spans="1:63" x14ac:dyDescent="0.25">
      <c r="A99" s="205">
        <v>440265</v>
      </c>
      <c r="B99" s="205" t="s">
        <v>274</v>
      </c>
      <c r="C99" s="205" t="s">
        <v>71</v>
      </c>
      <c r="D99" s="205" t="s">
        <v>7</v>
      </c>
      <c r="E99" s="205" t="s">
        <v>144</v>
      </c>
      <c r="F99" s="3" t="s">
        <v>88</v>
      </c>
      <c r="G99" s="4" t="s">
        <v>137</v>
      </c>
      <c r="H99" s="5" t="s">
        <v>145</v>
      </c>
      <c r="K99" t="str">
        <f t="shared" si="72"/>
        <v>Postpaid</v>
      </c>
      <c r="L99" s="6" t="str">
        <f t="shared" ca="1" si="73"/>
        <v>Postpaid</v>
      </c>
      <c r="M99" s="13" t="str">
        <f ca="1">IF(IFERROR(IF(L99="","",VLOOKUP(A99,'RTA INPUT'!D:P,12,FALSE)),"Absent")="ABSENT","ABSENT","")</f>
        <v>ABSENT</v>
      </c>
      <c r="N99" t="str">
        <f t="shared" ca="1" si="74"/>
        <v>PostpaidABSENT</v>
      </c>
      <c r="O99" t="str">
        <f ca="1">IF(M99="","",M99&amp;COUNTIF(M$2:M99,M99))</f>
        <v>ABSENT81</v>
      </c>
      <c r="P99">
        <f t="shared" ca="1" si="75"/>
        <v>440265</v>
      </c>
      <c r="Q99" t="str">
        <f t="shared" ca="1" si="76"/>
        <v>Waseem Iqbal</v>
      </c>
      <c r="R99" t="str">
        <f t="shared" ca="1" si="77"/>
        <v>Postpaid</v>
      </c>
      <c r="S99" t="str">
        <f t="shared" ca="1" si="78"/>
        <v>1200-2000</v>
      </c>
      <c r="W99" s="82" t="str">
        <f t="shared" ca="1" si="79"/>
        <v/>
      </c>
      <c r="X99" s="82" t="str">
        <f t="shared" ca="1" si="80"/>
        <v/>
      </c>
      <c r="Y99" s="82" t="str">
        <f t="shared" ca="1" si="81"/>
        <v/>
      </c>
      <c r="Z99" s="82"/>
      <c r="AA99" s="82" t="str">
        <f t="shared" ca="1" si="82"/>
        <v/>
      </c>
      <c r="AB99" s="82" t="str">
        <f t="shared" ca="1" si="83"/>
        <v/>
      </c>
      <c r="AC99" s="82" t="str">
        <f t="shared" ca="1" si="84"/>
        <v/>
      </c>
      <c r="AD99" s="17" t="str">
        <f t="shared" ca="1" si="85"/>
        <v/>
      </c>
      <c r="AE99" s="17" t="str">
        <f ca="1">IF(AD99="","","ALL"&amp;COUNTIF(AD$2:AD99,"ALL")&amp;VALUE(HOUR(NOW())&amp;":"&amp;MINUTE(NOW())))</f>
        <v/>
      </c>
      <c r="AF99" s="17" t="str">
        <f t="shared" ca="1" si="86"/>
        <v/>
      </c>
      <c r="AG99" s="17" t="str">
        <f t="shared" ca="1" si="87"/>
        <v/>
      </c>
      <c r="AH99" s="18" t="str">
        <f t="shared" ca="1" si="88"/>
        <v/>
      </c>
      <c r="AI99" s="18" t="str">
        <f ca="1">IF(AH99="","","ALL"&amp;COUNTIF(AH$2:AH99,"ALL")&amp;VALUE(HOUR(NOW())&amp;":"&amp;MINUTE(NOW())))</f>
        <v/>
      </c>
      <c r="AJ99" s="18" t="str">
        <f t="shared" ca="1" si="89"/>
        <v/>
      </c>
      <c r="AK99" s="18" t="str">
        <f t="shared" ca="1" si="90"/>
        <v/>
      </c>
      <c r="AL99" s="14" t="str">
        <f t="shared" ca="1" si="91"/>
        <v/>
      </c>
      <c r="AM99" s="14" t="str">
        <f ca="1">IF(AL99="","","ALL"&amp;COUNTIF(AL$2:AL99,"ALL")&amp;VALUE(HOUR(NOW())&amp;":"&amp;MINUTE(NOW())))</f>
        <v/>
      </c>
      <c r="AN99" s="14" t="str">
        <f t="shared" ca="1" si="92"/>
        <v/>
      </c>
      <c r="AO99" s="14" t="str">
        <f t="shared" ca="1" si="93"/>
        <v/>
      </c>
      <c r="AP99" s="15" t="str">
        <f ca="1">IF(BA99="","",D99&amp;COUNTIF(BA$2:BA99,D99&amp;VALUE(HOUR(NOW())&amp;":"&amp;MINUTE(NOW()))))</f>
        <v/>
      </c>
      <c r="AQ99" s="15" t="str">
        <f ca="1">IF(BB99="","",D99&amp;COUNTIF(BB$2:BB99,D99&amp;VALUE(HOUR(NOW())&amp;":"&amp;MINUTE(NOW()))))</f>
        <v/>
      </c>
      <c r="AR99" s="15" t="str">
        <f ca="1">IF(BC99="","",D99&amp;COUNTIF(BC$2:BC99,D99&amp;VALUE(HOUR(NOW())&amp;":"&amp;MINUTE(NOW()))))</f>
        <v/>
      </c>
      <c r="AS99" s="16" t="str">
        <f t="shared" ca="1" si="94"/>
        <v/>
      </c>
      <c r="AT99" s="16" t="str">
        <f t="shared" ca="1" si="95"/>
        <v/>
      </c>
      <c r="AU99" s="16" t="str">
        <f t="shared" ca="1" si="96"/>
        <v/>
      </c>
      <c r="BA99" s="11" t="str">
        <f t="shared" ca="1" si="97"/>
        <v/>
      </c>
      <c r="BB99" s="11" t="str">
        <f t="shared" ca="1" si="98"/>
        <v/>
      </c>
      <c r="BC99" s="11" t="str">
        <f t="shared" ca="1" si="99"/>
        <v/>
      </c>
      <c r="BD99" s="6">
        <f t="shared" si="100"/>
        <v>0.5</v>
      </c>
      <c r="BE99" s="6">
        <f t="shared" si="101"/>
        <v>0.83333333333333326</v>
      </c>
      <c r="BF99" s="6">
        <f t="shared" si="102"/>
        <v>0.5625</v>
      </c>
      <c r="BG99" s="6">
        <f t="shared" si="103"/>
        <v>0.57291666666666663</v>
      </c>
      <c r="BH99" s="6">
        <f t="shared" si="104"/>
        <v>0.6875</v>
      </c>
      <c r="BI99" s="6">
        <f t="shared" si="105"/>
        <v>0.70833333333333337</v>
      </c>
      <c r="BJ99" s="6">
        <f t="shared" si="106"/>
        <v>0.76041666666666663</v>
      </c>
      <c r="BK99" s="6">
        <f t="shared" si="107"/>
        <v>0.77083333333333326</v>
      </c>
    </row>
    <row r="100" spans="1:63" x14ac:dyDescent="0.25">
      <c r="A100" s="205">
        <v>440267</v>
      </c>
      <c r="B100" s="205" t="s">
        <v>275</v>
      </c>
      <c r="C100" s="205" t="s">
        <v>71</v>
      </c>
      <c r="D100" s="205" t="s">
        <v>7</v>
      </c>
      <c r="E100" s="205" t="s">
        <v>144</v>
      </c>
      <c r="F100" s="3" t="s">
        <v>88</v>
      </c>
      <c r="G100" s="4" t="s">
        <v>134</v>
      </c>
      <c r="H100" s="5" t="s">
        <v>145</v>
      </c>
      <c r="K100" t="str">
        <f t="shared" si="72"/>
        <v>Postpaid</v>
      </c>
      <c r="L100" s="6" t="str">
        <f t="shared" ca="1" si="73"/>
        <v>Postpaid</v>
      </c>
      <c r="M100" s="13" t="str">
        <f ca="1">IF(IFERROR(IF(L100="","",VLOOKUP(A100,'RTA INPUT'!D:P,12,FALSE)),"Absent")="ABSENT","ABSENT","")</f>
        <v>ABSENT</v>
      </c>
      <c r="N100" t="str">
        <f t="shared" ca="1" si="74"/>
        <v>PostpaidABSENT</v>
      </c>
      <c r="O100" t="str">
        <f ca="1">IF(M100="","",M100&amp;COUNTIF(M$2:M100,M100))</f>
        <v>ABSENT82</v>
      </c>
      <c r="P100">
        <f t="shared" ca="1" si="75"/>
        <v>440267</v>
      </c>
      <c r="Q100" t="str">
        <f t="shared" ca="1" si="76"/>
        <v>Khawaja Saad</v>
      </c>
      <c r="R100" t="str">
        <f t="shared" ca="1" si="77"/>
        <v>Postpaid</v>
      </c>
      <c r="S100" t="str">
        <f t="shared" ca="1" si="78"/>
        <v>1200-2000</v>
      </c>
      <c r="W100" s="82" t="str">
        <f t="shared" ca="1" si="79"/>
        <v>ALL</v>
      </c>
      <c r="X100" s="82">
        <f t="shared" ca="1" si="80"/>
        <v>440267</v>
      </c>
      <c r="Y100" s="82" t="str">
        <f t="shared" ca="1" si="81"/>
        <v>Khawaja Saad</v>
      </c>
      <c r="Z100" s="82"/>
      <c r="AA100" s="82" t="str">
        <f t="shared" ca="1" si="82"/>
        <v/>
      </c>
      <c r="AB100" s="82" t="str">
        <f t="shared" ca="1" si="83"/>
        <v>ALL</v>
      </c>
      <c r="AC100" s="82" t="str">
        <f t="shared" ca="1" si="84"/>
        <v/>
      </c>
      <c r="AD100" s="17" t="str">
        <f t="shared" ca="1" si="85"/>
        <v/>
      </c>
      <c r="AE100" s="17" t="str">
        <f ca="1">IF(AD100="","","ALL"&amp;COUNTIF(AD$2:AD100,"ALL")&amp;VALUE(HOUR(NOW())&amp;":"&amp;MINUTE(NOW())))</f>
        <v/>
      </c>
      <c r="AF100" s="17" t="str">
        <f t="shared" ca="1" si="86"/>
        <v/>
      </c>
      <c r="AG100" s="17" t="str">
        <f t="shared" ca="1" si="87"/>
        <v/>
      </c>
      <c r="AH100" s="18" t="str">
        <f t="shared" ca="1" si="88"/>
        <v>ALL</v>
      </c>
      <c r="AI100" s="18" t="str">
        <f ca="1">IF(AH100="","","ALL"&amp;COUNTIF(AH$2:AH100,"ALL")&amp;VALUE(HOUR(NOW())&amp;":"&amp;MINUTE(NOW())))</f>
        <v>ALL50.660416666666667</v>
      </c>
      <c r="AJ100" s="18" t="str">
        <f t="shared" ca="1" si="89"/>
        <v>Postpaid</v>
      </c>
      <c r="AK100" s="18" t="str">
        <f t="shared" ca="1" si="90"/>
        <v>Khawaja Saad</v>
      </c>
      <c r="AL100" s="14" t="str">
        <f t="shared" ca="1" si="91"/>
        <v/>
      </c>
      <c r="AM100" s="14" t="str">
        <f ca="1">IF(AL100="","","ALL"&amp;COUNTIF(AL$2:AL100,"ALL")&amp;VALUE(HOUR(NOW())&amp;":"&amp;MINUTE(NOW())))</f>
        <v/>
      </c>
      <c r="AN100" s="14" t="str">
        <f t="shared" ca="1" si="92"/>
        <v/>
      </c>
      <c r="AO100" s="14" t="str">
        <f t="shared" ca="1" si="93"/>
        <v/>
      </c>
      <c r="AP100" s="15" t="str">
        <f ca="1">IF(BA100="","",D100&amp;COUNTIF(BA$2:BA100,D100&amp;VALUE(HOUR(NOW())&amp;":"&amp;MINUTE(NOW()))))</f>
        <v/>
      </c>
      <c r="AQ100" s="15" t="str">
        <f ca="1">IF(BB100="","",D100&amp;COUNTIF(BB$2:BB100,D100&amp;VALUE(HOUR(NOW())&amp;":"&amp;MINUTE(NOW()))))</f>
        <v>Postpaid5</v>
      </c>
      <c r="AR100" s="15" t="str">
        <f ca="1">IF(BC100="","",D100&amp;COUNTIF(BC$2:BC100,D100&amp;VALUE(HOUR(NOW())&amp;":"&amp;MINUTE(NOW()))))</f>
        <v/>
      </c>
      <c r="AS100" s="16" t="str">
        <f t="shared" ca="1" si="94"/>
        <v/>
      </c>
      <c r="AT100" s="16" t="str">
        <f t="shared" ca="1" si="95"/>
        <v>Khawaja Saad</v>
      </c>
      <c r="AU100" s="16" t="str">
        <f t="shared" ca="1" si="96"/>
        <v/>
      </c>
      <c r="BA100" s="11" t="str">
        <f t="shared" ca="1" si="97"/>
        <v/>
      </c>
      <c r="BB100" s="11" t="str">
        <f t="shared" ca="1" si="98"/>
        <v>Postpaid0.660416666666667</v>
      </c>
      <c r="BC100" s="11" t="str">
        <f t="shared" ca="1" si="99"/>
        <v/>
      </c>
      <c r="BD100" s="6">
        <f t="shared" si="100"/>
        <v>0.5</v>
      </c>
      <c r="BE100" s="6">
        <f t="shared" si="101"/>
        <v>0.83333333333333326</v>
      </c>
      <c r="BF100" s="6">
        <f t="shared" si="102"/>
        <v>0.5625</v>
      </c>
      <c r="BG100" s="6">
        <f t="shared" si="103"/>
        <v>0.57291666666666663</v>
      </c>
      <c r="BH100" s="6">
        <f t="shared" si="104"/>
        <v>0.64583333333333337</v>
      </c>
      <c r="BI100" s="6">
        <f t="shared" si="105"/>
        <v>0.66666666666666674</v>
      </c>
      <c r="BJ100" s="6">
        <f t="shared" si="106"/>
        <v>0.76041666666666663</v>
      </c>
      <c r="BK100" s="6">
        <f t="shared" si="107"/>
        <v>0.77083333333333326</v>
      </c>
    </row>
    <row r="101" spans="1:63" x14ac:dyDescent="0.25">
      <c r="A101" s="205">
        <v>440278</v>
      </c>
      <c r="B101" s="205" t="s">
        <v>204</v>
      </c>
      <c r="C101" s="205" t="s">
        <v>71</v>
      </c>
      <c r="D101" s="205" t="s">
        <v>7</v>
      </c>
      <c r="E101" s="205" t="s">
        <v>144</v>
      </c>
      <c r="F101" s="3" t="s">
        <v>86</v>
      </c>
      <c r="G101" s="4" t="s">
        <v>137</v>
      </c>
      <c r="H101" s="5" t="s">
        <v>147</v>
      </c>
      <c r="K101" t="str">
        <f t="shared" si="72"/>
        <v>Postpaid</v>
      </c>
      <c r="L101" s="6" t="str">
        <f t="shared" ca="1" si="73"/>
        <v>Postpaid</v>
      </c>
      <c r="M101" s="13" t="str">
        <f ca="1">IF(IFERROR(IF(L101="","",VLOOKUP(A101,'RTA INPUT'!D:P,12,FALSE)),"Absent")="ABSENT","ABSENT","")</f>
        <v>ABSENT</v>
      </c>
      <c r="N101" t="str">
        <f t="shared" ca="1" si="74"/>
        <v>PostpaidABSENT</v>
      </c>
      <c r="O101" t="str">
        <f ca="1">IF(M101="","",M101&amp;COUNTIF(M$2:M101,M101))</f>
        <v>ABSENT83</v>
      </c>
      <c r="P101">
        <f t="shared" ca="1" si="75"/>
        <v>440278</v>
      </c>
      <c r="Q101" t="str">
        <f t="shared" ca="1" si="76"/>
        <v>Muhammad Abid Ali</v>
      </c>
      <c r="R101" t="str">
        <f t="shared" ca="1" si="77"/>
        <v>Postpaid</v>
      </c>
      <c r="S101" t="str">
        <f t="shared" ca="1" si="78"/>
        <v>1200-2000</v>
      </c>
      <c r="W101" s="82" t="str">
        <f t="shared" ca="1" si="79"/>
        <v/>
      </c>
      <c r="X101" s="82" t="str">
        <f t="shared" ca="1" si="80"/>
        <v/>
      </c>
      <c r="Y101" s="82" t="str">
        <f t="shared" ca="1" si="81"/>
        <v/>
      </c>
      <c r="Z101" s="82"/>
      <c r="AA101" s="82" t="str">
        <f t="shared" ca="1" si="82"/>
        <v/>
      </c>
      <c r="AB101" s="82" t="str">
        <f t="shared" ca="1" si="83"/>
        <v/>
      </c>
      <c r="AC101" s="82" t="str">
        <f t="shared" ca="1" si="84"/>
        <v/>
      </c>
      <c r="AD101" s="17" t="str">
        <f t="shared" ca="1" si="85"/>
        <v/>
      </c>
      <c r="AE101" s="17" t="str">
        <f ca="1">IF(AD101="","","ALL"&amp;COUNTIF(AD$2:AD101,"ALL")&amp;VALUE(HOUR(NOW())&amp;":"&amp;MINUTE(NOW())))</f>
        <v/>
      </c>
      <c r="AF101" s="17" t="str">
        <f t="shared" ca="1" si="86"/>
        <v/>
      </c>
      <c r="AG101" s="17" t="str">
        <f t="shared" ca="1" si="87"/>
        <v/>
      </c>
      <c r="AH101" s="18" t="str">
        <f t="shared" ca="1" si="88"/>
        <v/>
      </c>
      <c r="AI101" s="18" t="str">
        <f ca="1">IF(AH101="","","ALL"&amp;COUNTIF(AH$2:AH101,"ALL")&amp;VALUE(HOUR(NOW())&amp;":"&amp;MINUTE(NOW())))</f>
        <v/>
      </c>
      <c r="AJ101" s="18" t="str">
        <f t="shared" ca="1" si="89"/>
        <v/>
      </c>
      <c r="AK101" s="18" t="str">
        <f t="shared" ca="1" si="90"/>
        <v/>
      </c>
      <c r="AL101" s="14" t="str">
        <f t="shared" ca="1" si="91"/>
        <v/>
      </c>
      <c r="AM101" s="14" t="str">
        <f ca="1">IF(AL101="","","ALL"&amp;COUNTIF(AL$2:AL101,"ALL")&amp;VALUE(HOUR(NOW())&amp;":"&amp;MINUTE(NOW())))</f>
        <v/>
      </c>
      <c r="AN101" s="14" t="str">
        <f t="shared" ca="1" si="92"/>
        <v/>
      </c>
      <c r="AO101" s="14" t="str">
        <f t="shared" ca="1" si="93"/>
        <v/>
      </c>
      <c r="AP101" s="15" t="str">
        <f ca="1">IF(BA101="","",D101&amp;COUNTIF(BA$2:BA101,D101&amp;VALUE(HOUR(NOW())&amp;":"&amp;MINUTE(NOW()))))</f>
        <v/>
      </c>
      <c r="AQ101" s="15" t="str">
        <f ca="1">IF(BB101="","",D101&amp;COUNTIF(BB$2:BB101,D101&amp;VALUE(HOUR(NOW())&amp;":"&amp;MINUTE(NOW()))))</f>
        <v/>
      </c>
      <c r="AR101" s="15" t="str">
        <f ca="1">IF(BC101="","",D101&amp;COUNTIF(BC$2:BC101,D101&amp;VALUE(HOUR(NOW())&amp;":"&amp;MINUTE(NOW()))))</f>
        <v/>
      </c>
      <c r="AS101" s="16" t="str">
        <f t="shared" ca="1" si="94"/>
        <v/>
      </c>
      <c r="AT101" s="16" t="str">
        <f t="shared" ca="1" si="95"/>
        <v/>
      </c>
      <c r="AU101" s="16" t="str">
        <f t="shared" ca="1" si="96"/>
        <v/>
      </c>
      <c r="BA101" s="11" t="str">
        <f t="shared" ca="1" si="97"/>
        <v/>
      </c>
      <c r="BB101" s="11" t="str">
        <f t="shared" ca="1" si="98"/>
        <v/>
      </c>
      <c r="BC101" s="11" t="str">
        <f t="shared" ca="1" si="99"/>
        <v/>
      </c>
      <c r="BD101" s="6">
        <f t="shared" si="100"/>
        <v>0.5</v>
      </c>
      <c r="BE101" s="6">
        <f t="shared" si="101"/>
        <v>0.83333333333333326</v>
      </c>
      <c r="BF101" s="6">
        <f t="shared" si="102"/>
        <v>0.55208333333333337</v>
      </c>
      <c r="BG101" s="6">
        <f t="shared" si="103"/>
        <v>0.5625</v>
      </c>
      <c r="BH101" s="6">
        <f t="shared" si="104"/>
        <v>0.6875</v>
      </c>
      <c r="BI101" s="6">
        <f t="shared" si="105"/>
        <v>0.70833333333333337</v>
      </c>
      <c r="BJ101" s="6">
        <f t="shared" si="106"/>
        <v>0.78125</v>
      </c>
      <c r="BK101" s="6">
        <f t="shared" si="107"/>
        <v>0.79166666666666663</v>
      </c>
    </row>
    <row r="102" spans="1:63" x14ac:dyDescent="0.25">
      <c r="A102" s="205">
        <v>440040</v>
      </c>
      <c r="B102" s="205" t="s">
        <v>217</v>
      </c>
      <c r="C102" s="205" t="s">
        <v>90</v>
      </c>
      <c r="D102" s="205" t="s">
        <v>9</v>
      </c>
      <c r="E102" s="205" t="s">
        <v>144</v>
      </c>
      <c r="F102" s="3" t="s">
        <v>88</v>
      </c>
      <c r="G102" s="4" t="s">
        <v>134</v>
      </c>
      <c r="H102" s="5" t="s">
        <v>145</v>
      </c>
      <c r="K102" t="str">
        <f t="shared" si="72"/>
        <v>323 Helpline</v>
      </c>
      <c r="L102" s="6" t="str">
        <f t="shared" ca="1" si="73"/>
        <v>323 Helpline</v>
      </c>
      <c r="M102" s="13" t="str">
        <f ca="1">IF(IFERROR(IF(L102="","",VLOOKUP(A102,'RTA INPUT'!D:P,12,FALSE)),"Absent")="ABSENT","ABSENT","")</f>
        <v>ABSENT</v>
      </c>
      <c r="N102" t="str">
        <f t="shared" ca="1" si="74"/>
        <v>323 HelplineABSENT</v>
      </c>
      <c r="O102" t="str">
        <f ca="1">IF(M102="","",M102&amp;COUNTIF(M$2:M102,M102))</f>
        <v>ABSENT84</v>
      </c>
      <c r="P102">
        <f t="shared" ca="1" si="75"/>
        <v>440040</v>
      </c>
      <c r="Q102" t="str">
        <f t="shared" ca="1" si="76"/>
        <v>Abdul Farhan</v>
      </c>
      <c r="R102" t="str">
        <f t="shared" ca="1" si="77"/>
        <v>323 Helpline</v>
      </c>
      <c r="S102" t="str">
        <f t="shared" ca="1" si="78"/>
        <v>1200-2000</v>
      </c>
      <c r="W102" s="82" t="str">
        <f t="shared" ca="1" si="79"/>
        <v>ALL</v>
      </c>
      <c r="X102" s="82">
        <f t="shared" ca="1" si="80"/>
        <v>440040</v>
      </c>
      <c r="Y102" s="82" t="str">
        <f t="shared" ca="1" si="81"/>
        <v>Abdul Farhan</v>
      </c>
      <c r="Z102" s="82"/>
      <c r="AA102" s="82" t="str">
        <f t="shared" ca="1" si="82"/>
        <v/>
      </c>
      <c r="AB102" s="82" t="str">
        <f t="shared" ca="1" si="83"/>
        <v>ALL</v>
      </c>
      <c r="AC102" s="82" t="str">
        <f t="shared" ca="1" si="84"/>
        <v/>
      </c>
      <c r="AD102" s="17" t="str">
        <f t="shared" ca="1" si="85"/>
        <v/>
      </c>
      <c r="AE102" s="17" t="str">
        <f ca="1">IF(AD102="","","ALL"&amp;COUNTIF(AD$2:AD102,"ALL")&amp;VALUE(HOUR(NOW())&amp;":"&amp;MINUTE(NOW())))</f>
        <v/>
      </c>
      <c r="AF102" s="17" t="str">
        <f t="shared" ca="1" si="86"/>
        <v/>
      </c>
      <c r="AG102" s="17" t="str">
        <f t="shared" ca="1" si="87"/>
        <v/>
      </c>
      <c r="AH102" s="18" t="str">
        <f t="shared" ca="1" si="88"/>
        <v>ALL</v>
      </c>
      <c r="AI102" s="18" t="str">
        <f ca="1">IF(AH102="","","ALL"&amp;COUNTIF(AH$2:AH102,"ALL")&amp;VALUE(HOUR(NOW())&amp;":"&amp;MINUTE(NOW())))</f>
        <v>ALL60.660416666666667</v>
      </c>
      <c r="AJ102" s="18" t="str">
        <f t="shared" ca="1" si="89"/>
        <v>323 Helpline</v>
      </c>
      <c r="AK102" s="18" t="str">
        <f t="shared" ca="1" si="90"/>
        <v>Abdul Farhan</v>
      </c>
      <c r="AL102" s="14" t="str">
        <f t="shared" ca="1" si="91"/>
        <v/>
      </c>
      <c r="AM102" s="14" t="str">
        <f ca="1">IF(AL102="","","ALL"&amp;COUNTIF(AL$2:AL102,"ALL")&amp;VALUE(HOUR(NOW())&amp;":"&amp;MINUTE(NOW())))</f>
        <v/>
      </c>
      <c r="AN102" s="14" t="str">
        <f t="shared" ca="1" si="92"/>
        <v/>
      </c>
      <c r="AO102" s="14" t="str">
        <f t="shared" ca="1" si="93"/>
        <v/>
      </c>
      <c r="AP102" s="15" t="str">
        <f ca="1">IF(BA102="","",D102&amp;COUNTIF(BA$2:BA102,D102&amp;VALUE(HOUR(NOW())&amp;":"&amp;MINUTE(NOW()))))</f>
        <v/>
      </c>
      <c r="AQ102" s="15" t="str">
        <f ca="1">IF(BB102="","",D102&amp;COUNTIF(BB$2:BB102,D102&amp;VALUE(HOUR(NOW())&amp;":"&amp;MINUTE(NOW()))))</f>
        <v>323 Helpline1</v>
      </c>
      <c r="AR102" s="15" t="str">
        <f ca="1">IF(BC102="","",D102&amp;COUNTIF(BC$2:BC102,D102&amp;VALUE(HOUR(NOW())&amp;":"&amp;MINUTE(NOW()))))</f>
        <v/>
      </c>
      <c r="AS102" s="16" t="str">
        <f t="shared" ca="1" si="94"/>
        <v/>
      </c>
      <c r="AT102" s="16" t="str">
        <f t="shared" ca="1" si="95"/>
        <v>Abdul Farhan</v>
      </c>
      <c r="AU102" s="16" t="str">
        <f t="shared" ca="1" si="96"/>
        <v/>
      </c>
      <c r="BA102" s="11" t="str">
        <f t="shared" ca="1" si="97"/>
        <v/>
      </c>
      <c r="BB102" s="11" t="str">
        <f t="shared" ca="1" si="98"/>
        <v>323 Helpline0.660416666666667</v>
      </c>
      <c r="BC102" s="11" t="str">
        <f t="shared" ca="1" si="99"/>
        <v/>
      </c>
      <c r="BD102" s="6">
        <f t="shared" si="100"/>
        <v>0.5</v>
      </c>
      <c r="BE102" s="6">
        <f t="shared" si="101"/>
        <v>0.83333333333333326</v>
      </c>
      <c r="BF102" s="6">
        <f t="shared" si="102"/>
        <v>0.5625</v>
      </c>
      <c r="BG102" s="6">
        <f t="shared" si="103"/>
        <v>0.57291666666666663</v>
      </c>
      <c r="BH102" s="6">
        <f t="shared" si="104"/>
        <v>0.64583333333333337</v>
      </c>
      <c r="BI102" s="6">
        <f t="shared" si="105"/>
        <v>0.66666666666666674</v>
      </c>
      <c r="BJ102" s="6">
        <f t="shared" si="106"/>
        <v>0.76041666666666663</v>
      </c>
      <c r="BK102" s="6">
        <f t="shared" si="107"/>
        <v>0.77083333333333326</v>
      </c>
    </row>
    <row r="103" spans="1:63" x14ac:dyDescent="0.25">
      <c r="A103" s="205">
        <v>440039</v>
      </c>
      <c r="B103" s="205" t="s">
        <v>178</v>
      </c>
      <c r="C103" s="205" t="s">
        <v>90</v>
      </c>
      <c r="D103" s="205" t="s">
        <v>9</v>
      </c>
      <c r="E103" s="205" t="s">
        <v>144</v>
      </c>
      <c r="F103" s="3" t="s">
        <v>86</v>
      </c>
      <c r="G103" s="4" t="s">
        <v>137</v>
      </c>
      <c r="H103" s="5" t="s">
        <v>147</v>
      </c>
      <c r="K103" t="str">
        <f t="shared" si="72"/>
        <v>323 Helpline</v>
      </c>
      <c r="L103" s="6" t="str">
        <f t="shared" ca="1" si="73"/>
        <v>323 Helpline</v>
      </c>
      <c r="M103" s="13" t="str">
        <f ca="1">IF(IFERROR(IF(L103="","",VLOOKUP(A103,'RTA INPUT'!D:P,12,FALSE)),"Absent")="ABSENT","ABSENT","")</f>
        <v>ABSENT</v>
      </c>
      <c r="N103" t="str">
        <f t="shared" ca="1" si="74"/>
        <v>323 HelplineABSENT</v>
      </c>
      <c r="O103" t="str">
        <f ca="1">IF(M103="","",M103&amp;COUNTIF(M$2:M103,M103))</f>
        <v>ABSENT85</v>
      </c>
      <c r="P103">
        <f t="shared" ca="1" si="75"/>
        <v>440039</v>
      </c>
      <c r="Q103" t="str">
        <f t="shared" ca="1" si="76"/>
        <v>Saleem Hussain</v>
      </c>
      <c r="R103" t="str">
        <f t="shared" ca="1" si="77"/>
        <v>323 Helpline</v>
      </c>
      <c r="S103" t="str">
        <f t="shared" ca="1" si="78"/>
        <v>1200-2000</v>
      </c>
      <c r="W103" s="82" t="str">
        <f t="shared" ca="1" si="79"/>
        <v/>
      </c>
      <c r="X103" s="82" t="str">
        <f t="shared" ca="1" si="80"/>
        <v/>
      </c>
      <c r="Y103" s="82" t="str">
        <f t="shared" ca="1" si="81"/>
        <v/>
      </c>
      <c r="Z103" s="82"/>
      <c r="AA103" s="82" t="str">
        <f t="shared" ca="1" si="82"/>
        <v/>
      </c>
      <c r="AB103" s="82" t="str">
        <f t="shared" ca="1" si="83"/>
        <v/>
      </c>
      <c r="AC103" s="82" t="str">
        <f t="shared" ca="1" si="84"/>
        <v/>
      </c>
      <c r="AD103" s="17" t="str">
        <f t="shared" ca="1" si="85"/>
        <v/>
      </c>
      <c r="AE103" s="17" t="str">
        <f ca="1">IF(AD103="","","ALL"&amp;COUNTIF(AD$2:AD103,"ALL")&amp;VALUE(HOUR(NOW())&amp;":"&amp;MINUTE(NOW())))</f>
        <v/>
      </c>
      <c r="AF103" s="17" t="str">
        <f t="shared" ca="1" si="86"/>
        <v/>
      </c>
      <c r="AG103" s="17" t="str">
        <f t="shared" ca="1" si="87"/>
        <v/>
      </c>
      <c r="AH103" s="18" t="str">
        <f t="shared" ca="1" si="88"/>
        <v/>
      </c>
      <c r="AI103" s="18" t="str">
        <f ca="1">IF(AH103="","","ALL"&amp;COUNTIF(AH$2:AH103,"ALL")&amp;VALUE(HOUR(NOW())&amp;":"&amp;MINUTE(NOW())))</f>
        <v/>
      </c>
      <c r="AJ103" s="18" t="str">
        <f t="shared" ca="1" si="89"/>
        <v/>
      </c>
      <c r="AK103" s="18" t="str">
        <f t="shared" ca="1" si="90"/>
        <v/>
      </c>
      <c r="AL103" s="14" t="str">
        <f t="shared" ca="1" si="91"/>
        <v/>
      </c>
      <c r="AM103" s="14" t="str">
        <f ca="1">IF(AL103="","","ALL"&amp;COUNTIF(AL$2:AL103,"ALL")&amp;VALUE(HOUR(NOW())&amp;":"&amp;MINUTE(NOW())))</f>
        <v/>
      </c>
      <c r="AN103" s="14" t="str">
        <f t="shared" ca="1" si="92"/>
        <v/>
      </c>
      <c r="AO103" s="14" t="str">
        <f t="shared" ca="1" si="93"/>
        <v/>
      </c>
      <c r="AP103" s="15" t="str">
        <f ca="1">IF(BA103="","",D103&amp;COUNTIF(BA$2:BA103,D103&amp;VALUE(HOUR(NOW())&amp;":"&amp;MINUTE(NOW()))))</f>
        <v/>
      </c>
      <c r="AQ103" s="15" t="str">
        <f ca="1">IF(BB103="","",D103&amp;COUNTIF(BB$2:BB103,D103&amp;VALUE(HOUR(NOW())&amp;":"&amp;MINUTE(NOW()))))</f>
        <v/>
      </c>
      <c r="AR103" s="15" t="str">
        <f ca="1">IF(BC103="","",D103&amp;COUNTIF(BC$2:BC103,D103&amp;VALUE(HOUR(NOW())&amp;":"&amp;MINUTE(NOW()))))</f>
        <v/>
      </c>
      <c r="AS103" s="16" t="str">
        <f t="shared" ca="1" si="94"/>
        <v/>
      </c>
      <c r="AT103" s="16" t="str">
        <f t="shared" ca="1" si="95"/>
        <v/>
      </c>
      <c r="AU103" s="16" t="str">
        <f t="shared" ca="1" si="96"/>
        <v/>
      </c>
      <c r="BA103" s="11" t="str">
        <f t="shared" ca="1" si="97"/>
        <v/>
      </c>
      <c r="BB103" s="11" t="str">
        <f t="shared" ca="1" si="98"/>
        <v/>
      </c>
      <c r="BC103" s="11" t="str">
        <f t="shared" ca="1" si="99"/>
        <v/>
      </c>
      <c r="BD103" s="6">
        <f t="shared" si="100"/>
        <v>0.5</v>
      </c>
      <c r="BE103" s="6">
        <f t="shared" si="101"/>
        <v>0.83333333333333326</v>
      </c>
      <c r="BF103" s="6">
        <f t="shared" si="102"/>
        <v>0.55208333333333337</v>
      </c>
      <c r="BG103" s="6">
        <f t="shared" si="103"/>
        <v>0.5625</v>
      </c>
      <c r="BH103" s="6">
        <f t="shared" si="104"/>
        <v>0.6875</v>
      </c>
      <c r="BI103" s="6">
        <f t="shared" si="105"/>
        <v>0.70833333333333337</v>
      </c>
      <c r="BJ103" s="6">
        <f t="shared" si="106"/>
        <v>0.78125</v>
      </c>
      <c r="BK103" s="6">
        <f t="shared" si="107"/>
        <v>0.79166666666666663</v>
      </c>
    </row>
    <row r="104" spans="1:63" x14ac:dyDescent="0.25">
      <c r="A104" s="205">
        <v>440012</v>
      </c>
      <c r="B104" s="205" t="s">
        <v>328</v>
      </c>
      <c r="C104" s="205" t="s">
        <v>90</v>
      </c>
      <c r="D104" s="205" t="s">
        <v>5</v>
      </c>
      <c r="E104" s="205" t="s">
        <v>144</v>
      </c>
      <c r="F104" s="3" t="s">
        <v>86</v>
      </c>
      <c r="G104" s="4" t="s">
        <v>141</v>
      </c>
      <c r="H104" s="5" t="s">
        <v>148</v>
      </c>
      <c r="K104" t="str">
        <f t="shared" si="72"/>
        <v>124 Helpline</v>
      </c>
      <c r="L104" s="6" t="str">
        <f t="shared" ca="1" si="73"/>
        <v>124 Helpline</v>
      </c>
      <c r="M104" s="13" t="str">
        <f ca="1">IF(IFERROR(IF(L104="","",VLOOKUP(A104,'RTA INPUT'!D:P,12,FALSE)),"Absent")="ABSENT","ABSENT","")</f>
        <v>ABSENT</v>
      </c>
      <c r="N104" t="str">
        <f t="shared" ca="1" si="74"/>
        <v>124 HelplineABSENT</v>
      </c>
      <c r="O104" t="str">
        <f ca="1">IF(M104="","",M104&amp;COUNTIF(M$2:M104,M104))</f>
        <v>ABSENT86</v>
      </c>
      <c r="P104">
        <f t="shared" ca="1" si="75"/>
        <v>440012</v>
      </c>
      <c r="Q104" t="str">
        <f t="shared" ca="1" si="76"/>
        <v>Ghulam Mustafa</v>
      </c>
      <c r="R104" t="str">
        <f t="shared" ca="1" si="77"/>
        <v>124 Helpline</v>
      </c>
      <c r="S104" t="str">
        <f t="shared" ca="1" si="78"/>
        <v>1200-2000</v>
      </c>
      <c r="W104" s="82" t="str">
        <f t="shared" ca="1" si="79"/>
        <v/>
      </c>
      <c r="X104" s="82" t="str">
        <f t="shared" ca="1" si="80"/>
        <v/>
      </c>
      <c r="Y104" s="82" t="str">
        <f t="shared" ca="1" si="81"/>
        <v/>
      </c>
      <c r="Z104" s="82"/>
      <c r="AA104" s="82" t="str">
        <f t="shared" ca="1" si="82"/>
        <v/>
      </c>
      <c r="AB104" s="82" t="str">
        <f t="shared" ca="1" si="83"/>
        <v/>
      </c>
      <c r="AC104" s="82" t="str">
        <f t="shared" ca="1" si="84"/>
        <v/>
      </c>
      <c r="AD104" s="17" t="str">
        <f t="shared" ca="1" si="85"/>
        <v/>
      </c>
      <c r="AE104" s="17" t="str">
        <f ca="1">IF(AD104="","","ALL"&amp;COUNTIF(AD$2:AD104,"ALL")&amp;VALUE(HOUR(NOW())&amp;":"&amp;MINUTE(NOW())))</f>
        <v/>
      </c>
      <c r="AF104" s="17" t="str">
        <f t="shared" ca="1" si="86"/>
        <v/>
      </c>
      <c r="AG104" s="17" t="str">
        <f t="shared" ca="1" si="87"/>
        <v/>
      </c>
      <c r="AH104" s="18" t="str">
        <f t="shared" ca="1" si="88"/>
        <v/>
      </c>
      <c r="AI104" s="18" t="str">
        <f ca="1">IF(AH104="","","ALL"&amp;COUNTIF(AH$2:AH104,"ALL")&amp;VALUE(HOUR(NOW())&amp;":"&amp;MINUTE(NOW())))</f>
        <v/>
      </c>
      <c r="AJ104" s="18" t="str">
        <f t="shared" ca="1" si="89"/>
        <v/>
      </c>
      <c r="AK104" s="18" t="str">
        <f t="shared" ca="1" si="90"/>
        <v/>
      </c>
      <c r="AL104" s="14" t="str">
        <f t="shared" ca="1" si="91"/>
        <v/>
      </c>
      <c r="AM104" s="14" t="str">
        <f ca="1">IF(AL104="","","ALL"&amp;COUNTIF(AL$2:AL104,"ALL")&amp;VALUE(HOUR(NOW())&amp;":"&amp;MINUTE(NOW())))</f>
        <v/>
      </c>
      <c r="AN104" s="14" t="str">
        <f t="shared" ca="1" si="92"/>
        <v/>
      </c>
      <c r="AO104" s="14" t="str">
        <f t="shared" ca="1" si="93"/>
        <v/>
      </c>
      <c r="AP104" s="15" t="str">
        <f ca="1">IF(BA104="","",D104&amp;COUNTIF(BA$2:BA104,D104&amp;VALUE(HOUR(NOW())&amp;":"&amp;MINUTE(NOW()))))</f>
        <v/>
      </c>
      <c r="AQ104" s="15" t="str">
        <f ca="1">IF(BB104="","",D104&amp;COUNTIF(BB$2:BB104,D104&amp;VALUE(HOUR(NOW())&amp;":"&amp;MINUTE(NOW()))))</f>
        <v/>
      </c>
      <c r="AR104" s="15" t="str">
        <f ca="1">IF(BC104="","",D104&amp;COUNTIF(BC$2:BC104,D104&amp;VALUE(HOUR(NOW())&amp;":"&amp;MINUTE(NOW()))))</f>
        <v/>
      </c>
      <c r="AS104" s="16" t="str">
        <f t="shared" ca="1" si="94"/>
        <v/>
      </c>
      <c r="AT104" s="16" t="str">
        <f t="shared" ca="1" si="95"/>
        <v/>
      </c>
      <c r="AU104" s="16" t="str">
        <f t="shared" ca="1" si="96"/>
        <v/>
      </c>
      <c r="BA104" s="11" t="str">
        <f t="shared" ca="1" si="97"/>
        <v/>
      </c>
      <c r="BB104" s="11" t="str">
        <f t="shared" ca="1" si="98"/>
        <v/>
      </c>
      <c r="BC104" s="11" t="str">
        <f t="shared" ca="1" si="99"/>
        <v/>
      </c>
      <c r="BD104" s="6">
        <f t="shared" si="100"/>
        <v>0.5</v>
      </c>
      <c r="BE104" s="6">
        <f t="shared" si="101"/>
        <v>0.83333333333333326</v>
      </c>
      <c r="BF104" s="6">
        <f t="shared" si="102"/>
        <v>0.55208333333333337</v>
      </c>
      <c r="BG104" s="6">
        <f t="shared" si="103"/>
        <v>0.5625</v>
      </c>
      <c r="BH104" s="6">
        <f t="shared" si="104"/>
        <v>0.66666666666666663</v>
      </c>
      <c r="BI104" s="6">
        <f t="shared" si="105"/>
        <v>0.6875</v>
      </c>
      <c r="BJ104" s="6">
        <f t="shared" si="106"/>
        <v>0.80208333333333337</v>
      </c>
      <c r="BK104" s="6">
        <f t="shared" si="107"/>
        <v>0.8125</v>
      </c>
    </row>
    <row r="105" spans="1:63" x14ac:dyDescent="0.25">
      <c r="A105" s="205">
        <v>440132</v>
      </c>
      <c r="B105" s="205" t="s">
        <v>306</v>
      </c>
      <c r="C105" s="205" t="s">
        <v>90</v>
      </c>
      <c r="D105" s="205" t="s">
        <v>9</v>
      </c>
      <c r="E105" s="205" t="s">
        <v>149</v>
      </c>
      <c r="F105" s="3" t="s">
        <v>100</v>
      </c>
      <c r="G105" s="4" t="s">
        <v>141</v>
      </c>
      <c r="H105" s="5" t="s">
        <v>150</v>
      </c>
      <c r="K105" t="str">
        <f t="shared" si="72"/>
        <v>323 Helpline</v>
      </c>
      <c r="L105" s="6" t="str">
        <f t="shared" ca="1" si="73"/>
        <v>323 Helpline</v>
      </c>
      <c r="M105" s="13" t="str">
        <f ca="1">IF(IFERROR(IF(L105="","",VLOOKUP(A105,'RTA INPUT'!D:P,12,FALSE)),"Absent")="ABSENT","ABSENT","")</f>
        <v>ABSENT</v>
      </c>
      <c r="N105" t="str">
        <f t="shared" ca="1" si="74"/>
        <v>323 HelplineABSENT</v>
      </c>
      <c r="O105" t="str">
        <f ca="1">IF(M105="","",M105&amp;COUNTIF(M$2:M105,M105))</f>
        <v>ABSENT87</v>
      </c>
      <c r="P105">
        <f t="shared" ca="1" si="75"/>
        <v>440132</v>
      </c>
      <c r="Q105" t="str">
        <f t="shared" ca="1" si="76"/>
        <v>Muhammad Atif</v>
      </c>
      <c r="R105" t="str">
        <f t="shared" ca="1" si="77"/>
        <v>323 Helpline</v>
      </c>
      <c r="S105" t="str">
        <f t="shared" ca="1" si="78"/>
        <v>1300-2100</v>
      </c>
      <c r="W105" s="82" t="str">
        <f t="shared" ca="1" si="79"/>
        <v/>
      </c>
      <c r="X105" s="82" t="str">
        <f t="shared" ca="1" si="80"/>
        <v/>
      </c>
      <c r="Y105" s="82" t="str">
        <f t="shared" ca="1" si="81"/>
        <v/>
      </c>
      <c r="Z105" s="82"/>
      <c r="AA105" s="82" t="str">
        <f t="shared" ca="1" si="82"/>
        <v/>
      </c>
      <c r="AB105" s="82" t="str">
        <f t="shared" ca="1" si="83"/>
        <v/>
      </c>
      <c r="AC105" s="82" t="str">
        <f t="shared" ca="1" si="84"/>
        <v/>
      </c>
      <c r="AD105" s="17" t="str">
        <f t="shared" ca="1" si="85"/>
        <v/>
      </c>
      <c r="AE105" s="17" t="str">
        <f ca="1">IF(AD105="","","ALL"&amp;COUNTIF(AD$2:AD105,"ALL")&amp;VALUE(HOUR(NOW())&amp;":"&amp;MINUTE(NOW())))</f>
        <v/>
      </c>
      <c r="AF105" s="17" t="str">
        <f t="shared" ca="1" si="86"/>
        <v/>
      </c>
      <c r="AG105" s="17" t="str">
        <f t="shared" ca="1" si="87"/>
        <v/>
      </c>
      <c r="AH105" s="18" t="str">
        <f t="shared" ca="1" si="88"/>
        <v/>
      </c>
      <c r="AI105" s="18" t="str">
        <f ca="1">IF(AH105="","","ALL"&amp;COUNTIF(AH$2:AH105,"ALL")&amp;VALUE(HOUR(NOW())&amp;":"&amp;MINUTE(NOW())))</f>
        <v/>
      </c>
      <c r="AJ105" s="18" t="str">
        <f t="shared" ca="1" si="89"/>
        <v/>
      </c>
      <c r="AK105" s="18" t="str">
        <f t="shared" ca="1" si="90"/>
        <v/>
      </c>
      <c r="AL105" s="14" t="str">
        <f t="shared" ca="1" si="91"/>
        <v/>
      </c>
      <c r="AM105" s="14" t="str">
        <f ca="1">IF(AL105="","","ALL"&amp;COUNTIF(AL$2:AL105,"ALL")&amp;VALUE(HOUR(NOW())&amp;":"&amp;MINUTE(NOW())))</f>
        <v/>
      </c>
      <c r="AN105" s="14" t="str">
        <f t="shared" ca="1" si="92"/>
        <v/>
      </c>
      <c r="AO105" s="14" t="str">
        <f t="shared" ca="1" si="93"/>
        <v/>
      </c>
      <c r="AP105" s="15" t="str">
        <f ca="1">IF(BA105="","",D105&amp;COUNTIF(BA$2:BA105,D105&amp;VALUE(HOUR(NOW())&amp;":"&amp;MINUTE(NOW()))))</f>
        <v/>
      </c>
      <c r="AQ105" s="15" t="str">
        <f ca="1">IF(BB105="","",D105&amp;COUNTIF(BB$2:BB105,D105&amp;VALUE(HOUR(NOW())&amp;":"&amp;MINUTE(NOW()))))</f>
        <v/>
      </c>
      <c r="AR105" s="15" t="str">
        <f ca="1">IF(BC105="","",D105&amp;COUNTIF(BC$2:BC105,D105&amp;VALUE(HOUR(NOW())&amp;":"&amp;MINUTE(NOW()))))</f>
        <v/>
      </c>
      <c r="AS105" s="16" t="str">
        <f t="shared" ca="1" si="94"/>
        <v/>
      </c>
      <c r="AT105" s="16" t="str">
        <f t="shared" ca="1" si="95"/>
        <v/>
      </c>
      <c r="AU105" s="16" t="str">
        <f t="shared" ca="1" si="96"/>
        <v/>
      </c>
      <c r="BA105" s="11" t="str">
        <f t="shared" ca="1" si="97"/>
        <v/>
      </c>
      <c r="BB105" s="11" t="str">
        <f t="shared" ca="1" si="98"/>
        <v/>
      </c>
      <c r="BC105" s="11" t="str">
        <f t="shared" ca="1" si="99"/>
        <v/>
      </c>
      <c r="BD105" s="6">
        <f t="shared" si="100"/>
        <v>0.54166666666666663</v>
      </c>
      <c r="BE105" s="6">
        <f t="shared" si="101"/>
        <v>0.875</v>
      </c>
      <c r="BF105" s="6">
        <f t="shared" si="102"/>
        <v>0.58333333333333337</v>
      </c>
      <c r="BG105" s="6">
        <f t="shared" si="103"/>
        <v>0.59375</v>
      </c>
      <c r="BH105" s="6">
        <f t="shared" si="104"/>
        <v>0.66666666666666663</v>
      </c>
      <c r="BI105" s="6">
        <f t="shared" si="105"/>
        <v>0.6875</v>
      </c>
      <c r="BJ105" s="6">
        <f t="shared" si="106"/>
        <v>0.84375</v>
      </c>
      <c r="BK105" s="6">
        <f t="shared" si="107"/>
        <v>0.85416666666666663</v>
      </c>
    </row>
    <row r="106" spans="1:63" x14ac:dyDescent="0.25">
      <c r="A106" s="205">
        <v>440181</v>
      </c>
      <c r="B106" s="205" t="s">
        <v>329</v>
      </c>
      <c r="C106" s="205" t="s">
        <v>90</v>
      </c>
      <c r="D106" s="205" t="s">
        <v>9</v>
      </c>
      <c r="E106" s="205" t="s">
        <v>149</v>
      </c>
      <c r="F106" s="3" t="s">
        <v>237</v>
      </c>
      <c r="G106" s="4" t="s">
        <v>137</v>
      </c>
      <c r="H106" s="5" t="s">
        <v>238</v>
      </c>
      <c r="K106" t="str">
        <f t="shared" si="72"/>
        <v>323 Helpline</v>
      </c>
      <c r="L106" s="6" t="str">
        <f t="shared" ca="1" si="73"/>
        <v>323 Helpline</v>
      </c>
      <c r="M106" s="13" t="str">
        <f ca="1">IF(IFERROR(IF(L106="","",VLOOKUP(A106,'RTA INPUT'!D:P,12,FALSE)),"Absent")="ABSENT","ABSENT","")</f>
        <v>ABSENT</v>
      </c>
      <c r="N106" t="str">
        <f t="shared" ca="1" si="74"/>
        <v>323 HelplineABSENT</v>
      </c>
      <c r="O106" t="str">
        <f ca="1">IF(M106="","",M106&amp;COUNTIF(M$2:M106,M106))</f>
        <v>ABSENT88</v>
      </c>
      <c r="P106">
        <f t="shared" ca="1" si="75"/>
        <v>440181</v>
      </c>
      <c r="Q106" t="str">
        <f t="shared" ca="1" si="76"/>
        <v>Salman Akram</v>
      </c>
      <c r="R106" t="str">
        <f t="shared" ca="1" si="77"/>
        <v>323 Helpline</v>
      </c>
      <c r="S106" t="str">
        <f t="shared" ca="1" si="78"/>
        <v>1300-2100</v>
      </c>
      <c r="W106" s="82" t="str">
        <f t="shared" ca="1" si="79"/>
        <v/>
      </c>
      <c r="X106" s="82" t="str">
        <f t="shared" ca="1" si="80"/>
        <v/>
      </c>
      <c r="Y106" s="82" t="str">
        <f t="shared" ca="1" si="81"/>
        <v/>
      </c>
      <c r="Z106" s="82"/>
      <c r="AA106" s="82" t="str">
        <f t="shared" ca="1" si="82"/>
        <v/>
      </c>
      <c r="AB106" s="82" t="str">
        <f t="shared" ca="1" si="83"/>
        <v/>
      </c>
      <c r="AC106" s="82" t="str">
        <f t="shared" ca="1" si="84"/>
        <v/>
      </c>
      <c r="AD106" s="17" t="str">
        <f t="shared" ca="1" si="85"/>
        <v/>
      </c>
      <c r="AE106" s="17" t="str">
        <f ca="1">IF(AD106="","","ALL"&amp;COUNTIF(AD$2:AD106,"ALL")&amp;VALUE(HOUR(NOW())&amp;":"&amp;MINUTE(NOW())))</f>
        <v/>
      </c>
      <c r="AF106" s="17" t="str">
        <f t="shared" ca="1" si="86"/>
        <v/>
      </c>
      <c r="AG106" s="17" t="str">
        <f t="shared" ca="1" si="87"/>
        <v/>
      </c>
      <c r="AH106" s="18" t="str">
        <f t="shared" ca="1" si="88"/>
        <v/>
      </c>
      <c r="AI106" s="18" t="str">
        <f ca="1">IF(AH106="","","ALL"&amp;COUNTIF(AH$2:AH106,"ALL")&amp;VALUE(HOUR(NOW())&amp;":"&amp;MINUTE(NOW())))</f>
        <v/>
      </c>
      <c r="AJ106" s="18" t="str">
        <f t="shared" ca="1" si="89"/>
        <v/>
      </c>
      <c r="AK106" s="18" t="str">
        <f t="shared" ca="1" si="90"/>
        <v/>
      </c>
      <c r="AL106" s="14" t="str">
        <f t="shared" ca="1" si="91"/>
        <v/>
      </c>
      <c r="AM106" s="14" t="str">
        <f ca="1">IF(AL106="","","ALL"&amp;COUNTIF(AL$2:AL106,"ALL")&amp;VALUE(HOUR(NOW())&amp;":"&amp;MINUTE(NOW())))</f>
        <v/>
      </c>
      <c r="AN106" s="14" t="str">
        <f t="shared" ca="1" si="92"/>
        <v/>
      </c>
      <c r="AO106" s="14" t="str">
        <f t="shared" ca="1" si="93"/>
        <v/>
      </c>
      <c r="AP106" s="15" t="str">
        <f ca="1">IF(BA106="","",D106&amp;COUNTIF(BA$2:BA106,D106&amp;VALUE(HOUR(NOW())&amp;":"&amp;MINUTE(NOW()))))</f>
        <v/>
      </c>
      <c r="AQ106" s="15" t="str">
        <f ca="1">IF(BB106="","",D106&amp;COUNTIF(BB$2:BB106,D106&amp;VALUE(HOUR(NOW())&amp;":"&amp;MINUTE(NOW()))))</f>
        <v/>
      </c>
      <c r="AR106" s="15" t="str">
        <f ca="1">IF(BC106="","",D106&amp;COUNTIF(BC$2:BC106,D106&amp;VALUE(HOUR(NOW())&amp;":"&amp;MINUTE(NOW()))))</f>
        <v/>
      </c>
      <c r="AS106" s="16" t="str">
        <f t="shared" ca="1" si="94"/>
        <v/>
      </c>
      <c r="AT106" s="16" t="str">
        <f t="shared" ca="1" si="95"/>
        <v/>
      </c>
      <c r="AU106" s="16" t="str">
        <f t="shared" ca="1" si="96"/>
        <v/>
      </c>
      <c r="BA106" s="11" t="str">
        <f t="shared" ca="1" si="97"/>
        <v/>
      </c>
      <c r="BB106" s="11" t="str">
        <f t="shared" ca="1" si="98"/>
        <v/>
      </c>
      <c r="BC106" s="11" t="str">
        <f t="shared" ca="1" si="99"/>
        <v/>
      </c>
      <c r="BD106" s="6">
        <f t="shared" si="100"/>
        <v>0.54166666666666663</v>
      </c>
      <c r="BE106" s="6">
        <f t="shared" si="101"/>
        <v>0.875</v>
      </c>
      <c r="BF106" s="6">
        <f t="shared" si="102"/>
        <v>0.59375</v>
      </c>
      <c r="BG106" s="6">
        <f t="shared" si="103"/>
        <v>0.60416666666666663</v>
      </c>
      <c r="BH106" s="6">
        <f t="shared" si="104"/>
        <v>0.6875</v>
      </c>
      <c r="BI106" s="6">
        <f t="shared" si="105"/>
        <v>0.70833333333333337</v>
      </c>
      <c r="BJ106" s="6">
        <f t="shared" si="106"/>
        <v>0.85416666666666663</v>
      </c>
      <c r="BK106" s="6">
        <f t="shared" si="107"/>
        <v>0.86458333333333326</v>
      </c>
    </row>
    <row r="107" spans="1:63" x14ac:dyDescent="0.25">
      <c r="A107" s="205">
        <v>440170</v>
      </c>
      <c r="B107" s="205" t="s">
        <v>330</v>
      </c>
      <c r="C107" s="205" t="s">
        <v>152</v>
      </c>
      <c r="D107" s="205" t="s">
        <v>6</v>
      </c>
      <c r="E107" s="205" t="s">
        <v>163</v>
      </c>
      <c r="F107" s="3" t="s">
        <v>138</v>
      </c>
      <c r="G107" s="4" t="s">
        <v>153</v>
      </c>
      <c r="H107" s="5" t="s">
        <v>154</v>
      </c>
      <c r="K107" t="str">
        <f t="shared" si="72"/>
        <v>Prepaid</v>
      </c>
      <c r="L107" s="6" t="str">
        <f t="shared" ca="1" si="73"/>
        <v/>
      </c>
      <c r="M107" s="13" t="str">
        <f ca="1">IF(IFERROR(IF(L107="","",VLOOKUP(A107,'RTA INPUT'!D:P,12,FALSE)),"Absent")="ABSENT","ABSENT","")</f>
        <v/>
      </c>
      <c r="N107" t="str">
        <f t="shared" ca="1" si="74"/>
        <v/>
      </c>
      <c r="O107" t="str">
        <f ca="1">IF(M107="","",M107&amp;COUNTIF(M$2:M107,M107))</f>
        <v/>
      </c>
      <c r="P107" t="str">
        <f t="shared" ca="1" si="75"/>
        <v/>
      </c>
      <c r="Q107" t="str">
        <f t="shared" ca="1" si="76"/>
        <v/>
      </c>
      <c r="R107" t="str">
        <f t="shared" ca="1" si="77"/>
        <v/>
      </c>
      <c r="S107" t="str">
        <f t="shared" ca="1" si="78"/>
        <v/>
      </c>
      <c r="W107" s="82" t="str">
        <f t="shared" ca="1" si="79"/>
        <v/>
      </c>
      <c r="X107" s="82" t="str">
        <f t="shared" ca="1" si="80"/>
        <v/>
      </c>
      <c r="Y107" s="82" t="str">
        <f t="shared" ca="1" si="81"/>
        <v/>
      </c>
      <c r="Z107" s="82"/>
      <c r="AA107" s="82" t="str">
        <f t="shared" ca="1" si="82"/>
        <v/>
      </c>
      <c r="AB107" s="82" t="str">
        <f t="shared" ca="1" si="83"/>
        <v/>
      </c>
      <c r="AC107" s="82" t="str">
        <f t="shared" ca="1" si="84"/>
        <v/>
      </c>
      <c r="AD107" s="17" t="str">
        <f t="shared" ca="1" si="85"/>
        <v/>
      </c>
      <c r="AE107" s="17" t="str">
        <f ca="1">IF(AD107="","","ALL"&amp;COUNTIF(AD$2:AD107,"ALL")&amp;VALUE(HOUR(NOW())&amp;":"&amp;MINUTE(NOW())))</f>
        <v/>
      </c>
      <c r="AF107" s="17" t="str">
        <f t="shared" ca="1" si="86"/>
        <v/>
      </c>
      <c r="AG107" s="17" t="str">
        <f t="shared" ca="1" si="87"/>
        <v/>
      </c>
      <c r="AH107" s="18" t="str">
        <f t="shared" ca="1" si="88"/>
        <v/>
      </c>
      <c r="AI107" s="18" t="str">
        <f ca="1">IF(AH107="","","ALL"&amp;COUNTIF(AH$2:AH107,"ALL")&amp;VALUE(HOUR(NOW())&amp;":"&amp;MINUTE(NOW())))</f>
        <v/>
      </c>
      <c r="AJ107" s="18" t="str">
        <f t="shared" ca="1" si="89"/>
        <v/>
      </c>
      <c r="AK107" s="18" t="str">
        <f t="shared" ca="1" si="90"/>
        <v/>
      </c>
      <c r="AL107" s="14" t="str">
        <f t="shared" ca="1" si="91"/>
        <v/>
      </c>
      <c r="AM107" s="14" t="str">
        <f ca="1">IF(AL107="","","ALL"&amp;COUNTIF(AL$2:AL107,"ALL")&amp;VALUE(HOUR(NOW())&amp;":"&amp;MINUTE(NOW())))</f>
        <v/>
      </c>
      <c r="AN107" s="14" t="str">
        <f t="shared" ca="1" si="92"/>
        <v/>
      </c>
      <c r="AO107" s="14" t="str">
        <f t="shared" ca="1" si="93"/>
        <v/>
      </c>
      <c r="AP107" s="15" t="str">
        <f ca="1">IF(BA107="","",D107&amp;COUNTIF(BA$2:BA107,D107&amp;VALUE(HOUR(NOW())&amp;":"&amp;MINUTE(NOW()))))</f>
        <v/>
      </c>
      <c r="AQ107" s="15" t="str">
        <f ca="1">IF(BB107="","",D107&amp;COUNTIF(BB$2:BB107,D107&amp;VALUE(HOUR(NOW())&amp;":"&amp;MINUTE(NOW()))))</f>
        <v/>
      </c>
      <c r="AR107" s="15" t="str">
        <f ca="1">IF(BC107="","",D107&amp;COUNTIF(BC$2:BC107,D107&amp;VALUE(HOUR(NOW())&amp;":"&amp;MINUTE(NOW()))))</f>
        <v/>
      </c>
      <c r="AS107" s="16" t="str">
        <f t="shared" ca="1" si="94"/>
        <v/>
      </c>
      <c r="AT107" s="16" t="str">
        <f t="shared" ca="1" si="95"/>
        <v/>
      </c>
      <c r="AU107" s="16" t="str">
        <f t="shared" ca="1" si="96"/>
        <v/>
      </c>
      <c r="BA107" s="11" t="str">
        <f t="shared" ca="1" si="97"/>
        <v/>
      </c>
      <c r="BB107" s="11" t="str">
        <f t="shared" ca="1" si="98"/>
        <v/>
      </c>
      <c r="BC107" s="11" t="str">
        <f t="shared" ca="1" si="99"/>
        <v/>
      </c>
      <c r="BD107" s="6">
        <f t="shared" si="100"/>
        <v>0.70833333333333337</v>
      </c>
      <c r="BE107" s="6">
        <f t="shared" si="101"/>
        <v>1.0416666666666667</v>
      </c>
      <c r="BF107" s="6">
        <f t="shared" si="102"/>
        <v>0.75</v>
      </c>
      <c r="BG107" s="6">
        <f t="shared" si="103"/>
        <v>0.76041666666666663</v>
      </c>
      <c r="BH107" s="6">
        <f t="shared" si="104"/>
        <v>0.91666666666666663</v>
      </c>
      <c r="BI107" s="6">
        <f t="shared" si="105"/>
        <v>0.9375</v>
      </c>
      <c r="BJ107" s="6">
        <f t="shared" si="106"/>
        <v>0.97916666666666663</v>
      </c>
      <c r="BK107" s="6">
        <f t="shared" si="107"/>
        <v>0.98958333333333326</v>
      </c>
    </row>
    <row r="108" spans="1:63" x14ac:dyDescent="0.25">
      <c r="A108" s="205">
        <v>440171</v>
      </c>
      <c r="B108" s="205" t="s">
        <v>151</v>
      </c>
      <c r="C108" s="205" t="s">
        <v>152</v>
      </c>
      <c r="D108" s="205" t="s">
        <v>6</v>
      </c>
      <c r="E108" s="205" t="s">
        <v>163</v>
      </c>
      <c r="F108" s="3" t="s">
        <v>145</v>
      </c>
      <c r="G108" s="4" t="s">
        <v>156</v>
      </c>
      <c r="H108" s="5" t="s">
        <v>154</v>
      </c>
      <c r="K108" t="str">
        <f t="shared" si="72"/>
        <v>Prepaid</v>
      </c>
      <c r="L108" s="6" t="str">
        <f t="shared" ca="1" si="73"/>
        <v/>
      </c>
      <c r="M108" s="13" t="str">
        <f ca="1">IF(IFERROR(IF(L108="","",VLOOKUP(A108,'RTA INPUT'!D:P,12,FALSE)),"Absent")="ABSENT","ABSENT","")</f>
        <v/>
      </c>
      <c r="N108" t="str">
        <f t="shared" ca="1" si="74"/>
        <v/>
      </c>
      <c r="O108" t="str">
        <f ca="1">IF(M108="","",M108&amp;COUNTIF(M$2:M108,M108))</f>
        <v/>
      </c>
      <c r="P108" t="str">
        <f t="shared" ca="1" si="75"/>
        <v/>
      </c>
      <c r="Q108" t="str">
        <f t="shared" ca="1" si="76"/>
        <v/>
      </c>
      <c r="R108" t="str">
        <f t="shared" ca="1" si="77"/>
        <v/>
      </c>
      <c r="S108" t="str">
        <f t="shared" ca="1" si="78"/>
        <v/>
      </c>
      <c r="W108" s="82" t="str">
        <f t="shared" ca="1" si="79"/>
        <v/>
      </c>
      <c r="X108" s="82" t="str">
        <f t="shared" ca="1" si="80"/>
        <v/>
      </c>
      <c r="Y108" s="82" t="str">
        <f t="shared" ca="1" si="81"/>
        <v/>
      </c>
      <c r="Z108" s="82"/>
      <c r="AA108" s="82" t="str">
        <f t="shared" ca="1" si="82"/>
        <v/>
      </c>
      <c r="AB108" s="82" t="str">
        <f t="shared" ca="1" si="83"/>
        <v/>
      </c>
      <c r="AC108" s="82" t="str">
        <f t="shared" ca="1" si="84"/>
        <v/>
      </c>
      <c r="AD108" s="17" t="str">
        <f t="shared" ca="1" si="85"/>
        <v/>
      </c>
      <c r="AE108" s="17" t="str">
        <f ca="1">IF(AD108="","","ALL"&amp;COUNTIF(AD$2:AD108,"ALL")&amp;VALUE(HOUR(NOW())&amp;":"&amp;MINUTE(NOW())))</f>
        <v/>
      </c>
      <c r="AF108" s="17" t="str">
        <f t="shared" ca="1" si="86"/>
        <v/>
      </c>
      <c r="AG108" s="17" t="str">
        <f t="shared" ca="1" si="87"/>
        <v/>
      </c>
      <c r="AH108" s="18" t="str">
        <f t="shared" ca="1" si="88"/>
        <v/>
      </c>
      <c r="AI108" s="18" t="str">
        <f ca="1">IF(AH108="","","ALL"&amp;COUNTIF(AH$2:AH108,"ALL")&amp;VALUE(HOUR(NOW())&amp;":"&amp;MINUTE(NOW())))</f>
        <v/>
      </c>
      <c r="AJ108" s="18" t="str">
        <f t="shared" ca="1" si="89"/>
        <v/>
      </c>
      <c r="AK108" s="18" t="str">
        <f t="shared" ca="1" si="90"/>
        <v/>
      </c>
      <c r="AL108" s="14" t="str">
        <f t="shared" ca="1" si="91"/>
        <v/>
      </c>
      <c r="AM108" s="14" t="str">
        <f ca="1">IF(AL108="","","ALL"&amp;COUNTIF(AL$2:AL108,"ALL")&amp;VALUE(HOUR(NOW())&amp;":"&amp;MINUTE(NOW())))</f>
        <v/>
      </c>
      <c r="AN108" s="14" t="str">
        <f t="shared" ca="1" si="92"/>
        <v/>
      </c>
      <c r="AO108" s="14" t="str">
        <f t="shared" ca="1" si="93"/>
        <v/>
      </c>
      <c r="AP108" s="15" t="str">
        <f ca="1">IF(BA108="","",D108&amp;COUNTIF(BA$2:BA108,D108&amp;VALUE(HOUR(NOW())&amp;":"&amp;MINUTE(NOW()))))</f>
        <v/>
      </c>
      <c r="AQ108" s="15" t="str">
        <f ca="1">IF(BB108="","",D108&amp;COUNTIF(BB$2:BB108,D108&amp;VALUE(HOUR(NOW())&amp;":"&amp;MINUTE(NOW()))))</f>
        <v/>
      </c>
      <c r="AR108" s="15" t="str">
        <f ca="1">IF(BC108="","",D108&amp;COUNTIF(BC$2:BC108,D108&amp;VALUE(HOUR(NOW())&amp;":"&amp;MINUTE(NOW()))))</f>
        <v/>
      </c>
      <c r="AS108" s="16" t="str">
        <f t="shared" ca="1" si="94"/>
        <v/>
      </c>
      <c r="AT108" s="16" t="str">
        <f t="shared" ca="1" si="95"/>
        <v/>
      </c>
      <c r="AU108" s="16" t="str">
        <f t="shared" ca="1" si="96"/>
        <v/>
      </c>
      <c r="BA108" s="11" t="str">
        <f t="shared" ca="1" si="97"/>
        <v/>
      </c>
      <c r="BB108" s="11" t="str">
        <f t="shared" ca="1" si="98"/>
        <v/>
      </c>
      <c r="BC108" s="11" t="str">
        <f t="shared" ca="1" si="99"/>
        <v/>
      </c>
      <c r="BD108" s="6">
        <f t="shared" si="100"/>
        <v>0.70833333333333337</v>
      </c>
      <c r="BE108" s="6">
        <f t="shared" si="101"/>
        <v>1.0416666666666667</v>
      </c>
      <c r="BF108" s="6">
        <f t="shared" si="102"/>
        <v>0.76041666666666663</v>
      </c>
      <c r="BG108" s="6">
        <f t="shared" si="103"/>
        <v>0.77083333333333326</v>
      </c>
      <c r="BH108" s="6">
        <f t="shared" si="104"/>
        <v>0.9375</v>
      </c>
      <c r="BI108" s="6">
        <f t="shared" si="105"/>
        <v>0.95833333333333337</v>
      </c>
      <c r="BJ108" s="6">
        <f t="shared" si="106"/>
        <v>0.97916666666666663</v>
      </c>
      <c r="BK108" s="6">
        <f t="shared" si="107"/>
        <v>0.98958333333333326</v>
      </c>
    </row>
    <row r="109" spans="1:63" x14ac:dyDescent="0.25">
      <c r="A109" s="205">
        <v>440175</v>
      </c>
      <c r="B109" s="205" t="s">
        <v>155</v>
      </c>
      <c r="C109" s="205" t="s">
        <v>152</v>
      </c>
      <c r="D109" s="205" t="s">
        <v>6</v>
      </c>
      <c r="E109" s="205" t="s">
        <v>163</v>
      </c>
      <c r="F109" s="3" t="s">
        <v>145</v>
      </c>
      <c r="G109" s="4" t="s">
        <v>153</v>
      </c>
      <c r="H109" s="5" t="s">
        <v>154</v>
      </c>
      <c r="K109" t="str">
        <f t="shared" si="72"/>
        <v>Prepaid</v>
      </c>
      <c r="L109" s="6" t="str">
        <f t="shared" ca="1" si="73"/>
        <v/>
      </c>
      <c r="M109" s="13" t="str">
        <f ca="1">IF(IFERROR(IF(L109="","",VLOOKUP(A109,'RTA INPUT'!D:P,12,FALSE)),"Absent")="ABSENT","ABSENT","")</f>
        <v/>
      </c>
      <c r="N109" t="str">
        <f t="shared" ca="1" si="74"/>
        <v/>
      </c>
      <c r="O109" t="str">
        <f ca="1">IF(M109="","",M109&amp;COUNTIF(M$2:M109,M109))</f>
        <v/>
      </c>
      <c r="P109" t="str">
        <f t="shared" ca="1" si="75"/>
        <v/>
      </c>
      <c r="Q109" t="str">
        <f t="shared" ca="1" si="76"/>
        <v/>
      </c>
      <c r="R109" t="str">
        <f t="shared" ca="1" si="77"/>
        <v/>
      </c>
      <c r="S109" t="str">
        <f t="shared" ca="1" si="78"/>
        <v/>
      </c>
      <c r="W109" s="82" t="str">
        <f t="shared" ca="1" si="79"/>
        <v/>
      </c>
      <c r="X109" s="82" t="str">
        <f t="shared" ca="1" si="80"/>
        <v/>
      </c>
      <c r="Y109" s="82" t="str">
        <f t="shared" ca="1" si="81"/>
        <v/>
      </c>
      <c r="Z109" s="82"/>
      <c r="AA109" s="82" t="str">
        <f t="shared" ca="1" si="82"/>
        <v/>
      </c>
      <c r="AB109" s="82" t="str">
        <f t="shared" ca="1" si="83"/>
        <v/>
      </c>
      <c r="AC109" s="82" t="str">
        <f t="shared" ca="1" si="84"/>
        <v/>
      </c>
      <c r="AD109" s="17" t="str">
        <f t="shared" ca="1" si="85"/>
        <v/>
      </c>
      <c r="AE109" s="17" t="str">
        <f ca="1">IF(AD109="","","ALL"&amp;COUNTIF(AD$2:AD109,"ALL")&amp;VALUE(HOUR(NOW())&amp;":"&amp;MINUTE(NOW())))</f>
        <v/>
      </c>
      <c r="AF109" s="17" t="str">
        <f t="shared" ca="1" si="86"/>
        <v/>
      </c>
      <c r="AG109" s="17" t="str">
        <f t="shared" ca="1" si="87"/>
        <v/>
      </c>
      <c r="AH109" s="18" t="str">
        <f t="shared" ca="1" si="88"/>
        <v/>
      </c>
      <c r="AI109" s="18" t="str">
        <f ca="1">IF(AH109="","","ALL"&amp;COUNTIF(AH$2:AH109,"ALL")&amp;VALUE(HOUR(NOW())&amp;":"&amp;MINUTE(NOW())))</f>
        <v/>
      </c>
      <c r="AJ109" s="18" t="str">
        <f t="shared" ca="1" si="89"/>
        <v/>
      </c>
      <c r="AK109" s="18" t="str">
        <f t="shared" ca="1" si="90"/>
        <v/>
      </c>
      <c r="AL109" s="14" t="str">
        <f t="shared" ca="1" si="91"/>
        <v/>
      </c>
      <c r="AM109" s="14" t="str">
        <f ca="1">IF(AL109="","","ALL"&amp;COUNTIF(AL$2:AL109,"ALL")&amp;VALUE(HOUR(NOW())&amp;":"&amp;MINUTE(NOW())))</f>
        <v/>
      </c>
      <c r="AN109" s="14" t="str">
        <f t="shared" ca="1" si="92"/>
        <v/>
      </c>
      <c r="AO109" s="14" t="str">
        <f t="shared" ca="1" si="93"/>
        <v/>
      </c>
      <c r="AP109" s="15" t="str">
        <f ca="1">IF(BA109="","",D109&amp;COUNTIF(BA$2:BA109,D109&amp;VALUE(HOUR(NOW())&amp;":"&amp;MINUTE(NOW()))))</f>
        <v/>
      </c>
      <c r="AQ109" s="15" t="str">
        <f ca="1">IF(BB109="","",D109&amp;COUNTIF(BB$2:BB109,D109&amp;VALUE(HOUR(NOW())&amp;":"&amp;MINUTE(NOW()))))</f>
        <v/>
      </c>
      <c r="AR109" s="15" t="str">
        <f ca="1">IF(BC109="","",D109&amp;COUNTIF(BC$2:BC109,D109&amp;VALUE(HOUR(NOW())&amp;":"&amp;MINUTE(NOW()))))</f>
        <v/>
      </c>
      <c r="AS109" s="16" t="str">
        <f t="shared" ca="1" si="94"/>
        <v/>
      </c>
      <c r="AT109" s="16" t="str">
        <f t="shared" ca="1" si="95"/>
        <v/>
      </c>
      <c r="AU109" s="16" t="str">
        <f t="shared" ca="1" si="96"/>
        <v/>
      </c>
      <c r="BA109" s="11" t="str">
        <f t="shared" ca="1" si="97"/>
        <v/>
      </c>
      <c r="BB109" s="11" t="str">
        <f t="shared" ca="1" si="98"/>
        <v/>
      </c>
      <c r="BC109" s="11" t="str">
        <f t="shared" ca="1" si="99"/>
        <v/>
      </c>
      <c r="BD109" s="6">
        <f t="shared" si="100"/>
        <v>0.70833333333333337</v>
      </c>
      <c r="BE109" s="6">
        <f t="shared" si="101"/>
        <v>1.0416666666666667</v>
      </c>
      <c r="BF109" s="6">
        <f t="shared" si="102"/>
        <v>0.76041666666666663</v>
      </c>
      <c r="BG109" s="6">
        <f t="shared" si="103"/>
        <v>0.77083333333333326</v>
      </c>
      <c r="BH109" s="6">
        <f t="shared" si="104"/>
        <v>0.91666666666666663</v>
      </c>
      <c r="BI109" s="6">
        <f t="shared" si="105"/>
        <v>0.9375</v>
      </c>
      <c r="BJ109" s="6">
        <f t="shared" si="106"/>
        <v>0.97916666666666663</v>
      </c>
      <c r="BK109" s="6">
        <f t="shared" si="107"/>
        <v>0.98958333333333326</v>
      </c>
    </row>
    <row r="110" spans="1:63" x14ac:dyDescent="0.25">
      <c r="A110" s="205">
        <v>440167</v>
      </c>
      <c r="B110" s="205" t="s">
        <v>239</v>
      </c>
      <c r="C110" s="205" t="s">
        <v>152</v>
      </c>
      <c r="D110" s="205" t="s">
        <v>6</v>
      </c>
      <c r="E110" s="205" t="s">
        <v>163</v>
      </c>
      <c r="F110" s="3" t="s">
        <v>145</v>
      </c>
      <c r="G110" s="4" t="s">
        <v>156</v>
      </c>
      <c r="H110" s="5" t="s">
        <v>154</v>
      </c>
      <c r="K110" t="str">
        <f t="shared" si="72"/>
        <v>Prepaid</v>
      </c>
      <c r="L110" s="6" t="str">
        <f t="shared" ca="1" si="73"/>
        <v/>
      </c>
      <c r="M110" s="13" t="str">
        <f ca="1">IF(IFERROR(IF(L110="","",VLOOKUP(A110,'RTA INPUT'!D:P,12,FALSE)),"Absent")="ABSENT","ABSENT","")</f>
        <v/>
      </c>
      <c r="N110" t="str">
        <f t="shared" ca="1" si="74"/>
        <v/>
      </c>
      <c r="O110" t="str">
        <f ca="1">IF(M110="","",M110&amp;COUNTIF(M$2:M110,M110))</f>
        <v/>
      </c>
      <c r="P110" t="str">
        <f t="shared" ca="1" si="75"/>
        <v/>
      </c>
      <c r="Q110" t="str">
        <f t="shared" ca="1" si="76"/>
        <v/>
      </c>
      <c r="R110" t="str">
        <f t="shared" ca="1" si="77"/>
        <v/>
      </c>
      <c r="S110" t="str">
        <f t="shared" ca="1" si="78"/>
        <v/>
      </c>
      <c r="W110" s="82" t="str">
        <f t="shared" ca="1" si="79"/>
        <v/>
      </c>
      <c r="X110" s="82" t="str">
        <f t="shared" ca="1" si="80"/>
        <v/>
      </c>
      <c r="Y110" s="82" t="str">
        <f t="shared" ca="1" si="81"/>
        <v/>
      </c>
      <c r="Z110" s="82"/>
      <c r="AA110" s="82" t="str">
        <f t="shared" ca="1" si="82"/>
        <v/>
      </c>
      <c r="AB110" s="82" t="str">
        <f t="shared" ca="1" si="83"/>
        <v/>
      </c>
      <c r="AC110" s="82" t="str">
        <f t="shared" ca="1" si="84"/>
        <v/>
      </c>
      <c r="AD110" s="17" t="str">
        <f t="shared" ca="1" si="85"/>
        <v/>
      </c>
      <c r="AE110" s="17" t="str">
        <f ca="1">IF(AD110="","","ALL"&amp;COUNTIF(AD$2:AD110,"ALL")&amp;VALUE(HOUR(NOW())&amp;":"&amp;MINUTE(NOW())))</f>
        <v/>
      </c>
      <c r="AF110" s="17" t="str">
        <f t="shared" ca="1" si="86"/>
        <v/>
      </c>
      <c r="AG110" s="17" t="str">
        <f t="shared" ca="1" si="87"/>
        <v/>
      </c>
      <c r="AH110" s="18" t="str">
        <f t="shared" ca="1" si="88"/>
        <v/>
      </c>
      <c r="AI110" s="18" t="str">
        <f ca="1">IF(AH110="","","ALL"&amp;COUNTIF(AH$2:AH110,"ALL")&amp;VALUE(HOUR(NOW())&amp;":"&amp;MINUTE(NOW())))</f>
        <v/>
      </c>
      <c r="AJ110" s="18" t="str">
        <f t="shared" ca="1" si="89"/>
        <v/>
      </c>
      <c r="AK110" s="18" t="str">
        <f t="shared" ca="1" si="90"/>
        <v/>
      </c>
      <c r="AL110" s="14" t="str">
        <f t="shared" ca="1" si="91"/>
        <v/>
      </c>
      <c r="AM110" s="14" t="str">
        <f ca="1">IF(AL110="","","ALL"&amp;COUNTIF(AL$2:AL110,"ALL")&amp;VALUE(HOUR(NOW())&amp;":"&amp;MINUTE(NOW())))</f>
        <v/>
      </c>
      <c r="AN110" s="14" t="str">
        <f t="shared" ca="1" si="92"/>
        <v/>
      </c>
      <c r="AO110" s="14" t="str">
        <f t="shared" ca="1" si="93"/>
        <v/>
      </c>
      <c r="AP110" s="15" t="str">
        <f ca="1">IF(BA110="","",D110&amp;COUNTIF(BA$2:BA110,D110&amp;VALUE(HOUR(NOW())&amp;":"&amp;MINUTE(NOW()))))</f>
        <v/>
      </c>
      <c r="AQ110" s="15" t="str">
        <f ca="1">IF(BB110="","",D110&amp;COUNTIF(BB$2:BB110,D110&amp;VALUE(HOUR(NOW())&amp;":"&amp;MINUTE(NOW()))))</f>
        <v/>
      </c>
      <c r="AR110" s="15" t="str">
        <f ca="1">IF(BC110="","",D110&amp;COUNTIF(BC$2:BC110,D110&amp;VALUE(HOUR(NOW())&amp;":"&amp;MINUTE(NOW()))))</f>
        <v/>
      </c>
      <c r="AS110" s="16" t="str">
        <f t="shared" ca="1" si="94"/>
        <v/>
      </c>
      <c r="AT110" s="16" t="str">
        <f t="shared" ca="1" si="95"/>
        <v/>
      </c>
      <c r="AU110" s="16" t="str">
        <f t="shared" ca="1" si="96"/>
        <v/>
      </c>
      <c r="BA110" s="11" t="str">
        <f t="shared" ca="1" si="97"/>
        <v/>
      </c>
      <c r="BB110" s="11" t="str">
        <f t="shared" ca="1" si="98"/>
        <v/>
      </c>
      <c r="BC110" s="11" t="str">
        <f t="shared" ca="1" si="99"/>
        <v/>
      </c>
      <c r="BD110" s="6">
        <f t="shared" si="100"/>
        <v>0.70833333333333337</v>
      </c>
      <c r="BE110" s="6">
        <f t="shared" si="101"/>
        <v>1.0416666666666667</v>
      </c>
      <c r="BF110" s="6">
        <f t="shared" si="102"/>
        <v>0.76041666666666663</v>
      </c>
      <c r="BG110" s="6">
        <f t="shared" si="103"/>
        <v>0.77083333333333326</v>
      </c>
      <c r="BH110" s="6">
        <f t="shared" si="104"/>
        <v>0.9375</v>
      </c>
      <c r="BI110" s="6">
        <f t="shared" si="105"/>
        <v>0.95833333333333337</v>
      </c>
      <c r="BJ110" s="6">
        <f t="shared" si="106"/>
        <v>0.97916666666666663</v>
      </c>
      <c r="BK110" s="6">
        <f t="shared" si="107"/>
        <v>0.98958333333333326</v>
      </c>
    </row>
    <row r="111" spans="1:63" x14ac:dyDescent="0.25">
      <c r="A111" s="205">
        <v>440168</v>
      </c>
      <c r="B111" s="205" t="s">
        <v>254</v>
      </c>
      <c r="C111" s="205" t="s">
        <v>152</v>
      </c>
      <c r="D111" s="205" t="s">
        <v>6</v>
      </c>
      <c r="E111" s="205" t="s">
        <v>163</v>
      </c>
      <c r="F111" s="3" t="s">
        <v>157</v>
      </c>
      <c r="G111" s="4" t="s">
        <v>153</v>
      </c>
      <c r="H111" s="5" t="s">
        <v>158</v>
      </c>
      <c r="K111" t="str">
        <f t="shared" si="72"/>
        <v>Prepaid</v>
      </c>
      <c r="L111" s="6" t="str">
        <f t="shared" ca="1" si="73"/>
        <v/>
      </c>
      <c r="M111" s="13" t="str">
        <f ca="1">IF(IFERROR(IF(L111="","",VLOOKUP(A111,'RTA INPUT'!D:P,12,FALSE)),"Absent")="ABSENT","ABSENT","")</f>
        <v/>
      </c>
      <c r="N111" t="str">
        <f t="shared" ca="1" si="74"/>
        <v/>
      </c>
      <c r="O111" t="str">
        <f ca="1">IF(M111="","",M111&amp;COUNTIF(M$2:M111,M111))</f>
        <v/>
      </c>
      <c r="P111" t="str">
        <f t="shared" ca="1" si="75"/>
        <v/>
      </c>
      <c r="Q111" t="str">
        <f t="shared" ca="1" si="76"/>
        <v/>
      </c>
      <c r="R111" t="str">
        <f t="shared" ca="1" si="77"/>
        <v/>
      </c>
      <c r="S111" t="str">
        <f t="shared" ca="1" si="78"/>
        <v/>
      </c>
      <c r="W111" s="82" t="str">
        <f t="shared" ca="1" si="79"/>
        <v/>
      </c>
      <c r="X111" s="82" t="str">
        <f t="shared" ca="1" si="80"/>
        <v/>
      </c>
      <c r="Y111" s="82" t="str">
        <f t="shared" ca="1" si="81"/>
        <v/>
      </c>
      <c r="Z111" s="82"/>
      <c r="AA111" s="82" t="str">
        <f t="shared" ca="1" si="82"/>
        <v/>
      </c>
      <c r="AB111" s="82" t="str">
        <f t="shared" ca="1" si="83"/>
        <v/>
      </c>
      <c r="AC111" s="82" t="str">
        <f t="shared" ca="1" si="84"/>
        <v/>
      </c>
      <c r="AD111" s="17" t="str">
        <f t="shared" ca="1" si="85"/>
        <v/>
      </c>
      <c r="AE111" s="17" t="str">
        <f ca="1">IF(AD111="","","ALL"&amp;COUNTIF(AD$2:AD111,"ALL")&amp;VALUE(HOUR(NOW())&amp;":"&amp;MINUTE(NOW())))</f>
        <v/>
      </c>
      <c r="AF111" s="17" t="str">
        <f t="shared" ca="1" si="86"/>
        <v/>
      </c>
      <c r="AG111" s="17" t="str">
        <f t="shared" ca="1" si="87"/>
        <v/>
      </c>
      <c r="AH111" s="18" t="str">
        <f t="shared" ca="1" si="88"/>
        <v/>
      </c>
      <c r="AI111" s="18" t="str">
        <f ca="1">IF(AH111="","","ALL"&amp;COUNTIF(AH$2:AH111,"ALL")&amp;VALUE(HOUR(NOW())&amp;":"&amp;MINUTE(NOW())))</f>
        <v/>
      </c>
      <c r="AJ111" s="18" t="str">
        <f t="shared" ca="1" si="89"/>
        <v/>
      </c>
      <c r="AK111" s="18" t="str">
        <f t="shared" ca="1" si="90"/>
        <v/>
      </c>
      <c r="AL111" s="14" t="str">
        <f t="shared" ca="1" si="91"/>
        <v/>
      </c>
      <c r="AM111" s="14" t="str">
        <f ca="1">IF(AL111="","","ALL"&amp;COUNTIF(AL$2:AL111,"ALL")&amp;VALUE(HOUR(NOW())&amp;":"&amp;MINUTE(NOW())))</f>
        <v/>
      </c>
      <c r="AN111" s="14" t="str">
        <f t="shared" ca="1" si="92"/>
        <v/>
      </c>
      <c r="AO111" s="14" t="str">
        <f t="shared" ca="1" si="93"/>
        <v/>
      </c>
      <c r="AP111" s="15" t="str">
        <f ca="1">IF(BA111="","",D111&amp;COUNTIF(BA$2:BA111,D111&amp;VALUE(HOUR(NOW())&amp;":"&amp;MINUTE(NOW()))))</f>
        <v/>
      </c>
      <c r="AQ111" s="15" t="str">
        <f ca="1">IF(BB111="","",D111&amp;COUNTIF(BB$2:BB111,D111&amp;VALUE(HOUR(NOW())&amp;":"&amp;MINUTE(NOW()))))</f>
        <v/>
      </c>
      <c r="AR111" s="15" t="str">
        <f ca="1">IF(BC111="","",D111&amp;COUNTIF(BC$2:BC111,D111&amp;VALUE(HOUR(NOW())&amp;":"&amp;MINUTE(NOW()))))</f>
        <v/>
      </c>
      <c r="AS111" s="16" t="str">
        <f t="shared" ca="1" si="94"/>
        <v/>
      </c>
      <c r="AT111" s="16" t="str">
        <f t="shared" ca="1" si="95"/>
        <v/>
      </c>
      <c r="AU111" s="16" t="str">
        <f t="shared" ca="1" si="96"/>
        <v/>
      </c>
      <c r="BA111" s="11" t="str">
        <f t="shared" ca="1" si="97"/>
        <v/>
      </c>
      <c r="BB111" s="11" t="str">
        <f t="shared" ca="1" si="98"/>
        <v/>
      </c>
      <c r="BC111" s="11" t="str">
        <f t="shared" ca="1" si="99"/>
        <v/>
      </c>
      <c r="BD111" s="6">
        <f t="shared" si="100"/>
        <v>0.70833333333333337</v>
      </c>
      <c r="BE111" s="6">
        <f t="shared" si="101"/>
        <v>1.0416666666666667</v>
      </c>
      <c r="BF111" s="6">
        <f t="shared" si="102"/>
        <v>0.72916666666666663</v>
      </c>
      <c r="BG111" s="6">
        <f t="shared" si="103"/>
        <v>0.73958333333333326</v>
      </c>
      <c r="BH111" s="6">
        <f t="shared" si="104"/>
        <v>0.91666666666666663</v>
      </c>
      <c r="BI111" s="6">
        <f t="shared" si="105"/>
        <v>0.9375</v>
      </c>
      <c r="BJ111" s="6">
        <f t="shared" si="106"/>
        <v>0.96875</v>
      </c>
      <c r="BK111" s="6">
        <f t="shared" si="107"/>
        <v>0.97916666666666663</v>
      </c>
    </row>
    <row r="112" spans="1:63" x14ac:dyDescent="0.25">
      <c r="A112" s="205">
        <v>440230</v>
      </c>
      <c r="B112" s="205" t="s">
        <v>168</v>
      </c>
      <c r="C112" s="205" t="s">
        <v>152</v>
      </c>
      <c r="D112" s="205" t="s">
        <v>6</v>
      </c>
      <c r="E112" s="205" t="s">
        <v>163</v>
      </c>
      <c r="F112" s="3" t="s">
        <v>145</v>
      </c>
      <c r="G112" s="4" t="s">
        <v>165</v>
      </c>
      <c r="H112" s="5" t="s">
        <v>154</v>
      </c>
      <c r="K112" t="str">
        <f t="shared" si="72"/>
        <v>Prepaid</v>
      </c>
      <c r="L112" s="6" t="str">
        <f t="shared" ca="1" si="73"/>
        <v/>
      </c>
      <c r="M112" s="13" t="str">
        <f ca="1">IF(IFERROR(IF(L112="","",VLOOKUP(A112,'RTA INPUT'!D:P,12,FALSE)),"Absent")="ABSENT","ABSENT","")</f>
        <v/>
      </c>
      <c r="N112" t="str">
        <f t="shared" ca="1" si="74"/>
        <v/>
      </c>
      <c r="O112" t="str">
        <f ca="1">IF(M112="","",M112&amp;COUNTIF(M$2:M112,M112))</f>
        <v/>
      </c>
      <c r="P112" t="str">
        <f t="shared" ca="1" si="75"/>
        <v/>
      </c>
      <c r="Q112" t="str">
        <f t="shared" ca="1" si="76"/>
        <v/>
      </c>
      <c r="R112" t="str">
        <f t="shared" ca="1" si="77"/>
        <v/>
      </c>
      <c r="S112" t="str">
        <f t="shared" ca="1" si="78"/>
        <v/>
      </c>
      <c r="W112" s="82" t="str">
        <f t="shared" ca="1" si="79"/>
        <v/>
      </c>
      <c r="X112" s="82" t="str">
        <f t="shared" ca="1" si="80"/>
        <v/>
      </c>
      <c r="Y112" s="82" t="str">
        <f t="shared" ca="1" si="81"/>
        <v/>
      </c>
      <c r="Z112" s="82"/>
      <c r="AA112" s="82" t="str">
        <f t="shared" ca="1" si="82"/>
        <v/>
      </c>
      <c r="AB112" s="82" t="str">
        <f t="shared" ca="1" si="83"/>
        <v/>
      </c>
      <c r="AC112" s="82" t="str">
        <f t="shared" ca="1" si="84"/>
        <v/>
      </c>
      <c r="AD112" s="17" t="str">
        <f t="shared" ca="1" si="85"/>
        <v/>
      </c>
      <c r="AE112" s="17" t="str">
        <f ca="1">IF(AD112="","","ALL"&amp;COUNTIF(AD$2:AD112,"ALL")&amp;VALUE(HOUR(NOW())&amp;":"&amp;MINUTE(NOW())))</f>
        <v/>
      </c>
      <c r="AF112" s="17" t="str">
        <f t="shared" ca="1" si="86"/>
        <v/>
      </c>
      <c r="AG112" s="17" t="str">
        <f t="shared" ca="1" si="87"/>
        <v/>
      </c>
      <c r="AH112" s="18" t="str">
        <f t="shared" ca="1" si="88"/>
        <v/>
      </c>
      <c r="AI112" s="18" t="str">
        <f ca="1">IF(AH112="","","ALL"&amp;COUNTIF(AH$2:AH112,"ALL")&amp;VALUE(HOUR(NOW())&amp;":"&amp;MINUTE(NOW())))</f>
        <v/>
      </c>
      <c r="AJ112" s="18" t="str">
        <f t="shared" ca="1" si="89"/>
        <v/>
      </c>
      <c r="AK112" s="18" t="str">
        <f t="shared" ca="1" si="90"/>
        <v/>
      </c>
      <c r="AL112" s="14" t="str">
        <f t="shared" ca="1" si="91"/>
        <v/>
      </c>
      <c r="AM112" s="14" t="str">
        <f ca="1">IF(AL112="","","ALL"&amp;COUNTIF(AL$2:AL112,"ALL")&amp;VALUE(HOUR(NOW())&amp;":"&amp;MINUTE(NOW())))</f>
        <v/>
      </c>
      <c r="AN112" s="14" t="str">
        <f t="shared" ca="1" si="92"/>
        <v/>
      </c>
      <c r="AO112" s="14" t="str">
        <f t="shared" ca="1" si="93"/>
        <v/>
      </c>
      <c r="AP112" s="15" t="str">
        <f ca="1">IF(BA112="","",D112&amp;COUNTIF(BA$2:BA112,D112&amp;VALUE(HOUR(NOW())&amp;":"&amp;MINUTE(NOW()))))</f>
        <v/>
      </c>
      <c r="AQ112" s="15" t="str">
        <f ca="1">IF(BB112="","",D112&amp;COUNTIF(BB$2:BB112,D112&amp;VALUE(HOUR(NOW())&amp;":"&amp;MINUTE(NOW()))))</f>
        <v/>
      </c>
      <c r="AR112" s="15" t="str">
        <f ca="1">IF(BC112="","",D112&amp;COUNTIF(BC$2:BC112,D112&amp;VALUE(HOUR(NOW())&amp;":"&amp;MINUTE(NOW()))))</f>
        <v/>
      </c>
      <c r="AS112" s="16" t="str">
        <f t="shared" ca="1" si="94"/>
        <v/>
      </c>
      <c r="AT112" s="16" t="str">
        <f t="shared" ca="1" si="95"/>
        <v/>
      </c>
      <c r="AU112" s="16" t="str">
        <f t="shared" ca="1" si="96"/>
        <v/>
      </c>
      <c r="BA112" s="11" t="str">
        <f t="shared" ca="1" si="97"/>
        <v/>
      </c>
      <c r="BB112" s="11" t="str">
        <f t="shared" ca="1" si="98"/>
        <v/>
      </c>
      <c r="BC112" s="11" t="str">
        <f t="shared" ca="1" si="99"/>
        <v/>
      </c>
      <c r="BD112" s="6">
        <f t="shared" si="100"/>
        <v>0.70833333333333337</v>
      </c>
      <c r="BE112" s="6">
        <f t="shared" si="101"/>
        <v>1.0416666666666667</v>
      </c>
      <c r="BF112" s="6">
        <f t="shared" si="102"/>
        <v>0.76041666666666663</v>
      </c>
      <c r="BG112" s="6">
        <f t="shared" si="103"/>
        <v>0.77083333333333326</v>
      </c>
      <c r="BH112" s="6">
        <f t="shared" si="104"/>
        <v>0.89583333333333337</v>
      </c>
      <c r="BI112" s="6">
        <f t="shared" si="105"/>
        <v>0.91666666666666674</v>
      </c>
      <c r="BJ112" s="6">
        <f t="shared" si="106"/>
        <v>0.97916666666666663</v>
      </c>
      <c r="BK112" s="6">
        <f t="shared" si="107"/>
        <v>0.98958333333333326</v>
      </c>
    </row>
    <row r="113" spans="1:63" x14ac:dyDescent="0.25">
      <c r="A113" s="205">
        <v>440146</v>
      </c>
      <c r="B113" s="205" t="s">
        <v>169</v>
      </c>
      <c r="C113" s="205" t="s">
        <v>133</v>
      </c>
      <c r="D113" s="205" t="s">
        <v>7</v>
      </c>
      <c r="E113" s="205" t="s">
        <v>163</v>
      </c>
      <c r="F113" s="3" t="s">
        <v>145</v>
      </c>
      <c r="G113" s="4" t="s">
        <v>165</v>
      </c>
      <c r="H113" s="5" t="s">
        <v>154</v>
      </c>
      <c r="K113" t="str">
        <f t="shared" si="72"/>
        <v>Postpaid</v>
      </c>
      <c r="L113" s="6" t="str">
        <f t="shared" ca="1" si="73"/>
        <v/>
      </c>
      <c r="M113" s="13" t="str">
        <f ca="1">IF(IFERROR(IF(L113="","",VLOOKUP(A113,'RTA INPUT'!D:P,12,FALSE)),"Absent")="ABSENT","ABSENT","")</f>
        <v/>
      </c>
      <c r="N113" t="str">
        <f t="shared" ca="1" si="74"/>
        <v/>
      </c>
      <c r="O113" t="str">
        <f ca="1">IF(M113="","",M113&amp;COUNTIF(M$2:M113,M113))</f>
        <v/>
      </c>
      <c r="P113" t="str">
        <f t="shared" ca="1" si="75"/>
        <v/>
      </c>
      <c r="Q113" t="str">
        <f t="shared" ca="1" si="76"/>
        <v/>
      </c>
      <c r="R113" t="str">
        <f t="shared" ca="1" si="77"/>
        <v/>
      </c>
      <c r="S113" t="str">
        <f t="shared" ca="1" si="78"/>
        <v/>
      </c>
      <c r="W113" s="82" t="str">
        <f t="shared" ca="1" si="79"/>
        <v/>
      </c>
      <c r="X113" s="82" t="str">
        <f t="shared" ca="1" si="80"/>
        <v/>
      </c>
      <c r="Y113" s="82" t="str">
        <f t="shared" ca="1" si="81"/>
        <v/>
      </c>
      <c r="Z113" s="82"/>
      <c r="AA113" s="82" t="str">
        <f t="shared" ca="1" si="82"/>
        <v/>
      </c>
      <c r="AB113" s="82" t="str">
        <f t="shared" ca="1" si="83"/>
        <v/>
      </c>
      <c r="AC113" s="82" t="str">
        <f t="shared" ca="1" si="84"/>
        <v/>
      </c>
      <c r="AD113" s="17" t="str">
        <f t="shared" ca="1" si="85"/>
        <v/>
      </c>
      <c r="AE113" s="17" t="str">
        <f ca="1">IF(AD113="","","ALL"&amp;COUNTIF(AD$2:AD113,"ALL")&amp;VALUE(HOUR(NOW())&amp;":"&amp;MINUTE(NOW())))</f>
        <v/>
      </c>
      <c r="AF113" s="17" t="str">
        <f t="shared" ca="1" si="86"/>
        <v/>
      </c>
      <c r="AG113" s="17" t="str">
        <f t="shared" ca="1" si="87"/>
        <v/>
      </c>
      <c r="AH113" s="18" t="str">
        <f t="shared" ca="1" si="88"/>
        <v/>
      </c>
      <c r="AI113" s="18" t="str">
        <f ca="1">IF(AH113="","","ALL"&amp;COUNTIF(AH$2:AH113,"ALL")&amp;VALUE(HOUR(NOW())&amp;":"&amp;MINUTE(NOW())))</f>
        <v/>
      </c>
      <c r="AJ113" s="18" t="str">
        <f t="shared" ca="1" si="89"/>
        <v/>
      </c>
      <c r="AK113" s="18" t="str">
        <f t="shared" ca="1" si="90"/>
        <v/>
      </c>
      <c r="AL113" s="14" t="str">
        <f t="shared" ca="1" si="91"/>
        <v/>
      </c>
      <c r="AM113" s="14" t="str">
        <f ca="1">IF(AL113="","","ALL"&amp;COUNTIF(AL$2:AL113,"ALL")&amp;VALUE(HOUR(NOW())&amp;":"&amp;MINUTE(NOW())))</f>
        <v/>
      </c>
      <c r="AN113" s="14" t="str">
        <f t="shared" ca="1" si="92"/>
        <v/>
      </c>
      <c r="AO113" s="14" t="str">
        <f t="shared" ca="1" si="93"/>
        <v/>
      </c>
      <c r="AP113" s="15" t="str">
        <f ca="1">IF(BA113="","",D113&amp;COUNTIF(BA$2:BA113,D113&amp;VALUE(HOUR(NOW())&amp;":"&amp;MINUTE(NOW()))))</f>
        <v/>
      </c>
      <c r="AQ113" s="15" t="str">
        <f ca="1">IF(BB113="","",D113&amp;COUNTIF(BB$2:BB113,D113&amp;VALUE(HOUR(NOW())&amp;":"&amp;MINUTE(NOW()))))</f>
        <v/>
      </c>
      <c r="AR113" s="15" t="str">
        <f ca="1">IF(BC113="","",D113&amp;COUNTIF(BC$2:BC113,D113&amp;VALUE(HOUR(NOW())&amp;":"&amp;MINUTE(NOW()))))</f>
        <v/>
      </c>
      <c r="AS113" s="16" t="str">
        <f t="shared" ca="1" si="94"/>
        <v/>
      </c>
      <c r="AT113" s="16" t="str">
        <f t="shared" ca="1" si="95"/>
        <v/>
      </c>
      <c r="AU113" s="16" t="str">
        <f t="shared" ca="1" si="96"/>
        <v/>
      </c>
      <c r="BA113" s="11" t="str">
        <f t="shared" ca="1" si="97"/>
        <v/>
      </c>
      <c r="BB113" s="11" t="str">
        <f t="shared" ca="1" si="98"/>
        <v/>
      </c>
      <c r="BC113" s="11" t="str">
        <f t="shared" ca="1" si="99"/>
        <v/>
      </c>
      <c r="BD113" s="6">
        <f t="shared" si="100"/>
        <v>0.70833333333333337</v>
      </c>
      <c r="BE113" s="6">
        <f t="shared" si="101"/>
        <v>1.0416666666666667</v>
      </c>
      <c r="BF113" s="6">
        <f t="shared" si="102"/>
        <v>0.76041666666666663</v>
      </c>
      <c r="BG113" s="6">
        <f t="shared" si="103"/>
        <v>0.77083333333333326</v>
      </c>
      <c r="BH113" s="6">
        <f t="shared" si="104"/>
        <v>0.89583333333333337</v>
      </c>
      <c r="BI113" s="6">
        <f t="shared" si="105"/>
        <v>0.91666666666666674</v>
      </c>
      <c r="BJ113" s="6">
        <f t="shared" si="106"/>
        <v>0.97916666666666663</v>
      </c>
      <c r="BK113" s="6">
        <f t="shared" si="107"/>
        <v>0.98958333333333326</v>
      </c>
    </row>
    <row r="114" spans="1:63" x14ac:dyDescent="0.25">
      <c r="A114" s="205">
        <v>440148</v>
      </c>
      <c r="B114" s="205" t="s">
        <v>240</v>
      </c>
      <c r="C114" s="205" t="s">
        <v>133</v>
      </c>
      <c r="D114" s="205" t="s">
        <v>7</v>
      </c>
      <c r="E114" s="205" t="s">
        <v>163</v>
      </c>
      <c r="F114" s="3" t="s">
        <v>157</v>
      </c>
      <c r="G114" s="4" t="s">
        <v>176</v>
      </c>
      <c r="H114" s="5" t="s">
        <v>158</v>
      </c>
      <c r="K114" s="2"/>
      <c r="L114" s="2"/>
      <c r="M114" s="13" t="str">
        <f>IF(IFERROR(IF(L114="","",VLOOKUP(A114,'RTA INPUT'!D:P,12,FALSE)),"Absent")="ABSENT","ABSENT","")</f>
        <v/>
      </c>
      <c r="N114" t="str">
        <f t="shared" si="74"/>
        <v/>
      </c>
      <c r="O114" t="str">
        <f>IF(M114="","",M114&amp;COUNTIF(M$2:M114,M114))</f>
        <v/>
      </c>
      <c r="P114" t="str">
        <f t="shared" si="75"/>
        <v/>
      </c>
      <c r="Q114" t="str">
        <f t="shared" si="76"/>
        <v/>
      </c>
      <c r="R114" t="str">
        <f t="shared" si="77"/>
        <v/>
      </c>
      <c r="S114" t="str">
        <f t="shared" si="78"/>
        <v/>
      </c>
      <c r="W114" s="82" t="str">
        <f t="shared" ca="1" si="79"/>
        <v/>
      </c>
      <c r="X114" s="82" t="str">
        <f t="shared" ca="1" si="80"/>
        <v/>
      </c>
      <c r="Y114" s="82" t="str">
        <f t="shared" ca="1" si="81"/>
        <v/>
      </c>
      <c r="Z114" s="82"/>
      <c r="AA114" s="82" t="str">
        <f t="shared" ca="1" si="82"/>
        <v/>
      </c>
      <c r="AB114" s="82" t="str">
        <f t="shared" ca="1" si="83"/>
        <v/>
      </c>
      <c r="AC114" s="82" t="str">
        <f t="shared" ca="1" si="84"/>
        <v/>
      </c>
      <c r="AD114" s="17" t="str">
        <f t="shared" ca="1" si="85"/>
        <v/>
      </c>
      <c r="AE114" s="17" t="str">
        <f ca="1">IF(AD114="","","ALL"&amp;COUNTIF(AD$2:AD114,"ALL")&amp;VALUE(HOUR(NOW())&amp;":"&amp;MINUTE(NOW())))</f>
        <v/>
      </c>
      <c r="AF114" s="17" t="str">
        <f t="shared" ca="1" si="86"/>
        <v/>
      </c>
      <c r="AG114" s="17" t="str">
        <f t="shared" ca="1" si="87"/>
        <v/>
      </c>
      <c r="AH114" s="18" t="str">
        <f t="shared" ca="1" si="88"/>
        <v/>
      </c>
      <c r="AI114" s="18" t="str">
        <f ca="1">IF(AH114="","","ALL"&amp;COUNTIF(AH$2:AH114,"ALL")&amp;VALUE(HOUR(NOW())&amp;":"&amp;MINUTE(NOW())))</f>
        <v/>
      </c>
      <c r="AJ114" s="18" t="str">
        <f t="shared" ca="1" si="89"/>
        <v/>
      </c>
      <c r="AK114" s="18" t="str">
        <f t="shared" ca="1" si="90"/>
        <v/>
      </c>
      <c r="AL114" s="14" t="str">
        <f t="shared" ca="1" si="91"/>
        <v/>
      </c>
      <c r="AM114" s="14" t="str">
        <f ca="1">IF(AL114="","","ALL"&amp;COUNTIF(AL$2:AL114,"ALL")&amp;VALUE(HOUR(NOW())&amp;":"&amp;MINUTE(NOW())))</f>
        <v/>
      </c>
      <c r="AN114" s="14" t="str">
        <f t="shared" ca="1" si="92"/>
        <v/>
      </c>
      <c r="AO114" s="14" t="str">
        <f t="shared" ca="1" si="93"/>
        <v/>
      </c>
      <c r="AP114" s="15" t="str">
        <f ca="1">IF(BA114="","",D114&amp;COUNTIF(BA$2:BA114,D114&amp;VALUE(HOUR(NOW())&amp;":"&amp;MINUTE(NOW()))))</f>
        <v/>
      </c>
      <c r="AQ114" s="15" t="str">
        <f ca="1">IF(BB114="","",D114&amp;COUNTIF(BB$2:BB114,D114&amp;VALUE(HOUR(NOW())&amp;":"&amp;MINUTE(NOW()))))</f>
        <v/>
      </c>
      <c r="AR114" s="15" t="str">
        <f ca="1">IF(BC114="","",D114&amp;COUNTIF(BC$2:BC114,D114&amp;VALUE(HOUR(NOW())&amp;":"&amp;MINUTE(NOW()))))</f>
        <v/>
      </c>
      <c r="AS114" s="16" t="str">
        <f t="shared" ca="1" si="94"/>
        <v/>
      </c>
      <c r="AT114" s="16" t="str">
        <f t="shared" ca="1" si="95"/>
        <v/>
      </c>
      <c r="AU114" s="16" t="str">
        <f t="shared" ca="1" si="96"/>
        <v/>
      </c>
      <c r="BA114" s="11" t="str">
        <f t="shared" ca="1" si="97"/>
        <v/>
      </c>
      <c r="BB114" s="11" t="str">
        <f t="shared" ca="1" si="98"/>
        <v/>
      </c>
      <c r="BC114" s="11" t="str">
        <f t="shared" ca="1" si="99"/>
        <v/>
      </c>
      <c r="BD114" s="6">
        <f t="shared" si="100"/>
        <v>0.70833333333333337</v>
      </c>
      <c r="BE114" s="6">
        <f t="shared" si="101"/>
        <v>1.0416666666666667</v>
      </c>
      <c r="BF114" s="6">
        <f t="shared" si="102"/>
        <v>0.72916666666666663</v>
      </c>
      <c r="BG114" s="6">
        <f t="shared" si="103"/>
        <v>0.73958333333333326</v>
      </c>
      <c r="BH114" s="6">
        <f t="shared" si="104"/>
        <v>0.875</v>
      </c>
      <c r="BI114" s="6">
        <f t="shared" si="105"/>
        <v>0.89583333333333337</v>
      </c>
      <c r="BJ114" s="6">
        <f t="shared" si="106"/>
        <v>0.96875</v>
      </c>
      <c r="BK114" s="6">
        <f t="shared" si="107"/>
        <v>0.97916666666666663</v>
      </c>
    </row>
    <row r="115" spans="1:63" x14ac:dyDescent="0.25">
      <c r="A115" s="205">
        <v>440090</v>
      </c>
      <c r="B115" s="205" t="s">
        <v>241</v>
      </c>
      <c r="C115" s="205" t="s">
        <v>133</v>
      </c>
      <c r="D115" s="205" t="s">
        <v>7</v>
      </c>
      <c r="E115" s="205" t="s">
        <v>163</v>
      </c>
      <c r="F115" s="3" t="s">
        <v>138</v>
      </c>
      <c r="G115" s="4" t="s">
        <v>176</v>
      </c>
      <c r="H115" s="5" t="s">
        <v>154</v>
      </c>
      <c r="K115" t="str">
        <f t="shared" si="72"/>
        <v>Postpaid</v>
      </c>
      <c r="L115" s="6" t="str">
        <f t="shared" ca="1" si="73"/>
        <v/>
      </c>
      <c r="M115" s="13" t="str">
        <f ca="1">IF(IFERROR(IF(L115="","",VLOOKUP(A115,'RTA INPUT'!D:P,12,FALSE)),"Absent")="ABSENT","ABSENT","")</f>
        <v/>
      </c>
      <c r="N115" t="str">
        <f t="shared" ca="1" si="74"/>
        <v/>
      </c>
      <c r="O115" t="str">
        <f ca="1">IF(M115="","",M115&amp;COUNTIF(M$2:M115,M115))</f>
        <v/>
      </c>
      <c r="P115" t="str">
        <f t="shared" ca="1" si="75"/>
        <v/>
      </c>
      <c r="Q115" t="str">
        <f t="shared" ca="1" si="76"/>
        <v/>
      </c>
      <c r="R115" t="str">
        <f t="shared" ca="1" si="77"/>
        <v/>
      </c>
      <c r="S115" t="str">
        <f t="shared" ca="1" si="78"/>
        <v/>
      </c>
      <c r="W115" s="82" t="str">
        <f t="shared" ca="1" si="79"/>
        <v/>
      </c>
      <c r="X115" s="82" t="str">
        <f t="shared" ca="1" si="80"/>
        <v/>
      </c>
      <c r="Y115" s="82" t="str">
        <f t="shared" ca="1" si="81"/>
        <v/>
      </c>
      <c r="Z115" s="82"/>
      <c r="AA115" s="82" t="str">
        <f t="shared" ca="1" si="82"/>
        <v/>
      </c>
      <c r="AB115" s="82" t="str">
        <f t="shared" ca="1" si="83"/>
        <v/>
      </c>
      <c r="AC115" s="82" t="str">
        <f t="shared" ca="1" si="84"/>
        <v/>
      </c>
      <c r="AD115" s="17" t="str">
        <f t="shared" ca="1" si="85"/>
        <v/>
      </c>
      <c r="AE115" s="17" t="str">
        <f ca="1">IF(AD115="","","ALL"&amp;COUNTIF(AD$2:AD115,"ALL")&amp;VALUE(HOUR(NOW())&amp;":"&amp;MINUTE(NOW())))</f>
        <v/>
      </c>
      <c r="AF115" s="17" t="str">
        <f t="shared" ca="1" si="86"/>
        <v/>
      </c>
      <c r="AG115" s="17" t="str">
        <f t="shared" ca="1" si="87"/>
        <v/>
      </c>
      <c r="AH115" s="18" t="str">
        <f t="shared" ca="1" si="88"/>
        <v/>
      </c>
      <c r="AI115" s="18" t="str">
        <f ca="1">IF(AH115="","","ALL"&amp;COUNTIF(AH$2:AH115,"ALL")&amp;VALUE(HOUR(NOW())&amp;":"&amp;MINUTE(NOW())))</f>
        <v/>
      </c>
      <c r="AJ115" s="18" t="str">
        <f t="shared" ca="1" si="89"/>
        <v/>
      </c>
      <c r="AK115" s="18" t="str">
        <f t="shared" ca="1" si="90"/>
        <v/>
      </c>
      <c r="AL115" s="14" t="str">
        <f t="shared" ca="1" si="91"/>
        <v/>
      </c>
      <c r="AM115" s="14" t="str">
        <f ca="1">IF(AL115="","","ALL"&amp;COUNTIF(AL$2:AL115,"ALL")&amp;VALUE(HOUR(NOW())&amp;":"&amp;MINUTE(NOW())))</f>
        <v/>
      </c>
      <c r="AN115" s="14" t="str">
        <f t="shared" ca="1" si="92"/>
        <v/>
      </c>
      <c r="AO115" s="14" t="str">
        <f t="shared" ca="1" si="93"/>
        <v/>
      </c>
      <c r="AP115" s="15" t="str">
        <f ca="1">IF(BA115="","",D115&amp;COUNTIF(BA$2:BA115,D115&amp;VALUE(HOUR(NOW())&amp;":"&amp;MINUTE(NOW()))))</f>
        <v/>
      </c>
      <c r="AQ115" s="15" t="str">
        <f ca="1">IF(BB115="","",D115&amp;COUNTIF(BB$2:BB115,D115&amp;VALUE(HOUR(NOW())&amp;":"&amp;MINUTE(NOW()))))</f>
        <v/>
      </c>
      <c r="AR115" s="15" t="str">
        <f ca="1">IF(BC115="","",D115&amp;COUNTIF(BC$2:BC115,D115&amp;VALUE(HOUR(NOW())&amp;":"&amp;MINUTE(NOW()))))</f>
        <v/>
      </c>
      <c r="AS115" s="16" t="str">
        <f t="shared" ca="1" si="94"/>
        <v/>
      </c>
      <c r="AT115" s="16" t="str">
        <f t="shared" ca="1" si="95"/>
        <v/>
      </c>
      <c r="AU115" s="16" t="str">
        <f t="shared" ca="1" si="96"/>
        <v/>
      </c>
      <c r="BA115" s="11" t="str">
        <f t="shared" ca="1" si="97"/>
        <v/>
      </c>
      <c r="BB115" s="11" t="str">
        <f t="shared" ca="1" si="98"/>
        <v/>
      </c>
      <c r="BC115" s="11" t="str">
        <f t="shared" ca="1" si="99"/>
        <v/>
      </c>
      <c r="BD115" s="6">
        <f t="shared" si="100"/>
        <v>0.70833333333333337</v>
      </c>
      <c r="BE115" s="6">
        <f t="shared" si="101"/>
        <v>1.0416666666666667</v>
      </c>
      <c r="BF115" s="6">
        <f t="shared" si="102"/>
        <v>0.75</v>
      </c>
      <c r="BG115" s="6">
        <f t="shared" si="103"/>
        <v>0.76041666666666663</v>
      </c>
      <c r="BH115" s="6">
        <f t="shared" si="104"/>
        <v>0.875</v>
      </c>
      <c r="BI115" s="6">
        <f t="shared" si="105"/>
        <v>0.89583333333333337</v>
      </c>
      <c r="BJ115" s="6">
        <f t="shared" si="106"/>
        <v>0.97916666666666663</v>
      </c>
      <c r="BK115" s="6">
        <f t="shared" si="107"/>
        <v>0.98958333333333326</v>
      </c>
    </row>
    <row r="116" spans="1:63" x14ac:dyDescent="0.25">
      <c r="A116" s="205">
        <v>440150</v>
      </c>
      <c r="B116" s="205" t="s">
        <v>207</v>
      </c>
      <c r="C116" s="205" t="s">
        <v>133</v>
      </c>
      <c r="D116" s="205" t="s">
        <v>7</v>
      </c>
      <c r="E116" s="205" t="s">
        <v>163</v>
      </c>
      <c r="F116" s="3" t="s">
        <v>145</v>
      </c>
      <c r="G116" s="4" t="s">
        <v>165</v>
      </c>
      <c r="H116" s="5" t="s">
        <v>154</v>
      </c>
      <c r="K116" t="str">
        <f t="shared" si="72"/>
        <v>Postpaid</v>
      </c>
      <c r="L116" s="6" t="str">
        <f t="shared" ca="1" si="73"/>
        <v/>
      </c>
      <c r="M116" s="13" t="str">
        <f ca="1">IF(IFERROR(IF(L116="","",VLOOKUP(A116,'RTA INPUT'!D:P,12,FALSE)),"Absent")="ABSENT","ABSENT","")</f>
        <v/>
      </c>
      <c r="N116" t="str">
        <f t="shared" ca="1" si="74"/>
        <v/>
      </c>
      <c r="O116" t="str">
        <f ca="1">IF(M116="","",M116&amp;COUNTIF(M$2:M116,M116))</f>
        <v/>
      </c>
      <c r="P116" t="str">
        <f t="shared" ca="1" si="75"/>
        <v/>
      </c>
      <c r="Q116" t="str">
        <f t="shared" ca="1" si="76"/>
        <v/>
      </c>
      <c r="R116" t="str">
        <f t="shared" ca="1" si="77"/>
        <v/>
      </c>
      <c r="S116" t="str">
        <f t="shared" ca="1" si="78"/>
        <v/>
      </c>
      <c r="W116" s="82" t="str">
        <f t="shared" ca="1" si="79"/>
        <v/>
      </c>
      <c r="X116" s="82" t="str">
        <f t="shared" ca="1" si="80"/>
        <v/>
      </c>
      <c r="Y116" s="82" t="str">
        <f t="shared" ca="1" si="81"/>
        <v/>
      </c>
      <c r="Z116" s="82"/>
      <c r="AA116" s="82" t="str">
        <f t="shared" ca="1" si="82"/>
        <v/>
      </c>
      <c r="AB116" s="82" t="str">
        <f t="shared" ca="1" si="83"/>
        <v/>
      </c>
      <c r="AC116" s="82" t="str">
        <f t="shared" ca="1" si="84"/>
        <v/>
      </c>
      <c r="AD116" s="17" t="str">
        <f t="shared" ca="1" si="85"/>
        <v/>
      </c>
      <c r="AE116" s="17" t="str">
        <f ca="1">IF(AD116="","","ALL"&amp;COUNTIF(AD$2:AD116,"ALL")&amp;VALUE(HOUR(NOW())&amp;":"&amp;MINUTE(NOW())))</f>
        <v/>
      </c>
      <c r="AF116" s="17" t="str">
        <f t="shared" ca="1" si="86"/>
        <v/>
      </c>
      <c r="AG116" s="17" t="str">
        <f t="shared" ca="1" si="87"/>
        <v/>
      </c>
      <c r="AH116" s="18" t="str">
        <f t="shared" ca="1" si="88"/>
        <v/>
      </c>
      <c r="AI116" s="18" t="str">
        <f ca="1">IF(AH116="","","ALL"&amp;COUNTIF(AH$2:AH116,"ALL")&amp;VALUE(HOUR(NOW())&amp;":"&amp;MINUTE(NOW())))</f>
        <v/>
      </c>
      <c r="AJ116" s="18" t="str">
        <f t="shared" ca="1" si="89"/>
        <v/>
      </c>
      <c r="AK116" s="18" t="str">
        <f t="shared" ca="1" si="90"/>
        <v/>
      </c>
      <c r="AL116" s="14" t="str">
        <f t="shared" ca="1" si="91"/>
        <v/>
      </c>
      <c r="AM116" s="14" t="str">
        <f ca="1">IF(AL116="","","ALL"&amp;COUNTIF(AL$2:AL116,"ALL")&amp;VALUE(HOUR(NOW())&amp;":"&amp;MINUTE(NOW())))</f>
        <v/>
      </c>
      <c r="AN116" s="14" t="str">
        <f t="shared" ca="1" si="92"/>
        <v/>
      </c>
      <c r="AO116" s="14" t="str">
        <f t="shared" ca="1" si="93"/>
        <v/>
      </c>
      <c r="AP116" s="15" t="str">
        <f ca="1">IF(BA116="","",D116&amp;COUNTIF(BA$2:BA116,D116&amp;VALUE(HOUR(NOW())&amp;":"&amp;MINUTE(NOW()))))</f>
        <v/>
      </c>
      <c r="AQ116" s="15" t="str">
        <f ca="1">IF(BB116="","",D116&amp;COUNTIF(BB$2:BB116,D116&amp;VALUE(HOUR(NOW())&amp;":"&amp;MINUTE(NOW()))))</f>
        <v/>
      </c>
      <c r="AR116" s="15" t="str">
        <f ca="1">IF(BC116="","",D116&amp;COUNTIF(BC$2:BC116,D116&amp;VALUE(HOUR(NOW())&amp;":"&amp;MINUTE(NOW()))))</f>
        <v/>
      </c>
      <c r="AS116" s="16" t="str">
        <f t="shared" ca="1" si="94"/>
        <v/>
      </c>
      <c r="AT116" s="16" t="str">
        <f t="shared" ca="1" si="95"/>
        <v/>
      </c>
      <c r="AU116" s="16" t="str">
        <f t="shared" ca="1" si="96"/>
        <v/>
      </c>
      <c r="BA116" s="11" t="str">
        <f t="shared" ca="1" si="97"/>
        <v/>
      </c>
      <c r="BB116" s="11" t="str">
        <f t="shared" ca="1" si="98"/>
        <v/>
      </c>
      <c r="BC116" s="11" t="str">
        <f t="shared" ca="1" si="99"/>
        <v/>
      </c>
      <c r="BD116" s="6">
        <f t="shared" si="100"/>
        <v>0.70833333333333337</v>
      </c>
      <c r="BE116" s="6">
        <f t="shared" si="101"/>
        <v>1.0416666666666667</v>
      </c>
      <c r="BF116" s="6">
        <f t="shared" si="102"/>
        <v>0.76041666666666663</v>
      </c>
      <c r="BG116" s="6">
        <f t="shared" si="103"/>
        <v>0.77083333333333326</v>
      </c>
      <c r="BH116" s="6">
        <f t="shared" si="104"/>
        <v>0.89583333333333337</v>
      </c>
      <c r="BI116" s="6">
        <f t="shared" si="105"/>
        <v>0.91666666666666674</v>
      </c>
      <c r="BJ116" s="6">
        <f t="shared" si="106"/>
        <v>0.97916666666666663</v>
      </c>
      <c r="BK116" s="6">
        <f t="shared" si="107"/>
        <v>0.98958333333333326</v>
      </c>
    </row>
    <row r="117" spans="1:63" x14ac:dyDescent="0.25">
      <c r="A117" s="205">
        <v>440095</v>
      </c>
      <c r="B117" s="205" t="s">
        <v>276</v>
      </c>
      <c r="C117" s="205" t="s">
        <v>171</v>
      </c>
      <c r="D117" s="205" t="s">
        <v>7</v>
      </c>
      <c r="E117" s="205" t="s">
        <v>163</v>
      </c>
      <c r="F117" s="3" t="s">
        <v>145</v>
      </c>
      <c r="G117" s="4" t="s">
        <v>165</v>
      </c>
      <c r="H117" s="5" t="s">
        <v>154</v>
      </c>
      <c r="K117" t="str">
        <f t="shared" si="72"/>
        <v>Postpaid</v>
      </c>
      <c r="L117" s="6" t="str">
        <f t="shared" ca="1" si="73"/>
        <v/>
      </c>
      <c r="M117" s="13" t="str">
        <f ca="1">IF(IFERROR(IF(L117="","",VLOOKUP(A117,'RTA INPUT'!D:P,12,FALSE)),"Absent")="ABSENT","ABSENT","")</f>
        <v/>
      </c>
      <c r="N117" t="str">
        <f t="shared" ca="1" si="74"/>
        <v/>
      </c>
      <c r="O117" t="str">
        <f ca="1">IF(M117="","",M117&amp;COUNTIF(M$2:M117,M117))</f>
        <v/>
      </c>
      <c r="P117" t="str">
        <f t="shared" ca="1" si="75"/>
        <v/>
      </c>
      <c r="Q117" t="str">
        <f t="shared" ca="1" si="76"/>
        <v/>
      </c>
      <c r="R117" t="str">
        <f t="shared" ca="1" si="77"/>
        <v/>
      </c>
      <c r="S117" t="str">
        <f t="shared" ca="1" si="78"/>
        <v/>
      </c>
      <c r="W117" s="82" t="str">
        <f t="shared" ca="1" si="79"/>
        <v/>
      </c>
      <c r="X117" s="82" t="str">
        <f t="shared" ca="1" si="80"/>
        <v/>
      </c>
      <c r="Y117" s="82" t="str">
        <f t="shared" ca="1" si="81"/>
        <v/>
      </c>
      <c r="Z117" s="82"/>
      <c r="AA117" s="82" t="str">
        <f t="shared" ca="1" si="82"/>
        <v/>
      </c>
      <c r="AB117" s="82" t="str">
        <f t="shared" ca="1" si="83"/>
        <v/>
      </c>
      <c r="AC117" s="82" t="str">
        <f t="shared" ca="1" si="84"/>
        <v/>
      </c>
      <c r="AD117" s="17" t="str">
        <f t="shared" ca="1" si="85"/>
        <v/>
      </c>
      <c r="AE117" s="17" t="str">
        <f ca="1">IF(AD117="","","ALL"&amp;COUNTIF(AD$2:AD117,"ALL")&amp;VALUE(HOUR(NOW())&amp;":"&amp;MINUTE(NOW())))</f>
        <v/>
      </c>
      <c r="AF117" s="17" t="str">
        <f t="shared" ca="1" si="86"/>
        <v/>
      </c>
      <c r="AG117" s="17" t="str">
        <f t="shared" ca="1" si="87"/>
        <v/>
      </c>
      <c r="AH117" s="18" t="str">
        <f t="shared" ca="1" si="88"/>
        <v/>
      </c>
      <c r="AI117" s="18" t="str">
        <f ca="1">IF(AH117="","","ALL"&amp;COUNTIF(AH$2:AH117,"ALL")&amp;VALUE(HOUR(NOW())&amp;":"&amp;MINUTE(NOW())))</f>
        <v/>
      </c>
      <c r="AJ117" s="18" t="str">
        <f t="shared" ca="1" si="89"/>
        <v/>
      </c>
      <c r="AK117" s="18" t="str">
        <f t="shared" ca="1" si="90"/>
        <v/>
      </c>
      <c r="AL117" s="14" t="str">
        <f t="shared" ca="1" si="91"/>
        <v/>
      </c>
      <c r="AM117" s="14" t="str">
        <f ca="1">IF(AL117="","","ALL"&amp;COUNTIF(AL$2:AL117,"ALL")&amp;VALUE(HOUR(NOW())&amp;":"&amp;MINUTE(NOW())))</f>
        <v/>
      </c>
      <c r="AN117" s="14" t="str">
        <f t="shared" ca="1" si="92"/>
        <v/>
      </c>
      <c r="AO117" s="14" t="str">
        <f t="shared" ca="1" si="93"/>
        <v/>
      </c>
      <c r="AP117" s="15" t="str">
        <f ca="1">IF(BA117="","",D117&amp;COUNTIF(BA$2:BA117,D117&amp;VALUE(HOUR(NOW())&amp;":"&amp;MINUTE(NOW()))))</f>
        <v/>
      </c>
      <c r="AQ117" s="15" t="str">
        <f ca="1">IF(BB117="","",D117&amp;COUNTIF(BB$2:BB117,D117&amp;VALUE(HOUR(NOW())&amp;":"&amp;MINUTE(NOW()))))</f>
        <v/>
      </c>
      <c r="AR117" s="15" t="str">
        <f ca="1">IF(BC117="","",D117&amp;COUNTIF(BC$2:BC117,D117&amp;VALUE(HOUR(NOW())&amp;":"&amp;MINUTE(NOW()))))</f>
        <v/>
      </c>
      <c r="AS117" s="16" t="str">
        <f t="shared" ca="1" si="94"/>
        <v/>
      </c>
      <c r="AT117" s="16" t="str">
        <f t="shared" ca="1" si="95"/>
        <v/>
      </c>
      <c r="AU117" s="16" t="str">
        <f t="shared" ca="1" si="96"/>
        <v/>
      </c>
      <c r="BA117" s="11" t="str">
        <f t="shared" ca="1" si="97"/>
        <v/>
      </c>
      <c r="BB117" s="11" t="str">
        <f t="shared" ca="1" si="98"/>
        <v/>
      </c>
      <c r="BC117" s="11" t="str">
        <f t="shared" ca="1" si="99"/>
        <v/>
      </c>
      <c r="BD117" s="6">
        <f t="shared" si="100"/>
        <v>0.70833333333333337</v>
      </c>
      <c r="BE117" s="6">
        <f t="shared" si="101"/>
        <v>1.0416666666666667</v>
      </c>
      <c r="BF117" s="6">
        <f t="shared" si="102"/>
        <v>0.76041666666666663</v>
      </c>
      <c r="BG117" s="6">
        <f t="shared" si="103"/>
        <v>0.77083333333333326</v>
      </c>
      <c r="BH117" s="6">
        <f t="shared" si="104"/>
        <v>0.89583333333333337</v>
      </c>
      <c r="BI117" s="6">
        <f t="shared" si="105"/>
        <v>0.91666666666666674</v>
      </c>
      <c r="BJ117" s="6">
        <f t="shared" si="106"/>
        <v>0.97916666666666663</v>
      </c>
      <c r="BK117" s="6">
        <f t="shared" si="107"/>
        <v>0.98958333333333326</v>
      </c>
    </row>
    <row r="118" spans="1:63" x14ac:dyDescent="0.25">
      <c r="A118" s="205">
        <v>440065</v>
      </c>
      <c r="B118" s="205" t="s">
        <v>211</v>
      </c>
      <c r="C118" s="205" t="s">
        <v>171</v>
      </c>
      <c r="D118" s="205" t="s">
        <v>7</v>
      </c>
      <c r="E118" s="205" t="s">
        <v>163</v>
      </c>
      <c r="F118" s="3" t="s">
        <v>145</v>
      </c>
      <c r="G118" s="4" t="s">
        <v>165</v>
      </c>
      <c r="H118" s="5" t="s">
        <v>154</v>
      </c>
      <c r="K118" t="str">
        <f t="shared" si="72"/>
        <v>Postpaid</v>
      </c>
      <c r="L118" s="6" t="str">
        <f t="shared" ca="1" si="73"/>
        <v/>
      </c>
      <c r="M118" s="13" t="str">
        <f ca="1">IF(IFERROR(IF(L118="","",VLOOKUP(A118,'RTA INPUT'!D:P,12,FALSE)),"Absent")="ABSENT","ABSENT","")</f>
        <v/>
      </c>
      <c r="N118" t="str">
        <f t="shared" ca="1" si="74"/>
        <v/>
      </c>
      <c r="O118" t="str">
        <f ca="1">IF(M118="","",M118&amp;COUNTIF(M$2:M118,M118))</f>
        <v/>
      </c>
      <c r="P118" t="str">
        <f t="shared" ca="1" si="75"/>
        <v/>
      </c>
      <c r="Q118" t="str">
        <f t="shared" ca="1" si="76"/>
        <v/>
      </c>
      <c r="R118" t="str">
        <f t="shared" ca="1" si="77"/>
        <v/>
      </c>
      <c r="S118" t="str">
        <f t="shared" ca="1" si="78"/>
        <v/>
      </c>
      <c r="W118" s="82" t="str">
        <f t="shared" ca="1" si="79"/>
        <v/>
      </c>
      <c r="X118" s="82" t="str">
        <f t="shared" ca="1" si="80"/>
        <v/>
      </c>
      <c r="Y118" s="82" t="str">
        <f t="shared" ca="1" si="81"/>
        <v/>
      </c>
      <c r="Z118" s="82"/>
      <c r="AA118" s="82" t="str">
        <f t="shared" ca="1" si="82"/>
        <v/>
      </c>
      <c r="AB118" s="82" t="str">
        <f t="shared" ca="1" si="83"/>
        <v/>
      </c>
      <c r="AC118" s="82" t="str">
        <f t="shared" ca="1" si="84"/>
        <v/>
      </c>
      <c r="AD118" s="17" t="str">
        <f t="shared" ca="1" si="85"/>
        <v/>
      </c>
      <c r="AE118" s="17" t="str">
        <f ca="1">IF(AD118="","","ALL"&amp;COUNTIF(AD$2:AD118,"ALL")&amp;VALUE(HOUR(NOW())&amp;":"&amp;MINUTE(NOW())))</f>
        <v/>
      </c>
      <c r="AF118" s="17" t="str">
        <f t="shared" ca="1" si="86"/>
        <v/>
      </c>
      <c r="AG118" s="17" t="str">
        <f t="shared" ca="1" si="87"/>
        <v/>
      </c>
      <c r="AH118" s="18" t="str">
        <f t="shared" ca="1" si="88"/>
        <v/>
      </c>
      <c r="AI118" s="18" t="str">
        <f ca="1">IF(AH118="","","ALL"&amp;COUNTIF(AH$2:AH118,"ALL")&amp;VALUE(HOUR(NOW())&amp;":"&amp;MINUTE(NOW())))</f>
        <v/>
      </c>
      <c r="AJ118" s="18" t="str">
        <f t="shared" ca="1" si="89"/>
        <v/>
      </c>
      <c r="AK118" s="18" t="str">
        <f t="shared" ca="1" si="90"/>
        <v/>
      </c>
      <c r="AL118" s="14" t="str">
        <f t="shared" ca="1" si="91"/>
        <v/>
      </c>
      <c r="AM118" s="14" t="str">
        <f ca="1">IF(AL118="","","ALL"&amp;COUNTIF(AL$2:AL118,"ALL")&amp;VALUE(HOUR(NOW())&amp;":"&amp;MINUTE(NOW())))</f>
        <v/>
      </c>
      <c r="AN118" s="14" t="str">
        <f t="shared" ca="1" si="92"/>
        <v/>
      </c>
      <c r="AO118" s="14" t="str">
        <f t="shared" ca="1" si="93"/>
        <v/>
      </c>
      <c r="AP118" s="15" t="str">
        <f ca="1">IF(BA118="","",D118&amp;COUNTIF(BA$2:BA118,D118&amp;VALUE(HOUR(NOW())&amp;":"&amp;MINUTE(NOW()))))</f>
        <v/>
      </c>
      <c r="AQ118" s="15" t="str">
        <f ca="1">IF(BB118="","",D118&amp;COUNTIF(BB$2:BB118,D118&amp;VALUE(HOUR(NOW())&amp;":"&amp;MINUTE(NOW()))))</f>
        <v/>
      </c>
      <c r="AR118" s="15" t="str">
        <f ca="1">IF(BC118="","",D118&amp;COUNTIF(BC$2:BC118,D118&amp;VALUE(HOUR(NOW())&amp;":"&amp;MINUTE(NOW()))))</f>
        <v/>
      </c>
      <c r="AS118" s="16" t="str">
        <f t="shared" ca="1" si="94"/>
        <v/>
      </c>
      <c r="AT118" s="16" t="str">
        <f t="shared" ca="1" si="95"/>
        <v/>
      </c>
      <c r="AU118" s="16" t="str">
        <f t="shared" ca="1" si="96"/>
        <v/>
      </c>
      <c r="BA118" s="11" t="str">
        <f t="shared" ca="1" si="97"/>
        <v/>
      </c>
      <c r="BB118" s="11" t="str">
        <f t="shared" ca="1" si="98"/>
        <v/>
      </c>
      <c r="BC118" s="11" t="str">
        <f t="shared" ca="1" si="99"/>
        <v/>
      </c>
      <c r="BD118" s="6">
        <f t="shared" si="100"/>
        <v>0.70833333333333337</v>
      </c>
      <c r="BE118" s="6">
        <f t="shared" si="101"/>
        <v>1.0416666666666667</v>
      </c>
      <c r="BF118" s="6">
        <f t="shared" si="102"/>
        <v>0.76041666666666663</v>
      </c>
      <c r="BG118" s="6">
        <f t="shared" si="103"/>
        <v>0.77083333333333326</v>
      </c>
      <c r="BH118" s="6">
        <f t="shared" si="104"/>
        <v>0.89583333333333337</v>
      </c>
      <c r="BI118" s="6">
        <f t="shared" si="105"/>
        <v>0.91666666666666674</v>
      </c>
      <c r="BJ118" s="6">
        <f t="shared" si="106"/>
        <v>0.97916666666666663</v>
      </c>
      <c r="BK118" s="6">
        <f t="shared" si="107"/>
        <v>0.98958333333333326</v>
      </c>
    </row>
    <row r="119" spans="1:63" x14ac:dyDescent="0.25">
      <c r="A119" s="205">
        <v>440182</v>
      </c>
      <c r="B119" s="205" t="s">
        <v>304</v>
      </c>
      <c r="C119" s="205" t="s">
        <v>171</v>
      </c>
      <c r="D119" s="205" t="s">
        <v>7</v>
      </c>
      <c r="E119" s="205" t="s">
        <v>163</v>
      </c>
      <c r="F119" s="3" t="s">
        <v>157</v>
      </c>
      <c r="G119" s="4" t="s">
        <v>153</v>
      </c>
      <c r="H119" s="5" t="s">
        <v>158</v>
      </c>
      <c r="K119" t="str">
        <f t="shared" si="72"/>
        <v>Postpaid</v>
      </c>
      <c r="L119" s="6" t="str">
        <f t="shared" ca="1" si="73"/>
        <v/>
      </c>
      <c r="M119" s="13" t="str">
        <f ca="1">IF(IFERROR(IF(L119="","",VLOOKUP(A119,'RTA INPUT'!D:P,12,FALSE)),"Absent")="ABSENT","ABSENT","")</f>
        <v/>
      </c>
      <c r="N119" t="str">
        <f t="shared" ca="1" si="74"/>
        <v/>
      </c>
      <c r="O119" t="str">
        <f ca="1">IF(M119="","",M119&amp;COUNTIF(M$2:M119,M119))</f>
        <v/>
      </c>
      <c r="P119" t="str">
        <f t="shared" ca="1" si="75"/>
        <v/>
      </c>
      <c r="Q119" t="str">
        <f t="shared" ca="1" si="76"/>
        <v/>
      </c>
      <c r="R119" t="str">
        <f t="shared" ca="1" si="77"/>
        <v/>
      </c>
      <c r="S119" t="str">
        <f t="shared" ca="1" si="78"/>
        <v/>
      </c>
      <c r="W119" s="82" t="str">
        <f t="shared" ca="1" si="79"/>
        <v/>
      </c>
      <c r="X119" s="82" t="str">
        <f t="shared" ca="1" si="80"/>
        <v/>
      </c>
      <c r="Y119" s="82" t="str">
        <f t="shared" ca="1" si="81"/>
        <v/>
      </c>
      <c r="Z119" s="82"/>
      <c r="AA119" s="82" t="str">
        <f t="shared" ca="1" si="82"/>
        <v/>
      </c>
      <c r="AB119" s="82" t="str">
        <f t="shared" ca="1" si="83"/>
        <v/>
      </c>
      <c r="AC119" s="82" t="str">
        <f t="shared" ca="1" si="84"/>
        <v/>
      </c>
      <c r="AD119" s="17" t="str">
        <f t="shared" ca="1" si="85"/>
        <v/>
      </c>
      <c r="AE119" s="17" t="str">
        <f ca="1">IF(AD119="","","ALL"&amp;COUNTIF(AD$2:AD119,"ALL")&amp;VALUE(HOUR(NOW())&amp;":"&amp;MINUTE(NOW())))</f>
        <v/>
      </c>
      <c r="AF119" s="17" t="str">
        <f t="shared" ca="1" si="86"/>
        <v/>
      </c>
      <c r="AG119" s="17" t="str">
        <f t="shared" ca="1" si="87"/>
        <v/>
      </c>
      <c r="AH119" s="18" t="str">
        <f t="shared" ca="1" si="88"/>
        <v/>
      </c>
      <c r="AI119" s="18" t="str">
        <f ca="1">IF(AH119="","","ALL"&amp;COUNTIF(AH$2:AH119,"ALL")&amp;VALUE(HOUR(NOW())&amp;":"&amp;MINUTE(NOW())))</f>
        <v/>
      </c>
      <c r="AJ119" s="18" t="str">
        <f t="shared" ca="1" si="89"/>
        <v/>
      </c>
      <c r="AK119" s="18" t="str">
        <f t="shared" ca="1" si="90"/>
        <v/>
      </c>
      <c r="AL119" s="14" t="str">
        <f t="shared" ca="1" si="91"/>
        <v/>
      </c>
      <c r="AM119" s="14" t="str">
        <f ca="1">IF(AL119="","","ALL"&amp;COUNTIF(AL$2:AL119,"ALL")&amp;VALUE(HOUR(NOW())&amp;":"&amp;MINUTE(NOW())))</f>
        <v/>
      </c>
      <c r="AN119" s="14" t="str">
        <f t="shared" ca="1" si="92"/>
        <v/>
      </c>
      <c r="AO119" s="14" t="str">
        <f t="shared" ca="1" si="93"/>
        <v/>
      </c>
      <c r="AP119" s="15" t="str">
        <f ca="1">IF(BA119="","",D119&amp;COUNTIF(BA$2:BA119,D119&amp;VALUE(HOUR(NOW())&amp;":"&amp;MINUTE(NOW()))))</f>
        <v/>
      </c>
      <c r="AQ119" s="15" t="str">
        <f ca="1">IF(BB119="","",D119&amp;COUNTIF(BB$2:BB119,D119&amp;VALUE(HOUR(NOW())&amp;":"&amp;MINUTE(NOW()))))</f>
        <v/>
      </c>
      <c r="AR119" s="15" t="str">
        <f ca="1">IF(BC119="","",D119&amp;COUNTIF(BC$2:BC119,D119&amp;VALUE(HOUR(NOW())&amp;":"&amp;MINUTE(NOW()))))</f>
        <v/>
      </c>
      <c r="AS119" s="16" t="str">
        <f t="shared" ca="1" si="94"/>
        <v/>
      </c>
      <c r="AT119" s="16" t="str">
        <f t="shared" ca="1" si="95"/>
        <v/>
      </c>
      <c r="AU119" s="16" t="str">
        <f t="shared" ca="1" si="96"/>
        <v/>
      </c>
      <c r="BA119" s="11" t="str">
        <f t="shared" ca="1" si="97"/>
        <v/>
      </c>
      <c r="BB119" s="11" t="str">
        <f t="shared" ca="1" si="98"/>
        <v/>
      </c>
      <c r="BC119" s="11" t="str">
        <f t="shared" ca="1" si="99"/>
        <v/>
      </c>
      <c r="BD119" s="6">
        <f t="shared" si="100"/>
        <v>0.70833333333333337</v>
      </c>
      <c r="BE119" s="6">
        <f t="shared" si="101"/>
        <v>1.0416666666666667</v>
      </c>
      <c r="BF119" s="6">
        <f t="shared" si="102"/>
        <v>0.72916666666666663</v>
      </c>
      <c r="BG119" s="6">
        <f t="shared" si="103"/>
        <v>0.73958333333333326</v>
      </c>
      <c r="BH119" s="6">
        <f t="shared" si="104"/>
        <v>0.91666666666666663</v>
      </c>
      <c r="BI119" s="6">
        <f t="shared" si="105"/>
        <v>0.9375</v>
      </c>
      <c r="BJ119" s="6">
        <f t="shared" si="106"/>
        <v>0.96875</v>
      </c>
      <c r="BK119" s="6">
        <f t="shared" si="107"/>
        <v>0.97916666666666663</v>
      </c>
    </row>
    <row r="120" spans="1:63" x14ac:dyDescent="0.25">
      <c r="A120" s="205">
        <v>440200</v>
      </c>
      <c r="B120" s="205" t="s">
        <v>172</v>
      </c>
      <c r="C120" s="205" t="s">
        <v>171</v>
      </c>
      <c r="D120" s="205" t="s">
        <v>7</v>
      </c>
      <c r="E120" s="205" t="s">
        <v>163</v>
      </c>
      <c r="F120" s="3" t="s">
        <v>145</v>
      </c>
      <c r="G120" s="4" t="s">
        <v>156</v>
      </c>
      <c r="H120" s="5" t="s">
        <v>154</v>
      </c>
      <c r="K120" t="str">
        <f t="shared" si="72"/>
        <v>Postpaid</v>
      </c>
      <c r="L120" s="6" t="str">
        <f t="shared" ca="1" si="73"/>
        <v/>
      </c>
      <c r="M120" s="13" t="str">
        <f ca="1">IF(IFERROR(IF(L120="","",VLOOKUP(A120,'RTA INPUT'!D:P,12,FALSE)),"Absent")="ABSENT","ABSENT","")</f>
        <v/>
      </c>
      <c r="N120" t="str">
        <f t="shared" ca="1" si="74"/>
        <v/>
      </c>
      <c r="O120" t="str">
        <f ca="1">IF(M120="","",M120&amp;COUNTIF(M$2:M120,M120))</f>
        <v/>
      </c>
      <c r="P120" t="str">
        <f t="shared" ca="1" si="75"/>
        <v/>
      </c>
      <c r="Q120" t="str">
        <f t="shared" ca="1" si="76"/>
        <v/>
      </c>
      <c r="R120" t="str">
        <f t="shared" ca="1" si="77"/>
        <v/>
      </c>
      <c r="S120" t="str">
        <f t="shared" ca="1" si="78"/>
        <v/>
      </c>
      <c r="W120" s="82" t="str">
        <f t="shared" ca="1" si="79"/>
        <v/>
      </c>
      <c r="X120" s="82" t="str">
        <f t="shared" ca="1" si="80"/>
        <v/>
      </c>
      <c r="Y120" s="82" t="str">
        <f t="shared" ca="1" si="81"/>
        <v/>
      </c>
      <c r="Z120" s="82"/>
      <c r="AA120" s="82" t="str">
        <f t="shared" ca="1" si="82"/>
        <v/>
      </c>
      <c r="AB120" s="82" t="str">
        <f t="shared" ca="1" si="83"/>
        <v/>
      </c>
      <c r="AC120" s="82" t="str">
        <f t="shared" ca="1" si="84"/>
        <v/>
      </c>
      <c r="AD120" s="17" t="str">
        <f t="shared" ca="1" si="85"/>
        <v/>
      </c>
      <c r="AE120" s="17" t="str">
        <f ca="1">IF(AD120="","","ALL"&amp;COUNTIF(AD$2:AD120,"ALL")&amp;VALUE(HOUR(NOW())&amp;":"&amp;MINUTE(NOW())))</f>
        <v/>
      </c>
      <c r="AF120" s="17" t="str">
        <f t="shared" ca="1" si="86"/>
        <v/>
      </c>
      <c r="AG120" s="17" t="str">
        <f t="shared" ca="1" si="87"/>
        <v/>
      </c>
      <c r="AH120" s="18" t="str">
        <f t="shared" ca="1" si="88"/>
        <v/>
      </c>
      <c r="AI120" s="18" t="str">
        <f ca="1">IF(AH120="","","ALL"&amp;COUNTIF(AH$2:AH120,"ALL")&amp;VALUE(HOUR(NOW())&amp;":"&amp;MINUTE(NOW())))</f>
        <v/>
      </c>
      <c r="AJ120" s="18" t="str">
        <f t="shared" ca="1" si="89"/>
        <v/>
      </c>
      <c r="AK120" s="18" t="str">
        <f t="shared" ca="1" si="90"/>
        <v/>
      </c>
      <c r="AL120" s="14" t="str">
        <f t="shared" ca="1" si="91"/>
        <v/>
      </c>
      <c r="AM120" s="14" t="str">
        <f ca="1">IF(AL120="","","ALL"&amp;COUNTIF(AL$2:AL120,"ALL")&amp;VALUE(HOUR(NOW())&amp;":"&amp;MINUTE(NOW())))</f>
        <v/>
      </c>
      <c r="AN120" s="14" t="str">
        <f t="shared" ca="1" si="92"/>
        <v/>
      </c>
      <c r="AO120" s="14" t="str">
        <f t="shared" ca="1" si="93"/>
        <v/>
      </c>
      <c r="AP120" s="15" t="str">
        <f ca="1">IF(BA120="","",D120&amp;COUNTIF(BA$2:BA120,D120&amp;VALUE(HOUR(NOW())&amp;":"&amp;MINUTE(NOW()))))</f>
        <v/>
      </c>
      <c r="AQ120" s="15" t="str">
        <f ca="1">IF(BB120="","",D120&amp;COUNTIF(BB$2:BB120,D120&amp;VALUE(HOUR(NOW())&amp;":"&amp;MINUTE(NOW()))))</f>
        <v/>
      </c>
      <c r="AR120" s="15" t="str">
        <f ca="1">IF(BC120="","",D120&amp;COUNTIF(BC$2:BC120,D120&amp;VALUE(HOUR(NOW())&amp;":"&amp;MINUTE(NOW()))))</f>
        <v/>
      </c>
      <c r="AS120" s="16" t="str">
        <f t="shared" ca="1" si="94"/>
        <v/>
      </c>
      <c r="AT120" s="16" t="str">
        <f t="shared" ca="1" si="95"/>
        <v/>
      </c>
      <c r="AU120" s="16" t="str">
        <f t="shared" ca="1" si="96"/>
        <v/>
      </c>
      <c r="BA120" s="11" t="str">
        <f t="shared" ca="1" si="97"/>
        <v/>
      </c>
      <c r="BB120" s="11" t="str">
        <f t="shared" ca="1" si="98"/>
        <v/>
      </c>
      <c r="BC120" s="11" t="str">
        <f t="shared" ca="1" si="99"/>
        <v/>
      </c>
      <c r="BD120" s="6">
        <f t="shared" si="100"/>
        <v>0.70833333333333337</v>
      </c>
      <c r="BE120" s="6">
        <f t="shared" si="101"/>
        <v>1.0416666666666667</v>
      </c>
      <c r="BF120" s="6">
        <f t="shared" si="102"/>
        <v>0.76041666666666663</v>
      </c>
      <c r="BG120" s="6">
        <f t="shared" si="103"/>
        <v>0.77083333333333326</v>
      </c>
      <c r="BH120" s="6">
        <f t="shared" si="104"/>
        <v>0.9375</v>
      </c>
      <c r="BI120" s="6">
        <f t="shared" si="105"/>
        <v>0.95833333333333337</v>
      </c>
      <c r="BJ120" s="6">
        <f t="shared" si="106"/>
        <v>0.97916666666666663</v>
      </c>
      <c r="BK120" s="6">
        <f t="shared" si="107"/>
        <v>0.98958333333333326</v>
      </c>
    </row>
    <row r="121" spans="1:63" x14ac:dyDescent="0.25">
      <c r="A121" s="205">
        <v>440191</v>
      </c>
      <c r="B121" s="205" t="s">
        <v>173</v>
      </c>
      <c r="C121" s="205" t="s">
        <v>171</v>
      </c>
      <c r="D121" s="205" t="s">
        <v>7</v>
      </c>
      <c r="E121" s="205" t="s">
        <v>163</v>
      </c>
      <c r="F121" s="3" t="s">
        <v>145</v>
      </c>
      <c r="G121" s="4" t="s">
        <v>156</v>
      </c>
      <c r="H121" s="5" t="s">
        <v>154</v>
      </c>
    </row>
    <row r="122" spans="1:63" x14ac:dyDescent="0.25">
      <c r="A122" s="205">
        <v>440208</v>
      </c>
      <c r="B122" s="205" t="s">
        <v>160</v>
      </c>
      <c r="C122" s="205" t="s">
        <v>133</v>
      </c>
      <c r="D122" s="205" t="s">
        <v>7</v>
      </c>
      <c r="E122" s="205" t="s">
        <v>163</v>
      </c>
      <c r="F122" s="3" t="s">
        <v>164</v>
      </c>
      <c r="G122" s="4" t="s">
        <v>176</v>
      </c>
      <c r="H122" s="5" t="s">
        <v>166</v>
      </c>
    </row>
    <row r="123" spans="1:63" x14ac:dyDescent="0.25">
      <c r="A123" s="205">
        <v>440209</v>
      </c>
      <c r="B123" s="205" t="s">
        <v>277</v>
      </c>
      <c r="C123" s="205" t="s">
        <v>133</v>
      </c>
      <c r="D123" s="205" t="s">
        <v>7</v>
      </c>
      <c r="E123" s="205" t="s">
        <v>163</v>
      </c>
      <c r="F123" s="3" t="s">
        <v>145</v>
      </c>
      <c r="G123" s="4" t="s">
        <v>161</v>
      </c>
      <c r="H123" s="5" t="s">
        <v>167</v>
      </c>
    </row>
    <row r="124" spans="1:63" x14ac:dyDescent="0.25">
      <c r="A124" s="205">
        <v>440213</v>
      </c>
      <c r="B124" s="205" t="s">
        <v>242</v>
      </c>
      <c r="C124" s="205" t="s">
        <v>171</v>
      </c>
      <c r="D124" s="205" t="s">
        <v>7</v>
      </c>
      <c r="E124" s="205" t="s">
        <v>163</v>
      </c>
      <c r="F124" s="3" t="s">
        <v>140</v>
      </c>
      <c r="G124" s="4" t="s">
        <v>153</v>
      </c>
      <c r="H124" s="5" t="s">
        <v>154</v>
      </c>
    </row>
    <row r="125" spans="1:63" x14ac:dyDescent="0.25">
      <c r="A125" s="205">
        <v>440214</v>
      </c>
      <c r="B125" s="205" t="s">
        <v>174</v>
      </c>
      <c r="C125" s="205" t="s">
        <v>171</v>
      </c>
      <c r="D125" s="205" t="s">
        <v>7</v>
      </c>
      <c r="E125" s="205" t="s">
        <v>163</v>
      </c>
      <c r="F125" s="3" t="s">
        <v>138</v>
      </c>
      <c r="G125" s="4" t="s">
        <v>165</v>
      </c>
      <c r="H125" s="5" t="s">
        <v>166</v>
      </c>
    </row>
    <row r="126" spans="1:63" x14ac:dyDescent="0.25">
      <c r="A126" s="205">
        <v>440216</v>
      </c>
      <c r="B126" s="205" t="s">
        <v>331</v>
      </c>
      <c r="C126" s="205" t="s">
        <v>171</v>
      </c>
      <c r="D126" s="205" t="s">
        <v>7</v>
      </c>
      <c r="E126" s="205" t="s">
        <v>163</v>
      </c>
      <c r="F126" s="3" t="s">
        <v>147</v>
      </c>
      <c r="G126" s="4" t="s">
        <v>159</v>
      </c>
      <c r="H126" s="5" t="s">
        <v>167</v>
      </c>
    </row>
    <row r="127" spans="1:63" x14ac:dyDescent="0.25">
      <c r="A127" s="205">
        <v>440220</v>
      </c>
      <c r="B127" s="205" t="s">
        <v>278</v>
      </c>
      <c r="C127" s="205" t="s">
        <v>171</v>
      </c>
      <c r="D127" s="205" t="s">
        <v>7</v>
      </c>
      <c r="E127" s="205" t="s">
        <v>163</v>
      </c>
      <c r="F127" s="3" t="s">
        <v>170</v>
      </c>
      <c r="G127" s="4" t="s">
        <v>153</v>
      </c>
      <c r="H127" s="5" t="s">
        <v>154</v>
      </c>
    </row>
    <row r="128" spans="1:63" x14ac:dyDescent="0.25">
      <c r="A128" s="205">
        <v>440226</v>
      </c>
      <c r="B128" s="205" t="s">
        <v>212</v>
      </c>
      <c r="C128" s="205" t="s">
        <v>171</v>
      </c>
      <c r="D128" s="205" t="s">
        <v>7</v>
      </c>
      <c r="E128" s="205" t="s">
        <v>163</v>
      </c>
      <c r="F128" s="3" t="s">
        <v>138</v>
      </c>
      <c r="G128" s="4" t="s">
        <v>165</v>
      </c>
      <c r="H128" s="5" t="s">
        <v>166</v>
      </c>
    </row>
    <row r="129" spans="1:8" x14ac:dyDescent="0.25">
      <c r="A129" s="205">
        <v>440227</v>
      </c>
      <c r="B129" s="205" t="s">
        <v>305</v>
      </c>
      <c r="C129" s="205" t="s">
        <v>171</v>
      </c>
      <c r="D129" s="205" t="s">
        <v>7</v>
      </c>
      <c r="E129" s="205" t="s">
        <v>163</v>
      </c>
      <c r="F129" s="3" t="s">
        <v>138</v>
      </c>
      <c r="G129" s="4" t="s">
        <v>176</v>
      </c>
      <c r="H129" s="5" t="s">
        <v>166</v>
      </c>
    </row>
    <row r="130" spans="1:8" x14ac:dyDescent="0.25">
      <c r="A130" s="205">
        <v>440228</v>
      </c>
      <c r="B130" s="205" t="s">
        <v>177</v>
      </c>
      <c r="C130" s="205" t="s">
        <v>171</v>
      </c>
      <c r="D130" s="205" t="s">
        <v>7</v>
      </c>
      <c r="E130" s="205" t="s">
        <v>163</v>
      </c>
      <c r="F130" s="3" t="s">
        <v>145</v>
      </c>
      <c r="G130" s="4" t="s">
        <v>159</v>
      </c>
      <c r="H130" s="5" t="s">
        <v>167</v>
      </c>
    </row>
    <row r="131" spans="1:8" x14ac:dyDescent="0.25">
      <c r="A131" s="205">
        <v>440240</v>
      </c>
      <c r="B131" s="205" t="s">
        <v>162</v>
      </c>
      <c r="C131" s="205" t="s">
        <v>133</v>
      </c>
      <c r="D131" s="205" t="s">
        <v>7</v>
      </c>
      <c r="E131" s="205" t="s">
        <v>163</v>
      </c>
      <c r="F131" s="3" t="s">
        <v>140</v>
      </c>
      <c r="G131" s="4" t="s">
        <v>153</v>
      </c>
      <c r="H131" s="5" t="s">
        <v>154</v>
      </c>
    </row>
    <row r="132" spans="1:8" x14ac:dyDescent="0.25">
      <c r="A132" s="205">
        <v>440241</v>
      </c>
      <c r="B132" s="205" t="s">
        <v>332</v>
      </c>
      <c r="C132" s="205" t="s">
        <v>133</v>
      </c>
      <c r="D132" s="205" t="s">
        <v>7</v>
      </c>
      <c r="E132" s="205" t="s">
        <v>163</v>
      </c>
      <c r="F132" s="3" t="s">
        <v>148</v>
      </c>
      <c r="G132" s="4" t="s">
        <v>153</v>
      </c>
      <c r="H132" s="5" t="s">
        <v>167</v>
      </c>
    </row>
    <row r="133" spans="1:8" x14ac:dyDescent="0.25">
      <c r="A133" s="205">
        <v>440243</v>
      </c>
      <c r="B133" s="205" t="s">
        <v>279</v>
      </c>
      <c r="C133" s="205" t="s">
        <v>133</v>
      </c>
      <c r="D133" s="205" t="s">
        <v>7</v>
      </c>
      <c r="E133" s="205" t="s">
        <v>163</v>
      </c>
      <c r="F133" s="3" t="s">
        <v>145</v>
      </c>
      <c r="G133" s="4" t="s">
        <v>153</v>
      </c>
      <c r="H133" s="5" t="s">
        <v>167</v>
      </c>
    </row>
    <row r="134" spans="1:8" x14ac:dyDescent="0.25">
      <c r="A134" s="205">
        <v>440251</v>
      </c>
      <c r="B134" s="205" t="s">
        <v>333</v>
      </c>
      <c r="C134" s="205" t="s">
        <v>133</v>
      </c>
      <c r="D134" s="205" t="s">
        <v>7</v>
      </c>
      <c r="E134" s="205" t="s">
        <v>163</v>
      </c>
      <c r="F134" s="3" t="s">
        <v>147</v>
      </c>
      <c r="G134" s="4" t="s">
        <v>156</v>
      </c>
      <c r="H134" s="5" t="s">
        <v>167</v>
      </c>
    </row>
    <row r="135" spans="1:8" x14ac:dyDescent="0.25">
      <c r="A135" s="205">
        <v>440248</v>
      </c>
      <c r="B135" s="205" t="s">
        <v>280</v>
      </c>
      <c r="C135" s="205" t="s">
        <v>171</v>
      </c>
      <c r="D135" s="205" t="s">
        <v>7</v>
      </c>
      <c r="E135" s="205" t="s">
        <v>163</v>
      </c>
      <c r="F135" s="3" t="s">
        <v>138</v>
      </c>
      <c r="G135" s="4" t="s">
        <v>175</v>
      </c>
      <c r="H135" s="5" t="s">
        <v>166</v>
      </c>
    </row>
    <row r="136" spans="1:8" x14ac:dyDescent="0.25">
      <c r="A136" s="205">
        <v>440254</v>
      </c>
      <c r="B136" s="205" t="s">
        <v>243</v>
      </c>
      <c r="C136" s="205" t="s">
        <v>171</v>
      </c>
      <c r="D136" s="205" t="s">
        <v>7</v>
      </c>
      <c r="E136" s="205" t="s">
        <v>163</v>
      </c>
      <c r="F136" s="3" t="s">
        <v>145</v>
      </c>
      <c r="G136" s="4" t="s">
        <v>176</v>
      </c>
      <c r="H136" s="5" t="s">
        <v>158</v>
      </c>
    </row>
    <row r="137" spans="1:8" x14ac:dyDescent="0.25">
      <c r="A137" s="205">
        <v>440256</v>
      </c>
      <c r="B137" s="205" t="s">
        <v>244</v>
      </c>
      <c r="C137" s="205" t="s">
        <v>171</v>
      </c>
      <c r="D137" s="205" t="s">
        <v>7</v>
      </c>
      <c r="E137" s="205" t="s">
        <v>163</v>
      </c>
      <c r="F137" s="3" t="s">
        <v>140</v>
      </c>
      <c r="G137" s="4" t="s">
        <v>176</v>
      </c>
      <c r="H137" s="5" t="s">
        <v>154</v>
      </c>
    </row>
    <row r="138" spans="1:8" x14ac:dyDescent="0.25">
      <c r="A138" s="205">
        <v>440257</v>
      </c>
      <c r="B138" s="205" t="s">
        <v>245</v>
      </c>
      <c r="C138" s="205" t="s">
        <v>171</v>
      </c>
      <c r="D138" s="205" t="s">
        <v>7</v>
      </c>
      <c r="E138" s="205" t="s">
        <v>163</v>
      </c>
      <c r="F138" s="3" t="s">
        <v>147</v>
      </c>
      <c r="G138" s="4" t="s">
        <v>156</v>
      </c>
      <c r="H138" s="5" t="s">
        <v>167</v>
      </c>
    </row>
    <row r="139" spans="1:8" x14ac:dyDescent="0.25">
      <c r="A139" s="205">
        <v>440262</v>
      </c>
      <c r="B139" s="205" t="s">
        <v>246</v>
      </c>
      <c r="C139" s="205" t="s">
        <v>171</v>
      </c>
      <c r="D139" s="205" t="s">
        <v>7</v>
      </c>
      <c r="E139" s="205" t="s">
        <v>163</v>
      </c>
      <c r="F139" s="3" t="s">
        <v>140</v>
      </c>
      <c r="G139" s="4" t="s">
        <v>165</v>
      </c>
      <c r="H139" s="5" t="s">
        <v>154</v>
      </c>
    </row>
    <row r="140" spans="1:8" x14ac:dyDescent="0.25">
      <c r="A140" s="205">
        <v>440276</v>
      </c>
      <c r="B140" s="205" t="s">
        <v>334</v>
      </c>
      <c r="C140" s="205" t="s">
        <v>133</v>
      </c>
      <c r="D140" s="205" t="s">
        <v>7</v>
      </c>
      <c r="E140" s="205" t="s">
        <v>163</v>
      </c>
      <c r="F140" s="3" t="s">
        <v>147</v>
      </c>
      <c r="G140" s="4" t="s">
        <v>153</v>
      </c>
      <c r="H140" s="5" t="s">
        <v>167</v>
      </c>
    </row>
    <row r="141" spans="1:8" x14ac:dyDescent="0.25">
      <c r="A141" s="205">
        <v>440277</v>
      </c>
      <c r="B141" s="205" t="s">
        <v>335</v>
      </c>
      <c r="C141" s="205" t="s">
        <v>133</v>
      </c>
      <c r="D141" s="205" t="s">
        <v>7</v>
      </c>
      <c r="E141" s="205" t="s">
        <v>163</v>
      </c>
      <c r="F141" s="3" t="s">
        <v>148</v>
      </c>
      <c r="G141" s="4" t="s">
        <v>153</v>
      </c>
      <c r="H141" s="5" t="s">
        <v>167</v>
      </c>
    </row>
    <row r="142" spans="1:8" x14ac:dyDescent="0.25">
      <c r="A142" s="205">
        <v>440279</v>
      </c>
      <c r="B142" s="205" t="s">
        <v>336</v>
      </c>
      <c r="C142" s="205" t="s">
        <v>133</v>
      </c>
      <c r="D142" s="205" t="s">
        <v>7</v>
      </c>
      <c r="E142" s="205" t="s">
        <v>163</v>
      </c>
      <c r="F142" s="3" t="s">
        <v>145</v>
      </c>
      <c r="G142" s="4" t="s">
        <v>156</v>
      </c>
      <c r="H142" s="5" t="s">
        <v>167</v>
      </c>
    </row>
    <row r="143" spans="1:8" x14ac:dyDescent="0.25">
      <c r="A143" s="205">
        <v>440280</v>
      </c>
      <c r="B143" s="205" t="s">
        <v>337</v>
      </c>
      <c r="C143" s="205" t="s">
        <v>133</v>
      </c>
      <c r="D143" s="205" t="s">
        <v>7</v>
      </c>
      <c r="E143" s="205" t="s">
        <v>163</v>
      </c>
      <c r="F143" s="3" t="s">
        <v>147</v>
      </c>
      <c r="G143" s="4" t="s">
        <v>156</v>
      </c>
      <c r="H143" s="5" t="s">
        <v>167</v>
      </c>
    </row>
    <row r="144" spans="1:8" x14ac:dyDescent="0.25">
      <c r="A144" s="205">
        <v>440281</v>
      </c>
      <c r="B144" s="205" t="s">
        <v>338</v>
      </c>
      <c r="C144" s="205" t="s">
        <v>133</v>
      </c>
      <c r="D144" s="205" t="s">
        <v>7</v>
      </c>
      <c r="E144" s="205" t="s">
        <v>163</v>
      </c>
      <c r="F144" s="3" t="s">
        <v>138</v>
      </c>
      <c r="G144" s="4" t="s">
        <v>175</v>
      </c>
      <c r="H144" s="5" t="s">
        <v>166</v>
      </c>
    </row>
    <row r="145" spans="1:8" x14ac:dyDescent="0.25">
      <c r="A145" s="205">
        <v>440292</v>
      </c>
      <c r="B145" s="205" t="s">
        <v>213</v>
      </c>
      <c r="C145" s="205" t="s">
        <v>171</v>
      </c>
      <c r="D145" s="205" t="s">
        <v>7</v>
      </c>
      <c r="E145" s="205" t="s">
        <v>163</v>
      </c>
      <c r="F145" s="3" t="s">
        <v>145</v>
      </c>
      <c r="G145" s="4" t="s">
        <v>176</v>
      </c>
      <c r="H145" s="5" t="s">
        <v>158</v>
      </c>
    </row>
    <row r="146" spans="1:8" x14ac:dyDescent="0.25">
      <c r="A146" s="205">
        <v>440293</v>
      </c>
      <c r="B146" s="205" t="s">
        <v>209</v>
      </c>
      <c r="C146" s="205" t="s">
        <v>133</v>
      </c>
      <c r="D146" s="205" t="s">
        <v>7</v>
      </c>
      <c r="E146" s="205" t="s">
        <v>163</v>
      </c>
      <c r="F146" s="3" t="s">
        <v>147</v>
      </c>
      <c r="G146" s="4" t="s">
        <v>156</v>
      </c>
      <c r="H146" s="5" t="s">
        <v>167</v>
      </c>
    </row>
    <row r="147" spans="1:8" x14ac:dyDescent="0.25">
      <c r="A147" s="205">
        <v>440061</v>
      </c>
      <c r="B147" s="205" t="s">
        <v>339</v>
      </c>
      <c r="C147" s="205" t="s">
        <v>133</v>
      </c>
      <c r="D147" s="205" t="s">
        <v>7</v>
      </c>
      <c r="E147" s="205" t="s">
        <v>163</v>
      </c>
      <c r="F147" s="3" t="s">
        <v>140</v>
      </c>
      <c r="G147" s="4" t="s">
        <v>165</v>
      </c>
      <c r="H147" s="5" t="s">
        <v>154</v>
      </c>
    </row>
    <row r="148" spans="1:8" x14ac:dyDescent="0.25">
      <c r="A148" s="205">
        <v>440021</v>
      </c>
      <c r="B148" s="205" t="s">
        <v>270</v>
      </c>
      <c r="C148" s="205" t="s">
        <v>75</v>
      </c>
      <c r="D148" s="205" t="s">
        <v>9</v>
      </c>
      <c r="E148" s="205" t="s">
        <v>163</v>
      </c>
      <c r="F148" s="3" t="s">
        <v>147</v>
      </c>
      <c r="G148" s="4" t="s">
        <v>153</v>
      </c>
      <c r="H148" s="5" t="s">
        <v>167</v>
      </c>
    </row>
    <row r="149" spans="1:8" x14ac:dyDescent="0.25">
      <c r="A149" s="205">
        <v>440037</v>
      </c>
      <c r="B149" s="205" t="s">
        <v>206</v>
      </c>
      <c r="C149" s="205" t="s">
        <v>75</v>
      </c>
      <c r="D149" s="205" t="s">
        <v>9</v>
      </c>
      <c r="E149" s="205" t="s">
        <v>163</v>
      </c>
      <c r="F149" s="3" t="s">
        <v>148</v>
      </c>
      <c r="G149" s="4" t="s">
        <v>153</v>
      </c>
      <c r="H149" s="5" t="s">
        <v>167</v>
      </c>
    </row>
    <row r="150" spans="1:8" x14ac:dyDescent="0.25">
      <c r="A150" s="205">
        <v>440025</v>
      </c>
      <c r="B150" s="205" t="s">
        <v>91</v>
      </c>
      <c r="C150" s="205" t="s">
        <v>90</v>
      </c>
      <c r="D150" s="205" t="s">
        <v>9</v>
      </c>
      <c r="E150" s="205" t="s">
        <v>163</v>
      </c>
      <c r="F150" s="3" t="s">
        <v>145</v>
      </c>
      <c r="G150" s="4" t="s">
        <v>156</v>
      </c>
      <c r="H150" s="5" t="s">
        <v>167</v>
      </c>
    </row>
    <row r="151" spans="1:8" x14ac:dyDescent="0.25">
      <c r="A151" s="205">
        <v>440026</v>
      </c>
      <c r="B151" s="205" t="s">
        <v>253</v>
      </c>
      <c r="C151" s="205" t="s">
        <v>75</v>
      </c>
      <c r="D151" s="205" t="s">
        <v>9</v>
      </c>
      <c r="E151" s="205" t="s">
        <v>163</v>
      </c>
      <c r="F151" s="3" t="s">
        <v>147</v>
      </c>
      <c r="G151" s="4" t="s">
        <v>156</v>
      </c>
      <c r="H151" s="5" t="s">
        <v>167</v>
      </c>
    </row>
    <row r="152" spans="1:8" x14ac:dyDescent="0.25">
      <c r="A152" s="205">
        <v>440126</v>
      </c>
      <c r="B152" s="205" t="s">
        <v>247</v>
      </c>
      <c r="C152" s="205" t="s">
        <v>75</v>
      </c>
      <c r="D152" s="205" t="s">
        <v>9</v>
      </c>
      <c r="E152" s="205" t="s">
        <v>163</v>
      </c>
      <c r="F152" s="3" t="s">
        <v>138</v>
      </c>
      <c r="G152" s="4" t="s">
        <v>175</v>
      </c>
      <c r="H152" s="5" t="s">
        <v>166</v>
      </c>
    </row>
    <row r="153" spans="1:8" x14ac:dyDescent="0.25">
      <c r="A153" s="205">
        <v>440049</v>
      </c>
      <c r="B153" s="205" t="s">
        <v>179</v>
      </c>
      <c r="C153" s="205" t="s">
        <v>90</v>
      </c>
      <c r="D153" s="205" t="s">
        <v>8</v>
      </c>
      <c r="E153" s="205" t="s">
        <v>163</v>
      </c>
      <c r="F153" s="3" t="s">
        <v>147</v>
      </c>
      <c r="G153" s="4" t="s">
        <v>156</v>
      </c>
      <c r="H153" s="5" t="s">
        <v>167</v>
      </c>
    </row>
    <row r="154" spans="1:8" x14ac:dyDescent="0.25">
      <c r="A154" s="205">
        <v>440056</v>
      </c>
      <c r="B154" s="205" t="s">
        <v>259</v>
      </c>
      <c r="C154" s="205" t="s">
        <v>75</v>
      </c>
      <c r="D154" s="205" t="s">
        <v>8</v>
      </c>
      <c r="E154" s="205" t="s">
        <v>163</v>
      </c>
      <c r="F154" s="3" t="s">
        <v>140</v>
      </c>
      <c r="G154" s="4" t="s">
        <v>165</v>
      </c>
      <c r="H154" s="5" t="s">
        <v>154</v>
      </c>
    </row>
    <row r="155" spans="1:8" x14ac:dyDescent="0.25">
      <c r="A155" s="205">
        <v>440047</v>
      </c>
      <c r="B155" s="205" t="s">
        <v>340</v>
      </c>
      <c r="C155" s="205" t="s">
        <v>75</v>
      </c>
      <c r="D155" s="205" t="s">
        <v>8</v>
      </c>
      <c r="E155" s="205" t="s">
        <v>163</v>
      </c>
      <c r="F155" s="3" t="s">
        <v>147</v>
      </c>
      <c r="G155" s="4" t="s">
        <v>153</v>
      </c>
      <c r="H155" s="5" t="s">
        <v>167</v>
      </c>
    </row>
    <row r="156" spans="1:8" x14ac:dyDescent="0.25">
      <c r="A156" s="205">
        <v>440015</v>
      </c>
      <c r="B156" s="205" t="s">
        <v>195</v>
      </c>
      <c r="C156" s="205" t="s">
        <v>75</v>
      </c>
      <c r="D156" s="205" t="s">
        <v>5</v>
      </c>
      <c r="E156" s="205" t="s">
        <v>163</v>
      </c>
      <c r="F156" s="3" t="s">
        <v>170</v>
      </c>
      <c r="G156" s="4" t="s">
        <v>156</v>
      </c>
      <c r="H156" s="5" t="s">
        <v>167</v>
      </c>
    </row>
    <row r="157" spans="1:8" x14ac:dyDescent="0.25">
      <c r="A157" s="205">
        <v>440005</v>
      </c>
      <c r="B157" s="205" t="s">
        <v>286</v>
      </c>
      <c r="C157" s="205" t="s">
        <v>90</v>
      </c>
      <c r="D157" s="205" t="s">
        <v>5</v>
      </c>
      <c r="E157" s="205" t="s">
        <v>163</v>
      </c>
      <c r="F157" s="3" t="s">
        <v>140</v>
      </c>
      <c r="G157" s="4" t="s">
        <v>165</v>
      </c>
      <c r="H157" s="5" t="s">
        <v>154</v>
      </c>
    </row>
    <row r="158" spans="1:8" x14ac:dyDescent="0.25">
      <c r="A158" s="205">
        <v>440014</v>
      </c>
      <c r="B158" s="205" t="s">
        <v>236</v>
      </c>
      <c r="C158" s="205" t="s">
        <v>75</v>
      </c>
      <c r="D158" s="205" t="s">
        <v>5</v>
      </c>
      <c r="E158" s="205" t="s">
        <v>163</v>
      </c>
      <c r="F158" s="3" t="s">
        <v>148</v>
      </c>
      <c r="G158" s="4" t="s">
        <v>185</v>
      </c>
      <c r="H158" s="5" t="s">
        <v>248</v>
      </c>
    </row>
    <row r="159" spans="1:8" x14ac:dyDescent="0.25">
      <c r="A159" s="205">
        <v>440081</v>
      </c>
      <c r="B159" s="205" t="s">
        <v>249</v>
      </c>
      <c r="C159" s="205" t="s">
        <v>180</v>
      </c>
      <c r="D159" s="205" t="s">
        <v>7</v>
      </c>
      <c r="E159" s="205" t="s">
        <v>181</v>
      </c>
      <c r="F159" s="3" t="s">
        <v>148</v>
      </c>
      <c r="G159" s="4" t="s">
        <v>182</v>
      </c>
      <c r="H159" s="5" t="s">
        <v>183</v>
      </c>
    </row>
    <row r="160" spans="1:8" x14ac:dyDescent="0.25">
      <c r="A160" s="205">
        <v>440071</v>
      </c>
      <c r="B160" s="205" t="s">
        <v>186</v>
      </c>
      <c r="C160" s="205" t="s">
        <v>180</v>
      </c>
      <c r="D160" s="205" t="s">
        <v>7</v>
      </c>
      <c r="E160" s="205" t="s">
        <v>181</v>
      </c>
      <c r="F160" s="3" t="s">
        <v>184</v>
      </c>
      <c r="G160" s="4" t="s">
        <v>185</v>
      </c>
      <c r="H160" s="5" t="s">
        <v>183</v>
      </c>
    </row>
    <row r="161" spans="1:8" x14ac:dyDescent="0.25">
      <c r="A161" s="205">
        <v>440112</v>
      </c>
      <c r="B161" s="205" t="s">
        <v>214</v>
      </c>
      <c r="C161" s="205" t="s">
        <v>180</v>
      </c>
      <c r="D161" s="205" t="s">
        <v>7</v>
      </c>
      <c r="E161" s="205" t="s">
        <v>181</v>
      </c>
      <c r="F161" s="3" t="s">
        <v>170</v>
      </c>
      <c r="G161" s="4" t="s">
        <v>185</v>
      </c>
      <c r="H161" s="5" t="s">
        <v>183</v>
      </c>
    </row>
    <row r="162" spans="1:8" x14ac:dyDescent="0.25">
      <c r="A162" s="205">
        <v>440183</v>
      </c>
      <c r="B162" s="205" t="s">
        <v>282</v>
      </c>
      <c r="C162" s="205" t="s">
        <v>180</v>
      </c>
      <c r="D162" s="205" t="s">
        <v>7</v>
      </c>
      <c r="E162" s="205" t="s">
        <v>181</v>
      </c>
      <c r="F162" s="3" t="s">
        <v>184</v>
      </c>
      <c r="G162" s="4" t="s">
        <v>185</v>
      </c>
      <c r="H162" s="5" t="s">
        <v>187</v>
      </c>
    </row>
    <row r="163" spans="1:8" x14ac:dyDescent="0.25">
      <c r="A163" s="205">
        <v>440219</v>
      </c>
      <c r="B163" s="205" t="s">
        <v>283</v>
      </c>
      <c r="C163" s="205" t="s">
        <v>180</v>
      </c>
      <c r="D163" s="205" t="s">
        <v>7</v>
      </c>
      <c r="E163" s="205" t="s">
        <v>181</v>
      </c>
      <c r="F163" s="3" t="s">
        <v>184</v>
      </c>
      <c r="G163" s="4" t="s">
        <v>185</v>
      </c>
      <c r="H163" s="5" t="s">
        <v>188</v>
      </c>
    </row>
    <row r="164" spans="1:8" x14ac:dyDescent="0.25">
      <c r="A164" s="205">
        <v>440221</v>
      </c>
      <c r="B164" s="205" t="s">
        <v>308</v>
      </c>
      <c r="C164" s="205" t="s">
        <v>180</v>
      </c>
      <c r="D164" s="205" t="s">
        <v>7</v>
      </c>
      <c r="E164" s="205" t="s">
        <v>181</v>
      </c>
      <c r="F164" s="3" t="s">
        <v>147</v>
      </c>
      <c r="G164" s="4" t="s">
        <v>185</v>
      </c>
      <c r="H164" s="5" t="s">
        <v>183</v>
      </c>
    </row>
    <row r="165" spans="1:8" x14ac:dyDescent="0.25">
      <c r="A165" s="205">
        <v>440222</v>
      </c>
      <c r="B165" s="205" t="s">
        <v>309</v>
      </c>
      <c r="C165" s="205" t="s">
        <v>180</v>
      </c>
      <c r="D165" s="205" t="s">
        <v>7</v>
      </c>
      <c r="E165" s="205" t="s">
        <v>181</v>
      </c>
      <c r="F165" s="3" t="s">
        <v>189</v>
      </c>
      <c r="G165" s="4" t="s">
        <v>156</v>
      </c>
      <c r="H165" s="5" t="s">
        <v>183</v>
      </c>
    </row>
    <row r="166" spans="1:8" x14ac:dyDescent="0.25">
      <c r="A166" s="205">
        <v>440224</v>
      </c>
      <c r="B166" s="205" t="s">
        <v>341</v>
      </c>
      <c r="C166" s="205" t="s">
        <v>180</v>
      </c>
      <c r="D166" s="205" t="s">
        <v>7</v>
      </c>
      <c r="E166" s="205" t="s">
        <v>181</v>
      </c>
      <c r="F166" s="3" t="s">
        <v>189</v>
      </c>
      <c r="G166" s="4" t="s">
        <v>182</v>
      </c>
      <c r="H166" s="5" t="s">
        <v>188</v>
      </c>
    </row>
    <row r="167" spans="1:8" x14ac:dyDescent="0.25">
      <c r="A167" s="205">
        <v>440235</v>
      </c>
      <c r="B167" s="205" t="s">
        <v>284</v>
      </c>
      <c r="C167" s="205" t="s">
        <v>180</v>
      </c>
      <c r="D167" s="205" t="s">
        <v>7</v>
      </c>
      <c r="E167" s="205" t="s">
        <v>181</v>
      </c>
      <c r="F167" s="3" t="s">
        <v>189</v>
      </c>
      <c r="G167" s="4" t="s">
        <v>156</v>
      </c>
      <c r="H167" s="5" t="s">
        <v>187</v>
      </c>
    </row>
    <row r="168" spans="1:8" x14ac:dyDescent="0.25">
      <c r="A168" s="205">
        <v>440238</v>
      </c>
      <c r="B168" s="205" t="s">
        <v>342</v>
      </c>
      <c r="C168" s="205" t="s">
        <v>180</v>
      </c>
      <c r="D168" s="205" t="s">
        <v>7</v>
      </c>
      <c r="E168" s="205" t="s">
        <v>181</v>
      </c>
      <c r="F168" s="3" t="s">
        <v>252</v>
      </c>
      <c r="G168" s="4" t="s">
        <v>182</v>
      </c>
      <c r="H168" s="5" t="s">
        <v>183</v>
      </c>
    </row>
    <row r="169" spans="1:8" x14ac:dyDescent="0.25">
      <c r="A169" s="205">
        <v>440253</v>
      </c>
      <c r="B169" s="205" t="s">
        <v>250</v>
      </c>
      <c r="C169" s="205" t="s">
        <v>180</v>
      </c>
      <c r="D169" s="205" t="s">
        <v>7</v>
      </c>
      <c r="E169" s="205" t="s">
        <v>181</v>
      </c>
      <c r="F169" s="3" t="s">
        <v>170</v>
      </c>
      <c r="G169" s="4" t="s">
        <v>185</v>
      </c>
      <c r="H169" s="5" t="s">
        <v>183</v>
      </c>
    </row>
    <row r="170" spans="1:8" x14ac:dyDescent="0.25">
      <c r="A170" s="205">
        <v>440246</v>
      </c>
      <c r="B170" s="205" t="s">
        <v>251</v>
      </c>
      <c r="C170" s="205" t="s">
        <v>180</v>
      </c>
      <c r="D170" s="205" t="s">
        <v>7</v>
      </c>
      <c r="E170" s="205" t="s">
        <v>181</v>
      </c>
      <c r="F170" s="3" t="s">
        <v>147</v>
      </c>
      <c r="G170" s="4" t="s">
        <v>185</v>
      </c>
      <c r="H170" s="5" t="s">
        <v>183</v>
      </c>
    </row>
    <row r="171" spans="1:8" x14ac:dyDescent="0.25">
      <c r="A171" s="205">
        <v>440274</v>
      </c>
      <c r="B171" s="205" t="s">
        <v>310</v>
      </c>
      <c r="C171" s="205" t="s">
        <v>180</v>
      </c>
      <c r="D171" s="205" t="s">
        <v>7</v>
      </c>
      <c r="E171" s="205" t="s">
        <v>181</v>
      </c>
      <c r="F171" s="3" t="s">
        <v>189</v>
      </c>
      <c r="G171" s="4" t="s">
        <v>185</v>
      </c>
      <c r="H171" s="5" t="s">
        <v>183</v>
      </c>
    </row>
    <row r="172" spans="1:8" x14ac:dyDescent="0.25">
      <c r="A172" s="205">
        <v>440275</v>
      </c>
      <c r="B172" s="205" t="s">
        <v>311</v>
      </c>
      <c r="C172" s="205" t="s">
        <v>180</v>
      </c>
      <c r="D172" s="205" t="s">
        <v>7</v>
      </c>
      <c r="E172" s="205" t="s">
        <v>181</v>
      </c>
      <c r="F172" s="3" t="s">
        <v>252</v>
      </c>
      <c r="G172" s="4" t="s">
        <v>182</v>
      </c>
      <c r="H172" s="5" t="s">
        <v>183</v>
      </c>
    </row>
    <row r="173" spans="1:8" x14ac:dyDescent="0.25">
      <c r="A173" s="205">
        <v>440283</v>
      </c>
      <c r="B173" s="205" t="s">
        <v>343</v>
      </c>
      <c r="C173" s="205" t="s">
        <v>180</v>
      </c>
      <c r="D173" s="205" t="s">
        <v>7</v>
      </c>
      <c r="E173" s="205" t="s">
        <v>181</v>
      </c>
      <c r="F173" s="3" t="s">
        <v>170</v>
      </c>
      <c r="G173" s="4" t="s">
        <v>185</v>
      </c>
      <c r="H173" s="5" t="s">
        <v>187</v>
      </c>
    </row>
    <row r="174" spans="1:8" x14ac:dyDescent="0.25">
      <c r="A174" s="205">
        <v>440291</v>
      </c>
      <c r="B174" s="205" t="s">
        <v>215</v>
      </c>
      <c r="C174" s="205" t="s">
        <v>180</v>
      </c>
      <c r="D174" s="205" t="s">
        <v>7</v>
      </c>
      <c r="E174" s="205" t="s">
        <v>181</v>
      </c>
      <c r="F174" s="3" t="s">
        <v>252</v>
      </c>
      <c r="G174" s="4" t="s">
        <v>182</v>
      </c>
      <c r="H174" s="5" t="s">
        <v>183</v>
      </c>
    </row>
    <row r="175" spans="1:8" x14ac:dyDescent="0.25">
      <c r="A175" s="205">
        <v>440029</v>
      </c>
      <c r="B175" s="205" t="s">
        <v>344</v>
      </c>
      <c r="C175" s="205" t="s">
        <v>75</v>
      </c>
      <c r="D175" s="205" t="s">
        <v>9</v>
      </c>
      <c r="E175" s="205" t="s">
        <v>181</v>
      </c>
      <c r="F175" s="3" t="s">
        <v>252</v>
      </c>
      <c r="G175" s="4" t="s">
        <v>182</v>
      </c>
      <c r="H175" s="5" t="s">
        <v>183</v>
      </c>
    </row>
    <row r="176" spans="1:8" x14ac:dyDescent="0.25">
      <c r="A176" s="205">
        <v>440138</v>
      </c>
      <c r="B176" s="205" t="s">
        <v>345</v>
      </c>
      <c r="C176" s="205" t="s">
        <v>75</v>
      </c>
      <c r="D176" s="205" t="s">
        <v>9</v>
      </c>
      <c r="E176" s="205" t="s">
        <v>181</v>
      </c>
      <c r="F176" s="3" t="s">
        <v>170</v>
      </c>
      <c r="G176" s="4" t="s">
        <v>185</v>
      </c>
      <c r="H176" s="5" t="s">
        <v>187</v>
      </c>
    </row>
  </sheetData>
  <conditionalFormatting sqref="BJ1">
    <cfRule type="cellIs" dxfId="2297" priority="14330" stopIfTrue="1" operator="equal">
      <formula>"Short Break"</formula>
    </cfRule>
    <cfRule type="cellIs" dxfId="2296" priority="14331" stopIfTrue="1" operator="equal">
      <formula>"Long Break"</formula>
    </cfRule>
  </conditionalFormatting>
  <conditionalFormatting sqref="BH1 BJ1">
    <cfRule type="cellIs" dxfId="2295" priority="14334" stopIfTrue="1" operator="equal">
      <formula>"Short Break"</formula>
    </cfRule>
    <cfRule type="cellIs" dxfId="2294" priority="14335" stopIfTrue="1" operator="equal">
      <formula>"Long Break"</formula>
    </cfRule>
  </conditionalFormatting>
  <conditionalFormatting sqref="BF1 BH1 BJ1">
    <cfRule type="cellIs" dxfId="2293" priority="14336" stopIfTrue="1" operator="equal">
      <formula>"Short Break"</formula>
    </cfRule>
    <cfRule type="cellIs" dxfId="2292" priority="14337" stopIfTrue="1" operator="equal">
      <formula>"Long Break"</formula>
    </cfRule>
  </conditionalFormatting>
  <conditionalFormatting sqref="BH1 BJ1">
    <cfRule type="cellIs" dxfId="2291" priority="14332" stopIfTrue="1" operator="equal">
      <formula>"Short Break"</formula>
    </cfRule>
    <cfRule type="cellIs" dxfId="2290" priority="14333" stopIfTrue="1" operator="equal">
      <formula>"Long Break"</formula>
    </cfRule>
  </conditionalFormatting>
  <conditionalFormatting sqref="BF1">
    <cfRule type="cellIs" dxfId="2289" priority="14326" stopIfTrue="1" operator="equal">
      <formula>"Short Break"</formula>
    </cfRule>
    <cfRule type="cellIs" dxfId="2288" priority="14327" stopIfTrue="1" operator="equal">
      <formula>"Long Break"</formula>
    </cfRule>
  </conditionalFormatting>
  <conditionalFormatting sqref="BF1">
    <cfRule type="cellIs" dxfId="2287" priority="14328" stopIfTrue="1" operator="equal">
      <formula>"Short Break"</formula>
    </cfRule>
    <cfRule type="cellIs" dxfId="2286" priority="14329" stopIfTrue="1" operator="equal">
      <formula>"Long Break"</formula>
    </cfRule>
  </conditionalFormatting>
  <conditionalFormatting sqref="BF1">
    <cfRule type="cellIs" dxfId="2285" priority="14324" stopIfTrue="1" operator="equal">
      <formula>"Short Break"</formula>
    </cfRule>
    <cfRule type="cellIs" dxfId="2284" priority="14325" stopIfTrue="1" operator="equal">
      <formula>"Long Break"</formula>
    </cfRule>
  </conditionalFormatting>
  <conditionalFormatting sqref="BF1 BH1 BJ1">
    <cfRule type="containsText" dxfId="2283" priority="14323" operator="containsText" text="#N/A">
      <formula>NOT(ISERROR(SEARCH("#N/A",BF1)))</formula>
    </cfRule>
  </conditionalFormatting>
  <conditionalFormatting sqref="BF1 BH1 BJ1">
    <cfRule type="cellIs" dxfId="2282" priority="14320" stopIfTrue="1" operator="equal">
      <formula>"Short Break"</formula>
    </cfRule>
    <cfRule type="cellIs" dxfId="2281" priority="14321" stopIfTrue="1" operator="equal">
      <formula>"Long Break"</formula>
    </cfRule>
    <cfRule type="cellIs" dxfId="2280" priority="14322" stopIfTrue="1" operator="equal">
      <formula>"b3"</formula>
    </cfRule>
  </conditionalFormatting>
  <conditionalFormatting sqref="BD1:BE1">
    <cfRule type="cellIs" dxfId="2279" priority="14297" stopIfTrue="1" operator="equal">
      <formula>"Short Break"</formula>
    </cfRule>
    <cfRule type="cellIs" dxfId="2278" priority="14298" stopIfTrue="1" operator="equal">
      <formula>"Long Break"</formula>
    </cfRule>
  </conditionalFormatting>
  <conditionalFormatting sqref="BD1:BE1">
    <cfRule type="cellIs" dxfId="2277" priority="14293" stopIfTrue="1" operator="equal">
      <formula>"Short Break"</formula>
    </cfRule>
    <cfRule type="cellIs" dxfId="2276" priority="14294" stopIfTrue="1" operator="equal">
      <formula>"Long Break"</formula>
    </cfRule>
  </conditionalFormatting>
  <conditionalFormatting sqref="BD1:BE1">
    <cfRule type="cellIs" dxfId="2275" priority="14295" stopIfTrue="1" operator="equal">
      <formula>"Short Break"</formula>
    </cfRule>
    <cfRule type="cellIs" dxfId="2274" priority="14296" stopIfTrue="1" operator="equal">
      <formula>"Long Break"</formula>
    </cfRule>
  </conditionalFormatting>
  <conditionalFormatting sqref="BD1:BE1">
    <cfRule type="cellIs" dxfId="2273" priority="14291" stopIfTrue="1" operator="equal">
      <formula>"Short Break"</formula>
    </cfRule>
    <cfRule type="cellIs" dxfId="2272" priority="14292" stopIfTrue="1" operator="equal">
      <formula>"Long Break"</formula>
    </cfRule>
  </conditionalFormatting>
  <conditionalFormatting sqref="BD1:BE1">
    <cfRule type="containsText" dxfId="2271" priority="14290" operator="containsText" text="#N/A">
      <formula>NOT(ISERROR(SEARCH("#N/A",BD1)))</formula>
    </cfRule>
  </conditionalFormatting>
  <conditionalFormatting sqref="BD1:BE1">
    <cfRule type="cellIs" dxfId="2270" priority="14287" stopIfTrue="1" operator="equal">
      <formula>"Short Break"</formula>
    </cfRule>
    <cfRule type="cellIs" dxfId="2269" priority="14288" stopIfTrue="1" operator="equal">
      <formula>"Long Break"</formula>
    </cfRule>
    <cfRule type="cellIs" dxfId="2268" priority="14289" stopIfTrue="1" operator="equal">
      <formula>"b3"</formula>
    </cfRule>
  </conditionalFormatting>
  <conditionalFormatting sqref="L114">
    <cfRule type="cellIs" dxfId="2267" priority="11835" operator="equal">
      <formula>"OFF"</formula>
    </cfRule>
  </conditionalFormatting>
  <conditionalFormatting sqref="K114">
    <cfRule type="cellIs" dxfId="2266" priority="11838" operator="equal">
      <formula>"OFF"</formula>
    </cfRule>
  </conditionalFormatting>
  <conditionalFormatting sqref="K114">
    <cfRule type="cellIs" dxfId="2265" priority="11836" operator="equal">
      <formula>"OFF"</formula>
    </cfRule>
  </conditionalFormatting>
  <conditionalFormatting sqref="K114">
    <cfRule type="cellIs" dxfId="2264" priority="11837" operator="equal">
      <formula>"0100-0900"</formula>
    </cfRule>
  </conditionalFormatting>
  <conditionalFormatting sqref="L114">
    <cfRule type="cellIs" dxfId="2263" priority="11834" operator="equal">
      <formula>"0100-0900"</formula>
    </cfRule>
  </conditionalFormatting>
  <conditionalFormatting sqref="H1 A1:C1">
    <cfRule type="cellIs" dxfId="2262" priority="11656" stopIfTrue="1" operator="equal">
      <formula>"Short Break"</formula>
    </cfRule>
    <cfRule type="cellIs" dxfId="2261" priority="11657" stopIfTrue="1" operator="equal">
      <formula>"Long Break"</formula>
    </cfRule>
  </conditionalFormatting>
  <conditionalFormatting sqref="A1:C1 G1:H1">
    <cfRule type="cellIs" dxfId="2260" priority="11660" stopIfTrue="1" operator="equal">
      <formula>"Short Break"</formula>
    </cfRule>
    <cfRule type="cellIs" dxfId="2259" priority="11661" stopIfTrue="1" operator="equal">
      <formula>"Long Break"</formula>
    </cfRule>
  </conditionalFormatting>
  <conditionalFormatting sqref="E1:H1">
    <cfRule type="cellIs" dxfId="2258" priority="11662" stopIfTrue="1" operator="equal">
      <formula>"Short Break"</formula>
    </cfRule>
    <cfRule type="cellIs" dxfId="2257" priority="11663" stopIfTrue="1" operator="equal">
      <formula>"Long Break"</formula>
    </cfRule>
  </conditionalFormatting>
  <conditionalFormatting sqref="A1:C1 G1:H1">
    <cfRule type="cellIs" dxfId="2256" priority="11658" stopIfTrue="1" operator="equal">
      <formula>"Short Break"</formula>
    </cfRule>
    <cfRule type="cellIs" dxfId="2255" priority="11659" stopIfTrue="1" operator="equal">
      <formula>"Long Break"</formula>
    </cfRule>
  </conditionalFormatting>
  <conditionalFormatting sqref="E1">
    <cfRule type="cellIs" dxfId="2254" priority="11653" stopIfTrue="1" operator="equal">
      <formula>"Short Break"</formula>
    </cfRule>
    <cfRule type="cellIs" dxfId="2253" priority="11654" stopIfTrue="1" operator="equal">
      <formula>"Long Break"</formula>
    </cfRule>
    <cfRule type="cellIs" dxfId="2252" priority="11655" stopIfTrue="1" operator="equal">
      <formula>"b3"</formula>
    </cfRule>
  </conditionalFormatting>
  <conditionalFormatting sqref="D1">
    <cfRule type="cellIs" dxfId="2251" priority="11649" stopIfTrue="1" operator="equal">
      <formula>"Short Break"</formula>
    </cfRule>
    <cfRule type="cellIs" dxfId="2250" priority="11650" stopIfTrue="1" operator="equal">
      <formula>"Long Break"</formula>
    </cfRule>
  </conditionalFormatting>
  <conditionalFormatting sqref="D1">
    <cfRule type="cellIs" dxfId="2249" priority="11651" stopIfTrue="1" operator="equal">
      <formula>"Short Break"</formula>
    </cfRule>
    <cfRule type="cellIs" dxfId="2248" priority="11652" stopIfTrue="1" operator="equal">
      <formula>"Long Break"</formula>
    </cfRule>
  </conditionalFormatting>
  <conditionalFormatting sqref="D1">
    <cfRule type="cellIs" dxfId="2247" priority="11647" stopIfTrue="1" operator="equal">
      <formula>"Short Break"</formula>
    </cfRule>
    <cfRule type="cellIs" dxfId="2246" priority="11648" stopIfTrue="1" operator="equal">
      <formula>"Long Break"</formula>
    </cfRule>
  </conditionalFormatting>
  <conditionalFormatting sqref="F1">
    <cfRule type="cellIs" dxfId="2245" priority="11643" stopIfTrue="1" operator="equal">
      <formula>"Short Break"</formula>
    </cfRule>
    <cfRule type="cellIs" dxfId="2244" priority="11644" stopIfTrue="1" operator="equal">
      <formula>"Long Break"</formula>
    </cfRule>
  </conditionalFormatting>
  <conditionalFormatting sqref="F1">
    <cfRule type="cellIs" dxfId="2243" priority="11645" stopIfTrue="1" operator="equal">
      <formula>"Short Break"</formula>
    </cfRule>
    <cfRule type="cellIs" dxfId="2242" priority="11646" stopIfTrue="1" operator="equal">
      <formula>"Long Break"</formula>
    </cfRule>
  </conditionalFormatting>
  <conditionalFormatting sqref="F1">
    <cfRule type="cellIs" dxfId="2241" priority="11641" stopIfTrue="1" operator="equal">
      <formula>"Short Break"</formula>
    </cfRule>
    <cfRule type="cellIs" dxfId="2240" priority="11642" stopIfTrue="1" operator="equal">
      <formula>"Long Break"</formula>
    </cfRule>
  </conditionalFormatting>
  <conditionalFormatting sqref="A1:H1">
    <cfRule type="containsText" dxfId="2239" priority="11640" operator="containsText" text="#N/A">
      <formula>NOT(ISERROR(SEARCH("#N/A",A1)))</formula>
    </cfRule>
  </conditionalFormatting>
  <conditionalFormatting sqref="F1:H1">
    <cfRule type="cellIs" dxfId="2238" priority="11637" stopIfTrue="1" operator="equal">
      <formula>"Short Break"</formula>
    </cfRule>
    <cfRule type="cellIs" dxfId="2237" priority="11638" stopIfTrue="1" operator="equal">
      <formula>"Long Break"</formula>
    </cfRule>
    <cfRule type="cellIs" dxfId="2236" priority="11639" stopIfTrue="1" operator="equal">
      <formula>"b3"</formula>
    </cfRule>
  </conditionalFormatting>
  <conditionalFormatting sqref="B164:C164 B161 B163">
    <cfRule type="duplicateValues" dxfId="2235" priority="2320"/>
  </conditionalFormatting>
  <conditionalFormatting sqref="A163:A164 A161">
    <cfRule type="duplicateValues" dxfId="2234" priority="2319"/>
  </conditionalFormatting>
  <conditionalFormatting sqref="A162">
    <cfRule type="duplicateValues" dxfId="2233" priority="2318"/>
  </conditionalFormatting>
  <conditionalFormatting sqref="E164">
    <cfRule type="cellIs" dxfId="2232" priority="2317" operator="equal">
      <formula>"0000-0800"</formula>
    </cfRule>
  </conditionalFormatting>
  <conditionalFormatting sqref="B165:C165">
    <cfRule type="cellIs" dxfId="2231" priority="2316" operator="equal">
      <formula>"0100-0900"</formula>
    </cfRule>
  </conditionalFormatting>
  <conditionalFormatting sqref="A166:D176">
    <cfRule type="cellIs" dxfId="2230" priority="2315" operator="equal">
      <formula>"0100-0900"</formula>
    </cfRule>
  </conditionalFormatting>
  <conditionalFormatting sqref="E166">
    <cfRule type="cellIs" dxfId="2229" priority="2314" operator="equal">
      <formula>"0100-0900"</formula>
    </cfRule>
  </conditionalFormatting>
  <conditionalFormatting sqref="E166">
    <cfRule type="cellIs" dxfId="2228" priority="2313" operator="equal">
      <formula>"0100-0900"</formula>
    </cfRule>
  </conditionalFormatting>
  <conditionalFormatting sqref="E166">
    <cfRule type="cellIs" dxfId="2227" priority="2312" operator="equal">
      <formula>"0100-0900"</formula>
    </cfRule>
  </conditionalFormatting>
  <conditionalFormatting sqref="E166">
    <cfRule type="cellIs" dxfId="2226" priority="2311" operator="equal">
      <formula>"0100-0900"</formula>
    </cfRule>
  </conditionalFormatting>
  <conditionalFormatting sqref="A170">
    <cfRule type="duplicateValues" dxfId="2225" priority="2310"/>
  </conditionalFormatting>
  <conditionalFormatting sqref="A167">
    <cfRule type="duplicateValues" dxfId="2224" priority="2309"/>
  </conditionalFormatting>
  <conditionalFormatting sqref="E175:E176 E173 E167:E170">
    <cfRule type="cellIs" dxfId="2223" priority="2308" operator="equal">
      <formula>"0100-0900"</formula>
    </cfRule>
  </conditionalFormatting>
  <conditionalFormatting sqref="E173">
    <cfRule type="cellIs" dxfId="2222" priority="2307" operator="equal">
      <formula>"0100-0900"</formula>
    </cfRule>
  </conditionalFormatting>
  <conditionalFormatting sqref="E170">
    <cfRule type="cellIs" dxfId="2221" priority="2306" operator="equal">
      <formula>"0100-0900"</formula>
    </cfRule>
  </conditionalFormatting>
  <conditionalFormatting sqref="E167:E169">
    <cfRule type="cellIs" dxfId="2220" priority="2305" operator="equal">
      <formula>"0100-0900"</formula>
    </cfRule>
  </conditionalFormatting>
  <conditionalFormatting sqref="E168">
    <cfRule type="cellIs" dxfId="2219" priority="2304" operator="equal">
      <formula>"0100-0900"</formula>
    </cfRule>
  </conditionalFormatting>
  <conditionalFormatting sqref="E167:E169">
    <cfRule type="cellIs" dxfId="2218" priority="2303" operator="equal">
      <formula>"0100-0900"</formula>
    </cfRule>
  </conditionalFormatting>
  <conditionalFormatting sqref="E167:E169">
    <cfRule type="cellIs" dxfId="2217" priority="2302" operator="equal">
      <formula>"0100-0900"</formula>
    </cfRule>
  </conditionalFormatting>
  <conditionalFormatting sqref="E171">
    <cfRule type="cellIs" dxfId="2216" priority="2301" operator="equal">
      <formula>"0100-0900"</formula>
    </cfRule>
  </conditionalFormatting>
  <conditionalFormatting sqref="E172">
    <cfRule type="cellIs" dxfId="2215" priority="2300" operator="equal">
      <formula>"0100-0900"</formula>
    </cfRule>
  </conditionalFormatting>
  <conditionalFormatting sqref="E172">
    <cfRule type="cellIs" dxfId="2214" priority="2299" operator="equal">
      <formula>"0100-0900"</formula>
    </cfRule>
  </conditionalFormatting>
  <conditionalFormatting sqref="E176">
    <cfRule type="cellIs" dxfId="2213" priority="2296" operator="equal">
      <formula>"0100-0900"</formula>
    </cfRule>
  </conditionalFormatting>
  <conditionalFormatting sqref="E175">
    <cfRule type="cellIs" dxfId="2212" priority="2295" operator="equal">
      <formula>"0100-0900"</formula>
    </cfRule>
  </conditionalFormatting>
  <conditionalFormatting sqref="E174">
    <cfRule type="cellIs" dxfId="2211" priority="2294" operator="equal">
      <formula>"0100-0900"</formula>
    </cfRule>
  </conditionalFormatting>
  <conditionalFormatting sqref="E174">
    <cfRule type="cellIs" dxfId="2210" priority="2293" operator="equal">
      <formula>"0100-0900"</formula>
    </cfRule>
  </conditionalFormatting>
  <conditionalFormatting sqref="H2:H3">
    <cfRule type="cellIs" dxfId="2209" priority="2289" stopIfTrue="1" operator="equal">
      <formula>"Short Break"</formula>
    </cfRule>
    <cfRule type="cellIs" dxfId="2208" priority="2290" stopIfTrue="1" operator="equal">
      <formula>"Long Break"</formula>
    </cfRule>
  </conditionalFormatting>
  <conditionalFormatting sqref="H2:H3">
    <cfRule type="cellIs" dxfId="2207" priority="2286" stopIfTrue="1" operator="equal">
      <formula>"Short Break"</formula>
    </cfRule>
    <cfRule type="cellIs" dxfId="2206" priority="2287" stopIfTrue="1" operator="equal">
      <formula>"Long Break"</formula>
    </cfRule>
    <cfRule type="cellIs" dxfId="2205" priority="2288" stopIfTrue="1" operator="equal">
      <formula>"b3"</formula>
    </cfRule>
  </conditionalFormatting>
  <conditionalFormatting sqref="G2:G3">
    <cfRule type="cellIs" dxfId="2204" priority="2284" stopIfTrue="1" operator="equal">
      <formula>"Short Break"</formula>
    </cfRule>
    <cfRule type="cellIs" dxfId="2203" priority="2285" stopIfTrue="1" operator="equal">
      <formula>"Long Break"</formula>
    </cfRule>
  </conditionalFormatting>
  <conditionalFormatting sqref="G2:G3">
    <cfRule type="cellIs" dxfId="2202" priority="2282" stopIfTrue="1" operator="equal">
      <formula>"Short Break"</formula>
    </cfRule>
    <cfRule type="cellIs" dxfId="2201" priority="2283" stopIfTrue="1" operator="equal">
      <formula>"Long Break"</formula>
    </cfRule>
  </conditionalFormatting>
  <conditionalFormatting sqref="G2:G3">
    <cfRule type="cellIs" dxfId="2200" priority="2279" stopIfTrue="1" operator="equal">
      <formula>"Short Break"</formula>
    </cfRule>
    <cfRule type="cellIs" dxfId="2199" priority="2280" stopIfTrue="1" operator="equal">
      <formula>"Long Break"</formula>
    </cfRule>
    <cfRule type="cellIs" dxfId="2198" priority="2281" stopIfTrue="1" operator="equal">
      <formula>"b3"</formula>
    </cfRule>
  </conditionalFormatting>
  <conditionalFormatting sqref="G2:H3">
    <cfRule type="containsText" dxfId="2197" priority="2278" operator="containsText" text="#N/A">
      <formula>NOT(ISERROR(SEARCH("#N/A",G2)))</formula>
    </cfRule>
  </conditionalFormatting>
  <conditionalFormatting sqref="F2:F3">
    <cfRule type="cellIs" dxfId="2196" priority="2276" stopIfTrue="1" operator="equal">
      <formula>"Short Break"</formula>
    </cfRule>
    <cfRule type="cellIs" dxfId="2195" priority="2277" stopIfTrue="1" operator="equal">
      <formula>"Long Break"</formula>
    </cfRule>
  </conditionalFormatting>
  <conditionalFormatting sqref="F2:F3">
    <cfRule type="cellIs" dxfId="2194" priority="2273" stopIfTrue="1" operator="equal">
      <formula>"Short Break"</formula>
    </cfRule>
    <cfRule type="cellIs" dxfId="2193" priority="2274" stopIfTrue="1" operator="equal">
      <formula>"Long Break"</formula>
    </cfRule>
    <cfRule type="cellIs" dxfId="2192" priority="2275" stopIfTrue="1" operator="equal">
      <formula>"b3"</formula>
    </cfRule>
  </conditionalFormatting>
  <conditionalFormatting sqref="F2:F3">
    <cfRule type="cellIs" dxfId="2191" priority="2271" stopIfTrue="1" operator="equal">
      <formula>"Short Break"</formula>
    </cfRule>
    <cfRule type="cellIs" dxfId="2190" priority="2272" stopIfTrue="1" operator="equal">
      <formula>"Long Break"</formula>
    </cfRule>
  </conditionalFormatting>
  <conditionalFormatting sqref="F2:F3">
    <cfRule type="cellIs" dxfId="2189" priority="2268" stopIfTrue="1" operator="equal">
      <formula>"Short Break"</formula>
    </cfRule>
    <cfRule type="cellIs" dxfId="2188" priority="2269" stopIfTrue="1" operator="equal">
      <formula>"Long Break"</formula>
    </cfRule>
    <cfRule type="cellIs" dxfId="2187" priority="2270" stopIfTrue="1" operator="equal">
      <formula>"b3"</formula>
    </cfRule>
  </conditionalFormatting>
  <conditionalFormatting sqref="F2:F3">
    <cfRule type="cellIs" dxfId="2186" priority="2266" stopIfTrue="1" operator="equal">
      <formula>"Short Break"</formula>
    </cfRule>
    <cfRule type="cellIs" dxfId="2185" priority="2267" stopIfTrue="1" operator="equal">
      <formula>"Long Break"</formula>
    </cfRule>
  </conditionalFormatting>
  <conditionalFormatting sqref="F2:F3">
    <cfRule type="containsText" dxfId="2184" priority="2265" operator="containsText" text="#N/A">
      <formula>NOT(ISERROR(SEARCH("#N/A",F2)))</formula>
    </cfRule>
  </conditionalFormatting>
  <conditionalFormatting sqref="H4:H6">
    <cfRule type="cellIs" dxfId="2183" priority="2263" stopIfTrue="1" operator="equal">
      <formula>"Short Break"</formula>
    </cfRule>
    <cfRule type="cellIs" dxfId="2182" priority="2264" stopIfTrue="1" operator="equal">
      <formula>"Long Break"</formula>
    </cfRule>
  </conditionalFormatting>
  <conditionalFormatting sqref="H4:H6">
    <cfRule type="cellIs" dxfId="2181" priority="2260" stopIfTrue="1" operator="equal">
      <formula>"Short Break"</formula>
    </cfRule>
    <cfRule type="cellIs" dxfId="2180" priority="2261" stopIfTrue="1" operator="equal">
      <formula>"Long Break"</formula>
    </cfRule>
    <cfRule type="cellIs" dxfId="2179" priority="2262" stopIfTrue="1" operator="equal">
      <formula>"b3"</formula>
    </cfRule>
  </conditionalFormatting>
  <conditionalFormatting sqref="G4:G6">
    <cfRule type="cellIs" dxfId="2178" priority="2258" stopIfTrue="1" operator="equal">
      <formula>"Short Break"</formula>
    </cfRule>
    <cfRule type="cellIs" dxfId="2177" priority="2259" stopIfTrue="1" operator="equal">
      <formula>"Long Break"</formula>
    </cfRule>
  </conditionalFormatting>
  <conditionalFormatting sqref="G4:G6">
    <cfRule type="cellIs" dxfId="2176" priority="2256" stopIfTrue="1" operator="equal">
      <formula>"Short Break"</formula>
    </cfRule>
    <cfRule type="cellIs" dxfId="2175" priority="2257" stopIfTrue="1" operator="equal">
      <formula>"Long Break"</formula>
    </cfRule>
  </conditionalFormatting>
  <conditionalFormatting sqref="G4:G6">
    <cfRule type="cellIs" dxfId="2174" priority="2253" stopIfTrue="1" operator="equal">
      <formula>"Short Break"</formula>
    </cfRule>
    <cfRule type="cellIs" dxfId="2173" priority="2254" stopIfTrue="1" operator="equal">
      <formula>"Long Break"</formula>
    </cfRule>
    <cfRule type="cellIs" dxfId="2172" priority="2255" stopIfTrue="1" operator="equal">
      <formula>"b3"</formula>
    </cfRule>
  </conditionalFormatting>
  <conditionalFormatting sqref="G4:H6">
    <cfRule type="containsText" dxfId="2171" priority="2252" operator="containsText" text="#N/A">
      <formula>NOT(ISERROR(SEARCH("#N/A",G4)))</formula>
    </cfRule>
  </conditionalFormatting>
  <conditionalFormatting sqref="F4:F6">
    <cfRule type="cellIs" dxfId="2170" priority="2250" stopIfTrue="1" operator="equal">
      <formula>"Short Break"</formula>
    </cfRule>
    <cfRule type="cellIs" dxfId="2169" priority="2251" stopIfTrue="1" operator="equal">
      <formula>"Long Break"</formula>
    </cfRule>
  </conditionalFormatting>
  <conditionalFormatting sqref="F4:F6">
    <cfRule type="cellIs" dxfId="2168" priority="2247" stopIfTrue="1" operator="equal">
      <formula>"Short Break"</formula>
    </cfRule>
    <cfRule type="cellIs" dxfId="2167" priority="2248" stopIfTrue="1" operator="equal">
      <formula>"Long Break"</formula>
    </cfRule>
    <cfRule type="cellIs" dxfId="2166" priority="2249" stopIfTrue="1" operator="equal">
      <formula>"b3"</formula>
    </cfRule>
  </conditionalFormatting>
  <conditionalFormatting sqref="F4:F6">
    <cfRule type="cellIs" dxfId="2165" priority="2245" stopIfTrue="1" operator="equal">
      <formula>"Short Break"</formula>
    </cfRule>
    <cfRule type="cellIs" dxfId="2164" priority="2246" stopIfTrue="1" operator="equal">
      <formula>"Long Break"</formula>
    </cfRule>
  </conditionalFormatting>
  <conditionalFormatting sqref="F4:F6">
    <cfRule type="cellIs" dxfId="2163" priority="2242" stopIfTrue="1" operator="equal">
      <formula>"Short Break"</formula>
    </cfRule>
    <cfRule type="cellIs" dxfId="2162" priority="2243" stopIfTrue="1" operator="equal">
      <formula>"Long Break"</formula>
    </cfRule>
    <cfRule type="cellIs" dxfId="2161" priority="2244" stopIfTrue="1" operator="equal">
      <formula>"b3"</formula>
    </cfRule>
  </conditionalFormatting>
  <conditionalFormatting sqref="F4:F6">
    <cfRule type="cellIs" dxfId="2160" priority="2240" stopIfTrue="1" operator="equal">
      <formula>"Short Break"</formula>
    </cfRule>
    <cfRule type="cellIs" dxfId="2159" priority="2241" stopIfTrue="1" operator="equal">
      <formula>"Long Break"</formula>
    </cfRule>
  </conditionalFormatting>
  <conditionalFormatting sqref="F4:F6">
    <cfRule type="containsText" dxfId="2158" priority="2239" operator="containsText" text="#N/A">
      <formula>NOT(ISERROR(SEARCH("#N/A",F4)))</formula>
    </cfRule>
  </conditionalFormatting>
  <conditionalFormatting sqref="H7:H8">
    <cfRule type="cellIs" dxfId="2157" priority="2237" stopIfTrue="1" operator="equal">
      <formula>"Short Break"</formula>
    </cfRule>
    <cfRule type="cellIs" dxfId="2156" priority="2238" stopIfTrue="1" operator="equal">
      <formula>"Long Break"</formula>
    </cfRule>
  </conditionalFormatting>
  <conditionalFormatting sqref="H7:H8">
    <cfRule type="cellIs" dxfId="2155" priority="2234" stopIfTrue="1" operator="equal">
      <formula>"Short Break"</formula>
    </cfRule>
    <cfRule type="cellIs" dxfId="2154" priority="2235" stopIfTrue="1" operator="equal">
      <formula>"Long Break"</formula>
    </cfRule>
    <cfRule type="cellIs" dxfId="2153" priority="2236" stopIfTrue="1" operator="equal">
      <formula>"b3"</formula>
    </cfRule>
  </conditionalFormatting>
  <conditionalFormatting sqref="G7:G8">
    <cfRule type="cellIs" dxfId="2152" priority="2232" stopIfTrue="1" operator="equal">
      <formula>"Short Break"</formula>
    </cfRule>
    <cfRule type="cellIs" dxfId="2151" priority="2233" stopIfTrue="1" operator="equal">
      <formula>"Long Break"</formula>
    </cfRule>
  </conditionalFormatting>
  <conditionalFormatting sqref="G7:G8">
    <cfRule type="cellIs" dxfId="2150" priority="2230" stopIfTrue="1" operator="equal">
      <formula>"Short Break"</formula>
    </cfRule>
    <cfRule type="cellIs" dxfId="2149" priority="2231" stopIfTrue="1" operator="equal">
      <formula>"Long Break"</formula>
    </cfRule>
  </conditionalFormatting>
  <conditionalFormatting sqref="G7:G8">
    <cfRule type="cellIs" dxfId="2148" priority="2227" stopIfTrue="1" operator="equal">
      <formula>"Short Break"</formula>
    </cfRule>
    <cfRule type="cellIs" dxfId="2147" priority="2228" stopIfTrue="1" operator="equal">
      <formula>"Long Break"</formula>
    </cfRule>
    <cfRule type="cellIs" dxfId="2146" priority="2229" stopIfTrue="1" operator="equal">
      <formula>"b3"</formula>
    </cfRule>
  </conditionalFormatting>
  <conditionalFormatting sqref="G7:H8">
    <cfRule type="containsText" dxfId="2145" priority="2226" operator="containsText" text="#N/A">
      <formula>NOT(ISERROR(SEARCH("#N/A",G7)))</formula>
    </cfRule>
  </conditionalFormatting>
  <conditionalFormatting sqref="F7:F8">
    <cfRule type="cellIs" dxfId="2144" priority="2224" stopIfTrue="1" operator="equal">
      <formula>"Short Break"</formula>
    </cfRule>
    <cfRule type="cellIs" dxfId="2143" priority="2225" stopIfTrue="1" operator="equal">
      <formula>"Long Break"</formula>
    </cfRule>
  </conditionalFormatting>
  <conditionalFormatting sqref="F7:F8">
    <cfRule type="cellIs" dxfId="2142" priority="2221" stopIfTrue="1" operator="equal">
      <formula>"Short Break"</formula>
    </cfRule>
    <cfRule type="cellIs" dxfId="2141" priority="2222" stopIfTrue="1" operator="equal">
      <formula>"Long Break"</formula>
    </cfRule>
    <cfRule type="cellIs" dxfId="2140" priority="2223" stopIfTrue="1" operator="equal">
      <formula>"b3"</formula>
    </cfRule>
  </conditionalFormatting>
  <conditionalFormatting sqref="F7:F8">
    <cfRule type="cellIs" dxfId="2139" priority="2219" stopIfTrue="1" operator="equal">
      <formula>"Short Break"</formula>
    </cfRule>
    <cfRule type="cellIs" dxfId="2138" priority="2220" stopIfTrue="1" operator="equal">
      <formula>"Long Break"</formula>
    </cfRule>
  </conditionalFormatting>
  <conditionalFormatting sqref="F7:F8">
    <cfRule type="cellIs" dxfId="2137" priority="2216" stopIfTrue="1" operator="equal">
      <formula>"Short Break"</formula>
    </cfRule>
    <cfRule type="cellIs" dxfId="2136" priority="2217" stopIfTrue="1" operator="equal">
      <formula>"Long Break"</formula>
    </cfRule>
    <cfRule type="cellIs" dxfId="2135" priority="2218" stopIfTrue="1" operator="equal">
      <formula>"b3"</formula>
    </cfRule>
  </conditionalFormatting>
  <conditionalFormatting sqref="F7:F8">
    <cfRule type="cellIs" dxfId="2134" priority="2214" stopIfTrue="1" operator="equal">
      <formula>"Short Break"</formula>
    </cfRule>
    <cfRule type="cellIs" dxfId="2133" priority="2215" stopIfTrue="1" operator="equal">
      <formula>"Long Break"</formula>
    </cfRule>
  </conditionalFormatting>
  <conditionalFormatting sqref="F7:F8">
    <cfRule type="containsText" dxfId="2132" priority="2213" operator="containsText" text="#N/A">
      <formula>NOT(ISERROR(SEARCH("#N/A",F7)))</formula>
    </cfRule>
  </conditionalFormatting>
  <conditionalFormatting sqref="H10">
    <cfRule type="cellIs" dxfId="2131" priority="2211" stopIfTrue="1" operator="equal">
      <formula>"Short Break"</formula>
    </cfRule>
    <cfRule type="cellIs" dxfId="2130" priority="2212" stopIfTrue="1" operator="equal">
      <formula>"Long Break"</formula>
    </cfRule>
  </conditionalFormatting>
  <conditionalFormatting sqref="H10">
    <cfRule type="cellIs" dxfId="2129" priority="2208" stopIfTrue="1" operator="equal">
      <formula>"Short Break"</formula>
    </cfRule>
    <cfRule type="cellIs" dxfId="2128" priority="2209" stopIfTrue="1" operator="equal">
      <formula>"Long Break"</formula>
    </cfRule>
    <cfRule type="cellIs" dxfId="2127" priority="2210" stopIfTrue="1" operator="equal">
      <formula>"b3"</formula>
    </cfRule>
  </conditionalFormatting>
  <conditionalFormatting sqref="G10">
    <cfRule type="cellIs" dxfId="2126" priority="2206" stopIfTrue="1" operator="equal">
      <formula>"Short Break"</formula>
    </cfRule>
    <cfRule type="cellIs" dxfId="2125" priority="2207" stopIfTrue="1" operator="equal">
      <formula>"Long Break"</formula>
    </cfRule>
  </conditionalFormatting>
  <conditionalFormatting sqref="G10">
    <cfRule type="cellIs" dxfId="2124" priority="2204" stopIfTrue="1" operator="equal">
      <formula>"Short Break"</formula>
    </cfRule>
    <cfRule type="cellIs" dxfId="2123" priority="2205" stopIfTrue="1" operator="equal">
      <formula>"Long Break"</formula>
    </cfRule>
  </conditionalFormatting>
  <conditionalFormatting sqref="G10">
    <cfRule type="cellIs" dxfId="2122" priority="2201" stopIfTrue="1" operator="equal">
      <formula>"Short Break"</formula>
    </cfRule>
    <cfRule type="cellIs" dxfId="2121" priority="2202" stopIfTrue="1" operator="equal">
      <formula>"Long Break"</formula>
    </cfRule>
    <cfRule type="cellIs" dxfId="2120" priority="2203" stopIfTrue="1" operator="equal">
      <formula>"b3"</formula>
    </cfRule>
  </conditionalFormatting>
  <conditionalFormatting sqref="G10:H10">
    <cfRule type="containsText" dxfId="2119" priority="2200" operator="containsText" text="#N/A">
      <formula>NOT(ISERROR(SEARCH("#N/A",G10)))</formula>
    </cfRule>
  </conditionalFormatting>
  <conditionalFormatting sqref="F10">
    <cfRule type="cellIs" dxfId="2118" priority="2198" stopIfTrue="1" operator="equal">
      <formula>"Short Break"</formula>
    </cfRule>
    <cfRule type="cellIs" dxfId="2117" priority="2199" stopIfTrue="1" operator="equal">
      <formula>"Long Break"</formula>
    </cfRule>
  </conditionalFormatting>
  <conditionalFormatting sqref="F10">
    <cfRule type="cellIs" dxfId="2116" priority="2195" stopIfTrue="1" operator="equal">
      <formula>"Short Break"</formula>
    </cfRule>
    <cfRule type="cellIs" dxfId="2115" priority="2196" stopIfTrue="1" operator="equal">
      <formula>"Long Break"</formula>
    </cfRule>
    <cfRule type="cellIs" dxfId="2114" priority="2197" stopIfTrue="1" operator="equal">
      <formula>"b3"</formula>
    </cfRule>
  </conditionalFormatting>
  <conditionalFormatting sqref="F10">
    <cfRule type="cellIs" dxfId="2113" priority="2193" stopIfTrue="1" operator="equal">
      <formula>"Short Break"</formula>
    </cfRule>
    <cfRule type="cellIs" dxfId="2112" priority="2194" stopIfTrue="1" operator="equal">
      <formula>"Long Break"</formula>
    </cfRule>
  </conditionalFormatting>
  <conditionalFormatting sqref="F10">
    <cfRule type="cellIs" dxfId="2111" priority="2190" stopIfTrue="1" operator="equal">
      <formula>"Short Break"</formula>
    </cfRule>
    <cfRule type="cellIs" dxfId="2110" priority="2191" stopIfTrue="1" operator="equal">
      <formula>"Long Break"</formula>
    </cfRule>
    <cfRule type="cellIs" dxfId="2109" priority="2192" stopIfTrue="1" operator="equal">
      <formula>"b3"</formula>
    </cfRule>
  </conditionalFormatting>
  <conditionalFormatting sqref="F10">
    <cfRule type="cellIs" dxfId="2108" priority="2188" stopIfTrue="1" operator="equal">
      <formula>"Short Break"</formula>
    </cfRule>
    <cfRule type="cellIs" dxfId="2107" priority="2189" stopIfTrue="1" operator="equal">
      <formula>"Long Break"</formula>
    </cfRule>
  </conditionalFormatting>
  <conditionalFormatting sqref="F10">
    <cfRule type="containsText" dxfId="2106" priority="2187" operator="containsText" text="#N/A">
      <formula>NOT(ISERROR(SEARCH("#N/A",F10)))</formula>
    </cfRule>
  </conditionalFormatting>
  <conditionalFormatting sqref="H9">
    <cfRule type="cellIs" dxfId="2105" priority="2185" stopIfTrue="1" operator="equal">
      <formula>"Short Break"</formula>
    </cfRule>
    <cfRule type="cellIs" dxfId="2104" priority="2186" stopIfTrue="1" operator="equal">
      <formula>"Long Break"</formula>
    </cfRule>
  </conditionalFormatting>
  <conditionalFormatting sqref="H9">
    <cfRule type="cellIs" dxfId="2103" priority="2182" stopIfTrue="1" operator="equal">
      <formula>"Short Break"</formula>
    </cfRule>
    <cfRule type="cellIs" dxfId="2102" priority="2183" stopIfTrue="1" operator="equal">
      <formula>"Long Break"</formula>
    </cfRule>
    <cfRule type="cellIs" dxfId="2101" priority="2184" stopIfTrue="1" operator="equal">
      <formula>"b3"</formula>
    </cfRule>
  </conditionalFormatting>
  <conditionalFormatting sqref="G9">
    <cfRule type="cellIs" dxfId="2100" priority="2180" stopIfTrue="1" operator="equal">
      <formula>"Short Break"</formula>
    </cfRule>
    <cfRule type="cellIs" dxfId="2099" priority="2181" stopIfTrue="1" operator="equal">
      <formula>"Long Break"</formula>
    </cfRule>
  </conditionalFormatting>
  <conditionalFormatting sqref="G9">
    <cfRule type="cellIs" dxfId="2098" priority="2178" stopIfTrue="1" operator="equal">
      <formula>"Short Break"</formula>
    </cfRule>
    <cfRule type="cellIs" dxfId="2097" priority="2179" stopIfTrue="1" operator="equal">
      <formula>"Long Break"</formula>
    </cfRule>
  </conditionalFormatting>
  <conditionalFormatting sqref="G9">
    <cfRule type="cellIs" dxfId="2096" priority="2175" stopIfTrue="1" operator="equal">
      <formula>"Short Break"</formula>
    </cfRule>
    <cfRule type="cellIs" dxfId="2095" priority="2176" stopIfTrue="1" operator="equal">
      <formula>"Long Break"</formula>
    </cfRule>
    <cfRule type="cellIs" dxfId="2094" priority="2177" stopIfTrue="1" operator="equal">
      <formula>"b3"</formula>
    </cfRule>
  </conditionalFormatting>
  <conditionalFormatting sqref="G9:H9">
    <cfRule type="containsText" dxfId="2093" priority="2174" operator="containsText" text="#N/A">
      <formula>NOT(ISERROR(SEARCH("#N/A",G9)))</formula>
    </cfRule>
  </conditionalFormatting>
  <conditionalFormatting sqref="F9">
    <cfRule type="cellIs" dxfId="2092" priority="2172" stopIfTrue="1" operator="equal">
      <formula>"Short Break"</formula>
    </cfRule>
    <cfRule type="cellIs" dxfId="2091" priority="2173" stopIfTrue="1" operator="equal">
      <formula>"Long Break"</formula>
    </cfRule>
  </conditionalFormatting>
  <conditionalFormatting sqref="F9">
    <cfRule type="cellIs" dxfId="2090" priority="2169" stopIfTrue="1" operator="equal">
      <formula>"Short Break"</formula>
    </cfRule>
    <cfRule type="cellIs" dxfId="2089" priority="2170" stopIfTrue="1" operator="equal">
      <formula>"Long Break"</formula>
    </cfRule>
    <cfRule type="cellIs" dxfId="2088" priority="2171" stopIfTrue="1" operator="equal">
      <formula>"b3"</formula>
    </cfRule>
  </conditionalFormatting>
  <conditionalFormatting sqref="F9">
    <cfRule type="cellIs" dxfId="2087" priority="2167" stopIfTrue="1" operator="equal">
      <formula>"Short Break"</formula>
    </cfRule>
    <cfRule type="cellIs" dxfId="2086" priority="2168" stopIfTrue="1" operator="equal">
      <formula>"Long Break"</formula>
    </cfRule>
  </conditionalFormatting>
  <conditionalFormatting sqref="F9">
    <cfRule type="cellIs" dxfId="2085" priority="2164" stopIfTrue="1" operator="equal">
      <formula>"Short Break"</formula>
    </cfRule>
    <cfRule type="cellIs" dxfId="2084" priority="2165" stopIfTrue="1" operator="equal">
      <formula>"Long Break"</formula>
    </cfRule>
    <cfRule type="cellIs" dxfId="2083" priority="2166" stopIfTrue="1" operator="equal">
      <formula>"b3"</formula>
    </cfRule>
  </conditionalFormatting>
  <conditionalFormatting sqref="F9">
    <cfRule type="cellIs" dxfId="2082" priority="2162" stopIfTrue="1" operator="equal">
      <formula>"Short Break"</formula>
    </cfRule>
    <cfRule type="cellIs" dxfId="2081" priority="2163" stopIfTrue="1" operator="equal">
      <formula>"Long Break"</formula>
    </cfRule>
  </conditionalFormatting>
  <conditionalFormatting sqref="F9">
    <cfRule type="containsText" dxfId="2080" priority="2161" operator="containsText" text="#N/A">
      <formula>NOT(ISERROR(SEARCH("#N/A",F9)))</formula>
    </cfRule>
  </conditionalFormatting>
  <conditionalFormatting sqref="H11">
    <cfRule type="cellIs" dxfId="2079" priority="2159" stopIfTrue="1" operator="equal">
      <formula>"Short Break"</formula>
    </cfRule>
    <cfRule type="cellIs" dxfId="2078" priority="2160" stopIfTrue="1" operator="equal">
      <formula>"Long Break"</formula>
    </cfRule>
  </conditionalFormatting>
  <conditionalFormatting sqref="H11">
    <cfRule type="cellIs" dxfId="2077" priority="2156" stopIfTrue="1" operator="equal">
      <formula>"Short Break"</formula>
    </cfRule>
    <cfRule type="cellIs" dxfId="2076" priority="2157" stopIfTrue="1" operator="equal">
      <formula>"Long Break"</formula>
    </cfRule>
    <cfRule type="cellIs" dxfId="2075" priority="2158" stopIfTrue="1" operator="equal">
      <formula>"b3"</formula>
    </cfRule>
  </conditionalFormatting>
  <conditionalFormatting sqref="G11">
    <cfRule type="cellIs" dxfId="2074" priority="2154" stopIfTrue="1" operator="equal">
      <formula>"Short Break"</formula>
    </cfRule>
    <cfRule type="cellIs" dxfId="2073" priority="2155" stopIfTrue="1" operator="equal">
      <formula>"Long Break"</formula>
    </cfRule>
  </conditionalFormatting>
  <conditionalFormatting sqref="G11">
    <cfRule type="cellIs" dxfId="2072" priority="2152" stopIfTrue="1" operator="equal">
      <formula>"Short Break"</formula>
    </cfRule>
    <cfRule type="cellIs" dxfId="2071" priority="2153" stopIfTrue="1" operator="equal">
      <formula>"Long Break"</formula>
    </cfRule>
  </conditionalFormatting>
  <conditionalFormatting sqref="G11">
    <cfRule type="cellIs" dxfId="2070" priority="2149" stopIfTrue="1" operator="equal">
      <formula>"Short Break"</formula>
    </cfRule>
    <cfRule type="cellIs" dxfId="2069" priority="2150" stopIfTrue="1" operator="equal">
      <formula>"Long Break"</formula>
    </cfRule>
    <cfRule type="cellIs" dxfId="2068" priority="2151" stopIfTrue="1" operator="equal">
      <formula>"b3"</formula>
    </cfRule>
  </conditionalFormatting>
  <conditionalFormatting sqref="G11:H11">
    <cfRule type="containsText" dxfId="2067" priority="2148" operator="containsText" text="#N/A">
      <formula>NOT(ISERROR(SEARCH("#N/A",G11)))</formula>
    </cfRule>
  </conditionalFormatting>
  <conditionalFormatting sqref="F11">
    <cfRule type="cellIs" dxfId="2066" priority="2146" stopIfTrue="1" operator="equal">
      <formula>"Short Break"</formula>
    </cfRule>
    <cfRule type="cellIs" dxfId="2065" priority="2147" stopIfTrue="1" operator="equal">
      <formula>"Long Break"</formula>
    </cfRule>
  </conditionalFormatting>
  <conditionalFormatting sqref="F11">
    <cfRule type="cellIs" dxfId="2064" priority="2143" stopIfTrue="1" operator="equal">
      <formula>"Short Break"</formula>
    </cfRule>
    <cfRule type="cellIs" dxfId="2063" priority="2144" stopIfTrue="1" operator="equal">
      <formula>"Long Break"</formula>
    </cfRule>
    <cfRule type="cellIs" dxfId="2062" priority="2145" stopIfTrue="1" operator="equal">
      <formula>"b3"</formula>
    </cfRule>
  </conditionalFormatting>
  <conditionalFormatting sqref="F11">
    <cfRule type="cellIs" dxfId="2061" priority="2141" stopIfTrue="1" operator="equal">
      <formula>"Short Break"</formula>
    </cfRule>
    <cfRule type="cellIs" dxfId="2060" priority="2142" stopIfTrue="1" operator="equal">
      <formula>"Long Break"</formula>
    </cfRule>
  </conditionalFormatting>
  <conditionalFormatting sqref="F11">
    <cfRule type="cellIs" dxfId="2059" priority="2138" stopIfTrue="1" operator="equal">
      <formula>"Short Break"</formula>
    </cfRule>
    <cfRule type="cellIs" dxfId="2058" priority="2139" stopIfTrue="1" operator="equal">
      <formula>"Long Break"</formula>
    </cfRule>
    <cfRule type="cellIs" dxfId="2057" priority="2140" stopIfTrue="1" operator="equal">
      <formula>"b3"</formula>
    </cfRule>
  </conditionalFormatting>
  <conditionalFormatting sqref="F11">
    <cfRule type="cellIs" dxfId="2056" priority="2136" stopIfTrue="1" operator="equal">
      <formula>"Short Break"</formula>
    </cfRule>
    <cfRule type="cellIs" dxfId="2055" priority="2137" stopIfTrue="1" operator="equal">
      <formula>"Long Break"</formula>
    </cfRule>
  </conditionalFormatting>
  <conditionalFormatting sqref="F11">
    <cfRule type="containsText" dxfId="2054" priority="2135" operator="containsText" text="#N/A">
      <formula>NOT(ISERROR(SEARCH("#N/A",F11)))</formula>
    </cfRule>
  </conditionalFormatting>
  <conditionalFormatting sqref="F12:H13">
    <cfRule type="cellIs" dxfId="2053" priority="2133" stopIfTrue="1" operator="equal">
      <formula>"Short Break"</formula>
    </cfRule>
    <cfRule type="cellIs" dxfId="2052" priority="2134" stopIfTrue="1" operator="equal">
      <formula>"Long Break"</formula>
    </cfRule>
  </conditionalFormatting>
  <conditionalFormatting sqref="F12:H13">
    <cfRule type="cellIs" dxfId="2051" priority="2130" stopIfTrue="1" operator="equal">
      <formula>"Short Break"</formula>
    </cfRule>
    <cfRule type="cellIs" dxfId="2050" priority="2131" stopIfTrue="1" operator="equal">
      <formula>"Long Break"</formula>
    </cfRule>
    <cfRule type="cellIs" dxfId="2049" priority="2132" stopIfTrue="1" operator="equal">
      <formula>"b3"</formula>
    </cfRule>
  </conditionalFormatting>
  <conditionalFormatting sqref="F12:H13">
    <cfRule type="cellIs" dxfId="2048" priority="2128" stopIfTrue="1" operator="equal">
      <formula>"Short Break"</formula>
    </cfRule>
    <cfRule type="cellIs" dxfId="2047" priority="2129" stopIfTrue="1" operator="equal">
      <formula>"Long Break"</formula>
    </cfRule>
  </conditionalFormatting>
  <conditionalFormatting sqref="F12:H13">
    <cfRule type="cellIs" dxfId="2046" priority="2125" stopIfTrue="1" operator="equal">
      <formula>"Short Break"</formula>
    </cfRule>
    <cfRule type="cellIs" dxfId="2045" priority="2126" stopIfTrue="1" operator="equal">
      <formula>"Long Break"</formula>
    </cfRule>
    <cfRule type="cellIs" dxfId="2044" priority="2127" stopIfTrue="1" operator="equal">
      <formula>"b3"</formula>
    </cfRule>
  </conditionalFormatting>
  <conditionalFormatting sqref="F12:H13">
    <cfRule type="cellIs" dxfId="2043" priority="2123" stopIfTrue="1" operator="equal">
      <formula>"Short Break"</formula>
    </cfRule>
    <cfRule type="cellIs" dxfId="2042" priority="2124" stopIfTrue="1" operator="equal">
      <formula>"Long Break"</formula>
    </cfRule>
  </conditionalFormatting>
  <conditionalFormatting sqref="F12:H13">
    <cfRule type="containsText" dxfId="2041" priority="2122" operator="containsText" text="#N/A">
      <formula>NOT(ISERROR(SEARCH("#N/A",F12)))</formula>
    </cfRule>
  </conditionalFormatting>
  <conditionalFormatting sqref="H14">
    <cfRule type="cellIs" dxfId="2040" priority="2120" stopIfTrue="1" operator="equal">
      <formula>"Short Break"</formula>
    </cfRule>
    <cfRule type="cellIs" dxfId="2039" priority="2121" stopIfTrue="1" operator="equal">
      <formula>"Long Break"</formula>
    </cfRule>
  </conditionalFormatting>
  <conditionalFormatting sqref="H14">
    <cfRule type="cellIs" dxfId="2038" priority="2117" stopIfTrue="1" operator="equal">
      <formula>"Short Break"</formula>
    </cfRule>
    <cfRule type="cellIs" dxfId="2037" priority="2118" stopIfTrue="1" operator="equal">
      <formula>"Long Break"</formula>
    </cfRule>
    <cfRule type="cellIs" dxfId="2036" priority="2119" stopIfTrue="1" operator="equal">
      <formula>"b3"</formula>
    </cfRule>
  </conditionalFormatting>
  <conditionalFormatting sqref="G14">
    <cfRule type="cellIs" dxfId="2035" priority="2115" stopIfTrue="1" operator="equal">
      <formula>"Short Break"</formula>
    </cfRule>
    <cfRule type="cellIs" dxfId="2034" priority="2116" stopIfTrue="1" operator="equal">
      <formula>"Long Break"</formula>
    </cfRule>
  </conditionalFormatting>
  <conditionalFormatting sqref="G14">
    <cfRule type="cellIs" dxfId="2033" priority="2113" stopIfTrue="1" operator="equal">
      <formula>"Short Break"</formula>
    </cfRule>
    <cfRule type="cellIs" dxfId="2032" priority="2114" stopIfTrue="1" operator="equal">
      <formula>"Long Break"</formula>
    </cfRule>
  </conditionalFormatting>
  <conditionalFormatting sqref="G14">
    <cfRule type="cellIs" dxfId="2031" priority="2110" stopIfTrue="1" operator="equal">
      <formula>"Short Break"</formula>
    </cfRule>
    <cfRule type="cellIs" dxfId="2030" priority="2111" stopIfTrue="1" operator="equal">
      <formula>"Long Break"</formula>
    </cfRule>
    <cfRule type="cellIs" dxfId="2029" priority="2112" stopIfTrue="1" operator="equal">
      <formula>"b3"</formula>
    </cfRule>
  </conditionalFormatting>
  <conditionalFormatting sqref="G14:H14">
    <cfRule type="containsText" dxfId="2028" priority="2109" operator="containsText" text="#N/A">
      <formula>NOT(ISERROR(SEARCH("#N/A",G14)))</formula>
    </cfRule>
  </conditionalFormatting>
  <conditionalFormatting sqref="F14">
    <cfRule type="cellIs" dxfId="2027" priority="2107" stopIfTrue="1" operator="equal">
      <formula>"Short Break"</formula>
    </cfRule>
    <cfRule type="cellIs" dxfId="2026" priority="2108" stopIfTrue="1" operator="equal">
      <formula>"Long Break"</formula>
    </cfRule>
  </conditionalFormatting>
  <conditionalFormatting sqref="F14">
    <cfRule type="cellIs" dxfId="2025" priority="2104" stopIfTrue="1" operator="equal">
      <formula>"Short Break"</formula>
    </cfRule>
    <cfRule type="cellIs" dxfId="2024" priority="2105" stopIfTrue="1" operator="equal">
      <formula>"Long Break"</formula>
    </cfRule>
    <cfRule type="cellIs" dxfId="2023" priority="2106" stopIfTrue="1" operator="equal">
      <formula>"b3"</formula>
    </cfRule>
  </conditionalFormatting>
  <conditionalFormatting sqref="F14">
    <cfRule type="cellIs" dxfId="2022" priority="2102" stopIfTrue="1" operator="equal">
      <formula>"Short Break"</formula>
    </cfRule>
    <cfRule type="cellIs" dxfId="2021" priority="2103" stopIfTrue="1" operator="equal">
      <formula>"Long Break"</formula>
    </cfRule>
  </conditionalFormatting>
  <conditionalFormatting sqref="F14">
    <cfRule type="cellIs" dxfId="2020" priority="2099" stopIfTrue="1" operator="equal">
      <formula>"Short Break"</formula>
    </cfRule>
    <cfRule type="cellIs" dxfId="2019" priority="2100" stopIfTrue="1" operator="equal">
      <formula>"Long Break"</formula>
    </cfRule>
    <cfRule type="cellIs" dxfId="2018" priority="2101" stopIfTrue="1" operator="equal">
      <formula>"b3"</formula>
    </cfRule>
  </conditionalFormatting>
  <conditionalFormatting sqref="F14">
    <cfRule type="cellIs" dxfId="2017" priority="2097" stopIfTrue="1" operator="equal">
      <formula>"Short Break"</formula>
    </cfRule>
    <cfRule type="cellIs" dxfId="2016" priority="2098" stopIfTrue="1" operator="equal">
      <formula>"Long Break"</formula>
    </cfRule>
  </conditionalFormatting>
  <conditionalFormatting sqref="F14">
    <cfRule type="containsText" dxfId="2015" priority="2096" operator="containsText" text="#N/A">
      <formula>NOT(ISERROR(SEARCH("#N/A",F14)))</formula>
    </cfRule>
  </conditionalFormatting>
  <conditionalFormatting sqref="H15">
    <cfRule type="cellIs" dxfId="2014" priority="2094" stopIfTrue="1" operator="equal">
      <formula>"Short Break"</formula>
    </cfRule>
    <cfRule type="cellIs" dxfId="2013" priority="2095" stopIfTrue="1" operator="equal">
      <formula>"Long Break"</formula>
    </cfRule>
  </conditionalFormatting>
  <conditionalFormatting sqref="H15">
    <cfRule type="cellIs" dxfId="2012" priority="2091" stopIfTrue="1" operator="equal">
      <formula>"Short Break"</formula>
    </cfRule>
    <cfRule type="cellIs" dxfId="2011" priority="2092" stopIfTrue="1" operator="equal">
      <formula>"Long Break"</formula>
    </cfRule>
    <cfRule type="cellIs" dxfId="2010" priority="2093" stopIfTrue="1" operator="equal">
      <formula>"b3"</formula>
    </cfRule>
  </conditionalFormatting>
  <conditionalFormatting sqref="G15">
    <cfRule type="cellIs" dxfId="2009" priority="2089" stopIfTrue="1" operator="equal">
      <formula>"Short Break"</formula>
    </cfRule>
    <cfRule type="cellIs" dxfId="2008" priority="2090" stopIfTrue="1" operator="equal">
      <formula>"Long Break"</formula>
    </cfRule>
  </conditionalFormatting>
  <conditionalFormatting sqref="G15">
    <cfRule type="cellIs" dxfId="2007" priority="2087" stopIfTrue="1" operator="equal">
      <formula>"Short Break"</formula>
    </cfRule>
    <cfRule type="cellIs" dxfId="2006" priority="2088" stopIfTrue="1" operator="equal">
      <formula>"Long Break"</formula>
    </cfRule>
  </conditionalFormatting>
  <conditionalFormatting sqref="G15">
    <cfRule type="cellIs" dxfId="2005" priority="2084" stopIfTrue="1" operator="equal">
      <formula>"Short Break"</formula>
    </cfRule>
    <cfRule type="cellIs" dxfId="2004" priority="2085" stopIfTrue="1" operator="equal">
      <formula>"Long Break"</formula>
    </cfRule>
    <cfRule type="cellIs" dxfId="2003" priority="2086" stopIfTrue="1" operator="equal">
      <formula>"b3"</formula>
    </cfRule>
  </conditionalFormatting>
  <conditionalFormatting sqref="G15:H15">
    <cfRule type="containsText" dxfId="2002" priority="2083" operator="containsText" text="#N/A">
      <formula>NOT(ISERROR(SEARCH("#N/A",G15)))</formula>
    </cfRule>
  </conditionalFormatting>
  <conditionalFormatting sqref="F15">
    <cfRule type="cellIs" dxfId="2001" priority="2081" stopIfTrue="1" operator="equal">
      <formula>"Short Break"</formula>
    </cfRule>
    <cfRule type="cellIs" dxfId="2000" priority="2082" stopIfTrue="1" operator="equal">
      <formula>"Long Break"</formula>
    </cfRule>
  </conditionalFormatting>
  <conditionalFormatting sqref="F15">
    <cfRule type="cellIs" dxfId="1999" priority="2078" stopIfTrue="1" operator="equal">
      <formula>"Short Break"</formula>
    </cfRule>
    <cfRule type="cellIs" dxfId="1998" priority="2079" stopIfTrue="1" operator="equal">
      <formula>"Long Break"</formula>
    </cfRule>
    <cfRule type="cellIs" dxfId="1997" priority="2080" stopIfTrue="1" operator="equal">
      <formula>"b3"</formula>
    </cfRule>
  </conditionalFormatting>
  <conditionalFormatting sqref="F15">
    <cfRule type="cellIs" dxfId="1996" priority="2076" stopIfTrue="1" operator="equal">
      <formula>"Short Break"</formula>
    </cfRule>
    <cfRule type="cellIs" dxfId="1995" priority="2077" stopIfTrue="1" operator="equal">
      <formula>"Long Break"</formula>
    </cfRule>
  </conditionalFormatting>
  <conditionalFormatting sqref="F15">
    <cfRule type="cellIs" dxfId="1994" priority="2073" stopIfTrue="1" operator="equal">
      <formula>"Short Break"</formula>
    </cfRule>
    <cfRule type="cellIs" dxfId="1993" priority="2074" stopIfTrue="1" operator="equal">
      <formula>"Long Break"</formula>
    </cfRule>
    <cfRule type="cellIs" dxfId="1992" priority="2075" stopIfTrue="1" operator="equal">
      <formula>"b3"</formula>
    </cfRule>
  </conditionalFormatting>
  <conditionalFormatting sqref="F15">
    <cfRule type="cellIs" dxfId="1991" priority="2071" stopIfTrue="1" operator="equal">
      <formula>"Short Break"</formula>
    </cfRule>
    <cfRule type="cellIs" dxfId="1990" priority="2072" stopIfTrue="1" operator="equal">
      <formula>"Long Break"</formula>
    </cfRule>
  </conditionalFormatting>
  <conditionalFormatting sqref="F15">
    <cfRule type="containsText" dxfId="1989" priority="2070" operator="containsText" text="#N/A">
      <formula>NOT(ISERROR(SEARCH("#N/A",F15)))</formula>
    </cfRule>
  </conditionalFormatting>
  <conditionalFormatting sqref="H16">
    <cfRule type="cellIs" dxfId="1988" priority="2068" stopIfTrue="1" operator="equal">
      <formula>"Short Break"</formula>
    </cfRule>
    <cfRule type="cellIs" dxfId="1987" priority="2069" stopIfTrue="1" operator="equal">
      <formula>"Long Break"</formula>
    </cfRule>
  </conditionalFormatting>
  <conditionalFormatting sqref="H16">
    <cfRule type="cellIs" dxfId="1986" priority="2065" stopIfTrue="1" operator="equal">
      <formula>"Short Break"</formula>
    </cfRule>
    <cfRule type="cellIs" dxfId="1985" priority="2066" stopIfTrue="1" operator="equal">
      <formula>"Long Break"</formula>
    </cfRule>
    <cfRule type="cellIs" dxfId="1984" priority="2067" stopIfTrue="1" operator="equal">
      <formula>"b3"</formula>
    </cfRule>
  </conditionalFormatting>
  <conditionalFormatting sqref="G16">
    <cfRule type="cellIs" dxfId="1983" priority="2063" stopIfTrue="1" operator="equal">
      <formula>"Short Break"</formula>
    </cfRule>
    <cfRule type="cellIs" dxfId="1982" priority="2064" stopIfTrue="1" operator="equal">
      <formula>"Long Break"</formula>
    </cfRule>
  </conditionalFormatting>
  <conditionalFormatting sqref="G16">
    <cfRule type="cellIs" dxfId="1981" priority="2061" stopIfTrue="1" operator="equal">
      <formula>"Short Break"</formula>
    </cfRule>
    <cfRule type="cellIs" dxfId="1980" priority="2062" stopIfTrue="1" operator="equal">
      <formula>"Long Break"</formula>
    </cfRule>
  </conditionalFormatting>
  <conditionalFormatting sqref="G16">
    <cfRule type="cellIs" dxfId="1979" priority="2058" stopIfTrue="1" operator="equal">
      <formula>"Short Break"</formula>
    </cfRule>
    <cfRule type="cellIs" dxfId="1978" priority="2059" stopIfTrue="1" operator="equal">
      <formula>"Long Break"</formula>
    </cfRule>
    <cfRule type="cellIs" dxfId="1977" priority="2060" stopIfTrue="1" operator="equal">
      <formula>"b3"</formula>
    </cfRule>
  </conditionalFormatting>
  <conditionalFormatting sqref="G16:H16">
    <cfRule type="containsText" dxfId="1976" priority="2057" operator="containsText" text="#N/A">
      <formula>NOT(ISERROR(SEARCH("#N/A",G16)))</formula>
    </cfRule>
  </conditionalFormatting>
  <conditionalFormatting sqref="F16">
    <cfRule type="cellIs" dxfId="1975" priority="2055" stopIfTrue="1" operator="equal">
      <formula>"Short Break"</formula>
    </cfRule>
    <cfRule type="cellIs" dxfId="1974" priority="2056" stopIfTrue="1" operator="equal">
      <formula>"Long Break"</formula>
    </cfRule>
  </conditionalFormatting>
  <conditionalFormatting sqref="F16">
    <cfRule type="cellIs" dxfId="1973" priority="2052" stopIfTrue="1" operator="equal">
      <formula>"Short Break"</formula>
    </cfRule>
    <cfRule type="cellIs" dxfId="1972" priority="2053" stopIfTrue="1" operator="equal">
      <formula>"Long Break"</formula>
    </cfRule>
    <cfRule type="cellIs" dxfId="1971" priority="2054" stopIfTrue="1" operator="equal">
      <formula>"b3"</formula>
    </cfRule>
  </conditionalFormatting>
  <conditionalFormatting sqref="F16">
    <cfRule type="cellIs" dxfId="1970" priority="2050" stopIfTrue="1" operator="equal">
      <formula>"Short Break"</formula>
    </cfRule>
    <cfRule type="cellIs" dxfId="1969" priority="2051" stopIfTrue="1" operator="equal">
      <formula>"Long Break"</formula>
    </cfRule>
  </conditionalFormatting>
  <conditionalFormatting sqref="F16">
    <cfRule type="cellIs" dxfId="1968" priority="2047" stopIfTrue="1" operator="equal">
      <formula>"Short Break"</formula>
    </cfRule>
    <cfRule type="cellIs" dxfId="1967" priority="2048" stopIfTrue="1" operator="equal">
      <formula>"Long Break"</formula>
    </cfRule>
    <cfRule type="cellIs" dxfId="1966" priority="2049" stopIfTrue="1" operator="equal">
      <formula>"b3"</formula>
    </cfRule>
  </conditionalFormatting>
  <conditionalFormatting sqref="F16">
    <cfRule type="cellIs" dxfId="1965" priority="2045" stopIfTrue="1" operator="equal">
      <formula>"Short Break"</formula>
    </cfRule>
    <cfRule type="cellIs" dxfId="1964" priority="2046" stopIfTrue="1" operator="equal">
      <formula>"Long Break"</formula>
    </cfRule>
  </conditionalFormatting>
  <conditionalFormatting sqref="F16">
    <cfRule type="containsText" dxfId="1963" priority="2044" operator="containsText" text="#N/A">
      <formula>NOT(ISERROR(SEARCH("#N/A",F16)))</formula>
    </cfRule>
  </conditionalFormatting>
  <conditionalFormatting sqref="H17">
    <cfRule type="cellIs" dxfId="1962" priority="2042" stopIfTrue="1" operator="equal">
      <formula>"Short Break"</formula>
    </cfRule>
    <cfRule type="cellIs" dxfId="1961" priority="2043" stopIfTrue="1" operator="equal">
      <formula>"Long Break"</formula>
    </cfRule>
  </conditionalFormatting>
  <conditionalFormatting sqref="H17">
    <cfRule type="cellIs" dxfId="1960" priority="2039" stopIfTrue="1" operator="equal">
      <formula>"Short Break"</formula>
    </cfRule>
    <cfRule type="cellIs" dxfId="1959" priority="2040" stopIfTrue="1" operator="equal">
      <formula>"Long Break"</formula>
    </cfRule>
    <cfRule type="cellIs" dxfId="1958" priority="2041" stopIfTrue="1" operator="equal">
      <formula>"b3"</formula>
    </cfRule>
  </conditionalFormatting>
  <conditionalFormatting sqref="G17">
    <cfRule type="cellIs" dxfId="1957" priority="2037" stopIfTrue="1" operator="equal">
      <formula>"Short Break"</formula>
    </cfRule>
    <cfRule type="cellIs" dxfId="1956" priority="2038" stopIfTrue="1" operator="equal">
      <formula>"Long Break"</formula>
    </cfRule>
  </conditionalFormatting>
  <conditionalFormatting sqref="G17">
    <cfRule type="cellIs" dxfId="1955" priority="2035" stopIfTrue="1" operator="equal">
      <formula>"Short Break"</formula>
    </cfRule>
    <cfRule type="cellIs" dxfId="1954" priority="2036" stopIfTrue="1" operator="equal">
      <formula>"Long Break"</formula>
    </cfRule>
  </conditionalFormatting>
  <conditionalFormatting sqref="G17">
    <cfRule type="cellIs" dxfId="1953" priority="2032" stopIfTrue="1" operator="equal">
      <formula>"Short Break"</formula>
    </cfRule>
    <cfRule type="cellIs" dxfId="1952" priority="2033" stopIfTrue="1" operator="equal">
      <formula>"Long Break"</formula>
    </cfRule>
    <cfRule type="cellIs" dxfId="1951" priority="2034" stopIfTrue="1" operator="equal">
      <formula>"b3"</formula>
    </cfRule>
  </conditionalFormatting>
  <conditionalFormatting sqref="G17:H17">
    <cfRule type="containsText" dxfId="1950" priority="2031" operator="containsText" text="#N/A">
      <formula>NOT(ISERROR(SEARCH("#N/A",G17)))</formula>
    </cfRule>
  </conditionalFormatting>
  <conditionalFormatting sqref="F17">
    <cfRule type="cellIs" dxfId="1949" priority="2029" stopIfTrue="1" operator="equal">
      <formula>"Short Break"</formula>
    </cfRule>
    <cfRule type="cellIs" dxfId="1948" priority="2030" stopIfTrue="1" operator="equal">
      <formula>"Long Break"</formula>
    </cfRule>
  </conditionalFormatting>
  <conditionalFormatting sqref="F17">
    <cfRule type="cellIs" dxfId="1947" priority="2026" stopIfTrue="1" operator="equal">
      <formula>"Short Break"</formula>
    </cfRule>
    <cfRule type="cellIs" dxfId="1946" priority="2027" stopIfTrue="1" operator="equal">
      <formula>"Long Break"</formula>
    </cfRule>
    <cfRule type="cellIs" dxfId="1945" priority="2028" stopIfTrue="1" operator="equal">
      <formula>"b3"</formula>
    </cfRule>
  </conditionalFormatting>
  <conditionalFormatting sqref="F17">
    <cfRule type="cellIs" dxfId="1944" priority="2024" stopIfTrue="1" operator="equal">
      <formula>"Short Break"</formula>
    </cfRule>
    <cfRule type="cellIs" dxfId="1943" priority="2025" stopIfTrue="1" operator="equal">
      <formula>"Long Break"</formula>
    </cfRule>
  </conditionalFormatting>
  <conditionalFormatting sqref="F17">
    <cfRule type="cellIs" dxfId="1942" priority="2021" stopIfTrue="1" operator="equal">
      <formula>"Short Break"</formula>
    </cfRule>
    <cfRule type="cellIs" dxfId="1941" priority="2022" stopIfTrue="1" operator="equal">
      <formula>"Long Break"</formula>
    </cfRule>
    <cfRule type="cellIs" dxfId="1940" priority="2023" stopIfTrue="1" operator="equal">
      <formula>"b3"</formula>
    </cfRule>
  </conditionalFormatting>
  <conditionalFormatting sqref="F17">
    <cfRule type="cellIs" dxfId="1939" priority="2019" stopIfTrue="1" operator="equal">
      <formula>"Short Break"</formula>
    </cfRule>
    <cfRule type="cellIs" dxfId="1938" priority="2020" stopIfTrue="1" operator="equal">
      <formula>"Long Break"</formula>
    </cfRule>
  </conditionalFormatting>
  <conditionalFormatting sqref="F17">
    <cfRule type="containsText" dxfId="1937" priority="2018" operator="containsText" text="#N/A">
      <formula>NOT(ISERROR(SEARCH("#N/A",F17)))</formula>
    </cfRule>
  </conditionalFormatting>
  <conditionalFormatting sqref="H18">
    <cfRule type="cellIs" dxfId="1936" priority="2016" stopIfTrue="1" operator="equal">
      <formula>"Short Break"</formula>
    </cfRule>
    <cfRule type="cellIs" dxfId="1935" priority="2017" stopIfTrue="1" operator="equal">
      <formula>"Long Break"</formula>
    </cfRule>
  </conditionalFormatting>
  <conditionalFormatting sqref="H18">
    <cfRule type="cellIs" dxfId="1934" priority="2013" stopIfTrue="1" operator="equal">
      <formula>"Short Break"</formula>
    </cfRule>
    <cfRule type="cellIs" dxfId="1933" priority="2014" stopIfTrue="1" operator="equal">
      <formula>"Long Break"</formula>
    </cfRule>
    <cfRule type="cellIs" dxfId="1932" priority="2015" stopIfTrue="1" operator="equal">
      <formula>"b3"</formula>
    </cfRule>
  </conditionalFormatting>
  <conditionalFormatting sqref="G18">
    <cfRule type="cellIs" dxfId="1931" priority="2011" stopIfTrue="1" operator="equal">
      <formula>"Short Break"</formula>
    </cfRule>
    <cfRule type="cellIs" dxfId="1930" priority="2012" stopIfTrue="1" operator="equal">
      <formula>"Long Break"</formula>
    </cfRule>
  </conditionalFormatting>
  <conditionalFormatting sqref="G18">
    <cfRule type="cellIs" dxfId="1929" priority="2009" stopIfTrue="1" operator="equal">
      <formula>"Short Break"</formula>
    </cfRule>
    <cfRule type="cellIs" dxfId="1928" priority="2010" stopIfTrue="1" operator="equal">
      <formula>"Long Break"</formula>
    </cfRule>
  </conditionalFormatting>
  <conditionalFormatting sqref="G18">
    <cfRule type="cellIs" dxfId="1927" priority="2006" stopIfTrue="1" operator="equal">
      <formula>"Short Break"</formula>
    </cfRule>
    <cfRule type="cellIs" dxfId="1926" priority="2007" stopIfTrue="1" operator="equal">
      <formula>"Long Break"</formula>
    </cfRule>
    <cfRule type="cellIs" dxfId="1925" priority="2008" stopIfTrue="1" operator="equal">
      <formula>"b3"</formula>
    </cfRule>
  </conditionalFormatting>
  <conditionalFormatting sqref="G18:H18">
    <cfRule type="containsText" dxfId="1924" priority="2005" operator="containsText" text="#N/A">
      <formula>NOT(ISERROR(SEARCH("#N/A",G18)))</formula>
    </cfRule>
  </conditionalFormatting>
  <conditionalFormatting sqref="F18">
    <cfRule type="cellIs" dxfId="1923" priority="2003" stopIfTrue="1" operator="equal">
      <formula>"Short Break"</formula>
    </cfRule>
    <cfRule type="cellIs" dxfId="1922" priority="2004" stopIfTrue="1" operator="equal">
      <formula>"Long Break"</formula>
    </cfRule>
  </conditionalFormatting>
  <conditionalFormatting sqref="F18">
    <cfRule type="cellIs" dxfId="1921" priority="2000" stopIfTrue="1" operator="equal">
      <formula>"Short Break"</formula>
    </cfRule>
    <cfRule type="cellIs" dxfId="1920" priority="2001" stopIfTrue="1" operator="equal">
      <formula>"Long Break"</formula>
    </cfRule>
    <cfRule type="cellIs" dxfId="1919" priority="2002" stopIfTrue="1" operator="equal">
      <formula>"b3"</formula>
    </cfRule>
  </conditionalFormatting>
  <conditionalFormatting sqref="F18">
    <cfRule type="cellIs" dxfId="1918" priority="1998" stopIfTrue="1" operator="equal">
      <formula>"Short Break"</formula>
    </cfRule>
    <cfRule type="cellIs" dxfId="1917" priority="1999" stopIfTrue="1" operator="equal">
      <formula>"Long Break"</formula>
    </cfRule>
  </conditionalFormatting>
  <conditionalFormatting sqref="F18">
    <cfRule type="cellIs" dxfId="1916" priority="1995" stopIfTrue="1" operator="equal">
      <formula>"Short Break"</formula>
    </cfRule>
    <cfRule type="cellIs" dxfId="1915" priority="1996" stopIfTrue="1" operator="equal">
      <formula>"Long Break"</formula>
    </cfRule>
    <cfRule type="cellIs" dxfId="1914" priority="1997" stopIfTrue="1" operator="equal">
      <formula>"b3"</formula>
    </cfRule>
  </conditionalFormatting>
  <conditionalFormatting sqref="F18">
    <cfRule type="cellIs" dxfId="1913" priority="1993" stopIfTrue="1" operator="equal">
      <formula>"Short Break"</formula>
    </cfRule>
    <cfRule type="cellIs" dxfId="1912" priority="1994" stopIfTrue="1" operator="equal">
      <formula>"Long Break"</formula>
    </cfRule>
  </conditionalFormatting>
  <conditionalFormatting sqref="F18">
    <cfRule type="containsText" dxfId="1911" priority="1992" operator="containsText" text="#N/A">
      <formula>NOT(ISERROR(SEARCH("#N/A",F18)))</formula>
    </cfRule>
  </conditionalFormatting>
  <conditionalFormatting sqref="H20">
    <cfRule type="cellIs" dxfId="1910" priority="1990" stopIfTrue="1" operator="equal">
      <formula>"Short Break"</formula>
    </cfRule>
    <cfRule type="cellIs" dxfId="1909" priority="1991" stopIfTrue="1" operator="equal">
      <formula>"Long Break"</formula>
    </cfRule>
  </conditionalFormatting>
  <conditionalFormatting sqref="H20">
    <cfRule type="cellIs" dxfId="1908" priority="1987" stopIfTrue="1" operator="equal">
      <formula>"Short Break"</formula>
    </cfRule>
    <cfRule type="cellIs" dxfId="1907" priority="1988" stopIfTrue="1" operator="equal">
      <formula>"Long Break"</formula>
    </cfRule>
    <cfRule type="cellIs" dxfId="1906" priority="1989" stopIfTrue="1" operator="equal">
      <formula>"b3"</formula>
    </cfRule>
  </conditionalFormatting>
  <conditionalFormatting sqref="G20">
    <cfRule type="cellIs" dxfId="1905" priority="1985" stopIfTrue="1" operator="equal">
      <formula>"Short Break"</formula>
    </cfRule>
    <cfRule type="cellIs" dxfId="1904" priority="1986" stopIfTrue="1" operator="equal">
      <formula>"Long Break"</formula>
    </cfRule>
  </conditionalFormatting>
  <conditionalFormatting sqref="G20">
    <cfRule type="cellIs" dxfId="1903" priority="1983" stopIfTrue="1" operator="equal">
      <formula>"Short Break"</formula>
    </cfRule>
    <cfRule type="cellIs" dxfId="1902" priority="1984" stopIfTrue="1" operator="equal">
      <formula>"Long Break"</formula>
    </cfRule>
  </conditionalFormatting>
  <conditionalFormatting sqref="G20">
    <cfRule type="cellIs" dxfId="1901" priority="1980" stopIfTrue="1" operator="equal">
      <formula>"Short Break"</formula>
    </cfRule>
    <cfRule type="cellIs" dxfId="1900" priority="1981" stopIfTrue="1" operator="equal">
      <formula>"Long Break"</formula>
    </cfRule>
    <cfRule type="cellIs" dxfId="1899" priority="1982" stopIfTrue="1" operator="equal">
      <formula>"b3"</formula>
    </cfRule>
  </conditionalFormatting>
  <conditionalFormatting sqref="G20:H20">
    <cfRule type="containsText" dxfId="1898" priority="1979" operator="containsText" text="#N/A">
      <formula>NOT(ISERROR(SEARCH("#N/A",G20)))</formula>
    </cfRule>
  </conditionalFormatting>
  <conditionalFormatting sqref="F20">
    <cfRule type="cellIs" dxfId="1897" priority="1977" stopIfTrue="1" operator="equal">
      <formula>"Short Break"</formula>
    </cfRule>
    <cfRule type="cellIs" dxfId="1896" priority="1978" stopIfTrue="1" operator="equal">
      <formula>"Long Break"</formula>
    </cfRule>
  </conditionalFormatting>
  <conditionalFormatting sqref="F20">
    <cfRule type="cellIs" dxfId="1895" priority="1974" stopIfTrue="1" operator="equal">
      <formula>"Short Break"</formula>
    </cfRule>
    <cfRule type="cellIs" dxfId="1894" priority="1975" stopIfTrue="1" operator="equal">
      <formula>"Long Break"</formula>
    </cfRule>
    <cfRule type="cellIs" dxfId="1893" priority="1976" stopIfTrue="1" operator="equal">
      <formula>"b3"</formula>
    </cfRule>
  </conditionalFormatting>
  <conditionalFormatting sqref="F20">
    <cfRule type="cellIs" dxfId="1892" priority="1972" stopIfTrue="1" operator="equal">
      <formula>"Short Break"</formula>
    </cfRule>
    <cfRule type="cellIs" dxfId="1891" priority="1973" stopIfTrue="1" operator="equal">
      <formula>"Long Break"</formula>
    </cfRule>
  </conditionalFormatting>
  <conditionalFormatting sqref="F20">
    <cfRule type="cellIs" dxfId="1890" priority="1969" stopIfTrue="1" operator="equal">
      <formula>"Short Break"</formula>
    </cfRule>
    <cfRule type="cellIs" dxfId="1889" priority="1970" stopIfTrue="1" operator="equal">
      <formula>"Long Break"</formula>
    </cfRule>
    <cfRule type="cellIs" dxfId="1888" priority="1971" stopIfTrue="1" operator="equal">
      <formula>"b3"</formula>
    </cfRule>
  </conditionalFormatting>
  <conditionalFormatting sqref="F20">
    <cfRule type="cellIs" dxfId="1887" priority="1967" stopIfTrue="1" operator="equal">
      <formula>"Short Break"</formula>
    </cfRule>
    <cfRule type="cellIs" dxfId="1886" priority="1968" stopIfTrue="1" operator="equal">
      <formula>"Long Break"</formula>
    </cfRule>
  </conditionalFormatting>
  <conditionalFormatting sqref="F20">
    <cfRule type="containsText" dxfId="1885" priority="1966" operator="containsText" text="#N/A">
      <formula>NOT(ISERROR(SEARCH("#N/A",F20)))</formula>
    </cfRule>
  </conditionalFormatting>
  <conditionalFormatting sqref="H19">
    <cfRule type="cellIs" dxfId="1884" priority="1964" stopIfTrue="1" operator="equal">
      <formula>"Short Break"</formula>
    </cfRule>
    <cfRule type="cellIs" dxfId="1883" priority="1965" stopIfTrue="1" operator="equal">
      <formula>"Long Break"</formula>
    </cfRule>
  </conditionalFormatting>
  <conditionalFormatting sqref="H19">
    <cfRule type="cellIs" dxfId="1882" priority="1961" stopIfTrue="1" operator="equal">
      <formula>"Short Break"</formula>
    </cfRule>
    <cfRule type="cellIs" dxfId="1881" priority="1962" stopIfTrue="1" operator="equal">
      <formula>"Long Break"</formula>
    </cfRule>
    <cfRule type="cellIs" dxfId="1880" priority="1963" stopIfTrue="1" operator="equal">
      <formula>"b3"</formula>
    </cfRule>
  </conditionalFormatting>
  <conditionalFormatting sqref="G19">
    <cfRule type="cellIs" dxfId="1879" priority="1959" stopIfTrue="1" operator="equal">
      <formula>"Short Break"</formula>
    </cfRule>
    <cfRule type="cellIs" dxfId="1878" priority="1960" stopIfTrue="1" operator="equal">
      <formula>"Long Break"</formula>
    </cfRule>
  </conditionalFormatting>
  <conditionalFormatting sqref="G19">
    <cfRule type="cellIs" dxfId="1877" priority="1957" stopIfTrue="1" operator="equal">
      <formula>"Short Break"</formula>
    </cfRule>
    <cfRule type="cellIs" dxfId="1876" priority="1958" stopIfTrue="1" operator="equal">
      <formula>"Long Break"</formula>
    </cfRule>
  </conditionalFormatting>
  <conditionalFormatting sqref="G19">
    <cfRule type="cellIs" dxfId="1875" priority="1954" stopIfTrue="1" operator="equal">
      <formula>"Short Break"</formula>
    </cfRule>
    <cfRule type="cellIs" dxfId="1874" priority="1955" stopIfTrue="1" operator="equal">
      <formula>"Long Break"</formula>
    </cfRule>
    <cfRule type="cellIs" dxfId="1873" priority="1956" stopIfTrue="1" operator="equal">
      <formula>"b3"</formula>
    </cfRule>
  </conditionalFormatting>
  <conditionalFormatting sqref="G19:H19">
    <cfRule type="containsText" dxfId="1872" priority="1953" operator="containsText" text="#N/A">
      <formula>NOT(ISERROR(SEARCH("#N/A",G19)))</formula>
    </cfRule>
  </conditionalFormatting>
  <conditionalFormatting sqref="F19">
    <cfRule type="cellIs" dxfId="1871" priority="1951" stopIfTrue="1" operator="equal">
      <formula>"Short Break"</formula>
    </cfRule>
    <cfRule type="cellIs" dxfId="1870" priority="1952" stopIfTrue="1" operator="equal">
      <formula>"Long Break"</formula>
    </cfRule>
  </conditionalFormatting>
  <conditionalFormatting sqref="F19">
    <cfRule type="cellIs" dxfId="1869" priority="1948" stopIfTrue="1" operator="equal">
      <formula>"Short Break"</formula>
    </cfRule>
    <cfRule type="cellIs" dxfId="1868" priority="1949" stopIfTrue="1" operator="equal">
      <formula>"Long Break"</formula>
    </cfRule>
    <cfRule type="cellIs" dxfId="1867" priority="1950" stopIfTrue="1" operator="equal">
      <formula>"b3"</formula>
    </cfRule>
  </conditionalFormatting>
  <conditionalFormatting sqref="F19">
    <cfRule type="cellIs" dxfId="1866" priority="1946" stopIfTrue="1" operator="equal">
      <formula>"Short Break"</formula>
    </cfRule>
    <cfRule type="cellIs" dxfId="1865" priority="1947" stopIfTrue="1" operator="equal">
      <formula>"Long Break"</formula>
    </cfRule>
  </conditionalFormatting>
  <conditionalFormatting sqref="F19">
    <cfRule type="cellIs" dxfId="1864" priority="1943" stopIfTrue="1" operator="equal">
      <formula>"Short Break"</formula>
    </cfRule>
    <cfRule type="cellIs" dxfId="1863" priority="1944" stopIfTrue="1" operator="equal">
      <formula>"Long Break"</formula>
    </cfRule>
    <cfRule type="cellIs" dxfId="1862" priority="1945" stopIfTrue="1" operator="equal">
      <formula>"b3"</formula>
    </cfRule>
  </conditionalFormatting>
  <conditionalFormatting sqref="F19">
    <cfRule type="cellIs" dxfId="1861" priority="1941" stopIfTrue="1" operator="equal">
      <formula>"Short Break"</formula>
    </cfRule>
    <cfRule type="cellIs" dxfId="1860" priority="1942" stopIfTrue="1" operator="equal">
      <formula>"Long Break"</formula>
    </cfRule>
  </conditionalFormatting>
  <conditionalFormatting sqref="F19">
    <cfRule type="containsText" dxfId="1859" priority="1940" operator="containsText" text="#N/A">
      <formula>NOT(ISERROR(SEARCH("#N/A",F19)))</formula>
    </cfRule>
  </conditionalFormatting>
  <conditionalFormatting sqref="H21:H22">
    <cfRule type="cellIs" dxfId="1858" priority="1938" stopIfTrue="1" operator="equal">
      <formula>"Short Break"</formula>
    </cfRule>
    <cfRule type="cellIs" dxfId="1857" priority="1939" stopIfTrue="1" operator="equal">
      <formula>"Long Break"</formula>
    </cfRule>
  </conditionalFormatting>
  <conditionalFormatting sqref="H21:H22">
    <cfRule type="cellIs" dxfId="1856" priority="1935" stopIfTrue="1" operator="equal">
      <formula>"Short Break"</formula>
    </cfRule>
    <cfRule type="cellIs" dxfId="1855" priority="1936" stopIfTrue="1" operator="equal">
      <formula>"Long Break"</formula>
    </cfRule>
    <cfRule type="cellIs" dxfId="1854" priority="1937" stopIfTrue="1" operator="equal">
      <formula>"b3"</formula>
    </cfRule>
  </conditionalFormatting>
  <conditionalFormatting sqref="G21:G22">
    <cfRule type="cellIs" dxfId="1853" priority="1933" stopIfTrue="1" operator="equal">
      <formula>"Short Break"</formula>
    </cfRule>
    <cfRule type="cellIs" dxfId="1852" priority="1934" stopIfTrue="1" operator="equal">
      <formula>"Long Break"</formula>
    </cfRule>
  </conditionalFormatting>
  <conditionalFormatting sqref="G21:G22">
    <cfRule type="cellIs" dxfId="1851" priority="1931" stopIfTrue="1" operator="equal">
      <formula>"Short Break"</formula>
    </cfRule>
    <cfRule type="cellIs" dxfId="1850" priority="1932" stopIfTrue="1" operator="equal">
      <formula>"Long Break"</formula>
    </cfRule>
  </conditionalFormatting>
  <conditionalFormatting sqref="G21:G22">
    <cfRule type="cellIs" dxfId="1849" priority="1928" stopIfTrue="1" operator="equal">
      <formula>"Short Break"</formula>
    </cfRule>
    <cfRule type="cellIs" dxfId="1848" priority="1929" stopIfTrue="1" operator="equal">
      <formula>"Long Break"</formula>
    </cfRule>
    <cfRule type="cellIs" dxfId="1847" priority="1930" stopIfTrue="1" operator="equal">
      <formula>"b3"</formula>
    </cfRule>
  </conditionalFormatting>
  <conditionalFormatting sqref="G21:H22">
    <cfRule type="containsText" dxfId="1846" priority="1927" operator="containsText" text="#N/A">
      <formula>NOT(ISERROR(SEARCH("#N/A",G21)))</formula>
    </cfRule>
  </conditionalFormatting>
  <conditionalFormatting sqref="F21:F22">
    <cfRule type="cellIs" dxfId="1845" priority="1925" stopIfTrue="1" operator="equal">
      <formula>"Short Break"</formula>
    </cfRule>
    <cfRule type="cellIs" dxfId="1844" priority="1926" stopIfTrue="1" operator="equal">
      <formula>"Long Break"</formula>
    </cfRule>
  </conditionalFormatting>
  <conditionalFormatting sqref="F21:F22">
    <cfRule type="cellIs" dxfId="1843" priority="1922" stopIfTrue="1" operator="equal">
      <formula>"Short Break"</formula>
    </cfRule>
    <cfRule type="cellIs" dxfId="1842" priority="1923" stopIfTrue="1" operator="equal">
      <formula>"Long Break"</formula>
    </cfRule>
    <cfRule type="cellIs" dxfId="1841" priority="1924" stopIfTrue="1" operator="equal">
      <formula>"b3"</formula>
    </cfRule>
  </conditionalFormatting>
  <conditionalFormatting sqref="F21:F22">
    <cfRule type="cellIs" dxfId="1840" priority="1920" stopIfTrue="1" operator="equal">
      <formula>"Short Break"</formula>
    </cfRule>
    <cfRule type="cellIs" dxfId="1839" priority="1921" stopIfTrue="1" operator="equal">
      <formula>"Long Break"</formula>
    </cfRule>
  </conditionalFormatting>
  <conditionalFormatting sqref="F21:F22">
    <cfRule type="cellIs" dxfId="1838" priority="1917" stopIfTrue="1" operator="equal">
      <formula>"Short Break"</formula>
    </cfRule>
    <cfRule type="cellIs" dxfId="1837" priority="1918" stopIfTrue="1" operator="equal">
      <formula>"Long Break"</formula>
    </cfRule>
    <cfRule type="cellIs" dxfId="1836" priority="1919" stopIfTrue="1" operator="equal">
      <formula>"b3"</formula>
    </cfRule>
  </conditionalFormatting>
  <conditionalFormatting sqref="F21:F22">
    <cfRule type="cellIs" dxfId="1835" priority="1915" stopIfTrue="1" operator="equal">
      <formula>"Short Break"</formula>
    </cfRule>
    <cfRule type="cellIs" dxfId="1834" priority="1916" stopIfTrue="1" operator="equal">
      <formula>"Long Break"</formula>
    </cfRule>
  </conditionalFormatting>
  <conditionalFormatting sqref="F21:F22">
    <cfRule type="containsText" dxfId="1833" priority="1914" operator="containsText" text="#N/A">
      <formula>NOT(ISERROR(SEARCH("#N/A",F21)))</formula>
    </cfRule>
  </conditionalFormatting>
  <conditionalFormatting sqref="H23">
    <cfRule type="cellIs" dxfId="1832" priority="1912" stopIfTrue="1" operator="equal">
      <formula>"Short Break"</formula>
    </cfRule>
    <cfRule type="cellIs" dxfId="1831" priority="1913" stopIfTrue="1" operator="equal">
      <formula>"Long Break"</formula>
    </cfRule>
  </conditionalFormatting>
  <conditionalFormatting sqref="H23">
    <cfRule type="cellIs" dxfId="1830" priority="1909" stopIfTrue="1" operator="equal">
      <formula>"Short Break"</formula>
    </cfRule>
    <cfRule type="cellIs" dxfId="1829" priority="1910" stopIfTrue="1" operator="equal">
      <formula>"Long Break"</formula>
    </cfRule>
    <cfRule type="cellIs" dxfId="1828" priority="1911" stopIfTrue="1" operator="equal">
      <formula>"b3"</formula>
    </cfRule>
  </conditionalFormatting>
  <conditionalFormatting sqref="G23">
    <cfRule type="cellIs" dxfId="1827" priority="1907" stopIfTrue="1" operator="equal">
      <formula>"Short Break"</formula>
    </cfRule>
    <cfRule type="cellIs" dxfId="1826" priority="1908" stopIfTrue="1" operator="equal">
      <formula>"Long Break"</formula>
    </cfRule>
  </conditionalFormatting>
  <conditionalFormatting sqref="G23">
    <cfRule type="cellIs" dxfId="1825" priority="1905" stopIfTrue="1" operator="equal">
      <formula>"Short Break"</formula>
    </cfRule>
    <cfRule type="cellIs" dxfId="1824" priority="1906" stopIfTrue="1" operator="equal">
      <formula>"Long Break"</formula>
    </cfRule>
  </conditionalFormatting>
  <conditionalFormatting sqref="G23">
    <cfRule type="cellIs" dxfId="1823" priority="1902" stopIfTrue="1" operator="equal">
      <formula>"Short Break"</formula>
    </cfRule>
    <cfRule type="cellIs" dxfId="1822" priority="1903" stopIfTrue="1" operator="equal">
      <formula>"Long Break"</formula>
    </cfRule>
    <cfRule type="cellIs" dxfId="1821" priority="1904" stopIfTrue="1" operator="equal">
      <formula>"b3"</formula>
    </cfRule>
  </conditionalFormatting>
  <conditionalFormatting sqref="G23:H23">
    <cfRule type="containsText" dxfId="1820" priority="1901" operator="containsText" text="#N/A">
      <formula>NOT(ISERROR(SEARCH("#N/A",G23)))</formula>
    </cfRule>
  </conditionalFormatting>
  <conditionalFormatting sqref="F23">
    <cfRule type="cellIs" dxfId="1819" priority="1899" stopIfTrue="1" operator="equal">
      <formula>"Short Break"</formula>
    </cfRule>
    <cfRule type="cellIs" dxfId="1818" priority="1900" stopIfTrue="1" operator="equal">
      <formula>"Long Break"</formula>
    </cfRule>
  </conditionalFormatting>
  <conditionalFormatting sqref="F23">
    <cfRule type="cellIs" dxfId="1817" priority="1896" stopIfTrue="1" operator="equal">
      <formula>"Short Break"</formula>
    </cfRule>
    <cfRule type="cellIs" dxfId="1816" priority="1897" stopIfTrue="1" operator="equal">
      <formula>"Long Break"</formula>
    </cfRule>
    <cfRule type="cellIs" dxfId="1815" priority="1898" stopIfTrue="1" operator="equal">
      <formula>"b3"</formula>
    </cfRule>
  </conditionalFormatting>
  <conditionalFormatting sqref="F23">
    <cfRule type="cellIs" dxfId="1814" priority="1894" stopIfTrue="1" operator="equal">
      <formula>"Short Break"</formula>
    </cfRule>
    <cfRule type="cellIs" dxfId="1813" priority="1895" stopIfTrue="1" operator="equal">
      <formula>"Long Break"</formula>
    </cfRule>
  </conditionalFormatting>
  <conditionalFormatting sqref="F23">
    <cfRule type="cellIs" dxfId="1812" priority="1891" stopIfTrue="1" operator="equal">
      <formula>"Short Break"</formula>
    </cfRule>
    <cfRule type="cellIs" dxfId="1811" priority="1892" stopIfTrue="1" operator="equal">
      <formula>"Long Break"</formula>
    </cfRule>
    <cfRule type="cellIs" dxfId="1810" priority="1893" stopIfTrue="1" operator="equal">
      <formula>"b3"</formula>
    </cfRule>
  </conditionalFormatting>
  <conditionalFormatting sqref="F23">
    <cfRule type="cellIs" dxfId="1809" priority="1889" stopIfTrue="1" operator="equal">
      <formula>"Short Break"</formula>
    </cfRule>
    <cfRule type="cellIs" dxfId="1808" priority="1890" stopIfTrue="1" operator="equal">
      <formula>"Long Break"</formula>
    </cfRule>
  </conditionalFormatting>
  <conditionalFormatting sqref="F23">
    <cfRule type="containsText" dxfId="1807" priority="1888" operator="containsText" text="#N/A">
      <formula>NOT(ISERROR(SEARCH("#N/A",F23)))</formula>
    </cfRule>
  </conditionalFormatting>
  <conditionalFormatting sqref="H24">
    <cfRule type="cellIs" dxfId="1806" priority="1886" stopIfTrue="1" operator="equal">
      <formula>"Short Break"</formula>
    </cfRule>
    <cfRule type="cellIs" dxfId="1805" priority="1887" stopIfTrue="1" operator="equal">
      <formula>"Long Break"</formula>
    </cfRule>
  </conditionalFormatting>
  <conditionalFormatting sqref="H24">
    <cfRule type="cellIs" dxfId="1804" priority="1883" stopIfTrue="1" operator="equal">
      <formula>"Short Break"</formula>
    </cfRule>
    <cfRule type="cellIs" dxfId="1803" priority="1884" stopIfTrue="1" operator="equal">
      <formula>"Long Break"</formula>
    </cfRule>
    <cfRule type="cellIs" dxfId="1802" priority="1885" stopIfTrue="1" operator="equal">
      <formula>"b3"</formula>
    </cfRule>
  </conditionalFormatting>
  <conditionalFormatting sqref="G24">
    <cfRule type="cellIs" dxfId="1801" priority="1881" stopIfTrue="1" operator="equal">
      <formula>"Short Break"</formula>
    </cfRule>
    <cfRule type="cellIs" dxfId="1800" priority="1882" stopIfTrue="1" operator="equal">
      <formula>"Long Break"</formula>
    </cfRule>
  </conditionalFormatting>
  <conditionalFormatting sqref="G24">
    <cfRule type="cellIs" dxfId="1799" priority="1879" stopIfTrue="1" operator="equal">
      <formula>"Short Break"</formula>
    </cfRule>
    <cfRule type="cellIs" dxfId="1798" priority="1880" stopIfTrue="1" operator="equal">
      <formula>"Long Break"</formula>
    </cfRule>
  </conditionalFormatting>
  <conditionalFormatting sqref="G24">
    <cfRule type="cellIs" dxfId="1797" priority="1876" stopIfTrue="1" operator="equal">
      <formula>"Short Break"</formula>
    </cfRule>
    <cfRule type="cellIs" dxfId="1796" priority="1877" stopIfTrue="1" operator="equal">
      <formula>"Long Break"</formula>
    </cfRule>
    <cfRule type="cellIs" dxfId="1795" priority="1878" stopIfTrue="1" operator="equal">
      <formula>"b3"</formula>
    </cfRule>
  </conditionalFormatting>
  <conditionalFormatting sqref="G24:H24">
    <cfRule type="containsText" dxfId="1794" priority="1875" operator="containsText" text="#N/A">
      <formula>NOT(ISERROR(SEARCH("#N/A",G24)))</formula>
    </cfRule>
  </conditionalFormatting>
  <conditionalFormatting sqref="F24">
    <cfRule type="cellIs" dxfId="1793" priority="1873" stopIfTrue="1" operator="equal">
      <formula>"Short Break"</formula>
    </cfRule>
    <cfRule type="cellIs" dxfId="1792" priority="1874" stopIfTrue="1" operator="equal">
      <formula>"Long Break"</formula>
    </cfRule>
  </conditionalFormatting>
  <conditionalFormatting sqref="F24">
    <cfRule type="cellIs" dxfId="1791" priority="1870" stopIfTrue="1" operator="equal">
      <formula>"Short Break"</formula>
    </cfRule>
    <cfRule type="cellIs" dxfId="1790" priority="1871" stopIfTrue="1" operator="equal">
      <formula>"Long Break"</formula>
    </cfRule>
    <cfRule type="cellIs" dxfId="1789" priority="1872" stopIfTrue="1" operator="equal">
      <formula>"b3"</formula>
    </cfRule>
  </conditionalFormatting>
  <conditionalFormatting sqref="F24">
    <cfRule type="cellIs" dxfId="1788" priority="1868" stopIfTrue="1" operator="equal">
      <formula>"Short Break"</formula>
    </cfRule>
    <cfRule type="cellIs" dxfId="1787" priority="1869" stopIfTrue="1" operator="equal">
      <formula>"Long Break"</formula>
    </cfRule>
  </conditionalFormatting>
  <conditionalFormatting sqref="F24">
    <cfRule type="cellIs" dxfId="1786" priority="1865" stopIfTrue="1" operator="equal">
      <formula>"Short Break"</formula>
    </cfRule>
    <cfRule type="cellIs" dxfId="1785" priority="1866" stopIfTrue="1" operator="equal">
      <formula>"Long Break"</formula>
    </cfRule>
    <cfRule type="cellIs" dxfId="1784" priority="1867" stopIfTrue="1" operator="equal">
      <formula>"b3"</formula>
    </cfRule>
  </conditionalFormatting>
  <conditionalFormatting sqref="F24">
    <cfRule type="cellIs" dxfId="1783" priority="1863" stopIfTrue="1" operator="equal">
      <formula>"Short Break"</formula>
    </cfRule>
    <cfRule type="cellIs" dxfId="1782" priority="1864" stopIfTrue="1" operator="equal">
      <formula>"Long Break"</formula>
    </cfRule>
  </conditionalFormatting>
  <conditionalFormatting sqref="F24">
    <cfRule type="containsText" dxfId="1781" priority="1862" operator="containsText" text="#N/A">
      <formula>NOT(ISERROR(SEARCH("#N/A",F24)))</formula>
    </cfRule>
  </conditionalFormatting>
  <conditionalFormatting sqref="H25">
    <cfRule type="cellIs" dxfId="1780" priority="1860" stopIfTrue="1" operator="equal">
      <formula>"Short Break"</formula>
    </cfRule>
    <cfRule type="cellIs" dxfId="1779" priority="1861" stopIfTrue="1" operator="equal">
      <formula>"Long Break"</formula>
    </cfRule>
  </conditionalFormatting>
  <conditionalFormatting sqref="H25">
    <cfRule type="cellIs" dxfId="1778" priority="1857" stopIfTrue="1" operator="equal">
      <formula>"Short Break"</formula>
    </cfRule>
    <cfRule type="cellIs" dxfId="1777" priority="1858" stopIfTrue="1" operator="equal">
      <formula>"Long Break"</formula>
    </cfRule>
    <cfRule type="cellIs" dxfId="1776" priority="1859" stopIfTrue="1" operator="equal">
      <formula>"b3"</formula>
    </cfRule>
  </conditionalFormatting>
  <conditionalFormatting sqref="G25">
    <cfRule type="cellIs" dxfId="1775" priority="1855" stopIfTrue="1" operator="equal">
      <formula>"Short Break"</formula>
    </cfRule>
    <cfRule type="cellIs" dxfId="1774" priority="1856" stopIfTrue="1" operator="equal">
      <formula>"Long Break"</formula>
    </cfRule>
  </conditionalFormatting>
  <conditionalFormatting sqref="G25">
    <cfRule type="cellIs" dxfId="1773" priority="1853" stopIfTrue="1" operator="equal">
      <formula>"Short Break"</formula>
    </cfRule>
    <cfRule type="cellIs" dxfId="1772" priority="1854" stopIfTrue="1" operator="equal">
      <formula>"Long Break"</formula>
    </cfRule>
  </conditionalFormatting>
  <conditionalFormatting sqref="G25">
    <cfRule type="cellIs" dxfId="1771" priority="1850" stopIfTrue="1" operator="equal">
      <formula>"Short Break"</formula>
    </cfRule>
    <cfRule type="cellIs" dxfId="1770" priority="1851" stopIfTrue="1" operator="equal">
      <formula>"Long Break"</formula>
    </cfRule>
    <cfRule type="cellIs" dxfId="1769" priority="1852" stopIfTrue="1" operator="equal">
      <formula>"b3"</formula>
    </cfRule>
  </conditionalFormatting>
  <conditionalFormatting sqref="G25:H25">
    <cfRule type="containsText" dxfId="1768" priority="1849" operator="containsText" text="#N/A">
      <formula>NOT(ISERROR(SEARCH("#N/A",G25)))</formula>
    </cfRule>
  </conditionalFormatting>
  <conditionalFormatting sqref="F25">
    <cfRule type="cellIs" dxfId="1767" priority="1847" stopIfTrue="1" operator="equal">
      <formula>"Short Break"</formula>
    </cfRule>
    <cfRule type="cellIs" dxfId="1766" priority="1848" stopIfTrue="1" operator="equal">
      <formula>"Long Break"</formula>
    </cfRule>
  </conditionalFormatting>
  <conditionalFormatting sqref="F25">
    <cfRule type="cellIs" dxfId="1765" priority="1844" stopIfTrue="1" operator="equal">
      <formula>"Short Break"</formula>
    </cfRule>
    <cfRule type="cellIs" dxfId="1764" priority="1845" stopIfTrue="1" operator="equal">
      <formula>"Long Break"</formula>
    </cfRule>
    <cfRule type="cellIs" dxfId="1763" priority="1846" stopIfTrue="1" operator="equal">
      <formula>"b3"</formula>
    </cfRule>
  </conditionalFormatting>
  <conditionalFormatting sqref="F25">
    <cfRule type="cellIs" dxfId="1762" priority="1842" stopIfTrue="1" operator="equal">
      <formula>"Short Break"</formula>
    </cfRule>
    <cfRule type="cellIs" dxfId="1761" priority="1843" stopIfTrue="1" operator="equal">
      <formula>"Long Break"</formula>
    </cfRule>
  </conditionalFormatting>
  <conditionalFormatting sqref="F25">
    <cfRule type="cellIs" dxfId="1760" priority="1839" stopIfTrue="1" operator="equal">
      <formula>"Short Break"</formula>
    </cfRule>
    <cfRule type="cellIs" dxfId="1759" priority="1840" stopIfTrue="1" operator="equal">
      <formula>"Long Break"</formula>
    </cfRule>
    <cfRule type="cellIs" dxfId="1758" priority="1841" stopIfTrue="1" operator="equal">
      <formula>"b3"</formula>
    </cfRule>
  </conditionalFormatting>
  <conditionalFormatting sqref="F25">
    <cfRule type="cellIs" dxfId="1757" priority="1837" stopIfTrue="1" operator="equal">
      <formula>"Short Break"</formula>
    </cfRule>
    <cfRule type="cellIs" dxfId="1756" priority="1838" stopIfTrue="1" operator="equal">
      <formula>"Long Break"</formula>
    </cfRule>
  </conditionalFormatting>
  <conditionalFormatting sqref="F25">
    <cfRule type="containsText" dxfId="1755" priority="1836" operator="containsText" text="#N/A">
      <formula>NOT(ISERROR(SEARCH("#N/A",F25)))</formula>
    </cfRule>
  </conditionalFormatting>
  <conditionalFormatting sqref="H26:H31">
    <cfRule type="cellIs" dxfId="1754" priority="1834" stopIfTrue="1" operator="equal">
      <formula>"Short Break"</formula>
    </cfRule>
    <cfRule type="cellIs" dxfId="1753" priority="1835" stopIfTrue="1" operator="equal">
      <formula>"Long Break"</formula>
    </cfRule>
  </conditionalFormatting>
  <conditionalFormatting sqref="H26:H31">
    <cfRule type="cellIs" dxfId="1752" priority="1831" stopIfTrue="1" operator="equal">
      <formula>"Short Break"</formula>
    </cfRule>
    <cfRule type="cellIs" dxfId="1751" priority="1832" stopIfTrue="1" operator="equal">
      <formula>"Long Break"</formula>
    </cfRule>
    <cfRule type="cellIs" dxfId="1750" priority="1833" stopIfTrue="1" operator="equal">
      <formula>"b3"</formula>
    </cfRule>
  </conditionalFormatting>
  <conditionalFormatting sqref="G26:G31">
    <cfRule type="cellIs" dxfId="1749" priority="1829" stopIfTrue="1" operator="equal">
      <formula>"Short Break"</formula>
    </cfRule>
    <cfRule type="cellIs" dxfId="1748" priority="1830" stopIfTrue="1" operator="equal">
      <formula>"Long Break"</formula>
    </cfRule>
  </conditionalFormatting>
  <conditionalFormatting sqref="G26:G31">
    <cfRule type="cellIs" dxfId="1747" priority="1827" stopIfTrue="1" operator="equal">
      <formula>"Short Break"</formula>
    </cfRule>
    <cfRule type="cellIs" dxfId="1746" priority="1828" stopIfTrue="1" operator="equal">
      <formula>"Long Break"</formula>
    </cfRule>
  </conditionalFormatting>
  <conditionalFormatting sqref="G26:G31">
    <cfRule type="cellIs" dxfId="1745" priority="1824" stopIfTrue="1" operator="equal">
      <formula>"Short Break"</formula>
    </cfRule>
    <cfRule type="cellIs" dxfId="1744" priority="1825" stopIfTrue="1" operator="equal">
      <formula>"Long Break"</formula>
    </cfRule>
    <cfRule type="cellIs" dxfId="1743" priority="1826" stopIfTrue="1" operator="equal">
      <formula>"b3"</formula>
    </cfRule>
  </conditionalFormatting>
  <conditionalFormatting sqref="G26:H31">
    <cfRule type="containsText" dxfId="1742" priority="1823" operator="containsText" text="#N/A">
      <formula>NOT(ISERROR(SEARCH("#N/A",G26)))</formula>
    </cfRule>
  </conditionalFormatting>
  <conditionalFormatting sqref="F26:F31">
    <cfRule type="cellIs" dxfId="1741" priority="1821" stopIfTrue="1" operator="equal">
      <formula>"Short Break"</formula>
    </cfRule>
    <cfRule type="cellIs" dxfId="1740" priority="1822" stopIfTrue="1" operator="equal">
      <formula>"Long Break"</formula>
    </cfRule>
  </conditionalFormatting>
  <conditionalFormatting sqref="F26:F31">
    <cfRule type="cellIs" dxfId="1739" priority="1818" stopIfTrue="1" operator="equal">
      <formula>"Short Break"</formula>
    </cfRule>
    <cfRule type="cellIs" dxfId="1738" priority="1819" stopIfTrue="1" operator="equal">
      <formula>"Long Break"</formula>
    </cfRule>
    <cfRule type="cellIs" dxfId="1737" priority="1820" stopIfTrue="1" operator="equal">
      <formula>"b3"</formula>
    </cfRule>
  </conditionalFormatting>
  <conditionalFormatting sqref="F26:F31">
    <cfRule type="cellIs" dxfId="1736" priority="1816" stopIfTrue="1" operator="equal">
      <formula>"Short Break"</formula>
    </cfRule>
    <cfRule type="cellIs" dxfId="1735" priority="1817" stopIfTrue="1" operator="equal">
      <formula>"Long Break"</formula>
    </cfRule>
  </conditionalFormatting>
  <conditionalFormatting sqref="F26:F31">
    <cfRule type="cellIs" dxfId="1734" priority="1813" stopIfTrue="1" operator="equal">
      <formula>"Short Break"</formula>
    </cfRule>
    <cfRule type="cellIs" dxfId="1733" priority="1814" stopIfTrue="1" operator="equal">
      <formula>"Long Break"</formula>
    </cfRule>
    <cfRule type="cellIs" dxfId="1732" priority="1815" stopIfTrue="1" operator="equal">
      <formula>"b3"</formula>
    </cfRule>
  </conditionalFormatting>
  <conditionalFormatting sqref="F26:F31">
    <cfRule type="cellIs" dxfId="1731" priority="1811" stopIfTrue="1" operator="equal">
      <formula>"Short Break"</formula>
    </cfRule>
    <cfRule type="cellIs" dxfId="1730" priority="1812" stopIfTrue="1" operator="equal">
      <formula>"Long Break"</formula>
    </cfRule>
  </conditionalFormatting>
  <conditionalFormatting sqref="F26:F31">
    <cfRule type="containsText" dxfId="1729" priority="1810" operator="containsText" text="#N/A">
      <formula>NOT(ISERROR(SEARCH("#N/A",F26)))</formula>
    </cfRule>
  </conditionalFormatting>
  <conditionalFormatting sqref="G32">
    <cfRule type="cellIs" dxfId="1728" priority="1808" stopIfTrue="1" operator="equal">
      <formula>"Short Break"</formula>
    </cfRule>
    <cfRule type="cellIs" dxfId="1727" priority="1809" stopIfTrue="1" operator="equal">
      <formula>"Long Break"</formula>
    </cfRule>
  </conditionalFormatting>
  <conditionalFormatting sqref="G32">
    <cfRule type="cellIs" dxfId="1726" priority="1806" stopIfTrue="1" operator="equal">
      <formula>"Short Break"</formula>
    </cfRule>
    <cfRule type="cellIs" dxfId="1725" priority="1807" stopIfTrue="1" operator="equal">
      <formula>"Long Break"</formula>
    </cfRule>
  </conditionalFormatting>
  <conditionalFormatting sqref="G32">
    <cfRule type="cellIs" dxfId="1724" priority="1803" stopIfTrue="1" operator="equal">
      <formula>"Short Break"</formula>
    </cfRule>
    <cfRule type="cellIs" dxfId="1723" priority="1804" stopIfTrue="1" operator="equal">
      <formula>"Long Break"</formula>
    </cfRule>
    <cfRule type="cellIs" dxfId="1722" priority="1805" stopIfTrue="1" operator="equal">
      <formula>"b3"</formula>
    </cfRule>
  </conditionalFormatting>
  <conditionalFormatting sqref="G32">
    <cfRule type="containsText" dxfId="1721" priority="1802" operator="containsText" text="#N/A">
      <formula>NOT(ISERROR(SEARCH("#N/A",G32)))</formula>
    </cfRule>
  </conditionalFormatting>
  <conditionalFormatting sqref="F32">
    <cfRule type="cellIs" dxfId="1720" priority="1800" stopIfTrue="1" operator="equal">
      <formula>"Short Break"</formula>
    </cfRule>
    <cfRule type="cellIs" dxfId="1719" priority="1801" stopIfTrue="1" operator="equal">
      <formula>"Long Break"</formula>
    </cfRule>
  </conditionalFormatting>
  <conditionalFormatting sqref="F32">
    <cfRule type="cellIs" dxfId="1718" priority="1797" stopIfTrue="1" operator="equal">
      <formula>"Short Break"</formula>
    </cfRule>
    <cfRule type="cellIs" dxfId="1717" priority="1798" stopIfTrue="1" operator="equal">
      <formula>"Long Break"</formula>
    </cfRule>
    <cfRule type="cellIs" dxfId="1716" priority="1799" stopIfTrue="1" operator="equal">
      <formula>"b3"</formula>
    </cfRule>
  </conditionalFormatting>
  <conditionalFormatting sqref="F32">
    <cfRule type="cellIs" dxfId="1715" priority="1795" stopIfTrue="1" operator="equal">
      <formula>"Short Break"</formula>
    </cfRule>
    <cfRule type="cellIs" dxfId="1714" priority="1796" stopIfTrue="1" operator="equal">
      <formula>"Long Break"</formula>
    </cfRule>
  </conditionalFormatting>
  <conditionalFormatting sqref="F32">
    <cfRule type="cellIs" dxfId="1713" priority="1792" stopIfTrue="1" operator="equal">
      <formula>"Short Break"</formula>
    </cfRule>
    <cfRule type="cellIs" dxfId="1712" priority="1793" stopIfTrue="1" operator="equal">
      <formula>"Long Break"</formula>
    </cfRule>
    <cfRule type="cellIs" dxfId="1711" priority="1794" stopIfTrue="1" operator="equal">
      <formula>"b3"</formula>
    </cfRule>
  </conditionalFormatting>
  <conditionalFormatting sqref="F32">
    <cfRule type="cellIs" dxfId="1710" priority="1790" stopIfTrue="1" operator="equal">
      <formula>"Short Break"</formula>
    </cfRule>
    <cfRule type="cellIs" dxfId="1709" priority="1791" stopIfTrue="1" operator="equal">
      <formula>"Long Break"</formula>
    </cfRule>
  </conditionalFormatting>
  <conditionalFormatting sqref="F32">
    <cfRule type="containsText" dxfId="1708" priority="1789" operator="containsText" text="#N/A">
      <formula>NOT(ISERROR(SEARCH("#N/A",F32)))</formula>
    </cfRule>
  </conditionalFormatting>
  <conditionalFormatting sqref="H33">
    <cfRule type="cellIs" dxfId="1707" priority="1787" stopIfTrue="1" operator="equal">
      <formula>"Short Break"</formula>
    </cfRule>
    <cfRule type="cellIs" dxfId="1706" priority="1788" stopIfTrue="1" operator="equal">
      <formula>"Long Break"</formula>
    </cfRule>
  </conditionalFormatting>
  <conditionalFormatting sqref="H33">
    <cfRule type="cellIs" dxfId="1705" priority="1784" stopIfTrue="1" operator="equal">
      <formula>"Short Break"</formula>
    </cfRule>
    <cfRule type="cellIs" dxfId="1704" priority="1785" stopIfTrue="1" operator="equal">
      <formula>"Long Break"</formula>
    </cfRule>
    <cfRule type="cellIs" dxfId="1703" priority="1786" stopIfTrue="1" operator="equal">
      <formula>"b3"</formula>
    </cfRule>
  </conditionalFormatting>
  <conditionalFormatting sqref="G33">
    <cfRule type="cellIs" dxfId="1702" priority="1782" stopIfTrue="1" operator="equal">
      <formula>"Short Break"</formula>
    </cfRule>
    <cfRule type="cellIs" dxfId="1701" priority="1783" stopIfTrue="1" operator="equal">
      <formula>"Long Break"</formula>
    </cfRule>
  </conditionalFormatting>
  <conditionalFormatting sqref="G33">
    <cfRule type="cellIs" dxfId="1700" priority="1780" stopIfTrue="1" operator="equal">
      <formula>"Short Break"</formula>
    </cfRule>
    <cfRule type="cellIs" dxfId="1699" priority="1781" stopIfTrue="1" operator="equal">
      <formula>"Long Break"</formula>
    </cfRule>
  </conditionalFormatting>
  <conditionalFormatting sqref="G33">
    <cfRule type="cellIs" dxfId="1698" priority="1777" stopIfTrue="1" operator="equal">
      <formula>"Short Break"</formula>
    </cfRule>
    <cfRule type="cellIs" dxfId="1697" priority="1778" stopIfTrue="1" operator="equal">
      <formula>"Long Break"</formula>
    </cfRule>
    <cfRule type="cellIs" dxfId="1696" priority="1779" stopIfTrue="1" operator="equal">
      <formula>"b3"</formula>
    </cfRule>
  </conditionalFormatting>
  <conditionalFormatting sqref="G33:H33">
    <cfRule type="containsText" dxfId="1695" priority="1776" operator="containsText" text="#N/A">
      <formula>NOT(ISERROR(SEARCH("#N/A",G33)))</formula>
    </cfRule>
  </conditionalFormatting>
  <conditionalFormatting sqref="F33">
    <cfRule type="cellIs" dxfId="1694" priority="1774" stopIfTrue="1" operator="equal">
      <formula>"Short Break"</formula>
    </cfRule>
    <cfRule type="cellIs" dxfId="1693" priority="1775" stopIfTrue="1" operator="equal">
      <formula>"Long Break"</formula>
    </cfRule>
  </conditionalFormatting>
  <conditionalFormatting sqref="F33">
    <cfRule type="cellIs" dxfId="1692" priority="1771" stopIfTrue="1" operator="equal">
      <formula>"Short Break"</formula>
    </cfRule>
    <cfRule type="cellIs" dxfId="1691" priority="1772" stopIfTrue="1" operator="equal">
      <formula>"Long Break"</formula>
    </cfRule>
    <cfRule type="cellIs" dxfId="1690" priority="1773" stopIfTrue="1" operator="equal">
      <formula>"b3"</formula>
    </cfRule>
  </conditionalFormatting>
  <conditionalFormatting sqref="F33">
    <cfRule type="cellIs" dxfId="1689" priority="1769" stopIfTrue="1" operator="equal">
      <formula>"Short Break"</formula>
    </cfRule>
    <cfRule type="cellIs" dxfId="1688" priority="1770" stopIfTrue="1" operator="equal">
      <formula>"Long Break"</formula>
    </cfRule>
  </conditionalFormatting>
  <conditionalFormatting sqref="F33">
    <cfRule type="cellIs" dxfId="1687" priority="1766" stopIfTrue="1" operator="equal">
      <formula>"Short Break"</formula>
    </cfRule>
    <cfRule type="cellIs" dxfId="1686" priority="1767" stopIfTrue="1" operator="equal">
      <formula>"Long Break"</formula>
    </cfRule>
    <cfRule type="cellIs" dxfId="1685" priority="1768" stopIfTrue="1" operator="equal">
      <formula>"b3"</formula>
    </cfRule>
  </conditionalFormatting>
  <conditionalFormatting sqref="F33">
    <cfRule type="cellIs" dxfId="1684" priority="1764" stopIfTrue="1" operator="equal">
      <formula>"Short Break"</formula>
    </cfRule>
    <cfRule type="cellIs" dxfId="1683" priority="1765" stopIfTrue="1" operator="equal">
      <formula>"Long Break"</formula>
    </cfRule>
  </conditionalFormatting>
  <conditionalFormatting sqref="F33">
    <cfRule type="containsText" dxfId="1682" priority="1763" operator="containsText" text="#N/A">
      <formula>NOT(ISERROR(SEARCH("#N/A",F33)))</formula>
    </cfRule>
  </conditionalFormatting>
  <conditionalFormatting sqref="H34">
    <cfRule type="cellIs" dxfId="1681" priority="1761" stopIfTrue="1" operator="equal">
      <formula>"Short Break"</formula>
    </cfRule>
    <cfRule type="cellIs" dxfId="1680" priority="1762" stopIfTrue="1" operator="equal">
      <formula>"Long Break"</formula>
    </cfRule>
  </conditionalFormatting>
  <conditionalFormatting sqref="H34">
    <cfRule type="cellIs" dxfId="1679" priority="1758" stopIfTrue="1" operator="equal">
      <formula>"Short Break"</formula>
    </cfRule>
    <cfRule type="cellIs" dxfId="1678" priority="1759" stopIfTrue="1" operator="equal">
      <formula>"Long Break"</formula>
    </cfRule>
    <cfRule type="cellIs" dxfId="1677" priority="1760" stopIfTrue="1" operator="equal">
      <formula>"b3"</formula>
    </cfRule>
  </conditionalFormatting>
  <conditionalFormatting sqref="G34">
    <cfRule type="cellIs" dxfId="1676" priority="1756" stopIfTrue="1" operator="equal">
      <formula>"Short Break"</formula>
    </cfRule>
    <cfRule type="cellIs" dxfId="1675" priority="1757" stopIfTrue="1" operator="equal">
      <formula>"Long Break"</formula>
    </cfRule>
  </conditionalFormatting>
  <conditionalFormatting sqref="G34">
    <cfRule type="cellIs" dxfId="1674" priority="1754" stopIfTrue="1" operator="equal">
      <formula>"Short Break"</formula>
    </cfRule>
    <cfRule type="cellIs" dxfId="1673" priority="1755" stopIfTrue="1" operator="equal">
      <formula>"Long Break"</formula>
    </cfRule>
  </conditionalFormatting>
  <conditionalFormatting sqref="G34">
    <cfRule type="cellIs" dxfId="1672" priority="1751" stopIfTrue="1" operator="equal">
      <formula>"Short Break"</formula>
    </cfRule>
    <cfRule type="cellIs" dxfId="1671" priority="1752" stopIfTrue="1" operator="equal">
      <formula>"Long Break"</formula>
    </cfRule>
    <cfRule type="cellIs" dxfId="1670" priority="1753" stopIfTrue="1" operator="equal">
      <formula>"b3"</formula>
    </cfRule>
  </conditionalFormatting>
  <conditionalFormatting sqref="G34:H34">
    <cfRule type="containsText" dxfId="1669" priority="1750" operator="containsText" text="#N/A">
      <formula>NOT(ISERROR(SEARCH("#N/A",G34)))</formula>
    </cfRule>
  </conditionalFormatting>
  <conditionalFormatting sqref="F34">
    <cfRule type="cellIs" dxfId="1668" priority="1748" stopIfTrue="1" operator="equal">
      <formula>"Short Break"</formula>
    </cfRule>
    <cfRule type="cellIs" dxfId="1667" priority="1749" stopIfTrue="1" operator="equal">
      <formula>"Long Break"</formula>
    </cfRule>
  </conditionalFormatting>
  <conditionalFormatting sqref="F34">
    <cfRule type="cellIs" dxfId="1666" priority="1745" stopIfTrue="1" operator="equal">
      <formula>"Short Break"</formula>
    </cfRule>
    <cfRule type="cellIs" dxfId="1665" priority="1746" stopIfTrue="1" operator="equal">
      <formula>"Long Break"</formula>
    </cfRule>
    <cfRule type="cellIs" dxfId="1664" priority="1747" stopIfTrue="1" operator="equal">
      <formula>"b3"</formula>
    </cfRule>
  </conditionalFormatting>
  <conditionalFormatting sqref="F34">
    <cfRule type="cellIs" dxfId="1663" priority="1743" stopIfTrue="1" operator="equal">
      <formula>"Short Break"</formula>
    </cfRule>
    <cfRule type="cellIs" dxfId="1662" priority="1744" stopIfTrue="1" operator="equal">
      <formula>"Long Break"</formula>
    </cfRule>
  </conditionalFormatting>
  <conditionalFormatting sqref="F34">
    <cfRule type="cellIs" dxfId="1661" priority="1740" stopIfTrue="1" operator="equal">
      <formula>"Short Break"</formula>
    </cfRule>
    <cfRule type="cellIs" dxfId="1660" priority="1741" stopIfTrue="1" operator="equal">
      <formula>"Long Break"</formula>
    </cfRule>
    <cfRule type="cellIs" dxfId="1659" priority="1742" stopIfTrue="1" operator="equal">
      <formula>"b3"</formula>
    </cfRule>
  </conditionalFormatting>
  <conditionalFormatting sqref="F34">
    <cfRule type="cellIs" dxfId="1658" priority="1738" stopIfTrue="1" operator="equal">
      <formula>"Short Break"</formula>
    </cfRule>
    <cfRule type="cellIs" dxfId="1657" priority="1739" stopIfTrue="1" operator="equal">
      <formula>"Long Break"</formula>
    </cfRule>
  </conditionalFormatting>
  <conditionalFormatting sqref="F34">
    <cfRule type="containsText" dxfId="1656" priority="1737" operator="containsText" text="#N/A">
      <formula>NOT(ISERROR(SEARCH("#N/A",F34)))</formula>
    </cfRule>
  </conditionalFormatting>
  <conditionalFormatting sqref="H35">
    <cfRule type="cellIs" dxfId="1655" priority="1735" stopIfTrue="1" operator="equal">
      <formula>"Short Break"</formula>
    </cfRule>
    <cfRule type="cellIs" dxfId="1654" priority="1736" stopIfTrue="1" operator="equal">
      <formula>"Long Break"</formula>
    </cfRule>
  </conditionalFormatting>
  <conditionalFormatting sqref="H35">
    <cfRule type="cellIs" dxfId="1653" priority="1732" stopIfTrue="1" operator="equal">
      <formula>"Short Break"</formula>
    </cfRule>
    <cfRule type="cellIs" dxfId="1652" priority="1733" stopIfTrue="1" operator="equal">
      <formula>"Long Break"</formula>
    </cfRule>
    <cfRule type="cellIs" dxfId="1651" priority="1734" stopIfTrue="1" operator="equal">
      <formula>"b3"</formula>
    </cfRule>
  </conditionalFormatting>
  <conditionalFormatting sqref="G35">
    <cfRule type="cellIs" dxfId="1650" priority="1730" stopIfTrue="1" operator="equal">
      <formula>"Short Break"</formula>
    </cfRule>
    <cfRule type="cellIs" dxfId="1649" priority="1731" stopIfTrue="1" operator="equal">
      <formula>"Long Break"</formula>
    </cfRule>
  </conditionalFormatting>
  <conditionalFormatting sqref="G35">
    <cfRule type="cellIs" dxfId="1648" priority="1728" stopIfTrue="1" operator="equal">
      <formula>"Short Break"</formula>
    </cfRule>
    <cfRule type="cellIs" dxfId="1647" priority="1729" stopIfTrue="1" operator="equal">
      <formula>"Long Break"</formula>
    </cfRule>
  </conditionalFormatting>
  <conditionalFormatting sqref="G35">
    <cfRule type="cellIs" dxfId="1646" priority="1725" stopIfTrue="1" operator="equal">
      <formula>"Short Break"</formula>
    </cfRule>
    <cfRule type="cellIs" dxfId="1645" priority="1726" stopIfTrue="1" operator="equal">
      <formula>"Long Break"</formula>
    </cfRule>
    <cfRule type="cellIs" dxfId="1644" priority="1727" stopIfTrue="1" operator="equal">
      <formula>"b3"</formula>
    </cfRule>
  </conditionalFormatting>
  <conditionalFormatting sqref="G35:H35">
    <cfRule type="containsText" dxfId="1643" priority="1724" operator="containsText" text="#N/A">
      <formula>NOT(ISERROR(SEARCH("#N/A",G35)))</formula>
    </cfRule>
  </conditionalFormatting>
  <conditionalFormatting sqref="F35">
    <cfRule type="cellIs" dxfId="1642" priority="1722" stopIfTrue="1" operator="equal">
      <formula>"Short Break"</formula>
    </cfRule>
    <cfRule type="cellIs" dxfId="1641" priority="1723" stopIfTrue="1" operator="equal">
      <formula>"Long Break"</formula>
    </cfRule>
  </conditionalFormatting>
  <conditionalFormatting sqref="F35">
    <cfRule type="cellIs" dxfId="1640" priority="1719" stopIfTrue="1" operator="equal">
      <formula>"Short Break"</formula>
    </cfRule>
    <cfRule type="cellIs" dxfId="1639" priority="1720" stopIfTrue="1" operator="equal">
      <formula>"Long Break"</formula>
    </cfRule>
    <cfRule type="cellIs" dxfId="1638" priority="1721" stopIfTrue="1" operator="equal">
      <formula>"b3"</formula>
    </cfRule>
  </conditionalFormatting>
  <conditionalFormatting sqref="F35">
    <cfRule type="cellIs" dxfId="1637" priority="1717" stopIfTrue="1" operator="equal">
      <formula>"Short Break"</formula>
    </cfRule>
    <cfRule type="cellIs" dxfId="1636" priority="1718" stopIfTrue="1" operator="equal">
      <formula>"Long Break"</formula>
    </cfRule>
  </conditionalFormatting>
  <conditionalFormatting sqref="F35">
    <cfRule type="cellIs" dxfId="1635" priority="1714" stopIfTrue="1" operator="equal">
      <formula>"Short Break"</formula>
    </cfRule>
    <cfRule type="cellIs" dxfId="1634" priority="1715" stopIfTrue="1" operator="equal">
      <formula>"Long Break"</formula>
    </cfRule>
    <cfRule type="cellIs" dxfId="1633" priority="1716" stopIfTrue="1" operator="equal">
      <formula>"b3"</formula>
    </cfRule>
  </conditionalFormatting>
  <conditionalFormatting sqref="F35">
    <cfRule type="cellIs" dxfId="1632" priority="1712" stopIfTrue="1" operator="equal">
      <formula>"Short Break"</formula>
    </cfRule>
    <cfRule type="cellIs" dxfId="1631" priority="1713" stopIfTrue="1" operator="equal">
      <formula>"Long Break"</formula>
    </cfRule>
  </conditionalFormatting>
  <conditionalFormatting sqref="F35">
    <cfRule type="containsText" dxfId="1630" priority="1711" operator="containsText" text="#N/A">
      <formula>NOT(ISERROR(SEARCH("#N/A",F35)))</formula>
    </cfRule>
  </conditionalFormatting>
  <conditionalFormatting sqref="H36">
    <cfRule type="cellIs" dxfId="1629" priority="1709" stopIfTrue="1" operator="equal">
      <formula>"Short Break"</formula>
    </cfRule>
    <cfRule type="cellIs" dxfId="1628" priority="1710" stopIfTrue="1" operator="equal">
      <formula>"Long Break"</formula>
    </cfRule>
  </conditionalFormatting>
  <conditionalFormatting sqref="H36">
    <cfRule type="cellIs" dxfId="1627" priority="1706" stopIfTrue="1" operator="equal">
      <formula>"Short Break"</formula>
    </cfRule>
    <cfRule type="cellIs" dxfId="1626" priority="1707" stopIfTrue="1" operator="equal">
      <formula>"Long Break"</formula>
    </cfRule>
    <cfRule type="cellIs" dxfId="1625" priority="1708" stopIfTrue="1" operator="equal">
      <formula>"b3"</formula>
    </cfRule>
  </conditionalFormatting>
  <conditionalFormatting sqref="G36">
    <cfRule type="cellIs" dxfId="1624" priority="1704" stopIfTrue="1" operator="equal">
      <formula>"Short Break"</formula>
    </cfRule>
    <cfRule type="cellIs" dxfId="1623" priority="1705" stopIfTrue="1" operator="equal">
      <formula>"Long Break"</formula>
    </cfRule>
  </conditionalFormatting>
  <conditionalFormatting sqref="G36">
    <cfRule type="cellIs" dxfId="1622" priority="1702" stopIfTrue="1" operator="equal">
      <formula>"Short Break"</formula>
    </cfRule>
    <cfRule type="cellIs" dxfId="1621" priority="1703" stopIfTrue="1" operator="equal">
      <formula>"Long Break"</formula>
    </cfRule>
  </conditionalFormatting>
  <conditionalFormatting sqref="G36">
    <cfRule type="cellIs" dxfId="1620" priority="1699" stopIfTrue="1" operator="equal">
      <formula>"Short Break"</formula>
    </cfRule>
    <cfRule type="cellIs" dxfId="1619" priority="1700" stopIfTrue="1" operator="equal">
      <formula>"Long Break"</formula>
    </cfRule>
    <cfRule type="cellIs" dxfId="1618" priority="1701" stopIfTrue="1" operator="equal">
      <formula>"b3"</formula>
    </cfRule>
  </conditionalFormatting>
  <conditionalFormatting sqref="G36:H36">
    <cfRule type="containsText" dxfId="1617" priority="1698" operator="containsText" text="#N/A">
      <formula>NOT(ISERROR(SEARCH("#N/A",G36)))</formula>
    </cfRule>
  </conditionalFormatting>
  <conditionalFormatting sqref="F36">
    <cfRule type="cellIs" dxfId="1616" priority="1696" stopIfTrue="1" operator="equal">
      <formula>"Short Break"</formula>
    </cfRule>
    <cfRule type="cellIs" dxfId="1615" priority="1697" stopIfTrue="1" operator="equal">
      <formula>"Long Break"</formula>
    </cfRule>
  </conditionalFormatting>
  <conditionalFormatting sqref="F36">
    <cfRule type="cellIs" dxfId="1614" priority="1693" stopIfTrue="1" operator="equal">
      <formula>"Short Break"</formula>
    </cfRule>
    <cfRule type="cellIs" dxfId="1613" priority="1694" stopIfTrue="1" operator="equal">
      <formula>"Long Break"</formula>
    </cfRule>
    <cfRule type="cellIs" dxfId="1612" priority="1695" stopIfTrue="1" operator="equal">
      <formula>"b3"</formula>
    </cfRule>
  </conditionalFormatting>
  <conditionalFormatting sqref="F36">
    <cfRule type="cellIs" dxfId="1611" priority="1691" stopIfTrue="1" operator="equal">
      <formula>"Short Break"</formula>
    </cfRule>
    <cfRule type="cellIs" dxfId="1610" priority="1692" stopIfTrue="1" operator="equal">
      <formula>"Long Break"</formula>
    </cfRule>
  </conditionalFormatting>
  <conditionalFormatting sqref="F36">
    <cfRule type="cellIs" dxfId="1609" priority="1688" stopIfTrue="1" operator="equal">
      <formula>"Short Break"</formula>
    </cfRule>
    <cfRule type="cellIs" dxfId="1608" priority="1689" stopIfTrue="1" operator="equal">
      <formula>"Long Break"</formula>
    </cfRule>
    <cfRule type="cellIs" dxfId="1607" priority="1690" stopIfTrue="1" operator="equal">
      <formula>"b3"</formula>
    </cfRule>
  </conditionalFormatting>
  <conditionalFormatting sqref="F36">
    <cfRule type="cellIs" dxfId="1606" priority="1686" stopIfTrue="1" operator="equal">
      <formula>"Short Break"</formula>
    </cfRule>
    <cfRule type="cellIs" dxfId="1605" priority="1687" stopIfTrue="1" operator="equal">
      <formula>"Long Break"</formula>
    </cfRule>
  </conditionalFormatting>
  <conditionalFormatting sqref="F36">
    <cfRule type="containsText" dxfId="1604" priority="1685" operator="containsText" text="#N/A">
      <formula>NOT(ISERROR(SEARCH("#N/A",F36)))</formula>
    </cfRule>
  </conditionalFormatting>
  <conditionalFormatting sqref="H32">
    <cfRule type="cellIs" dxfId="1603" priority="1683" stopIfTrue="1" operator="equal">
      <formula>"Short Break"</formula>
    </cfRule>
    <cfRule type="cellIs" dxfId="1602" priority="1684" stopIfTrue="1" operator="equal">
      <formula>"Long Break"</formula>
    </cfRule>
  </conditionalFormatting>
  <conditionalFormatting sqref="H32">
    <cfRule type="cellIs" dxfId="1601" priority="1680" stopIfTrue="1" operator="equal">
      <formula>"Short Break"</formula>
    </cfRule>
    <cfRule type="cellIs" dxfId="1600" priority="1681" stopIfTrue="1" operator="equal">
      <formula>"Long Break"</formula>
    </cfRule>
    <cfRule type="cellIs" dxfId="1599" priority="1682" stopIfTrue="1" operator="equal">
      <formula>"b3"</formula>
    </cfRule>
  </conditionalFormatting>
  <conditionalFormatting sqref="H32">
    <cfRule type="containsText" dxfId="1598" priority="1679" operator="containsText" text="#N/A">
      <formula>NOT(ISERROR(SEARCH("#N/A",H32)))</formula>
    </cfRule>
  </conditionalFormatting>
  <conditionalFormatting sqref="H37">
    <cfRule type="cellIs" dxfId="1597" priority="1677" stopIfTrue="1" operator="equal">
      <formula>"Short Break"</formula>
    </cfRule>
    <cfRule type="cellIs" dxfId="1596" priority="1678" stopIfTrue="1" operator="equal">
      <formula>"Long Break"</formula>
    </cfRule>
  </conditionalFormatting>
  <conditionalFormatting sqref="H37">
    <cfRule type="cellIs" dxfId="1595" priority="1674" stopIfTrue="1" operator="equal">
      <formula>"Short Break"</formula>
    </cfRule>
    <cfRule type="cellIs" dxfId="1594" priority="1675" stopIfTrue="1" operator="equal">
      <formula>"Long Break"</formula>
    </cfRule>
    <cfRule type="cellIs" dxfId="1593" priority="1676" stopIfTrue="1" operator="equal">
      <formula>"b3"</formula>
    </cfRule>
  </conditionalFormatting>
  <conditionalFormatting sqref="G37">
    <cfRule type="cellIs" dxfId="1592" priority="1672" stopIfTrue="1" operator="equal">
      <formula>"Short Break"</formula>
    </cfRule>
    <cfRule type="cellIs" dxfId="1591" priority="1673" stopIfTrue="1" operator="equal">
      <formula>"Long Break"</formula>
    </cfRule>
  </conditionalFormatting>
  <conditionalFormatting sqref="G37">
    <cfRule type="cellIs" dxfId="1590" priority="1670" stopIfTrue="1" operator="equal">
      <formula>"Short Break"</formula>
    </cfRule>
    <cfRule type="cellIs" dxfId="1589" priority="1671" stopIfTrue="1" operator="equal">
      <formula>"Long Break"</formula>
    </cfRule>
  </conditionalFormatting>
  <conditionalFormatting sqref="G37">
    <cfRule type="cellIs" dxfId="1588" priority="1667" stopIfTrue="1" operator="equal">
      <formula>"Short Break"</formula>
    </cfRule>
    <cfRule type="cellIs" dxfId="1587" priority="1668" stopIfTrue="1" operator="equal">
      <formula>"Long Break"</formula>
    </cfRule>
    <cfRule type="cellIs" dxfId="1586" priority="1669" stopIfTrue="1" operator="equal">
      <formula>"b3"</formula>
    </cfRule>
  </conditionalFormatting>
  <conditionalFormatting sqref="G37:H37">
    <cfRule type="containsText" dxfId="1585" priority="1666" operator="containsText" text="#N/A">
      <formula>NOT(ISERROR(SEARCH("#N/A",G37)))</formula>
    </cfRule>
  </conditionalFormatting>
  <conditionalFormatting sqref="F37">
    <cfRule type="cellIs" dxfId="1584" priority="1664" stopIfTrue="1" operator="equal">
      <formula>"Short Break"</formula>
    </cfRule>
    <cfRule type="cellIs" dxfId="1583" priority="1665" stopIfTrue="1" operator="equal">
      <formula>"Long Break"</formula>
    </cfRule>
  </conditionalFormatting>
  <conditionalFormatting sqref="F37">
    <cfRule type="cellIs" dxfId="1582" priority="1661" stopIfTrue="1" operator="equal">
      <formula>"Short Break"</formula>
    </cfRule>
    <cfRule type="cellIs" dxfId="1581" priority="1662" stopIfTrue="1" operator="equal">
      <formula>"Long Break"</formula>
    </cfRule>
    <cfRule type="cellIs" dxfId="1580" priority="1663" stopIfTrue="1" operator="equal">
      <formula>"b3"</formula>
    </cfRule>
  </conditionalFormatting>
  <conditionalFormatting sqref="F37">
    <cfRule type="cellIs" dxfId="1579" priority="1659" stopIfTrue="1" operator="equal">
      <formula>"Short Break"</formula>
    </cfRule>
    <cfRule type="cellIs" dxfId="1578" priority="1660" stopIfTrue="1" operator="equal">
      <formula>"Long Break"</formula>
    </cfRule>
  </conditionalFormatting>
  <conditionalFormatting sqref="F37">
    <cfRule type="cellIs" dxfId="1577" priority="1656" stopIfTrue="1" operator="equal">
      <formula>"Short Break"</formula>
    </cfRule>
    <cfRule type="cellIs" dxfId="1576" priority="1657" stopIfTrue="1" operator="equal">
      <formula>"Long Break"</formula>
    </cfRule>
    <cfRule type="cellIs" dxfId="1575" priority="1658" stopIfTrue="1" operator="equal">
      <formula>"b3"</formula>
    </cfRule>
  </conditionalFormatting>
  <conditionalFormatting sqref="F37">
    <cfRule type="cellIs" dxfId="1574" priority="1654" stopIfTrue="1" operator="equal">
      <formula>"Short Break"</formula>
    </cfRule>
    <cfRule type="cellIs" dxfId="1573" priority="1655" stopIfTrue="1" operator="equal">
      <formula>"Long Break"</formula>
    </cfRule>
  </conditionalFormatting>
  <conditionalFormatting sqref="F37">
    <cfRule type="containsText" dxfId="1572" priority="1653" operator="containsText" text="#N/A">
      <formula>NOT(ISERROR(SEARCH("#N/A",F37)))</formula>
    </cfRule>
  </conditionalFormatting>
  <conditionalFormatting sqref="H38:H46">
    <cfRule type="cellIs" dxfId="1571" priority="1651" stopIfTrue="1" operator="equal">
      <formula>"Short Break"</formula>
    </cfRule>
    <cfRule type="cellIs" dxfId="1570" priority="1652" stopIfTrue="1" operator="equal">
      <formula>"Long Break"</formula>
    </cfRule>
  </conditionalFormatting>
  <conditionalFormatting sqref="H38:H46">
    <cfRule type="cellIs" dxfId="1569" priority="1648" stopIfTrue="1" operator="equal">
      <formula>"Short Break"</formula>
    </cfRule>
    <cfRule type="cellIs" dxfId="1568" priority="1649" stopIfTrue="1" operator="equal">
      <formula>"Long Break"</formula>
    </cfRule>
    <cfRule type="cellIs" dxfId="1567" priority="1650" stopIfTrue="1" operator="equal">
      <formula>"b3"</formula>
    </cfRule>
  </conditionalFormatting>
  <conditionalFormatting sqref="G38:G46">
    <cfRule type="cellIs" dxfId="1566" priority="1646" stopIfTrue="1" operator="equal">
      <formula>"Short Break"</formula>
    </cfRule>
    <cfRule type="cellIs" dxfId="1565" priority="1647" stopIfTrue="1" operator="equal">
      <formula>"Long Break"</formula>
    </cfRule>
  </conditionalFormatting>
  <conditionalFormatting sqref="G38:G46">
    <cfRule type="cellIs" dxfId="1564" priority="1644" stopIfTrue="1" operator="equal">
      <formula>"Short Break"</formula>
    </cfRule>
    <cfRule type="cellIs" dxfId="1563" priority="1645" stopIfTrue="1" operator="equal">
      <formula>"Long Break"</formula>
    </cfRule>
  </conditionalFormatting>
  <conditionalFormatting sqref="G38:G46">
    <cfRule type="cellIs" dxfId="1562" priority="1641" stopIfTrue="1" operator="equal">
      <formula>"Short Break"</formula>
    </cfRule>
    <cfRule type="cellIs" dxfId="1561" priority="1642" stopIfTrue="1" operator="equal">
      <formula>"Long Break"</formula>
    </cfRule>
    <cfRule type="cellIs" dxfId="1560" priority="1643" stopIfTrue="1" operator="equal">
      <formula>"b3"</formula>
    </cfRule>
  </conditionalFormatting>
  <conditionalFormatting sqref="G38:H46">
    <cfRule type="containsText" dxfId="1559" priority="1640" operator="containsText" text="#N/A">
      <formula>NOT(ISERROR(SEARCH("#N/A",G38)))</formula>
    </cfRule>
  </conditionalFormatting>
  <conditionalFormatting sqref="F40:F46">
    <cfRule type="cellIs" dxfId="1558" priority="1638" stopIfTrue="1" operator="equal">
      <formula>"Short Break"</formula>
    </cfRule>
    <cfRule type="cellIs" dxfId="1557" priority="1639" stopIfTrue="1" operator="equal">
      <formula>"Long Break"</formula>
    </cfRule>
  </conditionalFormatting>
  <conditionalFormatting sqref="F40:F46">
    <cfRule type="cellIs" dxfId="1556" priority="1635" stopIfTrue="1" operator="equal">
      <formula>"Short Break"</formula>
    </cfRule>
    <cfRule type="cellIs" dxfId="1555" priority="1636" stopIfTrue="1" operator="equal">
      <formula>"Long Break"</formula>
    </cfRule>
    <cfRule type="cellIs" dxfId="1554" priority="1637" stopIfTrue="1" operator="equal">
      <formula>"b3"</formula>
    </cfRule>
  </conditionalFormatting>
  <conditionalFormatting sqref="F40:F46">
    <cfRule type="cellIs" dxfId="1553" priority="1633" stopIfTrue="1" operator="equal">
      <formula>"Short Break"</formula>
    </cfRule>
    <cfRule type="cellIs" dxfId="1552" priority="1634" stopIfTrue="1" operator="equal">
      <formula>"Long Break"</formula>
    </cfRule>
  </conditionalFormatting>
  <conditionalFormatting sqref="F40:F46">
    <cfRule type="cellIs" dxfId="1551" priority="1630" stopIfTrue="1" operator="equal">
      <formula>"Short Break"</formula>
    </cfRule>
    <cfRule type="cellIs" dxfId="1550" priority="1631" stopIfTrue="1" operator="equal">
      <formula>"Long Break"</formula>
    </cfRule>
    <cfRule type="cellIs" dxfId="1549" priority="1632" stopIfTrue="1" operator="equal">
      <formula>"b3"</formula>
    </cfRule>
  </conditionalFormatting>
  <conditionalFormatting sqref="F40:F46">
    <cfRule type="cellIs" dxfId="1548" priority="1628" stopIfTrue="1" operator="equal">
      <formula>"Short Break"</formula>
    </cfRule>
    <cfRule type="cellIs" dxfId="1547" priority="1629" stopIfTrue="1" operator="equal">
      <formula>"Long Break"</formula>
    </cfRule>
  </conditionalFormatting>
  <conditionalFormatting sqref="F40:F46">
    <cfRule type="containsText" dxfId="1546" priority="1627" operator="containsText" text="#N/A">
      <formula>NOT(ISERROR(SEARCH("#N/A",F40)))</formula>
    </cfRule>
  </conditionalFormatting>
  <conditionalFormatting sqref="F38">
    <cfRule type="cellIs" dxfId="1545" priority="1625" stopIfTrue="1" operator="equal">
      <formula>"Short Break"</formula>
    </cfRule>
    <cfRule type="cellIs" dxfId="1544" priority="1626" stopIfTrue="1" operator="equal">
      <formula>"Long Break"</formula>
    </cfRule>
  </conditionalFormatting>
  <conditionalFormatting sqref="F38">
    <cfRule type="cellIs" dxfId="1543" priority="1622" stopIfTrue="1" operator="equal">
      <formula>"Short Break"</formula>
    </cfRule>
    <cfRule type="cellIs" dxfId="1542" priority="1623" stopIfTrue="1" operator="equal">
      <formula>"Long Break"</formula>
    </cfRule>
    <cfRule type="cellIs" dxfId="1541" priority="1624" stopIfTrue="1" operator="equal">
      <formula>"b3"</formula>
    </cfRule>
  </conditionalFormatting>
  <conditionalFormatting sqref="F38">
    <cfRule type="cellIs" dxfId="1540" priority="1620" stopIfTrue="1" operator="equal">
      <formula>"Short Break"</formula>
    </cfRule>
    <cfRule type="cellIs" dxfId="1539" priority="1621" stopIfTrue="1" operator="equal">
      <formula>"Long Break"</formula>
    </cfRule>
  </conditionalFormatting>
  <conditionalFormatting sqref="F38">
    <cfRule type="cellIs" dxfId="1538" priority="1617" stopIfTrue="1" operator="equal">
      <formula>"Short Break"</formula>
    </cfRule>
    <cfRule type="cellIs" dxfId="1537" priority="1618" stopIfTrue="1" operator="equal">
      <formula>"Long Break"</formula>
    </cfRule>
    <cfRule type="cellIs" dxfId="1536" priority="1619" stopIfTrue="1" operator="equal">
      <formula>"b3"</formula>
    </cfRule>
  </conditionalFormatting>
  <conditionalFormatting sqref="F38">
    <cfRule type="cellIs" dxfId="1535" priority="1615" stopIfTrue="1" operator="equal">
      <formula>"Short Break"</formula>
    </cfRule>
    <cfRule type="cellIs" dxfId="1534" priority="1616" stopIfTrue="1" operator="equal">
      <formula>"Long Break"</formula>
    </cfRule>
  </conditionalFormatting>
  <conditionalFormatting sqref="F38">
    <cfRule type="containsText" dxfId="1533" priority="1614" operator="containsText" text="#N/A">
      <formula>NOT(ISERROR(SEARCH("#N/A",F38)))</formula>
    </cfRule>
  </conditionalFormatting>
  <conditionalFormatting sqref="F49:H50 F47:H47">
    <cfRule type="cellIs" dxfId="1532" priority="1612" stopIfTrue="1" operator="equal">
      <formula>"Short Break"</formula>
    </cfRule>
    <cfRule type="cellIs" dxfId="1531" priority="1613" stopIfTrue="1" operator="equal">
      <formula>"Long Break"</formula>
    </cfRule>
  </conditionalFormatting>
  <conditionalFormatting sqref="F49:G50 F47:G47">
    <cfRule type="cellIs" dxfId="1530" priority="1610" stopIfTrue="1" operator="equal">
      <formula>"Short Break"</formula>
    </cfRule>
    <cfRule type="cellIs" dxfId="1529" priority="1611" stopIfTrue="1" operator="equal">
      <formula>"Long Break"</formula>
    </cfRule>
  </conditionalFormatting>
  <conditionalFormatting sqref="F49:H50 F47:H47">
    <cfRule type="cellIs" dxfId="1528" priority="1607" stopIfTrue="1" operator="equal">
      <formula>"Short Break"</formula>
    </cfRule>
    <cfRule type="cellIs" dxfId="1527" priority="1608" stopIfTrue="1" operator="equal">
      <formula>"Long Break"</formula>
    </cfRule>
    <cfRule type="cellIs" dxfId="1526" priority="1609" stopIfTrue="1" operator="equal">
      <formula>"b3"</formula>
    </cfRule>
  </conditionalFormatting>
  <conditionalFormatting sqref="F49:H50 F47:H47">
    <cfRule type="containsText" dxfId="1525" priority="1606" operator="containsText" text="#N/A">
      <formula>NOT(ISERROR(SEARCH("#N/A",F47)))</formula>
    </cfRule>
  </conditionalFormatting>
  <conditionalFormatting sqref="H48">
    <cfRule type="cellIs" dxfId="1524" priority="1604" stopIfTrue="1" operator="equal">
      <formula>"Short Break"</formula>
    </cfRule>
    <cfRule type="cellIs" dxfId="1523" priority="1605" stopIfTrue="1" operator="equal">
      <formula>"Long Break"</formula>
    </cfRule>
  </conditionalFormatting>
  <conditionalFormatting sqref="H48">
    <cfRule type="cellIs" dxfId="1522" priority="1601" stopIfTrue="1" operator="equal">
      <formula>"Short Break"</formula>
    </cfRule>
    <cfRule type="cellIs" dxfId="1521" priority="1602" stopIfTrue="1" operator="equal">
      <formula>"Long Break"</formula>
    </cfRule>
    <cfRule type="cellIs" dxfId="1520" priority="1603" stopIfTrue="1" operator="equal">
      <formula>"b3"</formula>
    </cfRule>
  </conditionalFormatting>
  <conditionalFormatting sqref="G48">
    <cfRule type="cellIs" dxfId="1519" priority="1599" stopIfTrue="1" operator="equal">
      <formula>"Short Break"</formula>
    </cfRule>
    <cfRule type="cellIs" dxfId="1518" priority="1600" stopIfTrue="1" operator="equal">
      <formula>"Long Break"</formula>
    </cfRule>
  </conditionalFormatting>
  <conditionalFormatting sqref="G48">
    <cfRule type="cellIs" dxfId="1517" priority="1597" stopIfTrue="1" operator="equal">
      <formula>"Short Break"</formula>
    </cfRule>
    <cfRule type="cellIs" dxfId="1516" priority="1598" stopIfTrue="1" operator="equal">
      <formula>"Long Break"</formula>
    </cfRule>
  </conditionalFormatting>
  <conditionalFormatting sqref="G48">
    <cfRule type="cellIs" dxfId="1515" priority="1594" stopIfTrue="1" operator="equal">
      <formula>"Short Break"</formula>
    </cfRule>
    <cfRule type="cellIs" dxfId="1514" priority="1595" stopIfTrue="1" operator="equal">
      <formula>"Long Break"</formula>
    </cfRule>
    <cfRule type="cellIs" dxfId="1513" priority="1596" stopIfTrue="1" operator="equal">
      <formula>"b3"</formula>
    </cfRule>
  </conditionalFormatting>
  <conditionalFormatting sqref="G48:H48">
    <cfRule type="containsText" dxfId="1512" priority="1593" operator="containsText" text="#N/A">
      <formula>NOT(ISERROR(SEARCH("#N/A",G48)))</formula>
    </cfRule>
  </conditionalFormatting>
  <conditionalFormatting sqref="F48">
    <cfRule type="cellIs" dxfId="1511" priority="1591" stopIfTrue="1" operator="equal">
      <formula>"Short Break"</formula>
    </cfRule>
    <cfRule type="cellIs" dxfId="1510" priority="1592" stopIfTrue="1" operator="equal">
      <formula>"Long Break"</formula>
    </cfRule>
  </conditionalFormatting>
  <conditionalFormatting sqref="F48">
    <cfRule type="cellIs" dxfId="1509" priority="1588" stopIfTrue="1" operator="equal">
      <formula>"Short Break"</formula>
    </cfRule>
    <cfRule type="cellIs" dxfId="1508" priority="1589" stopIfTrue="1" operator="equal">
      <formula>"Long Break"</formula>
    </cfRule>
    <cfRule type="cellIs" dxfId="1507" priority="1590" stopIfTrue="1" operator="equal">
      <formula>"b3"</formula>
    </cfRule>
  </conditionalFormatting>
  <conditionalFormatting sqref="F48">
    <cfRule type="cellIs" dxfId="1506" priority="1586" stopIfTrue="1" operator="equal">
      <formula>"Short Break"</formula>
    </cfRule>
    <cfRule type="cellIs" dxfId="1505" priority="1587" stopIfTrue="1" operator="equal">
      <formula>"Long Break"</formula>
    </cfRule>
  </conditionalFormatting>
  <conditionalFormatting sqref="F48">
    <cfRule type="cellIs" dxfId="1504" priority="1583" stopIfTrue="1" operator="equal">
      <formula>"Short Break"</formula>
    </cfRule>
    <cfRule type="cellIs" dxfId="1503" priority="1584" stopIfTrue="1" operator="equal">
      <formula>"Long Break"</formula>
    </cfRule>
    <cfRule type="cellIs" dxfId="1502" priority="1585" stopIfTrue="1" operator="equal">
      <formula>"b3"</formula>
    </cfRule>
  </conditionalFormatting>
  <conditionalFormatting sqref="F48">
    <cfRule type="cellIs" dxfId="1501" priority="1581" stopIfTrue="1" operator="equal">
      <formula>"Short Break"</formula>
    </cfRule>
    <cfRule type="cellIs" dxfId="1500" priority="1582" stopIfTrue="1" operator="equal">
      <formula>"Long Break"</formula>
    </cfRule>
  </conditionalFormatting>
  <conditionalFormatting sqref="F48">
    <cfRule type="containsText" dxfId="1499" priority="1580" operator="containsText" text="#N/A">
      <formula>NOT(ISERROR(SEARCH("#N/A",F48)))</formula>
    </cfRule>
  </conditionalFormatting>
  <conditionalFormatting sqref="F39">
    <cfRule type="cellIs" dxfId="1498" priority="1578" stopIfTrue="1" operator="equal">
      <formula>"Short Break"</formula>
    </cfRule>
    <cfRule type="cellIs" dxfId="1497" priority="1579" stopIfTrue="1" operator="equal">
      <formula>"Long Break"</formula>
    </cfRule>
  </conditionalFormatting>
  <conditionalFormatting sqref="F39">
    <cfRule type="cellIs" dxfId="1496" priority="1575" stopIfTrue="1" operator="equal">
      <formula>"Short Break"</formula>
    </cfRule>
    <cfRule type="cellIs" dxfId="1495" priority="1576" stopIfTrue="1" operator="equal">
      <formula>"Long Break"</formula>
    </cfRule>
    <cfRule type="cellIs" dxfId="1494" priority="1577" stopIfTrue="1" operator="equal">
      <formula>"b3"</formula>
    </cfRule>
  </conditionalFormatting>
  <conditionalFormatting sqref="F39">
    <cfRule type="cellIs" dxfId="1493" priority="1573" stopIfTrue="1" operator="equal">
      <formula>"Short Break"</formula>
    </cfRule>
    <cfRule type="cellIs" dxfId="1492" priority="1574" stopIfTrue="1" operator="equal">
      <formula>"Long Break"</formula>
    </cfRule>
  </conditionalFormatting>
  <conditionalFormatting sqref="F39">
    <cfRule type="cellIs" dxfId="1491" priority="1570" stopIfTrue="1" operator="equal">
      <formula>"Short Break"</formula>
    </cfRule>
    <cfRule type="cellIs" dxfId="1490" priority="1571" stopIfTrue="1" operator="equal">
      <formula>"Long Break"</formula>
    </cfRule>
    <cfRule type="cellIs" dxfId="1489" priority="1572" stopIfTrue="1" operator="equal">
      <formula>"b3"</formula>
    </cfRule>
  </conditionalFormatting>
  <conditionalFormatting sqref="F39">
    <cfRule type="cellIs" dxfId="1488" priority="1568" stopIfTrue="1" operator="equal">
      <formula>"Short Break"</formula>
    </cfRule>
    <cfRule type="cellIs" dxfId="1487" priority="1569" stopIfTrue="1" operator="equal">
      <formula>"Long Break"</formula>
    </cfRule>
  </conditionalFormatting>
  <conditionalFormatting sqref="F39">
    <cfRule type="containsText" dxfId="1486" priority="1567" operator="containsText" text="#N/A">
      <formula>NOT(ISERROR(SEARCH("#N/A",F39)))</formula>
    </cfRule>
  </conditionalFormatting>
  <conditionalFormatting sqref="F51:H51">
    <cfRule type="cellIs" dxfId="1485" priority="1565" stopIfTrue="1" operator="equal">
      <formula>"Short Break"</formula>
    </cfRule>
    <cfRule type="cellIs" dxfId="1484" priority="1566" stopIfTrue="1" operator="equal">
      <formula>"Long Break"</formula>
    </cfRule>
  </conditionalFormatting>
  <conditionalFormatting sqref="F51:G51">
    <cfRule type="cellIs" dxfId="1483" priority="1563" stopIfTrue="1" operator="equal">
      <formula>"Short Break"</formula>
    </cfRule>
    <cfRule type="cellIs" dxfId="1482" priority="1564" stopIfTrue="1" operator="equal">
      <formula>"Long Break"</formula>
    </cfRule>
  </conditionalFormatting>
  <conditionalFormatting sqref="F51:H51">
    <cfRule type="cellIs" dxfId="1481" priority="1560" stopIfTrue="1" operator="equal">
      <formula>"Short Break"</formula>
    </cfRule>
    <cfRule type="cellIs" dxfId="1480" priority="1561" stopIfTrue="1" operator="equal">
      <formula>"Long Break"</formula>
    </cfRule>
    <cfRule type="cellIs" dxfId="1479" priority="1562" stopIfTrue="1" operator="equal">
      <formula>"b3"</formula>
    </cfRule>
  </conditionalFormatting>
  <conditionalFormatting sqref="F51:H51">
    <cfRule type="containsText" dxfId="1478" priority="1559" operator="containsText" text="#N/A">
      <formula>NOT(ISERROR(SEARCH("#N/A",F51)))</formula>
    </cfRule>
  </conditionalFormatting>
  <conditionalFormatting sqref="F54:H55 F52:H52">
    <cfRule type="cellIs" dxfId="1477" priority="1557" stopIfTrue="1" operator="equal">
      <formula>"Short Break"</formula>
    </cfRule>
    <cfRule type="cellIs" dxfId="1476" priority="1558" stopIfTrue="1" operator="equal">
      <formula>"Long Break"</formula>
    </cfRule>
  </conditionalFormatting>
  <conditionalFormatting sqref="F54:G55 F52:G52">
    <cfRule type="cellIs" dxfId="1475" priority="1555" stopIfTrue="1" operator="equal">
      <formula>"Short Break"</formula>
    </cfRule>
    <cfRule type="cellIs" dxfId="1474" priority="1556" stopIfTrue="1" operator="equal">
      <formula>"Long Break"</formula>
    </cfRule>
  </conditionalFormatting>
  <conditionalFormatting sqref="F54:H55 F52:H52">
    <cfRule type="cellIs" dxfId="1473" priority="1552" stopIfTrue="1" operator="equal">
      <formula>"Short Break"</formula>
    </cfRule>
    <cfRule type="cellIs" dxfId="1472" priority="1553" stopIfTrue="1" operator="equal">
      <formula>"Long Break"</formula>
    </cfRule>
    <cfRule type="cellIs" dxfId="1471" priority="1554" stopIfTrue="1" operator="equal">
      <formula>"b3"</formula>
    </cfRule>
  </conditionalFormatting>
  <conditionalFormatting sqref="F54:H55 F52:H52">
    <cfRule type="containsText" dxfId="1470" priority="1551" operator="containsText" text="#N/A">
      <formula>NOT(ISERROR(SEARCH("#N/A",F52)))</formula>
    </cfRule>
  </conditionalFormatting>
  <conditionalFormatting sqref="H53">
    <cfRule type="cellIs" dxfId="1469" priority="1549" stopIfTrue="1" operator="equal">
      <formula>"Short Break"</formula>
    </cfRule>
    <cfRule type="cellIs" dxfId="1468" priority="1550" stopIfTrue="1" operator="equal">
      <formula>"Long Break"</formula>
    </cfRule>
  </conditionalFormatting>
  <conditionalFormatting sqref="H53">
    <cfRule type="cellIs" dxfId="1467" priority="1546" stopIfTrue="1" operator="equal">
      <formula>"Short Break"</formula>
    </cfRule>
    <cfRule type="cellIs" dxfId="1466" priority="1547" stopIfTrue="1" operator="equal">
      <formula>"Long Break"</formula>
    </cfRule>
    <cfRule type="cellIs" dxfId="1465" priority="1548" stopIfTrue="1" operator="equal">
      <formula>"b3"</formula>
    </cfRule>
  </conditionalFormatting>
  <conditionalFormatting sqref="G53">
    <cfRule type="cellIs" dxfId="1464" priority="1544" stopIfTrue="1" operator="equal">
      <formula>"Short Break"</formula>
    </cfRule>
    <cfRule type="cellIs" dxfId="1463" priority="1545" stopIfTrue="1" operator="equal">
      <formula>"Long Break"</formula>
    </cfRule>
  </conditionalFormatting>
  <conditionalFormatting sqref="G53">
    <cfRule type="cellIs" dxfId="1462" priority="1542" stopIfTrue="1" operator="equal">
      <formula>"Short Break"</formula>
    </cfRule>
    <cfRule type="cellIs" dxfId="1461" priority="1543" stopIfTrue="1" operator="equal">
      <formula>"Long Break"</formula>
    </cfRule>
  </conditionalFormatting>
  <conditionalFormatting sqref="G53">
    <cfRule type="cellIs" dxfId="1460" priority="1539" stopIfTrue="1" operator="equal">
      <formula>"Short Break"</formula>
    </cfRule>
    <cfRule type="cellIs" dxfId="1459" priority="1540" stopIfTrue="1" operator="equal">
      <formula>"Long Break"</formula>
    </cfRule>
    <cfRule type="cellIs" dxfId="1458" priority="1541" stopIfTrue="1" operator="equal">
      <formula>"b3"</formula>
    </cfRule>
  </conditionalFormatting>
  <conditionalFormatting sqref="G53:H53">
    <cfRule type="containsText" dxfId="1457" priority="1538" operator="containsText" text="#N/A">
      <formula>NOT(ISERROR(SEARCH("#N/A",G53)))</formula>
    </cfRule>
  </conditionalFormatting>
  <conditionalFormatting sqref="F53">
    <cfRule type="cellIs" dxfId="1456" priority="1536" stopIfTrue="1" operator="equal">
      <formula>"Short Break"</formula>
    </cfRule>
    <cfRule type="cellIs" dxfId="1455" priority="1537" stopIfTrue="1" operator="equal">
      <formula>"Long Break"</formula>
    </cfRule>
  </conditionalFormatting>
  <conditionalFormatting sqref="F53">
    <cfRule type="cellIs" dxfId="1454" priority="1533" stopIfTrue="1" operator="equal">
      <formula>"Short Break"</formula>
    </cfRule>
    <cfRule type="cellIs" dxfId="1453" priority="1534" stopIfTrue="1" operator="equal">
      <formula>"Long Break"</formula>
    </cfRule>
    <cfRule type="cellIs" dxfId="1452" priority="1535" stopIfTrue="1" operator="equal">
      <formula>"b3"</formula>
    </cfRule>
  </conditionalFormatting>
  <conditionalFormatting sqref="F53">
    <cfRule type="cellIs" dxfId="1451" priority="1531" stopIfTrue="1" operator="equal">
      <formula>"Short Break"</formula>
    </cfRule>
    <cfRule type="cellIs" dxfId="1450" priority="1532" stopIfTrue="1" operator="equal">
      <formula>"Long Break"</formula>
    </cfRule>
  </conditionalFormatting>
  <conditionalFormatting sqref="F53">
    <cfRule type="cellIs" dxfId="1449" priority="1528" stopIfTrue="1" operator="equal">
      <formula>"Short Break"</formula>
    </cfRule>
    <cfRule type="cellIs" dxfId="1448" priority="1529" stopIfTrue="1" operator="equal">
      <formula>"Long Break"</formula>
    </cfRule>
    <cfRule type="cellIs" dxfId="1447" priority="1530" stopIfTrue="1" operator="equal">
      <formula>"b3"</formula>
    </cfRule>
  </conditionalFormatting>
  <conditionalFormatting sqref="F53">
    <cfRule type="cellIs" dxfId="1446" priority="1526" stopIfTrue="1" operator="equal">
      <formula>"Short Break"</formula>
    </cfRule>
    <cfRule type="cellIs" dxfId="1445" priority="1527" stopIfTrue="1" operator="equal">
      <formula>"Long Break"</formula>
    </cfRule>
  </conditionalFormatting>
  <conditionalFormatting sqref="F53">
    <cfRule type="containsText" dxfId="1444" priority="1525" operator="containsText" text="#N/A">
      <formula>NOT(ISERROR(SEARCH("#N/A",F53)))</formula>
    </cfRule>
  </conditionalFormatting>
  <conditionalFormatting sqref="F57:H60">
    <cfRule type="cellIs" dxfId="1443" priority="1523" stopIfTrue="1" operator="equal">
      <formula>"Short Break"</formula>
    </cfRule>
    <cfRule type="cellIs" dxfId="1442" priority="1524" stopIfTrue="1" operator="equal">
      <formula>"Long Break"</formula>
    </cfRule>
  </conditionalFormatting>
  <conditionalFormatting sqref="F57:G60">
    <cfRule type="cellIs" dxfId="1441" priority="1521" stopIfTrue="1" operator="equal">
      <formula>"Short Break"</formula>
    </cfRule>
    <cfRule type="cellIs" dxfId="1440" priority="1522" stopIfTrue="1" operator="equal">
      <formula>"Long Break"</formula>
    </cfRule>
  </conditionalFormatting>
  <conditionalFormatting sqref="F57:H60">
    <cfRule type="cellIs" dxfId="1439" priority="1518" stopIfTrue="1" operator="equal">
      <formula>"Short Break"</formula>
    </cfRule>
    <cfRule type="cellIs" dxfId="1438" priority="1519" stopIfTrue="1" operator="equal">
      <formula>"Long Break"</formula>
    </cfRule>
    <cfRule type="cellIs" dxfId="1437" priority="1520" stopIfTrue="1" operator="equal">
      <formula>"b3"</formula>
    </cfRule>
  </conditionalFormatting>
  <conditionalFormatting sqref="F57:H60">
    <cfRule type="containsText" dxfId="1436" priority="1517" operator="containsText" text="#N/A">
      <formula>NOT(ISERROR(SEARCH("#N/A",F57)))</formula>
    </cfRule>
  </conditionalFormatting>
  <conditionalFormatting sqref="H56">
    <cfRule type="cellIs" dxfId="1435" priority="1515" stopIfTrue="1" operator="equal">
      <formula>"Short Break"</formula>
    </cfRule>
    <cfRule type="cellIs" dxfId="1434" priority="1516" stopIfTrue="1" operator="equal">
      <formula>"Long Break"</formula>
    </cfRule>
  </conditionalFormatting>
  <conditionalFormatting sqref="H56">
    <cfRule type="cellIs" dxfId="1433" priority="1512" stopIfTrue="1" operator="equal">
      <formula>"Short Break"</formula>
    </cfRule>
    <cfRule type="cellIs" dxfId="1432" priority="1513" stopIfTrue="1" operator="equal">
      <formula>"Long Break"</formula>
    </cfRule>
    <cfRule type="cellIs" dxfId="1431" priority="1514" stopIfTrue="1" operator="equal">
      <formula>"b3"</formula>
    </cfRule>
  </conditionalFormatting>
  <conditionalFormatting sqref="G56">
    <cfRule type="cellIs" dxfId="1430" priority="1510" stopIfTrue="1" operator="equal">
      <formula>"Short Break"</formula>
    </cfRule>
    <cfRule type="cellIs" dxfId="1429" priority="1511" stopIfTrue="1" operator="equal">
      <formula>"Long Break"</formula>
    </cfRule>
  </conditionalFormatting>
  <conditionalFormatting sqref="G56">
    <cfRule type="cellIs" dxfId="1428" priority="1508" stopIfTrue="1" operator="equal">
      <formula>"Short Break"</formula>
    </cfRule>
    <cfRule type="cellIs" dxfId="1427" priority="1509" stopIfTrue="1" operator="equal">
      <formula>"Long Break"</formula>
    </cfRule>
  </conditionalFormatting>
  <conditionalFormatting sqref="G56">
    <cfRule type="cellIs" dxfId="1426" priority="1505" stopIfTrue="1" operator="equal">
      <formula>"Short Break"</formula>
    </cfRule>
    <cfRule type="cellIs" dxfId="1425" priority="1506" stopIfTrue="1" operator="equal">
      <formula>"Long Break"</formula>
    </cfRule>
    <cfRule type="cellIs" dxfId="1424" priority="1507" stopIfTrue="1" operator="equal">
      <formula>"b3"</formula>
    </cfRule>
  </conditionalFormatting>
  <conditionalFormatting sqref="G56:H56">
    <cfRule type="containsText" dxfId="1423" priority="1504" operator="containsText" text="#N/A">
      <formula>NOT(ISERROR(SEARCH("#N/A",G56)))</formula>
    </cfRule>
  </conditionalFormatting>
  <conditionalFormatting sqref="F56">
    <cfRule type="cellIs" dxfId="1422" priority="1502" stopIfTrue="1" operator="equal">
      <formula>"Short Break"</formula>
    </cfRule>
    <cfRule type="cellIs" dxfId="1421" priority="1503" stopIfTrue="1" operator="equal">
      <formula>"Long Break"</formula>
    </cfRule>
  </conditionalFormatting>
  <conditionalFormatting sqref="F56">
    <cfRule type="cellIs" dxfId="1420" priority="1499" stopIfTrue="1" operator="equal">
      <formula>"Short Break"</formula>
    </cfRule>
    <cfRule type="cellIs" dxfId="1419" priority="1500" stopIfTrue="1" operator="equal">
      <formula>"Long Break"</formula>
    </cfRule>
    <cfRule type="cellIs" dxfId="1418" priority="1501" stopIfTrue="1" operator="equal">
      <formula>"b3"</formula>
    </cfRule>
  </conditionalFormatting>
  <conditionalFormatting sqref="F56">
    <cfRule type="cellIs" dxfId="1417" priority="1497" stopIfTrue="1" operator="equal">
      <formula>"Short Break"</formula>
    </cfRule>
    <cfRule type="cellIs" dxfId="1416" priority="1498" stopIfTrue="1" operator="equal">
      <formula>"Long Break"</formula>
    </cfRule>
  </conditionalFormatting>
  <conditionalFormatting sqref="F56">
    <cfRule type="cellIs" dxfId="1415" priority="1494" stopIfTrue="1" operator="equal">
      <formula>"Short Break"</formula>
    </cfRule>
    <cfRule type="cellIs" dxfId="1414" priority="1495" stopIfTrue="1" operator="equal">
      <formula>"Long Break"</formula>
    </cfRule>
    <cfRule type="cellIs" dxfId="1413" priority="1496" stopIfTrue="1" operator="equal">
      <formula>"b3"</formula>
    </cfRule>
  </conditionalFormatting>
  <conditionalFormatting sqref="F56">
    <cfRule type="cellIs" dxfId="1412" priority="1492" stopIfTrue="1" operator="equal">
      <formula>"Short Break"</formula>
    </cfRule>
    <cfRule type="cellIs" dxfId="1411" priority="1493" stopIfTrue="1" operator="equal">
      <formula>"Long Break"</formula>
    </cfRule>
  </conditionalFormatting>
  <conditionalFormatting sqref="F56">
    <cfRule type="containsText" dxfId="1410" priority="1491" operator="containsText" text="#N/A">
      <formula>NOT(ISERROR(SEARCH("#N/A",F56)))</formula>
    </cfRule>
  </conditionalFormatting>
  <conditionalFormatting sqref="F61:H61">
    <cfRule type="cellIs" dxfId="1409" priority="1489" stopIfTrue="1" operator="equal">
      <formula>"Short Break"</formula>
    </cfRule>
    <cfRule type="cellIs" dxfId="1408" priority="1490" stopIfTrue="1" operator="equal">
      <formula>"Long Break"</formula>
    </cfRule>
  </conditionalFormatting>
  <conditionalFormatting sqref="F61:G61">
    <cfRule type="cellIs" dxfId="1407" priority="1487" stopIfTrue="1" operator="equal">
      <formula>"Short Break"</formula>
    </cfRule>
    <cfRule type="cellIs" dxfId="1406" priority="1488" stopIfTrue="1" operator="equal">
      <formula>"Long Break"</formula>
    </cfRule>
  </conditionalFormatting>
  <conditionalFormatting sqref="F61:H61">
    <cfRule type="cellIs" dxfId="1405" priority="1484" stopIfTrue="1" operator="equal">
      <formula>"Short Break"</formula>
    </cfRule>
    <cfRule type="cellIs" dxfId="1404" priority="1485" stopIfTrue="1" operator="equal">
      <formula>"Long Break"</formula>
    </cfRule>
    <cfRule type="cellIs" dxfId="1403" priority="1486" stopIfTrue="1" operator="equal">
      <formula>"b3"</formula>
    </cfRule>
  </conditionalFormatting>
  <conditionalFormatting sqref="F61:H61">
    <cfRule type="containsText" dxfId="1402" priority="1483" operator="containsText" text="#N/A">
      <formula>NOT(ISERROR(SEARCH("#N/A",F61)))</formula>
    </cfRule>
  </conditionalFormatting>
  <conditionalFormatting sqref="F62:H62">
    <cfRule type="cellIs" dxfId="1401" priority="1481" stopIfTrue="1" operator="equal">
      <formula>"Short Break"</formula>
    </cfRule>
    <cfRule type="cellIs" dxfId="1400" priority="1482" stopIfTrue="1" operator="equal">
      <formula>"Long Break"</formula>
    </cfRule>
  </conditionalFormatting>
  <conditionalFormatting sqref="F62:G62">
    <cfRule type="cellIs" dxfId="1399" priority="1479" stopIfTrue="1" operator="equal">
      <formula>"Short Break"</formula>
    </cfRule>
    <cfRule type="cellIs" dxfId="1398" priority="1480" stopIfTrue="1" operator="equal">
      <formula>"Long Break"</formula>
    </cfRule>
  </conditionalFormatting>
  <conditionalFormatting sqref="F62:H62">
    <cfRule type="cellIs" dxfId="1397" priority="1476" stopIfTrue="1" operator="equal">
      <formula>"Short Break"</formula>
    </cfRule>
    <cfRule type="cellIs" dxfId="1396" priority="1477" stopIfTrue="1" operator="equal">
      <formula>"Long Break"</formula>
    </cfRule>
    <cfRule type="cellIs" dxfId="1395" priority="1478" stopIfTrue="1" operator="equal">
      <formula>"b3"</formula>
    </cfRule>
  </conditionalFormatting>
  <conditionalFormatting sqref="F62:H62">
    <cfRule type="containsText" dxfId="1394" priority="1475" operator="containsText" text="#N/A">
      <formula>NOT(ISERROR(SEARCH("#N/A",F62)))</formula>
    </cfRule>
  </conditionalFormatting>
  <conditionalFormatting sqref="F63:H63">
    <cfRule type="cellIs" dxfId="1393" priority="1473" stopIfTrue="1" operator="equal">
      <formula>"Short Break"</formula>
    </cfRule>
    <cfRule type="cellIs" dxfId="1392" priority="1474" stopIfTrue="1" operator="equal">
      <formula>"Long Break"</formula>
    </cfRule>
  </conditionalFormatting>
  <conditionalFormatting sqref="F63:G63">
    <cfRule type="cellIs" dxfId="1391" priority="1471" stopIfTrue="1" operator="equal">
      <formula>"Short Break"</formula>
    </cfRule>
    <cfRule type="cellIs" dxfId="1390" priority="1472" stopIfTrue="1" operator="equal">
      <formula>"Long Break"</formula>
    </cfRule>
  </conditionalFormatting>
  <conditionalFormatting sqref="F63:H63">
    <cfRule type="cellIs" dxfId="1389" priority="1468" stopIfTrue="1" operator="equal">
      <formula>"Short Break"</formula>
    </cfRule>
    <cfRule type="cellIs" dxfId="1388" priority="1469" stopIfTrue="1" operator="equal">
      <formula>"Long Break"</formula>
    </cfRule>
    <cfRule type="cellIs" dxfId="1387" priority="1470" stopIfTrue="1" operator="equal">
      <formula>"b3"</formula>
    </cfRule>
  </conditionalFormatting>
  <conditionalFormatting sqref="F63:H63">
    <cfRule type="containsText" dxfId="1386" priority="1467" operator="containsText" text="#N/A">
      <formula>NOT(ISERROR(SEARCH("#N/A",F63)))</formula>
    </cfRule>
  </conditionalFormatting>
  <conditionalFormatting sqref="H64">
    <cfRule type="cellIs" dxfId="1385" priority="1465" stopIfTrue="1" operator="equal">
      <formula>"Short Break"</formula>
    </cfRule>
    <cfRule type="cellIs" dxfId="1384" priority="1466" stopIfTrue="1" operator="equal">
      <formula>"Long Break"</formula>
    </cfRule>
  </conditionalFormatting>
  <conditionalFormatting sqref="H64">
    <cfRule type="cellIs" dxfId="1383" priority="1462" stopIfTrue="1" operator="equal">
      <formula>"Short Break"</formula>
    </cfRule>
    <cfRule type="cellIs" dxfId="1382" priority="1463" stopIfTrue="1" operator="equal">
      <formula>"Long Break"</formula>
    </cfRule>
    <cfRule type="cellIs" dxfId="1381" priority="1464" stopIfTrue="1" operator="equal">
      <formula>"b3"</formula>
    </cfRule>
  </conditionalFormatting>
  <conditionalFormatting sqref="G64">
    <cfRule type="cellIs" dxfId="1380" priority="1460" stopIfTrue="1" operator="equal">
      <formula>"Short Break"</formula>
    </cfRule>
    <cfRule type="cellIs" dxfId="1379" priority="1461" stopIfTrue="1" operator="equal">
      <formula>"Long Break"</formula>
    </cfRule>
  </conditionalFormatting>
  <conditionalFormatting sqref="G64">
    <cfRule type="cellIs" dxfId="1378" priority="1458" stopIfTrue="1" operator="equal">
      <formula>"Short Break"</formula>
    </cfRule>
    <cfRule type="cellIs" dxfId="1377" priority="1459" stopIfTrue="1" operator="equal">
      <formula>"Long Break"</formula>
    </cfRule>
  </conditionalFormatting>
  <conditionalFormatting sqref="G64">
    <cfRule type="cellIs" dxfId="1376" priority="1455" stopIfTrue="1" operator="equal">
      <formula>"Short Break"</formula>
    </cfRule>
    <cfRule type="cellIs" dxfId="1375" priority="1456" stopIfTrue="1" operator="equal">
      <formula>"Long Break"</formula>
    </cfRule>
    <cfRule type="cellIs" dxfId="1374" priority="1457" stopIfTrue="1" operator="equal">
      <formula>"b3"</formula>
    </cfRule>
  </conditionalFormatting>
  <conditionalFormatting sqref="G64:H64">
    <cfRule type="containsText" dxfId="1373" priority="1454" operator="containsText" text="#N/A">
      <formula>NOT(ISERROR(SEARCH("#N/A",G64)))</formula>
    </cfRule>
  </conditionalFormatting>
  <conditionalFormatting sqref="F64">
    <cfRule type="cellIs" dxfId="1372" priority="1452" stopIfTrue="1" operator="equal">
      <formula>"Short Break"</formula>
    </cfRule>
    <cfRule type="cellIs" dxfId="1371" priority="1453" stopIfTrue="1" operator="equal">
      <formula>"Long Break"</formula>
    </cfRule>
  </conditionalFormatting>
  <conditionalFormatting sqref="F64">
    <cfRule type="cellIs" dxfId="1370" priority="1449" stopIfTrue="1" operator="equal">
      <formula>"Short Break"</formula>
    </cfRule>
    <cfRule type="cellIs" dxfId="1369" priority="1450" stopIfTrue="1" operator="equal">
      <formula>"Long Break"</formula>
    </cfRule>
    <cfRule type="cellIs" dxfId="1368" priority="1451" stopIfTrue="1" operator="equal">
      <formula>"b3"</formula>
    </cfRule>
  </conditionalFormatting>
  <conditionalFormatting sqref="F64">
    <cfRule type="cellIs" dxfId="1367" priority="1447" stopIfTrue="1" operator="equal">
      <formula>"Short Break"</formula>
    </cfRule>
    <cfRule type="cellIs" dxfId="1366" priority="1448" stopIfTrue="1" operator="equal">
      <formula>"Long Break"</formula>
    </cfRule>
  </conditionalFormatting>
  <conditionalFormatting sqref="F64">
    <cfRule type="cellIs" dxfId="1365" priority="1444" stopIfTrue="1" operator="equal">
      <formula>"Short Break"</formula>
    </cfRule>
    <cfRule type="cellIs" dxfId="1364" priority="1445" stopIfTrue="1" operator="equal">
      <formula>"Long Break"</formula>
    </cfRule>
    <cfRule type="cellIs" dxfId="1363" priority="1446" stopIfTrue="1" operator="equal">
      <formula>"b3"</formula>
    </cfRule>
  </conditionalFormatting>
  <conditionalFormatting sqref="F64">
    <cfRule type="cellIs" dxfId="1362" priority="1442" stopIfTrue="1" operator="equal">
      <formula>"Short Break"</formula>
    </cfRule>
    <cfRule type="cellIs" dxfId="1361" priority="1443" stopIfTrue="1" operator="equal">
      <formula>"Long Break"</formula>
    </cfRule>
  </conditionalFormatting>
  <conditionalFormatting sqref="F64">
    <cfRule type="containsText" dxfId="1360" priority="1441" operator="containsText" text="#N/A">
      <formula>NOT(ISERROR(SEARCH("#N/A",F64)))</formula>
    </cfRule>
  </conditionalFormatting>
  <conditionalFormatting sqref="H65">
    <cfRule type="cellIs" dxfId="1359" priority="1439" stopIfTrue="1" operator="equal">
      <formula>"Short Break"</formula>
    </cfRule>
    <cfRule type="cellIs" dxfId="1358" priority="1440" stopIfTrue="1" operator="equal">
      <formula>"Long Break"</formula>
    </cfRule>
  </conditionalFormatting>
  <conditionalFormatting sqref="H65">
    <cfRule type="cellIs" dxfId="1357" priority="1436" stopIfTrue="1" operator="equal">
      <formula>"Short Break"</formula>
    </cfRule>
    <cfRule type="cellIs" dxfId="1356" priority="1437" stopIfTrue="1" operator="equal">
      <formula>"Long Break"</formula>
    </cfRule>
    <cfRule type="cellIs" dxfId="1355" priority="1438" stopIfTrue="1" operator="equal">
      <formula>"b3"</formula>
    </cfRule>
  </conditionalFormatting>
  <conditionalFormatting sqref="G65">
    <cfRule type="cellIs" dxfId="1354" priority="1434" stopIfTrue="1" operator="equal">
      <formula>"Short Break"</formula>
    </cfRule>
    <cfRule type="cellIs" dxfId="1353" priority="1435" stopIfTrue="1" operator="equal">
      <formula>"Long Break"</formula>
    </cfRule>
  </conditionalFormatting>
  <conditionalFormatting sqref="G65">
    <cfRule type="cellIs" dxfId="1352" priority="1432" stopIfTrue="1" operator="equal">
      <formula>"Short Break"</formula>
    </cfRule>
    <cfRule type="cellIs" dxfId="1351" priority="1433" stopIfTrue="1" operator="equal">
      <formula>"Long Break"</formula>
    </cfRule>
  </conditionalFormatting>
  <conditionalFormatting sqref="G65">
    <cfRule type="cellIs" dxfId="1350" priority="1429" stopIfTrue="1" operator="equal">
      <formula>"Short Break"</formula>
    </cfRule>
    <cfRule type="cellIs" dxfId="1349" priority="1430" stopIfTrue="1" operator="equal">
      <formula>"Long Break"</formula>
    </cfRule>
    <cfRule type="cellIs" dxfId="1348" priority="1431" stopIfTrue="1" operator="equal">
      <formula>"b3"</formula>
    </cfRule>
  </conditionalFormatting>
  <conditionalFormatting sqref="G65:H65">
    <cfRule type="containsText" dxfId="1347" priority="1428" operator="containsText" text="#N/A">
      <formula>NOT(ISERROR(SEARCH("#N/A",G65)))</formula>
    </cfRule>
  </conditionalFormatting>
  <conditionalFormatting sqref="F65">
    <cfRule type="cellIs" dxfId="1346" priority="1426" stopIfTrue="1" operator="equal">
      <formula>"Short Break"</formula>
    </cfRule>
    <cfRule type="cellIs" dxfId="1345" priority="1427" stopIfTrue="1" operator="equal">
      <formula>"Long Break"</formula>
    </cfRule>
  </conditionalFormatting>
  <conditionalFormatting sqref="F65">
    <cfRule type="cellIs" dxfId="1344" priority="1423" stopIfTrue="1" operator="equal">
      <formula>"Short Break"</formula>
    </cfRule>
    <cfRule type="cellIs" dxfId="1343" priority="1424" stopIfTrue="1" operator="equal">
      <formula>"Long Break"</formula>
    </cfRule>
    <cfRule type="cellIs" dxfId="1342" priority="1425" stopIfTrue="1" operator="equal">
      <formula>"b3"</formula>
    </cfRule>
  </conditionalFormatting>
  <conditionalFormatting sqref="F65">
    <cfRule type="cellIs" dxfId="1341" priority="1421" stopIfTrue="1" operator="equal">
      <formula>"Short Break"</formula>
    </cfRule>
    <cfRule type="cellIs" dxfId="1340" priority="1422" stopIfTrue="1" operator="equal">
      <formula>"Long Break"</formula>
    </cfRule>
  </conditionalFormatting>
  <conditionalFormatting sqref="F65">
    <cfRule type="cellIs" dxfId="1339" priority="1418" stopIfTrue="1" operator="equal">
      <formula>"Short Break"</formula>
    </cfRule>
    <cfRule type="cellIs" dxfId="1338" priority="1419" stopIfTrue="1" operator="equal">
      <formula>"Long Break"</formula>
    </cfRule>
    <cfRule type="cellIs" dxfId="1337" priority="1420" stopIfTrue="1" operator="equal">
      <formula>"b3"</formula>
    </cfRule>
  </conditionalFormatting>
  <conditionalFormatting sqref="F65">
    <cfRule type="cellIs" dxfId="1336" priority="1416" stopIfTrue="1" operator="equal">
      <formula>"Short Break"</formula>
    </cfRule>
    <cfRule type="cellIs" dxfId="1335" priority="1417" stopIfTrue="1" operator="equal">
      <formula>"Long Break"</formula>
    </cfRule>
  </conditionalFormatting>
  <conditionalFormatting sqref="F65">
    <cfRule type="containsText" dxfId="1334" priority="1415" operator="containsText" text="#N/A">
      <formula>NOT(ISERROR(SEARCH("#N/A",F65)))</formula>
    </cfRule>
  </conditionalFormatting>
  <conditionalFormatting sqref="H66:H68">
    <cfRule type="cellIs" dxfId="1333" priority="1413" stopIfTrue="1" operator="equal">
      <formula>"Short Break"</formula>
    </cfRule>
    <cfRule type="cellIs" dxfId="1332" priority="1414" stopIfTrue="1" operator="equal">
      <formula>"Long Break"</formula>
    </cfRule>
  </conditionalFormatting>
  <conditionalFormatting sqref="H66:H68">
    <cfRule type="cellIs" dxfId="1331" priority="1410" stopIfTrue="1" operator="equal">
      <formula>"Short Break"</formula>
    </cfRule>
    <cfRule type="cellIs" dxfId="1330" priority="1411" stopIfTrue="1" operator="equal">
      <formula>"Long Break"</formula>
    </cfRule>
    <cfRule type="cellIs" dxfId="1329" priority="1412" stopIfTrue="1" operator="equal">
      <formula>"b3"</formula>
    </cfRule>
  </conditionalFormatting>
  <conditionalFormatting sqref="G66:G68">
    <cfRule type="cellIs" dxfId="1328" priority="1408" stopIfTrue="1" operator="equal">
      <formula>"Short Break"</formula>
    </cfRule>
    <cfRule type="cellIs" dxfId="1327" priority="1409" stopIfTrue="1" operator="equal">
      <formula>"Long Break"</formula>
    </cfRule>
  </conditionalFormatting>
  <conditionalFormatting sqref="G66:G68">
    <cfRule type="cellIs" dxfId="1326" priority="1406" stopIfTrue="1" operator="equal">
      <formula>"Short Break"</formula>
    </cfRule>
    <cfRule type="cellIs" dxfId="1325" priority="1407" stopIfTrue="1" operator="equal">
      <formula>"Long Break"</formula>
    </cfRule>
  </conditionalFormatting>
  <conditionalFormatting sqref="G66:G68">
    <cfRule type="cellIs" dxfId="1324" priority="1403" stopIfTrue="1" operator="equal">
      <formula>"Short Break"</formula>
    </cfRule>
    <cfRule type="cellIs" dxfId="1323" priority="1404" stopIfTrue="1" operator="equal">
      <formula>"Long Break"</formula>
    </cfRule>
    <cfRule type="cellIs" dxfId="1322" priority="1405" stopIfTrue="1" operator="equal">
      <formula>"b3"</formula>
    </cfRule>
  </conditionalFormatting>
  <conditionalFormatting sqref="G66:H68">
    <cfRule type="containsText" dxfId="1321" priority="1402" operator="containsText" text="#N/A">
      <formula>NOT(ISERROR(SEARCH("#N/A",G66)))</formula>
    </cfRule>
  </conditionalFormatting>
  <conditionalFormatting sqref="F66:F68">
    <cfRule type="cellIs" dxfId="1320" priority="1400" stopIfTrue="1" operator="equal">
      <formula>"Short Break"</formula>
    </cfRule>
    <cfRule type="cellIs" dxfId="1319" priority="1401" stopIfTrue="1" operator="equal">
      <formula>"Long Break"</formula>
    </cfRule>
  </conditionalFormatting>
  <conditionalFormatting sqref="F66:F68">
    <cfRule type="cellIs" dxfId="1318" priority="1397" stopIfTrue="1" operator="equal">
      <formula>"Short Break"</formula>
    </cfRule>
    <cfRule type="cellIs" dxfId="1317" priority="1398" stopIfTrue="1" operator="equal">
      <formula>"Long Break"</formula>
    </cfRule>
    <cfRule type="cellIs" dxfId="1316" priority="1399" stopIfTrue="1" operator="equal">
      <formula>"b3"</formula>
    </cfRule>
  </conditionalFormatting>
  <conditionalFormatting sqref="F66:F68">
    <cfRule type="cellIs" dxfId="1315" priority="1395" stopIfTrue="1" operator="equal">
      <formula>"Short Break"</formula>
    </cfRule>
    <cfRule type="cellIs" dxfId="1314" priority="1396" stopIfTrue="1" operator="equal">
      <formula>"Long Break"</formula>
    </cfRule>
  </conditionalFormatting>
  <conditionalFormatting sqref="F66:F68">
    <cfRule type="cellIs" dxfId="1313" priority="1392" stopIfTrue="1" operator="equal">
      <formula>"Short Break"</formula>
    </cfRule>
    <cfRule type="cellIs" dxfId="1312" priority="1393" stopIfTrue="1" operator="equal">
      <formula>"Long Break"</formula>
    </cfRule>
    <cfRule type="cellIs" dxfId="1311" priority="1394" stopIfTrue="1" operator="equal">
      <formula>"b3"</formula>
    </cfRule>
  </conditionalFormatting>
  <conditionalFormatting sqref="F66:F68">
    <cfRule type="cellIs" dxfId="1310" priority="1390" stopIfTrue="1" operator="equal">
      <formula>"Short Break"</formula>
    </cfRule>
    <cfRule type="cellIs" dxfId="1309" priority="1391" stopIfTrue="1" operator="equal">
      <formula>"Long Break"</formula>
    </cfRule>
  </conditionalFormatting>
  <conditionalFormatting sqref="F66:F68">
    <cfRule type="containsText" dxfId="1308" priority="1389" operator="containsText" text="#N/A">
      <formula>NOT(ISERROR(SEARCH("#N/A",F66)))</formula>
    </cfRule>
  </conditionalFormatting>
  <conditionalFormatting sqref="H69">
    <cfRule type="cellIs" dxfId="1307" priority="1387" stopIfTrue="1" operator="equal">
      <formula>"Short Break"</formula>
    </cfRule>
    <cfRule type="cellIs" dxfId="1306" priority="1388" stopIfTrue="1" operator="equal">
      <formula>"Long Break"</formula>
    </cfRule>
  </conditionalFormatting>
  <conditionalFormatting sqref="H69">
    <cfRule type="cellIs" dxfId="1305" priority="1384" stopIfTrue="1" operator="equal">
      <formula>"Short Break"</formula>
    </cfRule>
    <cfRule type="cellIs" dxfId="1304" priority="1385" stopIfTrue="1" operator="equal">
      <formula>"Long Break"</formula>
    </cfRule>
    <cfRule type="cellIs" dxfId="1303" priority="1386" stopIfTrue="1" operator="equal">
      <formula>"b3"</formula>
    </cfRule>
  </conditionalFormatting>
  <conditionalFormatting sqref="G69">
    <cfRule type="cellIs" dxfId="1302" priority="1382" stopIfTrue="1" operator="equal">
      <formula>"Short Break"</formula>
    </cfRule>
    <cfRule type="cellIs" dxfId="1301" priority="1383" stopIfTrue="1" operator="equal">
      <formula>"Long Break"</formula>
    </cfRule>
  </conditionalFormatting>
  <conditionalFormatting sqref="G69">
    <cfRule type="cellIs" dxfId="1300" priority="1380" stopIfTrue="1" operator="equal">
      <formula>"Short Break"</formula>
    </cfRule>
    <cfRule type="cellIs" dxfId="1299" priority="1381" stopIfTrue="1" operator="equal">
      <formula>"Long Break"</formula>
    </cfRule>
  </conditionalFormatting>
  <conditionalFormatting sqref="G69">
    <cfRule type="cellIs" dxfId="1298" priority="1377" stopIfTrue="1" operator="equal">
      <formula>"Short Break"</formula>
    </cfRule>
    <cfRule type="cellIs" dxfId="1297" priority="1378" stopIfTrue="1" operator="equal">
      <formula>"Long Break"</formula>
    </cfRule>
    <cfRule type="cellIs" dxfId="1296" priority="1379" stopIfTrue="1" operator="equal">
      <formula>"b3"</formula>
    </cfRule>
  </conditionalFormatting>
  <conditionalFormatting sqref="G69:H69">
    <cfRule type="containsText" dxfId="1295" priority="1376" operator="containsText" text="#N/A">
      <formula>NOT(ISERROR(SEARCH("#N/A",G69)))</formula>
    </cfRule>
  </conditionalFormatting>
  <conditionalFormatting sqref="F69">
    <cfRule type="cellIs" dxfId="1294" priority="1374" stopIfTrue="1" operator="equal">
      <formula>"Short Break"</formula>
    </cfRule>
    <cfRule type="cellIs" dxfId="1293" priority="1375" stopIfTrue="1" operator="equal">
      <formula>"Long Break"</formula>
    </cfRule>
  </conditionalFormatting>
  <conditionalFormatting sqref="F69">
    <cfRule type="cellIs" dxfId="1292" priority="1371" stopIfTrue="1" operator="equal">
      <formula>"Short Break"</formula>
    </cfRule>
    <cfRule type="cellIs" dxfId="1291" priority="1372" stopIfTrue="1" operator="equal">
      <formula>"Long Break"</formula>
    </cfRule>
    <cfRule type="cellIs" dxfId="1290" priority="1373" stopIfTrue="1" operator="equal">
      <formula>"b3"</formula>
    </cfRule>
  </conditionalFormatting>
  <conditionalFormatting sqref="F69">
    <cfRule type="cellIs" dxfId="1289" priority="1369" stopIfTrue="1" operator="equal">
      <formula>"Short Break"</formula>
    </cfRule>
    <cfRule type="cellIs" dxfId="1288" priority="1370" stopIfTrue="1" operator="equal">
      <formula>"Long Break"</formula>
    </cfRule>
  </conditionalFormatting>
  <conditionalFormatting sqref="F69">
    <cfRule type="cellIs" dxfId="1287" priority="1366" stopIfTrue="1" operator="equal">
      <formula>"Short Break"</formula>
    </cfRule>
    <cfRule type="cellIs" dxfId="1286" priority="1367" stopIfTrue="1" operator="equal">
      <formula>"Long Break"</formula>
    </cfRule>
    <cfRule type="cellIs" dxfId="1285" priority="1368" stopIfTrue="1" operator="equal">
      <formula>"b3"</formula>
    </cfRule>
  </conditionalFormatting>
  <conditionalFormatting sqref="F69">
    <cfRule type="cellIs" dxfId="1284" priority="1364" stopIfTrue="1" operator="equal">
      <formula>"Short Break"</formula>
    </cfRule>
    <cfRule type="cellIs" dxfId="1283" priority="1365" stopIfTrue="1" operator="equal">
      <formula>"Long Break"</formula>
    </cfRule>
  </conditionalFormatting>
  <conditionalFormatting sqref="F69">
    <cfRule type="containsText" dxfId="1282" priority="1363" operator="containsText" text="#N/A">
      <formula>NOT(ISERROR(SEARCH("#N/A",F69)))</formula>
    </cfRule>
  </conditionalFormatting>
  <conditionalFormatting sqref="F70:H70">
    <cfRule type="cellIs" dxfId="1281" priority="1361" stopIfTrue="1" operator="equal">
      <formula>"Short Break"</formula>
    </cfRule>
    <cfRule type="cellIs" dxfId="1280" priority="1362" stopIfTrue="1" operator="equal">
      <formula>"Long Break"</formula>
    </cfRule>
  </conditionalFormatting>
  <conditionalFormatting sqref="F70:G70">
    <cfRule type="cellIs" dxfId="1279" priority="1359" stopIfTrue="1" operator="equal">
      <formula>"Short Break"</formula>
    </cfRule>
    <cfRule type="cellIs" dxfId="1278" priority="1360" stopIfTrue="1" operator="equal">
      <formula>"Long Break"</formula>
    </cfRule>
  </conditionalFormatting>
  <conditionalFormatting sqref="F70:H70">
    <cfRule type="cellIs" dxfId="1277" priority="1356" stopIfTrue="1" operator="equal">
      <formula>"Short Break"</formula>
    </cfRule>
    <cfRule type="cellIs" dxfId="1276" priority="1357" stopIfTrue="1" operator="equal">
      <formula>"Long Break"</formula>
    </cfRule>
    <cfRule type="cellIs" dxfId="1275" priority="1358" stopIfTrue="1" operator="equal">
      <formula>"b3"</formula>
    </cfRule>
  </conditionalFormatting>
  <conditionalFormatting sqref="F70:H70">
    <cfRule type="containsText" dxfId="1274" priority="1355" operator="containsText" text="#N/A">
      <formula>NOT(ISERROR(SEARCH("#N/A",F70)))</formula>
    </cfRule>
  </conditionalFormatting>
  <conditionalFormatting sqref="H71:H72">
    <cfRule type="cellIs" dxfId="1273" priority="1353" stopIfTrue="1" operator="equal">
      <formula>"Short Break"</formula>
    </cfRule>
    <cfRule type="cellIs" dxfId="1272" priority="1354" stopIfTrue="1" operator="equal">
      <formula>"Long Break"</formula>
    </cfRule>
  </conditionalFormatting>
  <conditionalFormatting sqref="H71:H72">
    <cfRule type="cellIs" dxfId="1271" priority="1350" stopIfTrue="1" operator="equal">
      <formula>"Short Break"</formula>
    </cfRule>
    <cfRule type="cellIs" dxfId="1270" priority="1351" stopIfTrue="1" operator="equal">
      <formula>"Long Break"</formula>
    </cfRule>
    <cfRule type="cellIs" dxfId="1269" priority="1352" stopIfTrue="1" operator="equal">
      <formula>"b3"</formula>
    </cfRule>
  </conditionalFormatting>
  <conditionalFormatting sqref="G71:G72">
    <cfRule type="cellIs" dxfId="1268" priority="1348" stopIfTrue="1" operator="equal">
      <formula>"Short Break"</formula>
    </cfRule>
    <cfRule type="cellIs" dxfId="1267" priority="1349" stopIfTrue="1" operator="equal">
      <formula>"Long Break"</formula>
    </cfRule>
  </conditionalFormatting>
  <conditionalFormatting sqref="G71:G72">
    <cfRule type="cellIs" dxfId="1266" priority="1346" stopIfTrue="1" operator="equal">
      <formula>"Short Break"</formula>
    </cfRule>
    <cfRule type="cellIs" dxfId="1265" priority="1347" stopIfTrue="1" operator="equal">
      <formula>"Long Break"</formula>
    </cfRule>
  </conditionalFormatting>
  <conditionalFormatting sqref="G71:G72">
    <cfRule type="cellIs" dxfId="1264" priority="1343" stopIfTrue="1" operator="equal">
      <formula>"Short Break"</formula>
    </cfRule>
    <cfRule type="cellIs" dxfId="1263" priority="1344" stopIfTrue="1" operator="equal">
      <formula>"Long Break"</formula>
    </cfRule>
    <cfRule type="cellIs" dxfId="1262" priority="1345" stopIfTrue="1" operator="equal">
      <formula>"b3"</formula>
    </cfRule>
  </conditionalFormatting>
  <conditionalFormatting sqref="G71:H72">
    <cfRule type="containsText" dxfId="1261" priority="1342" operator="containsText" text="#N/A">
      <formula>NOT(ISERROR(SEARCH("#N/A",G71)))</formula>
    </cfRule>
  </conditionalFormatting>
  <conditionalFormatting sqref="F71:F72">
    <cfRule type="cellIs" dxfId="1260" priority="1340" stopIfTrue="1" operator="equal">
      <formula>"Short Break"</formula>
    </cfRule>
    <cfRule type="cellIs" dxfId="1259" priority="1341" stopIfTrue="1" operator="equal">
      <formula>"Long Break"</formula>
    </cfRule>
  </conditionalFormatting>
  <conditionalFormatting sqref="F71:F72">
    <cfRule type="cellIs" dxfId="1258" priority="1337" stopIfTrue="1" operator="equal">
      <formula>"Short Break"</formula>
    </cfRule>
    <cfRule type="cellIs" dxfId="1257" priority="1338" stopIfTrue="1" operator="equal">
      <formula>"Long Break"</formula>
    </cfRule>
    <cfRule type="cellIs" dxfId="1256" priority="1339" stopIfTrue="1" operator="equal">
      <formula>"b3"</formula>
    </cfRule>
  </conditionalFormatting>
  <conditionalFormatting sqref="F71:F72">
    <cfRule type="cellIs" dxfId="1255" priority="1335" stopIfTrue="1" operator="equal">
      <formula>"Short Break"</formula>
    </cfRule>
    <cfRule type="cellIs" dxfId="1254" priority="1336" stopIfTrue="1" operator="equal">
      <formula>"Long Break"</formula>
    </cfRule>
  </conditionalFormatting>
  <conditionalFormatting sqref="F71:F72">
    <cfRule type="cellIs" dxfId="1253" priority="1332" stopIfTrue="1" operator="equal">
      <formula>"Short Break"</formula>
    </cfRule>
    <cfRule type="cellIs" dxfId="1252" priority="1333" stopIfTrue="1" operator="equal">
      <formula>"Long Break"</formula>
    </cfRule>
    <cfRule type="cellIs" dxfId="1251" priority="1334" stopIfTrue="1" operator="equal">
      <formula>"b3"</formula>
    </cfRule>
  </conditionalFormatting>
  <conditionalFormatting sqref="F71:F72">
    <cfRule type="cellIs" dxfId="1250" priority="1330" stopIfTrue="1" operator="equal">
      <formula>"Short Break"</formula>
    </cfRule>
    <cfRule type="cellIs" dxfId="1249" priority="1331" stopIfTrue="1" operator="equal">
      <formula>"Long Break"</formula>
    </cfRule>
  </conditionalFormatting>
  <conditionalFormatting sqref="F71:F72">
    <cfRule type="containsText" dxfId="1248" priority="1329" operator="containsText" text="#N/A">
      <formula>NOT(ISERROR(SEARCH("#N/A",F71)))</formula>
    </cfRule>
  </conditionalFormatting>
  <conditionalFormatting sqref="H73:H74">
    <cfRule type="cellIs" dxfId="1247" priority="1327" stopIfTrue="1" operator="equal">
      <formula>"Short Break"</formula>
    </cfRule>
    <cfRule type="cellIs" dxfId="1246" priority="1328" stopIfTrue="1" operator="equal">
      <formula>"Long Break"</formula>
    </cfRule>
  </conditionalFormatting>
  <conditionalFormatting sqref="H73:H74">
    <cfRule type="cellIs" dxfId="1245" priority="1324" stopIfTrue="1" operator="equal">
      <formula>"Short Break"</formula>
    </cfRule>
    <cfRule type="cellIs" dxfId="1244" priority="1325" stopIfTrue="1" operator="equal">
      <formula>"Long Break"</formula>
    </cfRule>
    <cfRule type="cellIs" dxfId="1243" priority="1326" stopIfTrue="1" operator="equal">
      <formula>"b3"</formula>
    </cfRule>
  </conditionalFormatting>
  <conditionalFormatting sqref="G73:G74">
    <cfRule type="cellIs" dxfId="1242" priority="1322" stopIfTrue="1" operator="equal">
      <formula>"Short Break"</formula>
    </cfRule>
    <cfRule type="cellIs" dxfId="1241" priority="1323" stopIfTrue="1" operator="equal">
      <formula>"Long Break"</formula>
    </cfRule>
  </conditionalFormatting>
  <conditionalFormatting sqref="G73:G74">
    <cfRule type="cellIs" dxfId="1240" priority="1320" stopIfTrue="1" operator="equal">
      <formula>"Short Break"</formula>
    </cfRule>
    <cfRule type="cellIs" dxfId="1239" priority="1321" stopIfTrue="1" operator="equal">
      <formula>"Long Break"</formula>
    </cfRule>
  </conditionalFormatting>
  <conditionalFormatting sqref="G73:G74">
    <cfRule type="cellIs" dxfId="1238" priority="1317" stopIfTrue="1" operator="equal">
      <formula>"Short Break"</formula>
    </cfRule>
    <cfRule type="cellIs" dxfId="1237" priority="1318" stopIfTrue="1" operator="equal">
      <formula>"Long Break"</formula>
    </cfRule>
    <cfRule type="cellIs" dxfId="1236" priority="1319" stopIfTrue="1" operator="equal">
      <formula>"b3"</formula>
    </cfRule>
  </conditionalFormatting>
  <conditionalFormatting sqref="G73:H74">
    <cfRule type="containsText" dxfId="1235" priority="1316" operator="containsText" text="#N/A">
      <formula>NOT(ISERROR(SEARCH("#N/A",G73)))</formula>
    </cfRule>
  </conditionalFormatting>
  <conditionalFormatting sqref="F73:F74">
    <cfRule type="cellIs" dxfId="1234" priority="1314" stopIfTrue="1" operator="equal">
      <formula>"Short Break"</formula>
    </cfRule>
    <cfRule type="cellIs" dxfId="1233" priority="1315" stopIfTrue="1" operator="equal">
      <formula>"Long Break"</formula>
    </cfRule>
  </conditionalFormatting>
  <conditionalFormatting sqref="F73:F74">
    <cfRule type="cellIs" dxfId="1232" priority="1311" stopIfTrue="1" operator="equal">
      <formula>"Short Break"</formula>
    </cfRule>
    <cfRule type="cellIs" dxfId="1231" priority="1312" stopIfTrue="1" operator="equal">
      <formula>"Long Break"</formula>
    </cfRule>
    <cfRule type="cellIs" dxfId="1230" priority="1313" stopIfTrue="1" operator="equal">
      <formula>"b3"</formula>
    </cfRule>
  </conditionalFormatting>
  <conditionalFormatting sqref="F73:F74">
    <cfRule type="cellIs" dxfId="1229" priority="1309" stopIfTrue="1" operator="equal">
      <formula>"Short Break"</formula>
    </cfRule>
    <cfRule type="cellIs" dxfId="1228" priority="1310" stopIfTrue="1" operator="equal">
      <formula>"Long Break"</formula>
    </cfRule>
  </conditionalFormatting>
  <conditionalFormatting sqref="F73:F74">
    <cfRule type="cellIs" dxfId="1227" priority="1306" stopIfTrue="1" operator="equal">
      <formula>"Short Break"</formula>
    </cfRule>
    <cfRule type="cellIs" dxfId="1226" priority="1307" stopIfTrue="1" operator="equal">
      <formula>"Long Break"</formula>
    </cfRule>
    <cfRule type="cellIs" dxfId="1225" priority="1308" stopIfTrue="1" operator="equal">
      <formula>"b3"</formula>
    </cfRule>
  </conditionalFormatting>
  <conditionalFormatting sqref="F73:F74">
    <cfRule type="cellIs" dxfId="1224" priority="1304" stopIfTrue="1" operator="equal">
      <formula>"Short Break"</formula>
    </cfRule>
    <cfRule type="cellIs" dxfId="1223" priority="1305" stopIfTrue="1" operator="equal">
      <formula>"Long Break"</formula>
    </cfRule>
  </conditionalFormatting>
  <conditionalFormatting sqref="F73:F74">
    <cfRule type="containsText" dxfId="1222" priority="1303" operator="containsText" text="#N/A">
      <formula>NOT(ISERROR(SEARCH("#N/A",F73)))</formula>
    </cfRule>
  </conditionalFormatting>
  <conditionalFormatting sqref="H75:H76">
    <cfRule type="cellIs" dxfId="1221" priority="1301" stopIfTrue="1" operator="equal">
      <formula>"Short Break"</formula>
    </cfRule>
    <cfRule type="cellIs" dxfId="1220" priority="1302" stopIfTrue="1" operator="equal">
      <formula>"Long Break"</formula>
    </cfRule>
  </conditionalFormatting>
  <conditionalFormatting sqref="H75:H76">
    <cfRule type="cellIs" dxfId="1219" priority="1298" stopIfTrue="1" operator="equal">
      <formula>"Short Break"</formula>
    </cfRule>
    <cfRule type="cellIs" dxfId="1218" priority="1299" stopIfTrue="1" operator="equal">
      <formula>"Long Break"</formula>
    </cfRule>
    <cfRule type="cellIs" dxfId="1217" priority="1300" stopIfTrue="1" operator="equal">
      <formula>"b3"</formula>
    </cfRule>
  </conditionalFormatting>
  <conditionalFormatting sqref="G75:G76">
    <cfRule type="cellIs" dxfId="1216" priority="1296" stopIfTrue="1" operator="equal">
      <formula>"Short Break"</formula>
    </cfRule>
    <cfRule type="cellIs" dxfId="1215" priority="1297" stopIfTrue="1" operator="equal">
      <formula>"Long Break"</formula>
    </cfRule>
  </conditionalFormatting>
  <conditionalFormatting sqref="G75:G76">
    <cfRule type="cellIs" dxfId="1214" priority="1294" stopIfTrue="1" operator="equal">
      <formula>"Short Break"</formula>
    </cfRule>
    <cfRule type="cellIs" dxfId="1213" priority="1295" stopIfTrue="1" operator="equal">
      <formula>"Long Break"</formula>
    </cfRule>
  </conditionalFormatting>
  <conditionalFormatting sqref="G75:G76">
    <cfRule type="cellIs" dxfId="1212" priority="1291" stopIfTrue="1" operator="equal">
      <formula>"Short Break"</formula>
    </cfRule>
    <cfRule type="cellIs" dxfId="1211" priority="1292" stopIfTrue="1" operator="equal">
      <formula>"Long Break"</formula>
    </cfRule>
    <cfRule type="cellIs" dxfId="1210" priority="1293" stopIfTrue="1" operator="equal">
      <formula>"b3"</formula>
    </cfRule>
  </conditionalFormatting>
  <conditionalFormatting sqref="G75:H76">
    <cfRule type="containsText" dxfId="1209" priority="1290" operator="containsText" text="#N/A">
      <formula>NOT(ISERROR(SEARCH("#N/A",G75)))</formula>
    </cfRule>
  </conditionalFormatting>
  <conditionalFormatting sqref="F75:F76">
    <cfRule type="cellIs" dxfId="1208" priority="1288" stopIfTrue="1" operator="equal">
      <formula>"Short Break"</formula>
    </cfRule>
    <cfRule type="cellIs" dxfId="1207" priority="1289" stopIfTrue="1" operator="equal">
      <formula>"Long Break"</formula>
    </cfRule>
  </conditionalFormatting>
  <conditionalFormatting sqref="F75:F76">
    <cfRule type="cellIs" dxfId="1206" priority="1285" stopIfTrue="1" operator="equal">
      <formula>"Short Break"</formula>
    </cfRule>
    <cfRule type="cellIs" dxfId="1205" priority="1286" stopIfTrue="1" operator="equal">
      <formula>"Long Break"</formula>
    </cfRule>
    <cfRule type="cellIs" dxfId="1204" priority="1287" stopIfTrue="1" operator="equal">
      <formula>"b3"</formula>
    </cfRule>
  </conditionalFormatting>
  <conditionalFormatting sqref="F75:F76">
    <cfRule type="cellIs" dxfId="1203" priority="1283" stopIfTrue="1" operator="equal">
      <formula>"Short Break"</formula>
    </cfRule>
    <cfRule type="cellIs" dxfId="1202" priority="1284" stopIfTrue="1" operator="equal">
      <formula>"Long Break"</formula>
    </cfRule>
  </conditionalFormatting>
  <conditionalFormatting sqref="F75:F76">
    <cfRule type="cellIs" dxfId="1201" priority="1280" stopIfTrue="1" operator="equal">
      <formula>"Short Break"</formula>
    </cfRule>
    <cfRule type="cellIs" dxfId="1200" priority="1281" stopIfTrue="1" operator="equal">
      <formula>"Long Break"</formula>
    </cfRule>
    <cfRule type="cellIs" dxfId="1199" priority="1282" stopIfTrue="1" operator="equal">
      <formula>"b3"</formula>
    </cfRule>
  </conditionalFormatting>
  <conditionalFormatting sqref="F75:F76">
    <cfRule type="cellIs" dxfId="1198" priority="1278" stopIfTrue="1" operator="equal">
      <formula>"Short Break"</formula>
    </cfRule>
    <cfRule type="cellIs" dxfId="1197" priority="1279" stopIfTrue="1" operator="equal">
      <formula>"Long Break"</formula>
    </cfRule>
  </conditionalFormatting>
  <conditionalFormatting sqref="F75:F76">
    <cfRule type="containsText" dxfId="1196" priority="1277" operator="containsText" text="#N/A">
      <formula>NOT(ISERROR(SEARCH("#N/A",F75)))</formula>
    </cfRule>
  </conditionalFormatting>
  <conditionalFormatting sqref="H77">
    <cfRule type="cellIs" dxfId="1195" priority="1275" stopIfTrue="1" operator="equal">
      <formula>"Short Break"</formula>
    </cfRule>
    <cfRule type="cellIs" dxfId="1194" priority="1276" stopIfTrue="1" operator="equal">
      <formula>"Long Break"</formula>
    </cfRule>
  </conditionalFormatting>
  <conditionalFormatting sqref="H77">
    <cfRule type="cellIs" dxfId="1193" priority="1272" stopIfTrue="1" operator="equal">
      <formula>"Short Break"</formula>
    </cfRule>
    <cfRule type="cellIs" dxfId="1192" priority="1273" stopIfTrue="1" operator="equal">
      <formula>"Long Break"</formula>
    </cfRule>
    <cfRule type="cellIs" dxfId="1191" priority="1274" stopIfTrue="1" operator="equal">
      <formula>"b3"</formula>
    </cfRule>
  </conditionalFormatting>
  <conditionalFormatting sqref="H77">
    <cfRule type="containsText" dxfId="1190" priority="1271" operator="containsText" text="#N/A">
      <formula>NOT(ISERROR(SEARCH("#N/A",H77)))</formula>
    </cfRule>
  </conditionalFormatting>
  <conditionalFormatting sqref="F77">
    <cfRule type="cellIs" dxfId="1189" priority="1269" stopIfTrue="1" operator="equal">
      <formula>"Short Break"</formula>
    </cfRule>
    <cfRule type="cellIs" dxfId="1188" priority="1270" stopIfTrue="1" operator="equal">
      <formula>"Long Break"</formula>
    </cfRule>
  </conditionalFormatting>
  <conditionalFormatting sqref="F77">
    <cfRule type="cellIs" dxfId="1187" priority="1266" stopIfTrue="1" operator="equal">
      <formula>"Short Break"</formula>
    </cfRule>
    <cfRule type="cellIs" dxfId="1186" priority="1267" stopIfTrue="1" operator="equal">
      <formula>"Long Break"</formula>
    </cfRule>
    <cfRule type="cellIs" dxfId="1185" priority="1268" stopIfTrue="1" operator="equal">
      <formula>"b3"</formula>
    </cfRule>
  </conditionalFormatting>
  <conditionalFormatting sqref="F77">
    <cfRule type="cellIs" dxfId="1184" priority="1264" stopIfTrue="1" operator="equal">
      <formula>"Short Break"</formula>
    </cfRule>
    <cfRule type="cellIs" dxfId="1183" priority="1265" stopIfTrue="1" operator="equal">
      <formula>"Long Break"</formula>
    </cfRule>
  </conditionalFormatting>
  <conditionalFormatting sqref="F77">
    <cfRule type="cellIs" dxfId="1182" priority="1261" stopIfTrue="1" operator="equal">
      <formula>"Short Break"</formula>
    </cfRule>
    <cfRule type="cellIs" dxfId="1181" priority="1262" stopIfTrue="1" operator="equal">
      <formula>"Long Break"</formula>
    </cfRule>
    <cfRule type="cellIs" dxfId="1180" priority="1263" stopIfTrue="1" operator="equal">
      <formula>"b3"</formula>
    </cfRule>
  </conditionalFormatting>
  <conditionalFormatting sqref="F77">
    <cfRule type="cellIs" dxfId="1179" priority="1259" stopIfTrue="1" operator="equal">
      <formula>"Short Break"</formula>
    </cfRule>
    <cfRule type="cellIs" dxfId="1178" priority="1260" stopIfTrue="1" operator="equal">
      <formula>"Long Break"</formula>
    </cfRule>
  </conditionalFormatting>
  <conditionalFormatting sqref="F77">
    <cfRule type="containsText" dxfId="1177" priority="1258" operator="containsText" text="#N/A">
      <formula>NOT(ISERROR(SEARCH("#N/A",F77)))</formula>
    </cfRule>
  </conditionalFormatting>
  <conditionalFormatting sqref="G77">
    <cfRule type="cellIs" dxfId="1176" priority="1256" stopIfTrue="1" operator="equal">
      <formula>"Short Break"</formula>
    </cfRule>
    <cfRule type="cellIs" dxfId="1175" priority="1257" stopIfTrue="1" operator="equal">
      <formula>"Long Break"</formula>
    </cfRule>
  </conditionalFormatting>
  <conditionalFormatting sqref="G77">
    <cfRule type="cellIs" dxfId="1174" priority="1254" stopIfTrue="1" operator="equal">
      <formula>"Short Break"</formula>
    </cfRule>
    <cfRule type="cellIs" dxfId="1173" priority="1255" stopIfTrue="1" operator="equal">
      <formula>"Long Break"</formula>
    </cfRule>
  </conditionalFormatting>
  <conditionalFormatting sqref="G77">
    <cfRule type="cellIs" dxfId="1172" priority="1251" stopIfTrue="1" operator="equal">
      <formula>"Short Break"</formula>
    </cfRule>
    <cfRule type="cellIs" dxfId="1171" priority="1252" stopIfTrue="1" operator="equal">
      <formula>"Long Break"</formula>
    </cfRule>
    <cfRule type="cellIs" dxfId="1170" priority="1253" stopIfTrue="1" operator="equal">
      <formula>"b3"</formula>
    </cfRule>
  </conditionalFormatting>
  <conditionalFormatting sqref="G77">
    <cfRule type="containsText" dxfId="1169" priority="1250" operator="containsText" text="#N/A">
      <formula>NOT(ISERROR(SEARCH("#N/A",G77)))</formula>
    </cfRule>
  </conditionalFormatting>
  <conditionalFormatting sqref="H78:H79">
    <cfRule type="cellIs" dxfId="1168" priority="1248" stopIfTrue="1" operator="equal">
      <formula>"Short Break"</formula>
    </cfRule>
    <cfRule type="cellIs" dxfId="1167" priority="1249" stopIfTrue="1" operator="equal">
      <formula>"Long Break"</formula>
    </cfRule>
  </conditionalFormatting>
  <conditionalFormatting sqref="H78:H79">
    <cfRule type="cellIs" dxfId="1166" priority="1245" stopIfTrue="1" operator="equal">
      <formula>"Short Break"</formula>
    </cfRule>
    <cfRule type="cellIs" dxfId="1165" priority="1246" stopIfTrue="1" operator="equal">
      <formula>"Long Break"</formula>
    </cfRule>
    <cfRule type="cellIs" dxfId="1164" priority="1247" stopIfTrue="1" operator="equal">
      <formula>"b3"</formula>
    </cfRule>
  </conditionalFormatting>
  <conditionalFormatting sqref="G78">
    <cfRule type="cellIs" dxfId="1163" priority="1243" stopIfTrue="1" operator="equal">
      <formula>"Short Break"</formula>
    </cfRule>
    <cfRule type="cellIs" dxfId="1162" priority="1244" stopIfTrue="1" operator="equal">
      <formula>"Long Break"</formula>
    </cfRule>
  </conditionalFormatting>
  <conditionalFormatting sqref="G78">
    <cfRule type="cellIs" dxfId="1161" priority="1241" stopIfTrue="1" operator="equal">
      <formula>"Short Break"</formula>
    </cfRule>
    <cfRule type="cellIs" dxfId="1160" priority="1242" stopIfTrue="1" operator="equal">
      <formula>"Long Break"</formula>
    </cfRule>
  </conditionalFormatting>
  <conditionalFormatting sqref="G78">
    <cfRule type="cellIs" dxfId="1159" priority="1238" stopIfTrue="1" operator="equal">
      <formula>"Short Break"</formula>
    </cfRule>
    <cfRule type="cellIs" dxfId="1158" priority="1239" stopIfTrue="1" operator="equal">
      <formula>"Long Break"</formula>
    </cfRule>
    <cfRule type="cellIs" dxfId="1157" priority="1240" stopIfTrue="1" operator="equal">
      <formula>"b3"</formula>
    </cfRule>
  </conditionalFormatting>
  <conditionalFormatting sqref="G78:H78 H79">
    <cfRule type="containsText" dxfId="1156" priority="1237" operator="containsText" text="#N/A">
      <formula>NOT(ISERROR(SEARCH("#N/A",G78)))</formula>
    </cfRule>
  </conditionalFormatting>
  <conditionalFormatting sqref="F78:F79">
    <cfRule type="cellIs" dxfId="1155" priority="1235" stopIfTrue="1" operator="equal">
      <formula>"Short Break"</formula>
    </cfRule>
    <cfRule type="cellIs" dxfId="1154" priority="1236" stopIfTrue="1" operator="equal">
      <formula>"Long Break"</formula>
    </cfRule>
  </conditionalFormatting>
  <conditionalFormatting sqref="F78:F79">
    <cfRule type="cellIs" dxfId="1153" priority="1232" stopIfTrue="1" operator="equal">
      <formula>"Short Break"</formula>
    </cfRule>
    <cfRule type="cellIs" dxfId="1152" priority="1233" stopIfTrue="1" operator="equal">
      <formula>"Long Break"</formula>
    </cfRule>
    <cfRule type="cellIs" dxfId="1151" priority="1234" stopIfTrue="1" operator="equal">
      <formula>"b3"</formula>
    </cfRule>
  </conditionalFormatting>
  <conditionalFormatting sqref="F78:F79">
    <cfRule type="cellIs" dxfId="1150" priority="1230" stopIfTrue="1" operator="equal">
      <formula>"Short Break"</formula>
    </cfRule>
    <cfRule type="cellIs" dxfId="1149" priority="1231" stopIfTrue="1" operator="equal">
      <formula>"Long Break"</formula>
    </cfRule>
  </conditionalFormatting>
  <conditionalFormatting sqref="F78:F79">
    <cfRule type="cellIs" dxfId="1148" priority="1227" stopIfTrue="1" operator="equal">
      <formula>"Short Break"</formula>
    </cfRule>
    <cfRule type="cellIs" dxfId="1147" priority="1228" stopIfTrue="1" operator="equal">
      <formula>"Long Break"</formula>
    </cfRule>
    <cfRule type="cellIs" dxfId="1146" priority="1229" stopIfTrue="1" operator="equal">
      <formula>"b3"</formula>
    </cfRule>
  </conditionalFormatting>
  <conditionalFormatting sqref="F78:F79">
    <cfRule type="cellIs" dxfId="1145" priority="1225" stopIfTrue="1" operator="equal">
      <formula>"Short Break"</formula>
    </cfRule>
    <cfRule type="cellIs" dxfId="1144" priority="1226" stopIfTrue="1" operator="equal">
      <formula>"Long Break"</formula>
    </cfRule>
  </conditionalFormatting>
  <conditionalFormatting sqref="F78:F79">
    <cfRule type="containsText" dxfId="1143" priority="1224" operator="containsText" text="#N/A">
      <formula>NOT(ISERROR(SEARCH("#N/A",F78)))</formula>
    </cfRule>
  </conditionalFormatting>
  <conditionalFormatting sqref="H80">
    <cfRule type="cellIs" dxfId="1142" priority="1222" stopIfTrue="1" operator="equal">
      <formula>"Short Break"</formula>
    </cfRule>
    <cfRule type="cellIs" dxfId="1141" priority="1223" stopIfTrue="1" operator="equal">
      <formula>"Long Break"</formula>
    </cfRule>
  </conditionalFormatting>
  <conditionalFormatting sqref="H80">
    <cfRule type="cellIs" dxfId="1140" priority="1219" stopIfTrue="1" operator="equal">
      <formula>"Short Break"</formula>
    </cfRule>
    <cfRule type="cellIs" dxfId="1139" priority="1220" stopIfTrue="1" operator="equal">
      <formula>"Long Break"</formula>
    </cfRule>
    <cfRule type="cellIs" dxfId="1138" priority="1221" stopIfTrue="1" operator="equal">
      <formula>"b3"</formula>
    </cfRule>
  </conditionalFormatting>
  <conditionalFormatting sqref="G80">
    <cfRule type="cellIs" dxfId="1137" priority="1217" stopIfTrue="1" operator="equal">
      <formula>"Short Break"</formula>
    </cfRule>
    <cfRule type="cellIs" dxfId="1136" priority="1218" stopIfTrue="1" operator="equal">
      <formula>"Long Break"</formula>
    </cfRule>
  </conditionalFormatting>
  <conditionalFormatting sqref="G80">
    <cfRule type="cellIs" dxfId="1135" priority="1215" stopIfTrue="1" operator="equal">
      <formula>"Short Break"</formula>
    </cfRule>
    <cfRule type="cellIs" dxfId="1134" priority="1216" stopIfTrue="1" operator="equal">
      <formula>"Long Break"</formula>
    </cfRule>
  </conditionalFormatting>
  <conditionalFormatting sqref="G80">
    <cfRule type="cellIs" dxfId="1133" priority="1212" stopIfTrue="1" operator="equal">
      <formula>"Short Break"</formula>
    </cfRule>
    <cfRule type="cellIs" dxfId="1132" priority="1213" stopIfTrue="1" operator="equal">
      <formula>"Long Break"</formula>
    </cfRule>
    <cfRule type="cellIs" dxfId="1131" priority="1214" stopIfTrue="1" operator="equal">
      <formula>"b3"</formula>
    </cfRule>
  </conditionalFormatting>
  <conditionalFormatting sqref="G80:H80">
    <cfRule type="containsText" dxfId="1130" priority="1211" operator="containsText" text="#N/A">
      <formula>NOT(ISERROR(SEARCH("#N/A",G80)))</formula>
    </cfRule>
  </conditionalFormatting>
  <conditionalFormatting sqref="F80">
    <cfRule type="cellIs" dxfId="1129" priority="1209" stopIfTrue="1" operator="equal">
      <formula>"Short Break"</formula>
    </cfRule>
    <cfRule type="cellIs" dxfId="1128" priority="1210" stopIfTrue="1" operator="equal">
      <formula>"Long Break"</formula>
    </cfRule>
  </conditionalFormatting>
  <conditionalFormatting sqref="F80">
    <cfRule type="cellIs" dxfId="1127" priority="1206" stopIfTrue="1" operator="equal">
      <formula>"Short Break"</formula>
    </cfRule>
    <cfRule type="cellIs" dxfId="1126" priority="1207" stopIfTrue="1" operator="equal">
      <formula>"Long Break"</formula>
    </cfRule>
    <cfRule type="cellIs" dxfId="1125" priority="1208" stopIfTrue="1" operator="equal">
      <formula>"b3"</formula>
    </cfRule>
  </conditionalFormatting>
  <conditionalFormatting sqref="F80">
    <cfRule type="cellIs" dxfId="1124" priority="1204" stopIfTrue="1" operator="equal">
      <formula>"Short Break"</formula>
    </cfRule>
    <cfRule type="cellIs" dxfId="1123" priority="1205" stopIfTrue="1" operator="equal">
      <formula>"Long Break"</formula>
    </cfRule>
  </conditionalFormatting>
  <conditionalFormatting sqref="F80">
    <cfRule type="cellIs" dxfId="1122" priority="1201" stopIfTrue="1" operator="equal">
      <formula>"Short Break"</formula>
    </cfRule>
    <cfRule type="cellIs" dxfId="1121" priority="1202" stopIfTrue="1" operator="equal">
      <formula>"Long Break"</formula>
    </cfRule>
    <cfRule type="cellIs" dxfId="1120" priority="1203" stopIfTrue="1" operator="equal">
      <formula>"b3"</formula>
    </cfRule>
  </conditionalFormatting>
  <conditionalFormatting sqref="F80">
    <cfRule type="cellIs" dxfId="1119" priority="1199" stopIfTrue="1" operator="equal">
      <formula>"Short Break"</formula>
    </cfRule>
    <cfRule type="cellIs" dxfId="1118" priority="1200" stopIfTrue="1" operator="equal">
      <formula>"Long Break"</formula>
    </cfRule>
  </conditionalFormatting>
  <conditionalFormatting sqref="F80">
    <cfRule type="containsText" dxfId="1117" priority="1198" operator="containsText" text="#N/A">
      <formula>NOT(ISERROR(SEARCH("#N/A",F80)))</formula>
    </cfRule>
  </conditionalFormatting>
  <conditionalFormatting sqref="G79">
    <cfRule type="cellIs" dxfId="1116" priority="1196" stopIfTrue="1" operator="equal">
      <formula>"Short Break"</formula>
    </cfRule>
    <cfRule type="cellIs" dxfId="1115" priority="1197" stopIfTrue="1" operator="equal">
      <formula>"Long Break"</formula>
    </cfRule>
  </conditionalFormatting>
  <conditionalFormatting sqref="G79">
    <cfRule type="cellIs" dxfId="1114" priority="1194" stopIfTrue="1" operator="equal">
      <formula>"Short Break"</formula>
    </cfRule>
    <cfRule type="cellIs" dxfId="1113" priority="1195" stopIfTrue="1" operator="equal">
      <formula>"Long Break"</formula>
    </cfRule>
  </conditionalFormatting>
  <conditionalFormatting sqref="G79">
    <cfRule type="cellIs" dxfId="1112" priority="1191" stopIfTrue="1" operator="equal">
      <formula>"Short Break"</formula>
    </cfRule>
    <cfRule type="cellIs" dxfId="1111" priority="1192" stopIfTrue="1" operator="equal">
      <formula>"Long Break"</formula>
    </cfRule>
    <cfRule type="cellIs" dxfId="1110" priority="1193" stopIfTrue="1" operator="equal">
      <formula>"b3"</formula>
    </cfRule>
  </conditionalFormatting>
  <conditionalFormatting sqref="G79">
    <cfRule type="containsText" dxfId="1109" priority="1190" operator="containsText" text="#N/A">
      <formula>NOT(ISERROR(SEARCH("#N/A",G79)))</formula>
    </cfRule>
  </conditionalFormatting>
  <conditionalFormatting sqref="H81">
    <cfRule type="cellIs" dxfId="1108" priority="1188" stopIfTrue="1" operator="equal">
      <formula>"Short Break"</formula>
    </cfRule>
    <cfRule type="cellIs" dxfId="1107" priority="1189" stopIfTrue="1" operator="equal">
      <formula>"Long Break"</formula>
    </cfRule>
  </conditionalFormatting>
  <conditionalFormatting sqref="H81">
    <cfRule type="cellIs" dxfId="1106" priority="1185" stopIfTrue="1" operator="equal">
      <formula>"Short Break"</formula>
    </cfRule>
    <cfRule type="cellIs" dxfId="1105" priority="1186" stopIfTrue="1" operator="equal">
      <formula>"Long Break"</formula>
    </cfRule>
    <cfRule type="cellIs" dxfId="1104" priority="1187" stopIfTrue="1" operator="equal">
      <formula>"b3"</formula>
    </cfRule>
  </conditionalFormatting>
  <conditionalFormatting sqref="G81">
    <cfRule type="cellIs" dxfId="1103" priority="1183" stopIfTrue="1" operator="equal">
      <formula>"Short Break"</formula>
    </cfRule>
    <cfRule type="cellIs" dxfId="1102" priority="1184" stopIfTrue="1" operator="equal">
      <formula>"Long Break"</formula>
    </cfRule>
  </conditionalFormatting>
  <conditionalFormatting sqref="G81">
    <cfRule type="cellIs" dxfId="1101" priority="1181" stopIfTrue="1" operator="equal">
      <formula>"Short Break"</formula>
    </cfRule>
    <cfRule type="cellIs" dxfId="1100" priority="1182" stopIfTrue="1" operator="equal">
      <formula>"Long Break"</formula>
    </cfRule>
  </conditionalFormatting>
  <conditionalFormatting sqref="G81">
    <cfRule type="cellIs" dxfId="1099" priority="1178" stopIfTrue="1" operator="equal">
      <formula>"Short Break"</formula>
    </cfRule>
    <cfRule type="cellIs" dxfId="1098" priority="1179" stopIfTrue="1" operator="equal">
      <formula>"Long Break"</formula>
    </cfRule>
    <cfRule type="cellIs" dxfId="1097" priority="1180" stopIfTrue="1" operator="equal">
      <formula>"b3"</formula>
    </cfRule>
  </conditionalFormatting>
  <conditionalFormatting sqref="G81:H81">
    <cfRule type="containsText" dxfId="1096" priority="1177" operator="containsText" text="#N/A">
      <formula>NOT(ISERROR(SEARCH("#N/A",G81)))</formula>
    </cfRule>
  </conditionalFormatting>
  <conditionalFormatting sqref="F81">
    <cfRule type="cellIs" dxfId="1095" priority="1175" stopIfTrue="1" operator="equal">
      <formula>"Short Break"</formula>
    </cfRule>
    <cfRule type="cellIs" dxfId="1094" priority="1176" stopIfTrue="1" operator="equal">
      <formula>"Long Break"</formula>
    </cfRule>
  </conditionalFormatting>
  <conditionalFormatting sqref="F81">
    <cfRule type="cellIs" dxfId="1093" priority="1172" stopIfTrue="1" operator="equal">
      <formula>"Short Break"</formula>
    </cfRule>
    <cfRule type="cellIs" dxfId="1092" priority="1173" stopIfTrue="1" operator="equal">
      <formula>"Long Break"</formula>
    </cfRule>
    <cfRule type="cellIs" dxfId="1091" priority="1174" stopIfTrue="1" operator="equal">
      <formula>"b3"</formula>
    </cfRule>
  </conditionalFormatting>
  <conditionalFormatting sqref="F81">
    <cfRule type="cellIs" dxfId="1090" priority="1170" stopIfTrue="1" operator="equal">
      <formula>"Short Break"</formula>
    </cfRule>
    <cfRule type="cellIs" dxfId="1089" priority="1171" stopIfTrue="1" operator="equal">
      <formula>"Long Break"</formula>
    </cfRule>
  </conditionalFormatting>
  <conditionalFormatting sqref="F81">
    <cfRule type="cellIs" dxfId="1088" priority="1167" stopIfTrue="1" operator="equal">
      <formula>"Short Break"</formula>
    </cfRule>
    <cfRule type="cellIs" dxfId="1087" priority="1168" stopIfTrue="1" operator="equal">
      <formula>"Long Break"</formula>
    </cfRule>
    <cfRule type="cellIs" dxfId="1086" priority="1169" stopIfTrue="1" operator="equal">
      <formula>"b3"</formula>
    </cfRule>
  </conditionalFormatting>
  <conditionalFormatting sqref="F81">
    <cfRule type="cellIs" dxfId="1085" priority="1165" stopIfTrue="1" operator="equal">
      <formula>"Short Break"</formula>
    </cfRule>
    <cfRule type="cellIs" dxfId="1084" priority="1166" stopIfTrue="1" operator="equal">
      <formula>"Long Break"</formula>
    </cfRule>
  </conditionalFormatting>
  <conditionalFormatting sqref="F81">
    <cfRule type="containsText" dxfId="1083" priority="1164" operator="containsText" text="#N/A">
      <formula>NOT(ISERROR(SEARCH("#N/A",F81)))</formula>
    </cfRule>
  </conditionalFormatting>
  <conditionalFormatting sqref="H82">
    <cfRule type="cellIs" dxfId="1082" priority="1162" stopIfTrue="1" operator="equal">
      <formula>"Short Break"</formula>
    </cfRule>
    <cfRule type="cellIs" dxfId="1081" priority="1163" stopIfTrue="1" operator="equal">
      <formula>"Long Break"</formula>
    </cfRule>
  </conditionalFormatting>
  <conditionalFormatting sqref="H82">
    <cfRule type="cellIs" dxfId="1080" priority="1159" stopIfTrue="1" operator="equal">
      <formula>"Short Break"</formula>
    </cfRule>
    <cfRule type="cellIs" dxfId="1079" priority="1160" stopIfTrue="1" operator="equal">
      <formula>"Long Break"</formula>
    </cfRule>
    <cfRule type="cellIs" dxfId="1078" priority="1161" stopIfTrue="1" operator="equal">
      <formula>"b3"</formula>
    </cfRule>
  </conditionalFormatting>
  <conditionalFormatting sqref="G82">
    <cfRule type="cellIs" dxfId="1077" priority="1157" stopIfTrue="1" operator="equal">
      <formula>"Short Break"</formula>
    </cfRule>
    <cfRule type="cellIs" dxfId="1076" priority="1158" stopIfTrue="1" operator="equal">
      <formula>"Long Break"</formula>
    </cfRule>
  </conditionalFormatting>
  <conditionalFormatting sqref="G82">
    <cfRule type="cellIs" dxfId="1075" priority="1155" stopIfTrue="1" operator="equal">
      <formula>"Short Break"</formula>
    </cfRule>
    <cfRule type="cellIs" dxfId="1074" priority="1156" stopIfTrue="1" operator="equal">
      <formula>"Long Break"</formula>
    </cfRule>
  </conditionalFormatting>
  <conditionalFormatting sqref="G82">
    <cfRule type="cellIs" dxfId="1073" priority="1152" stopIfTrue="1" operator="equal">
      <formula>"Short Break"</formula>
    </cfRule>
    <cfRule type="cellIs" dxfId="1072" priority="1153" stopIfTrue="1" operator="equal">
      <formula>"Long Break"</formula>
    </cfRule>
    <cfRule type="cellIs" dxfId="1071" priority="1154" stopIfTrue="1" operator="equal">
      <formula>"b3"</formula>
    </cfRule>
  </conditionalFormatting>
  <conditionalFormatting sqref="G82:H82">
    <cfRule type="containsText" dxfId="1070" priority="1151" operator="containsText" text="#N/A">
      <formula>NOT(ISERROR(SEARCH("#N/A",G82)))</formula>
    </cfRule>
  </conditionalFormatting>
  <conditionalFormatting sqref="F82">
    <cfRule type="cellIs" dxfId="1069" priority="1149" stopIfTrue="1" operator="equal">
      <formula>"Short Break"</formula>
    </cfRule>
    <cfRule type="cellIs" dxfId="1068" priority="1150" stopIfTrue="1" operator="equal">
      <formula>"Long Break"</formula>
    </cfRule>
  </conditionalFormatting>
  <conditionalFormatting sqref="F82">
    <cfRule type="cellIs" dxfId="1067" priority="1146" stopIfTrue="1" operator="equal">
      <formula>"Short Break"</formula>
    </cfRule>
    <cfRule type="cellIs" dxfId="1066" priority="1147" stopIfTrue="1" operator="equal">
      <formula>"Long Break"</formula>
    </cfRule>
    <cfRule type="cellIs" dxfId="1065" priority="1148" stopIfTrue="1" operator="equal">
      <formula>"b3"</formula>
    </cfRule>
  </conditionalFormatting>
  <conditionalFormatting sqref="F82">
    <cfRule type="cellIs" dxfId="1064" priority="1144" stopIfTrue="1" operator="equal">
      <formula>"Short Break"</formula>
    </cfRule>
    <cfRule type="cellIs" dxfId="1063" priority="1145" stopIfTrue="1" operator="equal">
      <formula>"Long Break"</formula>
    </cfRule>
  </conditionalFormatting>
  <conditionalFormatting sqref="F82">
    <cfRule type="cellIs" dxfId="1062" priority="1141" stopIfTrue="1" operator="equal">
      <formula>"Short Break"</formula>
    </cfRule>
    <cfRule type="cellIs" dxfId="1061" priority="1142" stopIfTrue="1" operator="equal">
      <formula>"Long Break"</formula>
    </cfRule>
    <cfRule type="cellIs" dxfId="1060" priority="1143" stopIfTrue="1" operator="equal">
      <formula>"b3"</formula>
    </cfRule>
  </conditionalFormatting>
  <conditionalFormatting sqref="F82">
    <cfRule type="cellIs" dxfId="1059" priority="1139" stopIfTrue="1" operator="equal">
      <formula>"Short Break"</formula>
    </cfRule>
    <cfRule type="cellIs" dxfId="1058" priority="1140" stopIfTrue="1" operator="equal">
      <formula>"Long Break"</formula>
    </cfRule>
  </conditionalFormatting>
  <conditionalFormatting sqref="F82">
    <cfRule type="containsText" dxfId="1057" priority="1138" operator="containsText" text="#N/A">
      <formula>NOT(ISERROR(SEARCH("#N/A",F82)))</formula>
    </cfRule>
  </conditionalFormatting>
  <conditionalFormatting sqref="H83">
    <cfRule type="cellIs" dxfId="1056" priority="1136" stopIfTrue="1" operator="equal">
      <formula>"Short Break"</formula>
    </cfRule>
    <cfRule type="cellIs" dxfId="1055" priority="1137" stopIfTrue="1" operator="equal">
      <formula>"Long Break"</formula>
    </cfRule>
  </conditionalFormatting>
  <conditionalFormatting sqref="H83">
    <cfRule type="cellIs" dxfId="1054" priority="1133" stopIfTrue="1" operator="equal">
      <formula>"Short Break"</formula>
    </cfRule>
    <cfRule type="cellIs" dxfId="1053" priority="1134" stopIfTrue="1" operator="equal">
      <formula>"Long Break"</formula>
    </cfRule>
    <cfRule type="cellIs" dxfId="1052" priority="1135" stopIfTrue="1" operator="equal">
      <formula>"b3"</formula>
    </cfRule>
  </conditionalFormatting>
  <conditionalFormatting sqref="G83">
    <cfRule type="cellIs" dxfId="1051" priority="1131" stopIfTrue="1" operator="equal">
      <formula>"Short Break"</formula>
    </cfRule>
    <cfRule type="cellIs" dxfId="1050" priority="1132" stopIfTrue="1" operator="equal">
      <formula>"Long Break"</formula>
    </cfRule>
  </conditionalFormatting>
  <conditionalFormatting sqref="G83">
    <cfRule type="cellIs" dxfId="1049" priority="1129" stopIfTrue="1" operator="equal">
      <formula>"Short Break"</formula>
    </cfRule>
    <cfRule type="cellIs" dxfId="1048" priority="1130" stopIfTrue="1" operator="equal">
      <formula>"Long Break"</formula>
    </cfRule>
  </conditionalFormatting>
  <conditionalFormatting sqref="G83">
    <cfRule type="cellIs" dxfId="1047" priority="1126" stopIfTrue="1" operator="equal">
      <formula>"Short Break"</formula>
    </cfRule>
    <cfRule type="cellIs" dxfId="1046" priority="1127" stopIfTrue="1" operator="equal">
      <formula>"Long Break"</formula>
    </cfRule>
    <cfRule type="cellIs" dxfId="1045" priority="1128" stopIfTrue="1" operator="equal">
      <formula>"b3"</formula>
    </cfRule>
  </conditionalFormatting>
  <conditionalFormatting sqref="G83:H83">
    <cfRule type="containsText" dxfId="1044" priority="1125" operator="containsText" text="#N/A">
      <formula>NOT(ISERROR(SEARCH("#N/A",G83)))</formula>
    </cfRule>
  </conditionalFormatting>
  <conditionalFormatting sqref="F83">
    <cfRule type="cellIs" dxfId="1043" priority="1123" stopIfTrue="1" operator="equal">
      <formula>"Short Break"</formula>
    </cfRule>
    <cfRule type="cellIs" dxfId="1042" priority="1124" stopIfTrue="1" operator="equal">
      <formula>"Long Break"</formula>
    </cfRule>
  </conditionalFormatting>
  <conditionalFormatting sqref="F83">
    <cfRule type="cellIs" dxfId="1041" priority="1120" stopIfTrue="1" operator="equal">
      <formula>"Short Break"</formula>
    </cfRule>
    <cfRule type="cellIs" dxfId="1040" priority="1121" stopIfTrue="1" operator="equal">
      <formula>"Long Break"</formula>
    </cfRule>
    <cfRule type="cellIs" dxfId="1039" priority="1122" stopIfTrue="1" operator="equal">
      <formula>"b3"</formula>
    </cfRule>
  </conditionalFormatting>
  <conditionalFormatting sqref="F83">
    <cfRule type="cellIs" dxfId="1038" priority="1118" stopIfTrue="1" operator="equal">
      <formula>"Short Break"</formula>
    </cfRule>
    <cfRule type="cellIs" dxfId="1037" priority="1119" stopIfTrue="1" operator="equal">
      <formula>"Long Break"</formula>
    </cfRule>
  </conditionalFormatting>
  <conditionalFormatting sqref="F83">
    <cfRule type="cellIs" dxfId="1036" priority="1115" stopIfTrue="1" operator="equal">
      <formula>"Short Break"</formula>
    </cfRule>
    <cfRule type="cellIs" dxfId="1035" priority="1116" stopIfTrue="1" operator="equal">
      <formula>"Long Break"</formula>
    </cfRule>
    <cfRule type="cellIs" dxfId="1034" priority="1117" stopIfTrue="1" operator="equal">
      <formula>"b3"</formula>
    </cfRule>
  </conditionalFormatting>
  <conditionalFormatting sqref="F83">
    <cfRule type="cellIs" dxfId="1033" priority="1113" stopIfTrue="1" operator="equal">
      <formula>"Short Break"</formula>
    </cfRule>
    <cfRule type="cellIs" dxfId="1032" priority="1114" stopIfTrue="1" operator="equal">
      <formula>"Long Break"</formula>
    </cfRule>
  </conditionalFormatting>
  <conditionalFormatting sqref="F83">
    <cfRule type="containsText" dxfId="1031" priority="1112" operator="containsText" text="#N/A">
      <formula>NOT(ISERROR(SEARCH("#N/A",F83)))</formula>
    </cfRule>
  </conditionalFormatting>
  <conditionalFormatting sqref="H84">
    <cfRule type="cellIs" dxfId="1030" priority="1110" stopIfTrue="1" operator="equal">
      <formula>"Short Break"</formula>
    </cfRule>
    <cfRule type="cellIs" dxfId="1029" priority="1111" stopIfTrue="1" operator="equal">
      <formula>"Long Break"</formula>
    </cfRule>
  </conditionalFormatting>
  <conditionalFormatting sqref="H84">
    <cfRule type="cellIs" dxfId="1028" priority="1107" stopIfTrue="1" operator="equal">
      <formula>"Short Break"</formula>
    </cfRule>
    <cfRule type="cellIs" dxfId="1027" priority="1108" stopIfTrue="1" operator="equal">
      <formula>"Long Break"</formula>
    </cfRule>
    <cfRule type="cellIs" dxfId="1026" priority="1109" stopIfTrue="1" operator="equal">
      <formula>"b3"</formula>
    </cfRule>
  </conditionalFormatting>
  <conditionalFormatting sqref="G84">
    <cfRule type="cellIs" dxfId="1025" priority="1105" stopIfTrue="1" operator="equal">
      <formula>"Short Break"</formula>
    </cfRule>
    <cfRule type="cellIs" dxfId="1024" priority="1106" stopIfTrue="1" operator="equal">
      <formula>"Long Break"</formula>
    </cfRule>
  </conditionalFormatting>
  <conditionalFormatting sqref="G84">
    <cfRule type="cellIs" dxfId="1023" priority="1103" stopIfTrue="1" operator="equal">
      <formula>"Short Break"</formula>
    </cfRule>
    <cfRule type="cellIs" dxfId="1022" priority="1104" stopIfTrue="1" operator="equal">
      <formula>"Long Break"</formula>
    </cfRule>
  </conditionalFormatting>
  <conditionalFormatting sqref="G84">
    <cfRule type="cellIs" dxfId="1021" priority="1100" stopIfTrue="1" operator="equal">
      <formula>"Short Break"</formula>
    </cfRule>
    <cfRule type="cellIs" dxfId="1020" priority="1101" stopIfTrue="1" operator="equal">
      <formula>"Long Break"</formula>
    </cfRule>
    <cfRule type="cellIs" dxfId="1019" priority="1102" stopIfTrue="1" operator="equal">
      <formula>"b3"</formula>
    </cfRule>
  </conditionalFormatting>
  <conditionalFormatting sqref="G84:H84">
    <cfRule type="containsText" dxfId="1018" priority="1099" operator="containsText" text="#N/A">
      <formula>NOT(ISERROR(SEARCH("#N/A",G84)))</formula>
    </cfRule>
  </conditionalFormatting>
  <conditionalFormatting sqref="F84">
    <cfRule type="cellIs" dxfId="1017" priority="1097" stopIfTrue="1" operator="equal">
      <formula>"Short Break"</formula>
    </cfRule>
    <cfRule type="cellIs" dxfId="1016" priority="1098" stopIfTrue="1" operator="equal">
      <formula>"Long Break"</formula>
    </cfRule>
  </conditionalFormatting>
  <conditionalFormatting sqref="F84">
    <cfRule type="cellIs" dxfId="1015" priority="1094" stopIfTrue="1" operator="equal">
      <formula>"Short Break"</formula>
    </cfRule>
    <cfRule type="cellIs" dxfId="1014" priority="1095" stopIfTrue="1" operator="equal">
      <formula>"Long Break"</formula>
    </cfRule>
    <cfRule type="cellIs" dxfId="1013" priority="1096" stopIfTrue="1" operator="equal">
      <formula>"b3"</formula>
    </cfRule>
  </conditionalFormatting>
  <conditionalFormatting sqref="F84">
    <cfRule type="cellIs" dxfId="1012" priority="1092" stopIfTrue="1" operator="equal">
      <formula>"Short Break"</formula>
    </cfRule>
    <cfRule type="cellIs" dxfId="1011" priority="1093" stopIfTrue="1" operator="equal">
      <formula>"Long Break"</formula>
    </cfRule>
  </conditionalFormatting>
  <conditionalFormatting sqref="F84">
    <cfRule type="cellIs" dxfId="1010" priority="1089" stopIfTrue="1" operator="equal">
      <formula>"Short Break"</formula>
    </cfRule>
    <cfRule type="cellIs" dxfId="1009" priority="1090" stopIfTrue="1" operator="equal">
      <formula>"Long Break"</formula>
    </cfRule>
    <cfRule type="cellIs" dxfId="1008" priority="1091" stopIfTrue="1" operator="equal">
      <formula>"b3"</formula>
    </cfRule>
  </conditionalFormatting>
  <conditionalFormatting sqref="F84">
    <cfRule type="cellIs" dxfId="1007" priority="1087" stopIfTrue="1" operator="equal">
      <formula>"Short Break"</formula>
    </cfRule>
    <cfRule type="cellIs" dxfId="1006" priority="1088" stopIfTrue="1" operator="equal">
      <formula>"Long Break"</formula>
    </cfRule>
  </conditionalFormatting>
  <conditionalFormatting sqref="F84">
    <cfRule type="containsText" dxfId="1005" priority="1086" operator="containsText" text="#N/A">
      <formula>NOT(ISERROR(SEARCH("#N/A",F84)))</formula>
    </cfRule>
  </conditionalFormatting>
  <conditionalFormatting sqref="H85:H90">
    <cfRule type="cellIs" dxfId="1004" priority="1084" stopIfTrue="1" operator="equal">
      <formula>"Short Break"</formula>
    </cfRule>
    <cfRule type="cellIs" dxfId="1003" priority="1085" stopIfTrue="1" operator="equal">
      <formula>"Long Break"</formula>
    </cfRule>
  </conditionalFormatting>
  <conditionalFormatting sqref="H85:H90">
    <cfRule type="cellIs" dxfId="1002" priority="1081" stopIfTrue="1" operator="equal">
      <formula>"Short Break"</formula>
    </cfRule>
    <cfRule type="cellIs" dxfId="1001" priority="1082" stopIfTrue="1" operator="equal">
      <formula>"Long Break"</formula>
    </cfRule>
    <cfRule type="cellIs" dxfId="1000" priority="1083" stopIfTrue="1" operator="equal">
      <formula>"b3"</formula>
    </cfRule>
  </conditionalFormatting>
  <conditionalFormatting sqref="G85 G88:G90">
    <cfRule type="cellIs" dxfId="999" priority="1079" stopIfTrue="1" operator="equal">
      <formula>"Short Break"</formula>
    </cfRule>
    <cfRule type="cellIs" dxfId="998" priority="1080" stopIfTrue="1" operator="equal">
      <formula>"Long Break"</formula>
    </cfRule>
  </conditionalFormatting>
  <conditionalFormatting sqref="G85 G88:G90">
    <cfRule type="cellIs" dxfId="997" priority="1077" stopIfTrue="1" operator="equal">
      <formula>"Short Break"</formula>
    </cfRule>
    <cfRule type="cellIs" dxfId="996" priority="1078" stopIfTrue="1" operator="equal">
      <formula>"Long Break"</formula>
    </cfRule>
  </conditionalFormatting>
  <conditionalFormatting sqref="G85 G88:G90">
    <cfRule type="cellIs" dxfId="995" priority="1074" stopIfTrue="1" operator="equal">
      <formula>"Short Break"</formula>
    </cfRule>
    <cfRule type="cellIs" dxfId="994" priority="1075" stopIfTrue="1" operator="equal">
      <formula>"Long Break"</formula>
    </cfRule>
    <cfRule type="cellIs" dxfId="993" priority="1076" stopIfTrue="1" operator="equal">
      <formula>"b3"</formula>
    </cfRule>
  </conditionalFormatting>
  <conditionalFormatting sqref="G85:H85 G88:H90 H86:H87">
    <cfRule type="containsText" dxfId="992" priority="1073" operator="containsText" text="#N/A">
      <formula>NOT(ISERROR(SEARCH("#N/A",G85)))</formula>
    </cfRule>
  </conditionalFormatting>
  <conditionalFormatting sqref="F85:F90">
    <cfRule type="cellIs" dxfId="991" priority="1071" stopIfTrue="1" operator="equal">
      <formula>"Short Break"</formula>
    </cfRule>
    <cfRule type="cellIs" dxfId="990" priority="1072" stopIfTrue="1" operator="equal">
      <formula>"Long Break"</formula>
    </cfRule>
  </conditionalFormatting>
  <conditionalFormatting sqref="F85:F90">
    <cfRule type="cellIs" dxfId="989" priority="1068" stopIfTrue="1" operator="equal">
      <formula>"Short Break"</formula>
    </cfRule>
    <cfRule type="cellIs" dxfId="988" priority="1069" stopIfTrue="1" operator="equal">
      <formula>"Long Break"</formula>
    </cfRule>
    <cfRule type="cellIs" dxfId="987" priority="1070" stopIfTrue="1" operator="equal">
      <formula>"b3"</formula>
    </cfRule>
  </conditionalFormatting>
  <conditionalFormatting sqref="F85:F90">
    <cfRule type="cellIs" dxfId="986" priority="1066" stopIfTrue="1" operator="equal">
      <formula>"Short Break"</formula>
    </cfRule>
    <cfRule type="cellIs" dxfId="985" priority="1067" stopIfTrue="1" operator="equal">
      <formula>"Long Break"</formula>
    </cfRule>
  </conditionalFormatting>
  <conditionalFormatting sqref="F85:F90">
    <cfRule type="cellIs" dxfId="984" priority="1063" stopIfTrue="1" operator="equal">
      <formula>"Short Break"</formula>
    </cfRule>
    <cfRule type="cellIs" dxfId="983" priority="1064" stopIfTrue="1" operator="equal">
      <formula>"Long Break"</formula>
    </cfRule>
    <cfRule type="cellIs" dxfId="982" priority="1065" stopIfTrue="1" operator="equal">
      <formula>"b3"</formula>
    </cfRule>
  </conditionalFormatting>
  <conditionalFormatting sqref="F85:F90">
    <cfRule type="cellIs" dxfId="981" priority="1061" stopIfTrue="1" operator="equal">
      <formula>"Short Break"</formula>
    </cfRule>
    <cfRule type="cellIs" dxfId="980" priority="1062" stopIfTrue="1" operator="equal">
      <formula>"Long Break"</formula>
    </cfRule>
  </conditionalFormatting>
  <conditionalFormatting sqref="F85:F90">
    <cfRule type="containsText" dxfId="979" priority="1060" operator="containsText" text="#N/A">
      <formula>NOT(ISERROR(SEARCH("#N/A",F85)))</formula>
    </cfRule>
  </conditionalFormatting>
  <conditionalFormatting sqref="H91:H92">
    <cfRule type="cellIs" dxfId="978" priority="1058" stopIfTrue="1" operator="equal">
      <formula>"Short Break"</formula>
    </cfRule>
    <cfRule type="cellIs" dxfId="977" priority="1059" stopIfTrue="1" operator="equal">
      <formula>"Long Break"</formula>
    </cfRule>
  </conditionalFormatting>
  <conditionalFormatting sqref="H91:H92">
    <cfRule type="cellIs" dxfId="976" priority="1055" stopIfTrue="1" operator="equal">
      <formula>"Short Break"</formula>
    </cfRule>
    <cfRule type="cellIs" dxfId="975" priority="1056" stopIfTrue="1" operator="equal">
      <formula>"Long Break"</formula>
    </cfRule>
    <cfRule type="cellIs" dxfId="974" priority="1057" stopIfTrue="1" operator="equal">
      <formula>"b3"</formula>
    </cfRule>
  </conditionalFormatting>
  <conditionalFormatting sqref="G92">
    <cfRule type="cellIs" dxfId="973" priority="1053" stopIfTrue="1" operator="equal">
      <formula>"Short Break"</formula>
    </cfRule>
    <cfRule type="cellIs" dxfId="972" priority="1054" stopIfTrue="1" operator="equal">
      <formula>"Long Break"</formula>
    </cfRule>
  </conditionalFormatting>
  <conditionalFormatting sqref="G92">
    <cfRule type="cellIs" dxfId="971" priority="1051" stopIfTrue="1" operator="equal">
      <formula>"Short Break"</formula>
    </cfRule>
    <cfRule type="cellIs" dxfId="970" priority="1052" stopIfTrue="1" operator="equal">
      <formula>"Long Break"</formula>
    </cfRule>
  </conditionalFormatting>
  <conditionalFormatting sqref="G92">
    <cfRule type="cellIs" dxfId="969" priority="1048" stopIfTrue="1" operator="equal">
      <formula>"Short Break"</formula>
    </cfRule>
    <cfRule type="cellIs" dxfId="968" priority="1049" stopIfTrue="1" operator="equal">
      <formula>"Long Break"</formula>
    </cfRule>
    <cfRule type="cellIs" dxfId="967" priority="1050" stopIfTrue="1" operator="equal">
      <formula>"b3"</formula>
    </cfRule>
  </conditionalFormatting>
  <conditionalFormatting sqref="G92:H92 H91">
    <cfRule type="containsText" dxfId="966" priority="1047" operator="containsText" text="#N/A">
      <formula>NOT(ISERROR(SEARCH("#N/A",G91)))</formula>
    </cfRule>
  </conditionalFormatting>
  <conditionalFormatting sqref="F91:F92">
    <cfRule type="cellIs" dxfId="965" priority="1045" stopIfTrue="1" operator="equal">
      <formula>"Short Break"</formula>
    </cfRule>
    <cfRule type="cellIs" dxfId="964" priority="1046" stopIfTrue="1" operator="equal">
      <formula>"Long Break"</formula>
    </cfRule>
  </conditionalFormatting>
  <conditionalFormatting sqref="F91:F92">
    <cfRule type="cellIs" dxfId="963" priority="1042" stopIfTrue="1" operator="equal">
      <formula>"Short Break"</formula>
    </cfRule>
    <cfRule type="cellIs" dxfId="962" priority="1043" stopIfTrue="1" operator="equal">
      <formula>"Long Break"</formula>
    </cfRule>
    <cfRule type="cellIs" dxfId="961" priority="1044" stopIfTrue="1" operator="equal">
      <formula>"b3"</formula>
    </cfRule>
  </conditionalFormatting>
  <conditionalFormatting sqref="F91:F92">
    <cfRule type="cellIs" dxfId="960" priority="1040" stopIfTrue="1" operator="equal">
      <formula>"Short Break"</formula>
    </cfRule>
    <cfRule type="cellIs" dxfId="959" priority="1041" stopIfTrue="1" operator="equal">
      <formula>"Long Break"</formula>
    </cfRule>
  </conditionalFormatting>
  <conditionalFormatting sqref="F91:F92">
    <cfRule type="cellIs" dxfId="958" priority="1037" stopIfTrue="1" operator="equal">
      <formula>"Short Break"</formula>
    </cfRule>
    <cfRule type="cellIs" dxfId="957" priority="1038" stopIfTrue="1" operator="equal">
      <formula>"Long Break"</formula>
    </cfRule>
    <cfRule type="cellIs" dxfId="956" priority="1039" stopIfTrue="1" operator="equal">
      <formula>"b3"</formula>
    </cfRule>
  </conditionalFormatting>
  <conditionalFormatting sqref="F91:F92">
    <cfRule type="cellIs" dxfId="955" priority="1035" stopIfTrue="1" operator="equal">
      <formula>"Short Break"</formula>
    </cfRule>
    <cfRule type="cellIs" dxfId="954" priority="1036" stopIfTrue="1" operator="equal">
      <formula>"Long Break"</formula>
    </cfRule>
  </conditionalFormatting>
  <conditionalFormatting sqref="F91:F92">
    <cfRule type="containsText" dxfId="953" priority="1034" operator="containsText" text="#N/A">
      <formula>NOT(ISERROR(SEARCH("#N/A",F91)))</formula>
    </cfRule>
  </conditionalFormatting>
  <conditionalFormatting sqref="H93">
    <cfRule type="cellIs" dxfId="952" priority="1032" stopIfTrue="1" operator="equal">
      <formula>"Short Break"</formula>
    </cfRule>
    <cfRule type="cellIs" dxfId="951" priority="1033" stopIfTrue="1" operator="equal">
      <formula>"Long Break"</formula>
    </cfRule>
  </conditionalFormatting>
  <conditionalFormatting sqref="H93">
    <cfRule type="cellIs" dxfId="950" priority="1029" stopIfTrue="1" operator="equal">
      <formula>"Short Break"</formula>
    </cfRule>
    <cfRule type="cellIs" dxfId="949" priority="1030" stopIfTrue="1" operator="equal">
      <formula>"Long Break"</formula>
    </cfRule>
    <cfRule type="cellIs" dxfId="948" priority="1031" stopIfTrue="1" operator="equal">
      <formula>"b3"</formula>
    </cfRule>
  </conditionalFormatting>
  <conditionalFormatting sqref="G93">
    <cfRule type="cellIs" dxfId="947" priority="1027" stopIfTrue="1" operator="equal">
      <formula>"Short Break"</formula>
    </cfRule>
    <cfRule type="cellIs" dxfId="946" priority="1028" stopIfTrue="1" operator="equal">
      <formula>"Long Break"</formula>
    </cfRule>
  </conditionalFormatting>
  <conditionalFormatting sqref="G93">
    <cfRule type="cellIs" dxfId="945" priority="1025" stopIfTrue="1" operator="equal">
      <formula>"Short Break"</formula>
    </cfRule>
    <cfRule type="cellIs" dxfId="944" priority="1026" stopIfTrue="1" operator="equal">
      <formula>"Long Break"</formula>
    </cfRule>
  </conditionalFormatting>
  <conditionalFormatting sqref="G93">
    <cfRule type="cellIs" dxfId="943" priority="1022" stopIfTrue="1" operator="equal">
      <formula>"Short Break"</formula>
    </cfRule>
    <cfRule type="cellIs" dxfId="942" priority="1023" stopIfTrue="1" operator="equal">
      <formula>"Long Break"</formula>
    </cfRule>
    <cfRule type="cellIs" dxfId="941" priority="1024" stopIfTrue="1" operator="equal">
      <formula>"b3"</formula>
    </cfRule>
  </conditionalFormatting>
  <conditionalFormatting sqref="G93:H93">
    <cfRule type="containsText" dxfId="940" priority="1021" operator="containsText" text="#N/A">
      <formula>NOT(ISERROR(SEARCH("#N/A",G93)))</formula>
    </cfRule>
  </conditionalFormatting>
  <conditionalFormatting sqref="F93">
    <cfRule type="cellIs" dxfId="939" priority="1019" stopIfTrue="1" operator="equal">
      <formula>"Short Break"</formula>
    </cfRule>
    <cfRule type="cellIs" dxfId="938" priority="1020" stopIfTrue="1" operator="equal">
      <formula>"Long Break"</formula>
    </cfRule>
  </conditionalFormatting>
  <conditionalFormatting sqref="F93">
    <cfRule type="cellIs" dxfId="937" priority="1016" stopIfTrue="1" operator="equal">
      <formula>"Short Break"</formula>
    </cfRule>
    <cfRule type="cellIs" dxfId="936" priority="1017" stopIfTrue="1" operator="equal">
      <formula>"Long Break"</formula>
    </cfRule>
    <cfRule type="cellIs" dxfId="935" priority="1018" stopIfTrue="1" operator="equal">
      <formula>"b3"</formula>
    </cfRule>
  </conditionalFormatting>
  <conditionalFormatting sqref="F93">
    <cfRule type="cellIs" dxfId="934" priority="1014" stopIfTrue="1" operator="equal">
      <formula>"Short Break"</formula>
    </cfRule>
    <cfRule type="cellIs" dxfId="933" priority="1015" stopIfTrue="1" operator="equal">
      <formula>"Long Break"</formula>
    </cfRule>
  </conditionalFormatting>
  <conditionalFormatting sqref="F93">
    <cfRule type="cellIs" dxfId="932" priority="1011" stopIfTrue="1" operator="equal">
      <formula>"Short Break"</formula>
    </cfRule>
    <cfRule type="cellIs" dxfId="931" priority="1012" stopIfTrue="1" operator="equal">
      <formula>"Long Break"</formula>
    </cfRule>
    <cfRule type="cellIs" dxfId="930" priority="1013" stopIfTrue="1" operator="equal">
      <formula>"b3"</formula>
    </cfRule>
  </conditionalFormatting>
  <conditionalFormatting sqref="F93">
    <cfRule type="cellIs" dxfId="929" priority="1009" stopIfTrue="1" operator="equal">
      <formula>"Short Break"</formula>
    </cfRule>
    <cfRule type="cellIs" dxfId="928" priority="1010" stopIfTrue="1" operator="equal">
      <formula>"Long Break"</formula>
    </cfRule>
  </conditionalFormatting>
  <conditionalFormatting sqref="F93">
    <cfRule type="containsText" dxfId="927" priority="1008" operator="containsText" text="#N/A">
      <formula>NOT(ISERROR(SEARCH("#N/A",F93)))</formula>
    </cfRule>
  </conditionalFormatting>
  <conditionalFormatting sqref="G91">
    <cfRule type="cellIs" dxfId="926" priority="1006" stopIfTrue="1" operator="equal">
      <formula>"Short Break"</formula>
    </cfRule>
    <cfRule type="cellIs" dxfId="925" priority="1007" stopIfTrue="1" operator="equal">
      <formula>"Long Break"</formula>
    </cfRule>
  </conditionalFormatting>
  <conditionalFormatting sqref="G91">
    <cfRule type="cellIs" dxfId="924" priority="1004" stopIfTrue="1" operator="equal">
      <formula>"Short Break"</formula>
    </cfRule>
    <cfRule type="cellIs" dxfId="923" priority="1005" stopIfTrue="1" operator="equal">
      <formula>"Long Break"</formula>
    </cfRule>
  </conditionalFormatting>
  <conditionalFormatting sqref="G91">
    <cfRule type="cellIs" dxfId="922" priority="1001" stopIfTrue="1" operator="equal">
      <formula>"Short Break"</formula>
    </cfRule>
    <cfRule type="cellIs" dxfId="921" priority="1002" stopIfTrue="1" operator="equal">
      <formula>"Long Break"</formula>
    </cfRule>
    <cfRule type="cellIs" dxfId="920" priority="1003" stopIfTrue="1" operator="equal">
      <formula>"b3"</formula>
    </cfRule>
  </conditionalFormatting>
  <conditionalFormatting sqref="G91">
    <cfRule type="containsText" dxfId="919" priority="1000" operator="containsText" text="#N/A">
      <formula>NOT(ISERROR(SEARCH("#N/A",G91)))</formula>
    </cfRule>
  </conditionalFormatting>
  <conditionalFormatting sqref="H94:H97">
    <cfRule type="cellIs" dxfId="918" priority="998" stopIfTrue="1" operator="equal">
      <formula>"Short Break"</formula>
    </cfRule>
    <cfRule type="cellIs" dxfId="917" priority="999" stopIfTrue="1" operator="equal">
      <formula>"Long Break"</formula>
    </cfRule>
  </conditionalFormatting>
  <conditionalFormatting sqref="H94:H97">
    <cfRule type="cellIs" dxfId="916" priority="995" stopIfTrue="1" operator="equal">
      <formula>"Short Break"</formula>
    </cfRule>
    <cfRule type="cellIs" dxfId="915" priority="996" stopIfTrue="1" operator="equal">
      <formula>"Long Break"</formula>
    </cfRule>
    <cfRule type="cellIs" dxfId="914" priority="997" stopIfTrue="1" operator="equal">
      <formula>"b3"</formula>
    </cfRule>
  </conditionalFormatting>
  <conditionalFormatting sqref="G94 G96:G97">
    <cfRule type="cellIs" dxfId="913" priority="993" stopIfTrue="1" operator="equal">
      <formula>"Short Break"</formula>
    </cfRule>
    <cfRule type="cellIs" dxfId="912" priority="994" stopIfTrue="1" operator="equal">
      <formula>"Long Break"</formula>
    </cfRule>
  </conditionalFormatting>
  <conditionalFormatting sqref="G94 G96:G97">
    <cfRule type="cellIs" dxfId="911" priority="991" stopIfTrue="1" operator="equal">
      <formula>"Short Break"</formula>
    </cfRule>
    <cfRule type="cellIs" dxfId="910" priority="992" stopIfTrue="1" operator="equal">
      <formula>"Long Break"</formula>
    </cfRule>
  </conditionalFormatting>
  <conditionalFormatting sqref="G94 G96:G97">
    <cfRule type="cellIs" dxfId="909" priority="988" stopIfTrue="1" operator="equal">
      <formula>"Short Break"</formula>
    </cfRule>
    <cfRule type="cellIs" dxfId="908" priority="989" stopIfTrue="1" operator="equal">
      <formula>"Long Break"</formula>
    </cfRule>
    <cfRule type="cellIs" dxfId="907" priority="990" stopIfTrue="1" operator="equal">
      <formula>"b3"</formula>
    </cfRule>
  </conditionalFormatting>
  <conditionalFormatting sqref="G94:H94 G96:H97 H95">
    <cfRule type="containsText" dxfId="906" priority="987" operator="containsText" text="#N/A">
      <formula>NOT(ISERROR(SEARCH("#N/A",G94)))</formula>
    </cfRule>
  </conditionalFormatting>
  <conditionalFormatting sqref="F94:F97">
    <cfRule type="cellIs" dxfId="905" priority="985" stopIfTrue="1" operator="equal">
      <formula>"Short Break"</formula>
    </cfRule>
    <cfRule type="cellIs" dxfId="904" priority="986" stopIfTrue="1" operator="equal">
      <formula>"Long Break"</formula>
    </cfRule>
  </conditionalFormatting>
  <conditionalFormatting sqref="F94:F97">
    <cfRule type="cellIs" dxfId="903" priority="982" stopIfTrue="1" operator="equal">
      <formula>"Short Break"</formula>
    </cfRule>
    <cfRule type="cellIs" dxfId="902" priority="983" stopIfTrue="1" operator="equal">
      <formula>"Long Break"</formula>
    </cfRule>
    <cfRule type="cellIs" dxfId="901" priority="984" stopIfTrue="1" operator="equal">
      <formula>"b3"</formula>
    </cfRule>
  </conditionalFormatting>
  <conditionalFormatting sqref="F94:F97">
    <cfRule type="cellIs" dxfId="900" priority="980" stopIfTrue="1" operator="equal">
      <formula>"Short Break"</formula>
    </cfRule>
    <cfRule type="cellIs" dxfId="899" priority="981" stopIfTrue="1" operator="equal">
      <formula>"Long Break"</formula>
    </cfRule>
  </conditionalFormatting>
  <conditionalFormatting sqref="F94:F97">
    <cfRule type="cellIs" dxfId="898" priority="977" stopIfTrue="1" operator="equal">
      <formula>"Short Break"</formula>
    </cfRule>
    <cfRule type="cellIs" dxfId="897" priority="978" stopIfTrue="1" operator="equal">
      <formula>"Long Break"</formula>
    </cfRule>
    <cfRule type="cellIs" dxfId="896" priority="979" stopIfTrue="1" operator="equal">
      <formula>"b3"</formula>
    </cfRule>
  </conditionalFormatting>
  <conditionalFormatting sqref="F94:F97">
    <cfRule type="cellIs" dxfId="895" priority="975" stopIfTrue="1" operator="equal">
      <formula>"Short Break"</formula>
    </cfRule>
    <cfRule type="cellIs" dxfId="894" priority="976" stopIfTrue="1" operator="equal">
      <formula>"Long Break"</formula>
    </cfRule>
  </conditionalFormatting>
  <conditionalFormatting sqref="F94:F97">
    <cfRule type="containsText" dxfId="893" priority="974" operator="containsText" text="#N/A">
      <formula>NOT(ISERROR(SEARCH("#N/A",F94)))</formula>
    </cfRule>
  </conditionalFormatting>
  <conditionalFormatting sqref="H98:H99">
    <cfRule type="cellIs" dxfId="892" priority="972" stopIfTrue="1" operator="equal">
      <formula>"Short Break"</formula>
    </cfRule>
    <cfRule type="cellIs" dxfId="891" priority="973" stopIfTrue="1" operator="equal">
      <formula>"Long Break"</formula>
    </cfRule>
  </conditionalFormatting>
  <conditionalFormatting sqref="H98:H99">
    <cfRule type="cellIs" dxfId="890" priority="969" stopIfTrue="1" operator="equal">
      <formula>"Short Break"</formula>
    </cfRule>
    <cfRule type="cellIs" dxfId="889" priority="970" stopIfTrue="1" operator="equal">
      <formula>"Long Break"</formula>
    </cfRule>
    <cfRule type="cellIs" dxfId="888" priority="971" stopIfTrue="1" operator="equal">
      <formula>"b3"</formula>
    </cfRule>
  </conditionalFormatting>
  <conditionalFormatting sqref="G98:G99">
    <cfRule type="cellIs" dxfId="887" priority="967" stopIfTrue="1" operator="equal">
      <formula>"Short Break"</formula>
    </cfRule>
    <cfRule type="cellIs" dxfId="886" priority="968" stopIfTrue="1" operator="equal">
      <formula>"Long Break"</formula>
    </cfRule>
  </conditionalFormatting>
  <conditionalFormatting sqref="G98:G99">
    <cfRule type="cellIs" dxfId="885" priority="965" stopIfTrue="1" operator="equal">
      <formula>"Short Break"</formula>
    </cfRule>
    <cfRule type="cellIs" dxfId="884" priority="966" stopIfTrue="1" operator="equal">
      <formula>"Long Break"</formula>
    </cfRule>
  </conditionalFormatting>
  <conditionalFormatting sqref="G98:G99">
    <cfRule type="cellIs" dxfId="883" priority="962" stopIfTrue="1" operator="equal">
      <formula>"Short Break"</formula>
    </cfRule>
    <cfRule type="cellIs" dxfId="882" priority="963" stopIfTrue="1" operator="equal">
      <formula>"Long Break"</formula>
    </cfRule>
    <cfRule type="cellIs" dxfId="881" priority="964" stopIfTrue="1" operator="equal">
      <formula>"b3"</formula>
    </cfRule>
  </conditionalFormatting>
  <conditionalFormatting sqref="G98:H99">
    <cfRule type="containsText" dxfId="880" priority="961" operator="containsText" text="#N/A">
      <formula>NOT(ISERROR(SEARCH("#N/A",G98)))</formula>
    </cfRule>
  </conditionalFormatting>
  <conditionalFormatting sqref="F98:F99">
    <cfRule type="cellIs" dxfId="879" priority="959" stopIfTrue="1" operator="equal">
      <formula>"Short Break"</formula>
    </cfRule>
    <cfRule type="cellIs" dxfId="878" priority="960" stopIfTrue="1" operator="equal">
      <formula>"Long Break"</formula>
    </cfRule>
  </conditionalFormatting>
  <conditionalFormatting sqref="F98:F99">
    <cfRule type="cellIs" dxfId="877" priority="956" stopIfTrue="1" operator="equal">
      <formula>"Short Break"</formula>
    </cfRule>
    <cfRule type="cellIs" dxfId="876" priority="957" stopIfTrue="1" operator="equal">
      <formula>"Long Break"</formula>
    </cfRule>
    <cfRule type="cellIs" dxfId="875" priority="958" stopIfTrue="1" operator="equal">
      <formula>"b3"</formula>
    </cfRule>
  </conditionalFormatting>
  <conditionalFormatting sqref="F98:F99">
    <cfRule type="cellIs" dxfId="874" priority="954" stopIfTrue="1" operator="equal">
      <formula>"Short Break"</formula>
    </cfRule>
    <cfRule type="cellIs" dxfId="873" priority="955" stopIfTrue="1" operator="equal">
      <formula>"Long Break"</formula>
    </cfRule>
  </conditionalFormatting>
  <conditionalFormatting sqref="F98:F99">
    <cfRule type="cellIs" dxfId="872" priority="951" stopIfTrue="1" operator="equal">
      <formula>"Short Break"</formula>
    </cfRule>
    <cfRule type="cellIs" dxfId="871" priority="952" stopIfTrue="1" operator="equal">
      <formula>"Long Break"</formula>
    </cfRule>
    <cfRule type="cellIs" dxfId="870" priority="953" stopIfTrue="1" operator="equal">
      <formula>"b3"</formula>
    </cfRule>
  </conditionalFormatting>
  <conditionalFormatting sqref="F98:F99">
    <cfRule type="cellIs" dxfId="869" priority="949" stopIfTrue="1" operator="equal">
      <formula>"Short Break"</formula>
    </cfRule>
    <cfRule type="cellIs" dxfId="868" priority="950" stopIfTrue="1" operator="equal">
      <formula>"Long Break"</formula>
    </cfRule>
  </conditionalFormatting>
  <conditionalFormatting sqref="F98:F99">
    <cfRule type="containsText" dxfId="867" priority="948" operator="containsText" text="#N/A">
      <formula>NOT(ISERROR(SEARCH("#N/A",F98)))</formula>
    </cfRule>
  </conditionalFormatting>
  <conditionalFormatting sqref="H100:H101">
    <cfRule type="cellIs" dxfId="866" priority="946" stopIfTrue="1" operator="equal">
      <formula>"Short Break"</formula>
    </cfRule>
    <cfRule type="cellIs" dxfId="865" priority="947" stopIfTrue="1" operator="equal">
      <formula>"Long Break"</formula>
    </cfRule>
  </conditionalFormatting>
  <conditionalFormatting sqref="H100:H101">
    <cfRule type="cellIs" dxfId="864" priority="943" stopIfTrue="1" operator="equal">
      <formula>"Short Break"</formula>
    </cfRule>
    <cfRule type="cellIs" dxfId="863" priority="944" stopIfTrue="1" operator="equal">
      <formula>"Long Break"</formula>
    </cfRule>
    <cfRule type="cellIs" dxfId="862" priority="945" stopIfTrue="1" operator="equal">
      <formula>"b3"</formula>
    </cfRule>
  </conditionalFormatting>
  <conditionalFormatting sqref="G101">
    <cfRule type="cellIs" dxfId="861" priority="941" stopIfTrue="1" operator="equal">
      <formula>"Short Break"</formula>
    </cfRule>
    <cfRule type="cellIs" dxfId="860" priority="942" stopIfTrue="1" operator="equal">
      <formula>"Long Break"</formula>
    </cfRule>
  </conditionalFormatting>
  <conditionalFormatting sqref="G101">
    <cfRule type="cellIs" dxfId="859" priority="939" stopIfTrue="1" operator="equal">
      <formula>"Short Break"</formula>
    </cfRule>
    <cfRule type="cellIs" dxfId="858" priority="940" stopIfTrue="1" operator="equal">
      <formula>"Long Break"</formula>
    </cfRule>
  </conditionalFormatting>
  <conditionalFormatting sqref="G101">
    <cfRule type="cellIs" dxfId="857" priority="936" stopIfTrue="1" operator="equal">
      <formula>"Short Break"</formula>
    </cfRule>
    <cfRule type="cellIs" dxfId="856" priority="937" stopIfTrue="1" operator="equal">
      <formula>"Long Break"</formula>
    </cfRule>
    <cfRule type="cellIs" dxfId="855" priority="938" stopIfTrue="1" operator="equal">
      <formula>"b3"</formula>
    </cfRule>
  </conditionalFormatting>
  <conditionalFormatting sqref="G101:H101 H100">
    <cfRule type="containsText" dxfId="854" priority="935" operator="containsText" text="#N/A">
      <formula>NOT(ISERROR(SEARCH("#N/A",G100)))</formula>
    </cfRule>
  </conditionalFormatting>
  <conditionalFormatting sqref="F100:F101">
    <cfRule type="cellIs" dxfId="853" priority="933" stopIfTrue="1" operator="equal">
      <formula>"Short Break"</formula>
    </cfRule>
    <cfRule type="cellIs" dxfId="852" priority="934" stopIfTrue="1" operator="equal">
      <formula>"Long Break"</formula>
    </cfRule>
  </conditionalFormatting>
  <conditionalFormatting sqref="F100:F101">
    <cfRule type="cellIs" dxfId="851" priority="930" stopIfTrue="1" operator="equal">
      <formula>"Short Break"</formula>
    </cfRule>
    <cfRule type="cellIs" dxfId="850" priority="931" stopIfTrue="1" operator="equal">
      <formula>"Long Break"</formula>
    </cfRule>
    <cfRule type="cellIs" dxfId="849" priority="932" stopIfTrue="1" operator="equal">
      <formula>"b3"</formula>
    </cfRule>
  </conditionalFormatting>
  <conditionalFormatting sqref="F100:F101">
    <cfRule type="cellIs" dxfId="848" priority="928" stopIfTrue="1" operator="equal">
      <formula>"Short Break"</formula>
    </cfRule>
    <cfRule type="cellIs" dxfId="847" priority="929" stopIfTrue="1" operator="equal">
      <formula>"Long Break"</formula>
    </cfRule>
  </conditionalFormatting>
  <conditionalFormatting sqref="F100:F101">
    <cfRule type="cellIs" dxfId="846" priority="925" stopIfTrue="1" operator="equal">
      <formula>"Short Break"</formula>
    </cfRule>
    <cfRule type="cellIs" dxfId="845" priority="926" stopIfTrue="1" operator="equal">
      <formula>"Long Break"</formula>
    </cfRule>
    <cfRule type="cellIs" dxfId="844" priority="927" stopIfTrue="1" operator="equal">
      <formula>"b3"</formula>
    </cfRule>
  </conditionalFormatting>
  <conditionalFormatting sqref="F100:F101">
    <cfRule type="cellIs" dxfId="843" priority="923" stopIfTrue="1" operator="equal">
      <formula>"Short Break"</formula>
    </cfRule>
    <cfRule type="cellIs" dxfId="842" priority="924" stopIfTrue="1" operator="equal">
      <formula>"Long Break"</formula>
    </cfRule>
  </conditionalFormatting>
  <conditionalFormatting sqref="F100:F101">
    <cfRule type="containsText" dxfId="841" priority="922" operator="containsText" text="#N/A">
      <formula>NOT(ISERROR(SEARCH("#N/A",F100)))</formula>
    </cfRule>
  </conditionalFormatting>
  <conditionalFormatting sqref="G100">
    <cfRule type="cellIs" dxfId="840" priority="920" stopIfTrue="1" operator="equal">
      <formula>"Short Break"</formula>
    </cfRule>
    <cfRule type="cellIs" dxfId="839" priority="921" stopIfTrue="1" operator="equal">
      <formula>"Long Break"</formula>
    </cfRule>
  </conditionalFormatting>
  <conditionalFormatting sqref="G100">
    <cfRule type="cellIs" dxfId="838" priority="918" stopIfTrue="1" operator="equal">
      <formula>"Short Break"</formula>
    </cfRule>
    <cfRule type="cellIs" dxfId="837" priority="919" stopIfTrue="1" operator="equal">
      <formula>"Long Break"</formula>
    </cfRule>
  </conditionalFormatting>
  <conditionalFormatting sqref="G100">
    <cfRule type="cellIs" dxfId="836" priority="915" stopIfTrue="1" operator="equal">
      <formula>"Short Break"</formula>
    </cfRule>
    <cfRule type="cellIs" dxfId="835" priority="916" stopIfTrue="1" operator="equal">
      <formula>"Long Break"</formula>
    </cfRule>
    <cfRule type="cellIs" dxfId="834" priority="917" stopIfTrue="1" operator="equal">
      <formula>"b3"</formula>
    </cfRule>
  </conditionalFormatting>
  <conditionalFormatting sqref="G100">
    <cfRule type="containsText" dxfId="833" priority="914" operator="containsText" text="#N/A">
      <formula>NOT(ISERROR(SEARCH("#N/A",G100)))</formula>
    </cfRule>
  </conditionalFormatting>
  <conditionalFormatting sqref="H102:H103">
    <cfRule type="cellIs" dxfId="832" priority="912" stopIfTrue="1" operator="equal">
      <formula>"Short Break"</formula>
    </cfRule>
    <cfRule type="cellIs" dxfId="831" priority="913" stopIfTrue="1" operator="equal">
      <formula>"Long Break"</formula>
    </cfRule>
  </conditionalFormatting>
  <conditionalFormatting sqref="H102:H103">
    <cfRule type="cellIs" dxfId="830" priority="909" stopIfTrue="1" operator="equal">
      <formula>"Short Break"</formula>
    </cfRule>
    <cfRule type="cellIs" dxfId="829" priority="910" stopIfTrue="1" operator="equal">
      <formula>"Long Break"</formula>
    </cfRule>
    <cfRule type="cellIs" dxfId="828" priority="911" stopIfTrue="1" operator="equal">
      <formula>"b3"</formula>
    </cfRule>
  </conditionalFormatting>
  <conditionalFormatting sqref="G102:G103">
    <cfRule type="cellIs" dxfId="827" priority="907" stopIfTrue="1" operator="equal">
      <formula>"Short Break"</formula>
    </cfRule>
    <cfRule type="cellIs" dxfId="826" priority="908" stopIfTrue="1" operator="equal">
      <formula>"Long Break"</formula>
    </cfRule>
  </conditionalFormatting>
  <conditionalFormatting sqref="G102:G103">
    <cfRule type="cellIs" dxfId="825" priority="905" stopIfTrue="1" operator="equal">
      <formula>"Short Break"</formula>
    </cfRule>
    <cfRule type="cellIs" dxfId="824" priority="906" stopIfTrue="1" operator="equal">
      <formula>"Long Break"</formula>
    </cfRule>
  </conditionalFormatting>
  <conditionalFormatting sqref="G102:G103">
    <cfRule type="cellIs" dxfId="823" priority="902" stopIfTrue="1" operator="equal">
      <formula>"Short Break"</formula>
    </cfRule>
    <cfRule type="cellIs" dxfId="822" priority="903" stopIfTrue="1" operator="equal">
      <formula>"Long Break"</formula>
    </cfRule>
    <cfRule type="cellIs" dxfId="821" priority="904" stopIfTrue="1" operator="equal">
      <formula>"b3"</formula>
    </cfRule>
  </conditionalFormatting>
  <conditionalFormatting sqref="G102:H103">
    <cfRule type="containsText" dxfId="820" priority="901" operator="containsText" text="#N/A">
      <formula>NOT(ISERROR(SEARCH("#N/A",G102)))</formula>
    </cfRule>
  </conditionalFormatting>
  <conditionalFormatting sqref="F102:F103">
    <cfRule type="cellIs" dxfId="819" priority="899" stopIfTrue="1" operator="equal">
      <formula>"Short Break"</formula>
    </cfRule>
    <cfRule type="cellIs" dxfId="818" priority="900" stopIfTrue="1" operator="equal">
      <formula>"Long Break"</formula>
    </cfRule>
  </conditionalFormatting>
  <conditionalFormatting sqref="F102:F103">
    <cfRule type="cellIs" dxfId="817" priority="896" stopIfTrue="1" operator="equal">
      <formula>"Short Break"</formula>
    </cfRule>
    <cfRule type="cellIs" dxfId="816" priority="897" stopIfTrue="1" operator="equal">
      <formula>"Long Break"</formula>
    </cfRule>
    <cfRule type="cellIs" dxfId="815" priority="898" stopIfTrue="1" operator="equal">
      <formula>"b3"</formula>
    </cfRule>
  </conditionalFormatting>
  <conditionalFormatting sqref="F102:F103">
    <cfRule type="cellIs" dxfId="814" priority="894" stopIfTrue="1" operator="equal">
      <formula>"Short Break"</formula>
    </cfRule>
    <cfRule type="cellIs" dxfId="813" priority="895" stopIfTrue="1" operator="equal">
      <formula>"Long Break"</formula>
    </cfRule>
  </conditionalFormatting>
  <conditionalFormatting sqref="F102:F103">
    <cfRule type="cellIs" dxfId="812" priority="891" stopIfTrue="1" operator="equal">
      <formula>"Short Break"</formula>
    </cfRule>
    <cfRule type="cellIs" dxfId="811" priority="892" stopIfTrue="1" operator="equal">
      <formula>"Long Break"</formula>
    </cfRule>
    <cfRule type="cellIs" dxfId="810" priority="893" stopIfTrue="1" operator="equal">
      <formula>"b3"</formula>
    </cfRule>
  </conditionalFormatting>
  <conditionalFormatting sqref="F102:F103">
    <cfRule type="cellIs" dxfId="809" priority="889" stopIfTrue="1" operator="equal">
      <formula>"Short Break"</formula>
    </cfRule>
    <cfRule type="cellIs" dxfId="808" priority="890" stopIfTrue="1" operator="equal">
      <formula>"Long Break"</formula>
    </cfRule>
  </conditionalFormatting>
  <conditionalFormatting sqref="F102:F103">
    <cfRule type="containsText" dxfId="807" priority="888" operator="containsText" text="#N/A">
      <formula>NOT(ISERROR(SEARCH("#N/A",F102)))</formula>
    </cfRule>
  </conditionalFormatting>
  <conditionalFormatting sqref="H104:H105">
    <cfRule type="cellIs" dxfId="806" priority="886" stopIfTrue="1" operator="equal">
      <formula>"Short Break"</formula>
    </cfRule>
    <cfRule type="cellIs" dxfId="805" priority="887" stopIfTrue="1" operator="equal">
      <formula>"Long Break"</formula>
    </cfRule>
  </conditionalFormatting>
  <conditionalFormatting sqref="H104:H105">
    <cfRule type="cellIs" dxfId="804" priority="883" stopIfTrue="1" operator="equal">
      <formula>"Short Break"</formula>
    </cfRule>
    <cfRule type="cellIs" dxfId="803" priority="884" stopIfTrue="1" operator="equal">
      <formula>"Long Break"</formula>
    </cfRule>
    <cfRule type="cellIs" dxfId="802" priority="885" stopIfTrue="1" operator="equal">
      <formula>"b3"</formula>
    </cfRule>
  </conditionalFormatting>
  <conditionalFormatting sqref="G105">
    <cfRule type="cellIs" dxfId="801" priority="881" stopIfTrue="1" operator="equal">
      <formula>"Short Break"</formula>
    </cfRule>
    <cfRule type="cellIs" dxfId="800" priority="882" stopIfTrue="1" operator="equal">
      <formula>"Long Break"</formula>
    </cfRule>
  </conditionalFormatting>
  <conditionalFormatting sqref="G105">
    <cfRule type="cellIs" dxfId="799" priority="879" stopIfTrue="1" operator="equal">
      <formula>"Short Break"</formula>
    </cfRule>
    <cfRule type="cellIs" dxfId="798" priority="880" stopIfTrue="1" operator="equal">
      <formula>"Long Break"</formula>
    </cfRule>
  </conditionalFormatting>
  <conditionalFormatting sqref="G105">
    <cfRule type="cellIs" dxfId="797" priority="876" stopIfTrue="1" operator="equal">
      <formula>"Short Break"</formula>
    </cfRule>
    <cfRule type="cellIs" dxfId="796" priority="877" stopIfTrue="1" operator="equal">
      <formula>"Long Break"</formula>
    </cfRule>
    <cfRule type="cellIs" dxfId="795" priority="878" stopIfTrue="1" operator="equal">
      <formula>"b3"</formula>
    </cfRule>
  </conditionalFormatting>
  <conditionalFormatting sqref="G105:H105 H104">
    <cfRule type="containsText" dxfId="794" priority="875" operator="containsText" text="#N/A">
      <formula>NOT(ISERROR(SEARCH("#N/A",G104)))</formula>
    </cfRule>
  </conditionalFormatting>
  <conditionalFormatting sqref="F104:F105">
    <cfRule type="cellIs" dxfId="793" priority="873" stopIfTrue="1" operator="equal">
      <formula>"Short Break"</formula>
    </cfRule>
    <cfRule type="cellIs" dxfId="792" priority="874" stopIfTrue="1" operator="equal">
      <formula>"Long Break"</formula>
    </cfRule>
  </conditionalFormatting>
  <conditionalFormatting sqref="F104:F105">
    <cfRule type="cellIs" dxfId="791" priority="870" stopIfTrue="1" operator="equal">
      <formula>"Short Break"</formula>
    </cfRule>
    <cfRule type="cellIs" dxfId="790" priority="871" stopIfTrue="1" operator="equal">
      <formula>"Long Break"</formula>
    </cfRule>
    <cfRule type="cellIs" dxfId="789" priority="872" stopIfTrue="1" operator="equal">
      <formula>"b3"</formula>
    </cfRule>
  </conditionalFormatting>
  <conditionalFormatting sqref="F104:F105">
    <cfRule type="cellIs" dxfId="788" priority="868" stopIfTrue="1" operator="equal">
      <formula>"Short Break"</formula>
    </cfRule>
    <cfRule type="cellIs" dxfId="787" priority="869" stopIfTrue="1" operator="equal">
      <formula>"Long Break"</formula>
    </cfRule>
  </conditionalFormatting>
  <conditionalFormatting sqref="F104:F105">
    <cfRule type="cellIs" dxfId="786" priority="865" stopIfTrue="1" operator="equal">
      <formula>"Short Break"</formula>
    </cfRule>
    <cfRule type="cellIs" dxfId="785" priority="866" stopIfTrue="1" operator="equal">
      <formula>"Long Break"</formula>
    </cfRule>
    <cfRule type="cellIs" dxfId="784" priority="867" stopIfTrue="1" operator="equal">
      <formula>"b3"</formula>
    </cfRule>
  </conditionalFormatting>
  <conditionalFormatting sqref="F104:F105">
    <cfRule type="cellIs" dxfId="783" priority="863" stopIfTrue="1" operator="equal">
      <formula>"Short Break"</formula>
    </cfRule>
    <cfRule type="cellIs" dxfId="782" priority="864" stopIfTrue="1" operator="equal">
      <formula>"Long Break"</formula>
    </cfRule>
  </conditionalFormatting>
  <conditionalFormatting sqref="F104:F105">
    <cfRule type="containsText" dxfId="781" priority="862" operator="containsText" text="#N/A">
      <formula>NOT(ISERROR(SEARCH("#N/A",F104)))</formula>
    </cfRule>
  </conditionalFormatting>
  <conditionalFormatting sqref="G104">
    <cfRule type="cellIs" dxfId="780" priority="860" stopIfTrue="1" operator="equal">
      <formula>"Short Break"</formula>
    </cfRule>
    <cfRule type="cellIs" dxfId="779" priority="861" stopIfTrue="1" operator="equal">
      <formula>"Long Break"</formula>
    </cfRule>
  </conditionalFormatting>
  <conditionalFormatting sqref="G104">
    <cfRule type="cellIs" dxfId="778" priority="858" stopIfTrue="1" operator="equal">
      <formula>"Short Break"</formula>
    </cfRule>
    <cfRule type="cellIs" dxfId="777" priority="859" stopIfTrue="1" operator="equal">
      <formula>"Long Break"</formula>
    </cfRule>
  </conditionalFormatting>
  <conditionalFormatting sqref="G104">
    <cfRule type="cellIs" dxfId="776" priority="855" stopIfTrue="1" operator="equal">
      <formula>"Short Break"</formula>
    </cfRule>
    <cfRule type="cellIs" dxfId="775" priority="856" stopIfTrue="1" operator="equal">
      <formula>"Long Break"</formula>
    </cfRule>
    <cfRule type="cellIs" dxfId="774" priority="857" stopIfTrue="1" operator="equal">
      <formula>"b3"</formula>
    </cfRule>
  </conditionalFormatting>
  <conditionalFormatting sqref="G104">
    <cfRule type="containsText" dxfId="773" priority="854" operator="containsText" text="#N/A">
      <formula>NOT(ISERROR(SEARCH("#N/A",G104)))</formula>
    </cfRule>
  </conditionalFormatting>
  <conditionalFormatting sqref="H106">
    <cfRule type="cellIs" dxfId="772" priority="852" stopIfTrue="1" operator="equal">
      <formula>"Short Break"</formula>
    </cfRule>
    <cfRule type="cellIs" dxfId="771" priority="853" stopIfTrue="1" operator="equal">
      <formula>"Long Break"</formula>
    </cfRule>
  </conditionalFormatting>
  <conditionalFormatting sqref="H106">
    <cfRule type="cellIs" dxfId="770" priority="849" stopIfTrue="1" operator="equal">
      <formula>"Short Break"</formula>
    </cfRule>
    <cfRule type="cellIs" dxfId="769" priority="850" stopIfTrue="1" operator="equal">
      <formula>"Long Break"</formula>
    </cfRule>
    <cfRule type="cellIs" dxfId="768" priority="851" stopIfTrue="1" operator="equal">
      <formula>"b3"</formula>
    </cfRule>
  </conditionalFormatting>
  <conditionalFormatting sqref="G106">
    <cfRule type="cellIs" dxfId="767" priority="847" stopIfTrue="1" operator="equal">
      <formula>"Short Break"</formula>
    </cfRule>
    <cfRule type="cellIs" dxfId="766" priority="848" stopIfTrue="1" operator="equal">
      <formula>"Long Break"</formula>
    </cfRule>
  </conditionalFormatting>
  <conditionalFormatting sqref="G106">
    <cfRule type="cellIs" dxfId="765" priority="845" stopIfTrue="1" operator="equal">
      <formula>"Short Break"</formula>
    </cfRule>
    <cfRule type="cellIs" dxfId="764" priority="846" stopIfTrue="1" operator="equal">
      <formula>"Long Break"</formula>
    </cfRule>
  </conditionalFormatting>
  <conditionalFormatting sqref="G106">
    <cfRule type="cellIs" dxfId="763" priority="842" stopIfTrue="1" operator="equal">
      <formula>"Short Break"</formula>
    </cfRule>
    <cfRule type="cellIs" dxfId="762" priority="843" stopIfTrue="1" operator="equal">
      <formula>"Long Break"</formula>
    </cfRule>
    <cfRule type="cellIs" dxfId="761" priority="844" stopIfTrue="1" operator="equal">
      <formula>"b3"</formula>
    </cfRule>
  </conditionalFormatting>
  <conditionalFormatting sqref="G106:H106">
    <cfRule type="containsText" dxfId="760" priority="841" operator="containsText" text="#N/A">
      <formula>NOT(ISERROR(SEARCH("#N/A",G106)))</formula>
    </cfRule>
  </conditionalFormatting>
  <conditionalFormatting sqref="F106">
    <cfRule type="cellIs" dxfId="759" priority="839" stopIfTrue="1" operator="equal">
      <formula>"Short Break"</formula>
    </cfRule>
    <cfRule type="cellIs" dxfId="758" priority="840" stopIfTrue="1" operator="equal">
      <formula>"Long Break"</formula>
    </cfRule>
  </conditionalFormatting>
  <conditionalFormatting sqref="F106">
    <cfRule type="cellIs" dxfId="757" priority="836" stopIfTrue="1" operator="equal">
      <formula>"Short Break"</formula>
    </cfRule>
    <cfRule type="cellIs" dxfId="756" priority="837" stopIfTrue="1" operator="equal">
      <formula>"Long Break"</formula>
    </cfRule>
    <cfRule type="cellIs" dxfId="755" priority="838" stopIfTrue="1" operator="equal">
      <formula>"b3"</formula>
    </cfRule>
  </conditionalFormatting>
  <conditionalFormatting sqref="F106">
    <cfRule type="cellIs" dxfId="754" priority="834" stopIfTrue="1" operator="equal">
      <formula>"Short Break"</formula>
    </cfRule>
    <cfRule type="cellIs" dxfId="753" priority="835" stopIfTrue="1" operator="equal">
      <formula>"Long Break"</formula>
    </cfRule>
  </conditionalFormatting>
  <conditionalFormatting sqref="F106">
    <cfRule type="cellIs" dxfId="752" priority="831" stopIfTrue="1" operator="equal">
      <formula>"Short Break"</formula>
    </cfRule>
    <cfRule type="cellIs" dxfId="751" priority="832" stopIfTrue="1" operator="equal">
      <formula>"Long Break"</formula>
    </cfRule>
    <cfRule type="cellIs" dxfId="750" priority="833" stopIfTrue="1" operator="equal">
      <formula>"b3"</formula>
    </cfRule>
  </conditionalFormatting>
  <conditionalFormatting sqref="F106">
    <cfRule type="cellIs" dxfId="749" priority="829" stopIfTrue="1" operator="equal">
      <formula>"Short Break"</formula>
    </cfRule>
    <cfRule type="cellIs" dxfId="748" priority="830" stopIfTrue="1" operator="equal">
      <formula>"Long Break"</formula>
    </cfRule>
  </conditionalFormatting>
  <conditionalFormatting sqref="F106">
    <cfRule type="containsText" dxfId="747" priority="828" operator="containsText" text="#N/A">
      <formula>NOT(ISERROR(SEARCH("#N/A",F106)))</formula>
    </cfRule>
  </conditionalFormatting>
  <conditionalFormatting sqref="H107:H108">
    <cfRule type="cellIs" dxfId="746" priority="826" stopIfTrue="1" operator="equal">
      <formula>"Short Break"</formula>
    </cfRule>
    <cfRule type="cellIs" dxfId="745" priority="827" stopIfTrue="1" operator="equal">
      <formula>"Long Break"</formula>
    </cfRule>
  </conditionalFormatting>
  <conditionalFormatting sqref="H107:H108">
    <cfRule type="cellIs" dxfId="744" priority="823" stopIfTrue="1" operator="equal">
      <formula>"Short Break"</formula>
    </cfRule>
    <cfRule type="cellIs" dxfId="743" priority="824" stopIfTrue="1" operator="equal">
      <formula>"Long Break"</formula>
    </cfRule>
    <cfRule type="cellIs" dxfId="742" priority="825" stopIfTrue="1" operator="equal">
      <formula>"b3"</formula>
    </cfRule>
  </conditionalFormatting>
  <conditionalFormatting sqref="G107:G108">
    <cfRule type="cellIs" dxfId="741" priority="821" stopIfTrue="1" operator="equal">
      <formula>"Short Break"</formula>
    </cfRule>
    <cfRule type="cellIs" dxfId="740" priority="822" stopIfTrue="1" operator="equal">
      <formula>"Long Break"</formula>
    </cfRule>
  </conditionalFormatting>
  <conditionalFormatting sqref="G107:G108">
    <cfRule type="cellIs" dxfId="739" priority="819" stopIfTrue="1" operator="equal">
      <formula>"Short Break"</formula>
    </cfRule>
    <cfRule type="cellIs" dxfId="738" priority="820" stopIfTrue="1" operator="equal">
      <formula>"Long Break"</formula>
    </cfRule>
  </conditionalFormatting>
  <conditionalFormatting sqref="G107:G108">
    <cfRule type="cellIs" dxfId="737" priority="816" stopIfTrue="1" operator="equal">
      <formula>"Short Break"</formula>
    </cfRule>
    <cfRule type="cellIs" dxfId="736" priority="817" stopIfTrue="1" operator="equal">
      <formula>"Long Break"</formula>
    </cfRule>
    <cfRule type="cellIs" dxfId="735" priority="818" stopIfTrue="1" operator="equal">
      <formula>"b3"</formula>
    </cfRule>
  </conditionalFormatting>
  <conditionalFormatting sqref="G107:H108">
    <cfRule type="containsText" dxfId="734" priority="815" operator="containsText" text="#N/A">
      <formula>NOT(ISERROR(SEARCH("#N/A",G107)))</formula>
    </cfRule>
  </conditionalFormatting>
  <conditionalFormatting sqref="F107:F108">
    <cfRule type="cellIs" dxfId="733" priority="813" stopIfTrue="1" operator="equal">
      <formula>"Short Break"</formula>
    </cfRule>
    <cfRule type="cellIs" dxfId="732" priority="814" stopIfTrue="1" operator="equal">
      <formula>"Long Break"</formula>
    </cfRule>
  </conditionalFormatting>
  <conditionalFormatting sqref="F107:F108">
    <cfRule type="cellIs" dxfId="731" priority="810" stopIfTrue="1" operator="equal">
      <formula>"Short Break"</formula>
    </cfRule>
    <cfRule type="cellIs" dxfId="730" priority="811" stopIfTrue="1" operator="equal">
      <formula>"Long Break"</formula>
    </cfRule>
    <cfRule type="cellIs" dxfId="729" priority="812" stopIfTrue="1" operator="equal">
      <formula>"b3"</formula>
    </cfRule>
  </conditionalFormatting>
  <conditionalFormatting sqref="F107:F108">
    <cfRule type="cellIs" dxfId="728" priority="808" stopIfTrue="1" operator="equal">
      <formula>"Short Break"</formula>
    </cfRule>
    <cfRule type="cellIs" dxfId="727" priority="809" stopIfTrue="1" operator="equal">
      <formula>"Long Break"</formula>
    </cfRule>
  </conditionalFormatting>
  <conditionalFormatting sqref="F107:F108">
    <cfRule type="cellIs" dxfId="726" priority="805" stopIfTrue="1" operator="equal">
      <formula>"Short Break"</formula>
    </cfRule>
    <cfRule type="cellIs" dxfId="725" priority="806" stopIfTrue="1" operator="equal">
      <formula>"Long Break"</formula>
    </cfRule>
    <cfRule type="cellIs" dxfId="724" priority="807" stopIfTrue="1" operator="equal">
      <formula>"b3"</formula>
    </cfRule>
  </conditionalFormatting>
  <conditionalFormatting sqref="F107:F108">
    <cfRule type="cellIs" dxfId="723" priority="803" stopIfTrue="1" operator="equal">
      <formula>"Short Break"</formula>
    </cfRule>
    <cfRule type="cellIs" dxfId="722" priority="804" stopIfTrue="1" operator="equal">
      <formula>"Long Break"</formula>
    </cfRule>
  </conditionalFormatting>
  <conditionalFormatting sqref="F107:F108">
    <cfRule type="containsText" dxfId="721" priority="802" operator="containsText" text="#N/A">
      <formula>NOT(ISERROR(SEARCH("#N/A",F107)))</formula>
    </cfRule>
  </conditionalFormatting>
  <conditionalFormatting sqref="H109">
    <cfRule type="cellIs" dxfId="720" priority="800" stopIfTrue="1" operator="equal">
      <formula>"Short Break"</formula>
    </cfRule>
    <cfRule type="cellIs" dxfId="719" priority="801" stopIfTrue="1" operator="equal">
      <formula>"Long Break"</formula>
    </cfRule>
  </conditionalFormatting>
  <conditionalFormatting sqref="H109">
    <cfRule type="cellIs" dxfId="718" priority="797" stopIfTrue="1" operator="equal">
      <formula>"Short Break"</formula>
    </cfRule>
    <cfRule type="cellIs" dxfId="717" priority="798" stopIfTrue="1" operator="equal">
      <formula>"Long Break"</formula>
    </cfRule>
    <cfRule type="cellIs" dxfId="716" priority="799" stopIfTrue="1" operator="equal">
      <formula>"b3"</formula>
    </cfRule>
  </conditionalFormatting>
  <conditionalFormatting sqref="H109">
    <cfRule type="containsText" dxfId="715" priority="796" operator="containsText" text="#N/A">
      <formula>NOT(ISERROR(SEARCH("#N/A",H109)))</formula>
    </cfRule>
  </conditionalFormatting>
  <conditionalFormatting sqref="F109">
    <cfRule type="cellIs" dxfId="714" priority="794" stopIfTrue="1" operator="equal">
      <formula>"Short Break"</formula>
    </cfRule>
    <cfRule type="cellIs" dxfId="713" priority="795" stopIfTrue="1" operator="equal">
      <formula>"Long Break"</formula>
    </cfRule>
  </conditionalFormatting>
  <conditionalFormatting sqref="F109">
    <cfRule type="cellIs" dxfId="712" priority="791" stopIfTrue="1" operator="equal">
      <formula>"Short Break"</formula>
    </cfRule>
    <cfRule type="cellIs" dxfId="711" priority="792" stopIfTrue="1" operator="equal">
      <formula>"Long Break"</formula>
    </cfRule>
    <cfRule type="cellIs" dxfId="710" priority="793" stopIfTrue="1" operator="equal">
      <formula>"b3"</formula>
    </cfRule>
  </conditionalFormatting>
  <conditionalFormatting sqref="F109">
    <cfRule type="cellIs" dxfId="709" priority="789" stopIfTrue="1" operator="equal">
      <formula>"Short Break"</formula>
    </cfRule>
    <cfRule type="cellIs" dxfId="708" priority="790" stopIfTrue="1" operator="equal">
      <formula>"Long Break"</formula>
    </cfRule>
  </conditionalFormatting>
  <conditionalFormatting sqref="F109">
    <cfRule type="cellIs" dxfId="707" priority="786" stopIfTrue="1" operator="equal">
      <formula>"Short Break"</formula>
    </cfRule>
    <cfRule type="cellIs" dxfId="706" priority="787" stopIfTrue="1" operator="equal">
      <formula>"Long Break"</formula>
    </cfRule>
    <cfRule type="cellIs" dxfId="705" priority="788" stopIfTrue="1" operator="equal">
      <formula>"b3"</formula>
    </cfRule>
  </conditionalFormatting>
  <conditionalFormatting sqref="F109">
    <cfRule type="cellIs" dxfId="704" priority="784" stopIfTrue="1" operator="equal">
      <formula>"Short Break"</formula>
    </cfRule>
    <cfRule type="cellIs" dxfId="703" priority="785" stopIfTrue="1" operator="equal">
      <formula>"Long Break"</formula>
    </cfRule>
  </conditionalFormatting>
  <conditionalFormatting sqref="F109">
    <cfRule type="containsText" dxfId="702" priority="783" operator="containsText" text="#N/A">
      <formula>NOT(ISERROR(SEARCH("#N/A",F109)))</formula>
    </cfRule>
  </conditionalFormatting>
  <conditionalFormatting sqref="G109">
    <cfRule type="cellIs" dxfId="701" priority="781" stopIfTrue="1" operator="equal">
      <formula>"Short Break"</formula>
    </cfRule>
    <cfRule type="cellIs" dxfId="700" priority="782" stopIfTrue="1" operator="equal">
      <formula>"Long Break"</formula>
    </cfRule>
  </conditionalFormatting>
  <conditionalFormatting sqref="G109">
    <cfRule type="cellIs" dxfId="699" priority="779" stopIfTrue="1" operator="equal">
      <formula>"Short Break"</formula>
    </cfRule>
    <cfRule type="cellIs" dxfId="698" priority="780" stopIfTrue="1" operator="equal">
      <formula>"Long Break"</formula>
    </cfRule>
  </conditionalFormatting>
  <conditionalFormatting sqref="G109">
    <cfRule type="cellIs" dxfId="697" priority="776" stopIfTrue="1" operator="equal">
      <formula>"Short Break"</formula>
    </cfRule>
    <cfRule type="cellIs" dxfId="696" priority="777" stopIfTrue="1" operator="equal">
      <formula>"Long Break"</formula>
    </cfRule>
    <cfRule type="cellIs" dxfId="695" priority="778" stopIfTrue="1" operator="equal">
      <formula>"b3"</formula>
    </cfRule>
  </conditionalFormatting>
  <conditionalFormatting sqref="G109">
    <cfRule type="containsText" dxfId="694" priority="775" operator="containsText" text="#N/A">
      <formula>NOT(ISERROR(SEARCH("#N/A",G109)))</formula>
    </cfRule>
  </conditionalFormatting>
  <conditionalFormatting sqref="H110:H111">
    <cfRule type="cellIs" dxfId="693" priority="773" stopIfTrue="1" operator="equal">
      <formula>"Short Break"</formula>
    </cfRule>
    <cfRule type="cellIs" dxfId="692" priority="774" stopIfTrue="1" operator="equal">
      <formula>"Long Break"</formula>
    </cfRule>
  </conditionalFormatting>
  <conditionalFormatting sqref="H110:H111">
    <cfRule type="cellIs" dxfId="691" priority="770" stopIfTrue="1" operator="equal">
      <formula>"Short Break"</formula>
    </cfRule>
    <cfRule type="cellIs" dxfId="690" priority="771" stopIfTrue="1" operator="equal">
      <formula>"Long Break"</formula>
    </cfRule>
    <cfRule type="cellIs" dxfId="689" priority="772" stopIfTrue="1" operator="equal">
      <formula>"b3"</formula>
    </cfRule>
  </conditionalFormatting>
  <conditionalFormatting sqref="G110:G111">
    <cfRule type="cellIs" dxfId="688" priority="768" stopIfTrue="1" operator="equal">
      <formula>"Short Break"</formula>
    </cfRule>
    <cfRule type="cellIs" dxfId="687" priority="769" stopIfTrue="1" operator="equal">
      <formula>"Long Break"</formula>
    </cfRule>
  </conditionalFormatting>
  <conditionalFormatting sqref="G110:G111">
    <cfRule type="cellIs" dxfId="686" priority="766" stopIfTrue="1" operator="equal">
      <formula>"Short Break"</formula>
    </cfRule>
    <cfRule type="cellIs" dxfId="685" priority="767" stopIfTrue="1" operator="equal">
      <formula>"Long Break"</formula>
    </cfRule>
  </conditionalFormatting>
  <conditionalFormatting sqref="G110:G111">
    <cfRule type="cellIs" dxfId="684" priority="763" stopIfTrue="1" operator="equal">
      <formula>"Short Break"</formula>
    </cfRule>
    <cfRule type="cellIs" dxfId="683" priority="764" stopIfTrue="1" operator="equal">
      <formula>"Long Break"</formula>
    </cfRule>
    <cfRule type="cellIs" dxfId="682" priority="765" stopIfTrue="1" operator="equal">
      <formula>"b3"</formula>
    </cfRule>
  </conditionalFormatting>
  <conditionalFormatting sqref="G110:H111">
    <cfRule type="containsText" dxfId="681" priority="762" operator="containsText" text="#N/A">
      <formula>NOT(ISERROR(SEARCH("#N/A",G110)))</formula>
    </cfRule>
  </conditionalFormatting>
  <conditionalFormatting sqref="F110:F111">
    <cfRule type="cellIs" dxfId="680" priority="760" stopIfTrue="1" operator="equal">
      <formula>"Short Break"</formula>
    </cfRule>
    <cfRule type="cellIs" dxfId="679" priority="761" stopIfTrue="1" operator="equal">
      <formula>"Long Break"</formula>
    </cfRule>
  </conditionalFormatting>
  <conditionalFormatting sqref="F110:F111">
    <cfRule type="cellIs" dxfId="678" priority="757" stopIfTrue="1" operator="equal">
      <formula>"Short Break"</formula>
    </cfRule>
    <cfRule type="cellIs" dxfId="677" priority="758" stopIfTrue="1" operator="equal">
      <formula>"Long Break"</formula>
    </cfRule>
    <cfRule type="cellIs" dxfId="676" priority="759" stopIfTrue="1" operator="equal">
      <formula>"b3"</formula>
    </cfRule>
  </conditionalFormatting>
  <conditionalFormatting sqref="F110:F111">
    <cfRule type="cellIs" dxfId="675" priority="755" stopIfTrue="1" operator="equal">
      <formula>"Short Break"</formula>
    </cfRule>
    <cfRule type="cellIs" dxfId="674" priority="756" stopIfTrue="1" operator="equal">
      <formula>"Long Break"</formula>
    </cfRule>
  </conditionalFormatting>
  <conditionalFormatting sqref="F110:F111">
    <cfRule type="cellIs" dxfId="673" priority="752" stopIfTrue="1" operator="equal">
      <formula>"Short Break"</formula>
    </cfRule>
    <cfRule type="cellIs" dxfId="672" priority="753" stopIfTrue="1" operator="equal">
      <formula>"Long Break"</formula>
    </cfRule>
    <cfRule type="cellIs" dxfId="671" priority="754" stopIfTrue="1" operator="equal">
      <formula>"b3"</formula>
    </cfRule>
  </conditionalFormatting>
  <conditionalFormatting sqref="F110:F111">
    <cfRule type="cellIs" dxfId="670" priority="750" stopIfTrue="1" operator="equal">
      <formula>"Short Break"</formula>
    </cfRule>
    <cfRule type="cellIs" dxfId="669" priority="751" stopIfTrue="1" operator="equal">
      <formula>"Long Break"</formula>
    </cfRule>
  </conditionalFormatting>
  <conditionalFormatting sqref="F110:F111">
    <cfRule type="containsText" dxfId="668" priority="749" operator="containsText" text="#N/A">
      <formula>NOT(ISERROR(SEARCH("#N/A",F110)))</formula>
    </cfRule>
  </conditionalFormatting>
  <conditionalFormatting sqref="H112:H114">
    <cfRule type="cellIs" dxfId="667" priority="747" stopIfTrue="1" operator="equal">
      <formula>"Short Break"</formula>
    </cfRule>
    <cfRule type="cellIs" dxfId="666" priority="748" stopIfTrue="1" operator="equal">
      <formula>"Long Break"</formula>
    </cfRule>
  </conditionalFormatting>
  <conditionalFormatting sqref="H112:H114">
    <cfRule type="cellIs" dxfId="665" priority="744" stopIfTrue="1" operator="equal">
      <formula>"Short Break"</formula>
    </cfRule>
    <cfRule type="cellIs" dxfId="664" priority="745" stopIfTrue="1" operator="equal">
      <formula>"Long Break"</formula>
    </cfRule>
    <cfRule type="cellIs" dxfId="663" priority="746" stopIfTrue="1" operator="equal">
      <formula>"b3"</formula>
    </cfRule>
  </conditionalFormatting>
  <conditionalFormatting sqref="G112:G114">
    <cfRule type="cellIs" dxfId="662" priority="742" stopIfTrue="1" operator="equal">
      <formula>"Short Break"</formula>
    </cfRule>
    <cfRule type="cellIs" dxfId="661" priority="743" stopIfTrue="1" operator="equal">
      <formula>"Long Break"</formula>
    </cfRule>
  </conditionalFormatting>
  <conditionalFormatting sqref="G112:G114">
    <cfRule type="cellIs" dxfId="660" priority="740" stopIfTrue="1" operator="equal">
      <formula>"Short Break"</formula>
    </cfRule>
    <cfRule type="cellIs" dxfId="659" priority="741" stopIfTrue="1" operator="equal">
      <formula>"Long Break"</formula>
    </cfRule>
  </conditionalFormatting>
  <conditionalFormatting sqref="G112:G114">
    <cfRule type="cellIs" dxfId="658" priority="737" stopIfTrue="1" operator="equal">
      <formula>"Short Break"</formula>
    </cfRule>
    <cfRule type="cellIs" dxfId="657" priority="738" stopIfTrue="1" operator="equal">
      <formula>"Long Break"</formula>
    </cfRule>
    <cfRule type="cellIs" dxfId="656" priority="739" stopIfTrue="1" operator="equal">
      <formula>"b3"</formula>
    </cfRule>
  </conditionalFormatting>
  <conditionalFormatting sqref="G112:H114">
    <cfRule type="containsText" dxfId="655" priority="736" operator="containsText" text="#N/A">
      <formula>NOT(ISERROR(SEARCH("#N/A",G112)))</formula>
    </cfRule>
  </conditionalFormatting>
  <conditionalFormatting sqref="F112:F114">
    <cfRule type="cellIs" dxfId="654" priority="734" stopIfTrue="1" operator="equal">
      <formula>"Short Break"</formula>
    </cfRule>
    <cfRule type="cellIs" dxfId="653" priority="735" stopIfTrue="1" operator="equal">
      <formula>"Long Break"</formula>
    </cfRule>
  </conditionalFormatting>
  <conditionalFormatting sqref="F112:F114">
    <cfRule type="cellIs" dxfId="652" priority="731" stopIfTrue="1" operator="equal">
      <formula>"Short Break"</formula>
    </cfRule>
    <cfRule type="cellIs" dxfId="651" priority="732" stopIfTrue="1" operator="equal">
      <formula>"Long Break"</formula>
    </cfRule>
    <cfRule type="cellIs" dxfId="650" priority="733" stopIfTrue="1" operator="equal">
      <formula>"b3"</formula>
    </cfRule>
  </conditionalFormatting>
  <conditionalFormatting sqref="F112:F114">
    <cfRule type="cellIs" dxfId="649" priority="729" stopIfTrue="1" operator="equal">
      <formula>"Short Break"</formula>
    </cfRule>
    <cfRule type="cellIs" dxfId="648" priority="730" stopIfTrue="1" operator="equal">
      <formula>"Long Break"</formula>
    </cfRule>
  </conditionalFormatting>
  <conditionalFormatting sqref="F112:F114">
    <cfRule type="cellIs" dxfId="647" priority="726" stopIfTrue="1" operator="equal">
      <formula>"Short Break"</formula>
    </cfRule>
    <cfRule type="cellIs" dxfId="646" priority="727" stopIfTrue="1" operator="equal">
      <formula>"Long Break"</formula>
    </cfRule>
    <cfRule type="cellIs" dxfId="645" priority="728" stopIfTrue="1" operator="equal">
      <formula>"b3"</formula>
    </cfRule>
  </conditionalFormatting>
  <conditionalFormatting sqref="F112:F114">
    <cfRule type="cellIs" dxfId="644" priority="724" stopIfTrue="1" operator="equal">
      <formula>"Short Break"</formula>
    </cfRule>
    <cfRule type="cellIs" dxfId="643" priority="725" stopIfTrue="1" operator="equal">
      <formula>"Long Break"</formula>
    </cfRule>
  </conditionalFormatting>
  <conditionalFormatting sqref="F112:F114">
    <cfRule type="containsText" dxfId="642" priority="723" operator="containsText" text="#N/A">
      <formula>NOT(ISERROR(SEARCH("#N/A",F112)))</formula>
    </cfRule>
  </conditionalFormatting>
  <conditionalFormatting sqref="H115:H117">
    <cfRule type="cellIs" dxfId="641" priority="721" stopIfTrue="1" operator="equal">
      <formula>"Short Break"</formula>
    </cfRule>
    <cfRule type="cellIs" dxfId="640" priority="722" stopIfTrue="1" operator="equal">
      <formula>"Long Break"</formula>
    </cfRule>
  </conditionalFormatting>
  <conditionalFormatting sqref="H115:H117">
    <cfRule type="cellIs" dxfId="639" priority="718" stopIfTrue="1" operator="equal">
      <formula>"Short Break"</formula>
    </cfRule>
    <cfRule type="cellIs" dxfId="638" priority="719" stopIfTrue="1" operator="equal">
      <formula>"Long Break"</formula>
    </cfRule>
    <cfRule type="cellIs" dxfId="637" priority="720" stopIfTrue="1" operator="equal">
      <formula>"b3"</formula>
    </cfRule>
  </conditionalFormatting>
  <conditionalFormatting sqref="G115:G117">
    <cfRule type="cellIs" dxfId="636" priority="716" stopIfTrue="1" operator="equal">
      <formula>"Short Break"</formula>
    </cfRule>
    <cfRule type="cellIs" dxfId="635" priority="717" stopIfTrue="1" operator="equal">
      <formula>"Long Break"</formula>
    </cfRule>
  </conditionalFormatting>
  <conditionalFormatting sqref="G115:G117">
    <cfRule type="cellIs" dxfId="634" priority="714" stopIfTrue="1" operator="equal">
      <formula>"Short Break"</formula>
    </cfRule>
    <cfRule type="cellIs" dxfId="633" priority="715" stopIfTrue="1" operator="equal">
      <formula>"Long Break"</formula>
    </cfRule>
  </conditionalFormatting>
  <conditionalFormatting sqref="G115:G117">
    <cfRule type="cellIs" dxfId="632" priority="711" stopIfTrue="1" operator="equal">
      <formula>"Short Break"</formula>
    </cfRule>
    <cfRule type="cellIs" dxfId="631" priority="712" stopIfTrue="1" operator="equal">
      <formula>"Long Break"</formula>
    </cfRule>
    <cfRule type="cellIs" dxfId="630" priority="713" stopIfTrue="1" operator="equal">
      <formula>"b3"</formula>
    </cfRule>
  </conditionalFormatting>
  <conditionalFormatting sqref="G115:H117">
    <cfRule type="containsText" dxfId="629" priority="710" operator="containsText" text="#N/A">
      <formula>NOT(ISERROR(SEARCH("#N/A",G115)))</formula>
    </cfRule>
  </conditionalFormatting>
  <conditionalFormatting sqref="F115:F117">
    <cfRule type="cellIs" dxfId="628" priority="708" stopIfTrue="1" operator="equal">
      <formula>"Short Break"</formula>
    </cfRule>
    <cfRule type="cellIs" dxfId="627" priority="709" stopIfTrue="1" operator="equal">
      <formula>"Long Break"</formula>
    </cfRule>
  </conditionalFormatting>
  <conditionalFormatting sqref="F115:F117">
    <cfRule type="cellIs" dxfId="626" priority="705" stopIfTrue="1" operator="equal">
      <formula>"Short Break"</formula>
    </cfRule>
    <cfRule type="cellIs" dxfId="625" priority="706" stopIfTrue="1" operator="equal">
      <formula>"Long Break"</formula>
    </cfRule>
    <cfRule type="cellIs" dxfId="624" priority="707" stopIfTrue="1" operator="equal">
      <formula>"b3"</formula>
    </cfRule>
  </conditionalFormatting>
  <conditionalFormatting sqref="F115:F117">
    <cfRule type="cellIs" dxfId="623" priority="703" stopIfTrue="1" operator="equal">
      <formula>"Short Break"</formula>
    </cfRule>
    <cfRule type="cellIs" dxfId="622" priority="704" stopIfTrue="1" operator="equal">
      <formula>"Long Break"</formula>
    </cfRule>
  </conditionalFormatting>
  <conditionalFormatting sqref="F115:F117">
    <cfRule type="cellIs" dxfId="621" priority="700" stopIfTrue="1" operator="equal">
      <formula>"Short Break"</formula>
    </cfRule>
    <cfRule type="cellIs" dxfId="620" priority="701" stopIfTrue="1" operator="equal">
      <formula>"Long Break"</formula>
    </cfRule>
    <cfRule type="cellIs" dxfId="619" priority="702" stopIfTrue="1" operator="equal">
      <formula>"b3"</formula>
    </cfRule>
  </conditionalFormatting>
  <conditionalFormatting sqref="F115:F117">
    <cfRule type="cellIs" dxfId="618" priority="698" stopIfTrue="1" operator="equal">
      <formula>"Short Break"</formula>
    </cfRule>
    <cfRule type="cellIs" dxfId="617" priority="699" stopIfTrue="1" operator="equal">
      <formula>"Long Break"</formula>
    </cfRule>
  </conditionalFormatting>
  <conditionalFormatting sqref="F115:F117">
    <cfRule type="containsText" dxfId="616" priority="697" operator="containsText" text="#N/A">
      <formula>NOT(ISERROR(SEARCH("#N/A",F115)))</formula>
    </cfRule>
  </conditionalFormatting>
  <conditionalFormatting sqref="H118:H119">
    <cfRule type="cellIs" dxfId="615" priority="695" stopIfTrue="1" operator="equal">
      <formula>"Short Break"</formula>
    </cfRule>
    <cfRule type="cellIs" dxfId="614" priority="696" stopIfTrue="1" operator="equal">
      <formula>"Long Break"</formula>
    </cfRule>
  </conditionalFormatting>
  <conditionalFormatting sqref="H118:H119">
    <cfRule type="cellIs" dxfId="613" priority="692" stopIfTrue="1" operator="equal">
      <formula>"Short Break"</formula>
    </cfRule>
    <cfRule type="cellIs" dxfId="612" priority="693" stopIfTrue="1" operator="equal">
      <formula>"Long Break"</formula>
    </cfRule>
    <cfRule type="cellIs" dxfId="611" priority="694" stopIfTrue="1" operator="equal">
      <formula>"b3"</formula>
    </cfRule>
  </conditionalFormatting>
  <conditionalFormatting sqref="G118:G119">
    <cfRule type="cellIs" dxfId="610" priority="690" stopIfTrue="1" operator="equal">
      <formula>"Short Break"</formula>
    </cfRule>
    <cfRule type="cellIs" dxfId="609" priority="691" stopIfTrue="1" operator="equal">
      <formula>"Long Break"</formula>
    </cfRule>
  </conditionalFormatting>
  <conditionalFormatting sqref="G118:G119">
    <cfRule type="cellIs" dxfId="608" priority="688" stopIfTrue="1" operator="equal">
      <formula>"Short Break"</formula>
    </cfRule>
    <cfRule type="cellIs" dxfId="607" priority="689" stopIfTrue="1" operator="equal">
      <formula>"Long Break"</formula>
    </cfRule>
  </conditionalFormatting>
  <conditionalFormatting sqref="G118:G119">
    <cfRule type="cellIs" dxfId="606" priority="685" stopIfTrue="1" operator="equal">
      <formula>"Short Break"</formula>
    </cfRule>
    <cfRule type="cellIs" dxfId="605" priority="686" stopIfTrue="1" operator="equal">
      <formula>"Long Break"</formula>
    </cfRule>
    <cfRule type="cellIs" dxfId="604" priority="687" stopIfTrue="1" operator="equal">
      <formula>"b3"</formula>
    </cfRule>
  </conditionalFormatting>
  <conditionalFormatting sqref="G118:H119">
    <cfRule type="containsText" dxfId="603" priority="684" operator="containsText" text="#N/A">
      <formula>NOT(ISERROR(SEARCH("#N/A",G118)))</formula>
    </cfRule>
  </conditionalFormatting>
  <conditionalFormatting sqref="F118:F119">
    <cfRule type="cellIs" dxfId="602" priority="682" stopIfTrue="1" operator="equal">
      <formula>"Short Break"</formula>
    </cfRule>
    <cfRule type="cellIs" dxfId="601" priority="683" stopIfTrue="1" operator="equal">
      <formula>"Long Break"</formula>
    </cfRule>
  </conditionalFormatting>
  <conditionalFormatting sqref="F118:F119">
    <cfRule type="cellIs" dxfId="600" priority="679" stopIfTrue="1" operator="equal">
      <formula>"Short Break"</formula>
    </cfRule>
    <cfRule type="cellIs" dxfId="599" priority="680" stopIfTrue="1" operator="equal">
      <formula>"Long Break"</formula>
    </cfRule>
    <cfRule type="cellIs" dxfId="598" priority="681" stopIfTrue="1" operator="equal">
      <formula>"b3"</formula>
    </cfRule>
  </conditionalFormatting>
  <conditionalFormatting sqref="F118:F119">
    <cfRule type="cellIs" dxfId="597" priority="677" stopIfTrue="1" operator="equal">
      <formula>"Short Break"</formula>
    </cfRule>
    <cfRule type="cellIs" dxfId="596" priority="678" stopIfTrue="1" operator="equal">
      <formula>"Long Break"</formula>
    </cfRule>
  </conditionalFormatting>
  <conditionalFormatting sqref="F118:F119">
    <cfRule type="cellIs" dxfId="595" priority="674" stopIfTrue="1" operator="equal">
      <formula>"Short Break"</formula>
    </cfRule>
    <cfRule type="cellIs" dxfId="594" priority="675" stopIfTrue="1" operator="equal">
      <formula>"Long Break"</formula>
    </cfRule>
    <cfRule type="cellIs" dxfId="593" priority="676" stopIfTrue="1" operator="equal">
      <formula>"b3"</formula>
    </cfRule>
  </conditionalFormatting>
  <conditionalFormatting sqref="F118:F119">
    <cfRule type="cellIs" dxfId="592" priority="672" stopIfTrue="1" operator="equal">
      <formula>"Short Break"</formula>
    </cfRule>
    <cfRule type="cellIs" dxfId="591" priority="673" stopIfTrue="1" operator="equal">
      <formula>"Long Break"</formula>
    </cfRule>
  </conditionalFormatting>
  <conditionalFormatting sqref="F118:F119">
    <cfRule type="containsText" dxfId="590" priority="671" operator="containsText" text="#N/A">
      <formula>NOT(ISERROR(SEARCH("#N/A",F118)))</formula>
    </cfRule>
  </conditionalFormatting>
  <conditionalFormatting sqref="H120:H122">
    <cfRule type="cellIs" dxfId="589" priority="669" stopIfTrue="1" operator="equal">
      <formula>"Short Break"</formula>
    </cfRule>
    <cfRule type="cellIs" dxfId="588" priority="670" stopIfTrue="1" operator="equal">
      <formula>"Long Break"</formula>
    </cfRule>
  </conditionalFormatting>
  <conditionalFormatting sqref="H120:H122">
    <cfRule type="cellIs" dxfId="587" priority="666" stopIfTrue="1" operator="equal">
      <formula>"Short Break"</formula>
    </cfRule>
    <cfRule type="cellIs" dxfId="586" priority="667" stopIfTrue="1" operator="equal">
      <formula>"Long Break"</formula>
    </cfRule>
    <cfRule type="cellIs" dxfId="585" priority="668" stopIfTrue="1" operator="equal">
      <formula>"b3"</formula>
    </cfRule>
  </conditionalFormatting>
  <conditionalFormatting sqref="H120:H122">
    <cfRule type="containsText" dxfId="584" priority="665" operator="containsText" text="#N/A">
      <formula>NOT(ISERROR(SEARCH("#N/A",H120)))</formula>
    </cfRule>
  </conditionalFormatting>
  <conditionalFormatting sqref="F120:F122">
    <cfRule type="cellIs" dxfId="583" priority="663" stopIfTrue="1" operator="equal">
      <formula>"Short Break"</formula>
    </cfRule>
    <cfRule type="cellIs" dxfId="582" priority="664" stopIfTrue="1" operator="equal">
      <formula>"Long Break"</formula>
    </cfRule>
  </conditionalFormatting>
  <conditionalFormatting sqref="F120:F122">
    <cfRule type="cellIs" dxfId="581" priority="660" stopIfTrue="1" operator="equal">
      <formula>"Short Break"</formula>
    </cfRule>
    <cfRule type="cellIs" dxfId="580" priority="661" stopIfTrue="1" operator="equal">
      <formula>"Long Break"</formula>
    </cfRule>
    <cfRule type="cellIs" dxfId="579" priority="662" stopIfTrue="1" operator="equal">
      <formula>"b3"</formula>
    </cfRule>
  </conditionalFormatting>
  <conditionalFormatting sqref="F120:F122">
    <cfRule type="cellIs" dxfId="578" priority="658" stopIfTrue="1" operator="equal">
      <formula>"Short Break"</formula>
    </cfRule>
    <cfRule type="cellIs" dxfId="577" priority="659" stopIfTrue="1" operator="equal">
      <formula>"Long Break"</formula>
    </cfRule>
  </conditionalFormatting>
  <conditionalFormatting sqref="F120:F122">
    <cfRule type="cellIs" dxfId="576" priority="655" stopIfTrue="1" operator="equal">
      <formula>"Short Break"</formula>
    </cfRule>
    <cfRule type="cellIs" dxfId="575" priority="656" stopIfTrue="1" operator="equal">
      <formula>"Long Break"</formula>
    </cfRule>
    <cfRule type="cellIs" dxfId="574" priority="657" stopIfTrue="1" operator="equal">
      <formula>"b3"</formula>
    </cfRule>
  </conditionalFormatting>
  <conditionalFormatting sqref="F120:F122">
    <cfRule type="cellIs" dxfId="573" priority="653" stopIfTrue="1" operator="equal">
      <formula>"Short Break"</formula>
    </cfRule>
    <cfRule type="cellIs" dxfId="572" priority="654" stopIfTrue="1" operator="equal">
      <formula>"Long Break"</formula>
    </cfRule>
  </conditionalFormatting>
  <conditionalFormatting sqref="F120:F122">
    <cfRule type="containsText" dxfId="571" priority="652" operator="containsText" text="#N/A">
      <formula>NOT(ISERROR(SEARCH("#N/A",F120)))</formula>
    </cfRule>
  </conditionalFormatting>
  <conditionalFormatting sqref="H123:H124">
    <cfRule type="cellIs" dxfId="570" priority="650" stopIfTrue="1" operator="equal">
      <formula>"Short Break"</formula>
    </cfRule>
    <cfRule type="cellIs" dxfId="569" priority="651" stopIfTrue="1" operator="equal">
      <formula>"Long Break"</formula>
    </cfRule>
  </conditionalFormatting>
  <conditionalFormatting sqref="H123:H124">
    <cfRule type="cellIs" dxfId="568" priority="647" stopIfTrue="1" operator="equal">
      <formula>"Short Break"</formula>
    </cfRule>
    <cfRule type="cellIs" dxfId="567" priority="648" stopIfTrue="1" operator="equal">
      <formula>"Long Break"</formula>
    </cfRule>
    <cfRule type="cellIs" dxfId="566" priority="649" stopIfTrue="1" operator="equal">
      <formula>"b3"</formula>
    </cfRule>
  </conditionalFormatting>
  <conditionalFormatting sqref="G124">
    <cfRule type="cellIs" dxfId="565" priority="645" stopIfTrue="1" operator="equal">
      <formula>"Short Break"</formula>
    </cfRule>
    <cfRule type="cellIs" dxfId="564" priority="646" stopIfTrue="1" operator="equal">
      <formula>"Long Break"</formula>
    </cfRule>
  </conditionalFormatting>
  <conditionalFormatting sqref="G124">
    <cfRule type="cellIs" dxfId="563" priority="643" stopIfTrue="1" operator="equal">
      <formula>"Short Break"</formula>
    </cfRule>
    <cfRule type="cellIs" dxfId="562" priority="644" stopIfTrue="1" operator="equal">
      <formula>"Long Break"</formula>
    </cfRule>
  </conditionalFormatting>
  <conditionalFormatting sqref="G124">
    <cfRule type="cellIs" dxfId="561" priority="640" stopIfTrue="1" operator="equal">
      <formula>"Short Break"</formula>
    </cfRule>
    <cfRule type="cellIs" dxfId="560" priority="641" stopIfTrue="1" operator="equal">
      <formula>"Long Break"</formula>
    </cfRule>
    <cfRule type="cellIs" dxfId="559" priority="642" stopIfTrue="1" operator="equal">
      <formula>"b3"</formula>
    </cfRule>
  </conditionalFormatting>
  <conditionalFormatting sqref="G124:H124 H123">
    <cfRule type="containsText" dxfId="558" priority="639" operator="containsText" text="#N/A">
      <formula>NOT(ISERROR(SEARCH("#N/A",G123)))</formula>
    </cfRule>
  </conditionalFormatting>
  <conditionalFormatting sqref="F123:F124">
    <cfRule type="cellIs" dxfId="557" priority="637" stopIfTrue="1" operator="equal">
      <formula>"Short Break"</formula>
    </cfRule>
    <cfRule type="cellIs" dxfId="556" priority="638" stopIfTrue="1" operator="equal">
      <formula>"Long Break"</formula>
    </cfRule>
  </conditionalFormatting>
  <conditionalFormatting sqref="F123:F124">
    <cfRule type="cellIs" dxfId="555" priority="634" stopIfTrue="1" operator="equal">
      <formula>"Short Break"</formula>
    </cfRule>
    <cfRule type="cellIs" dxfId="554" priority="635" stopIfTrue="1" operator="equal">
      <formula>"Long Break"</formula>
    </cfRule>
    <cfRule type="cellIs" dxfId="553" priority="636" stopIfTrue="1" operator="equal">
      <formula>"b3"</formula>
    </cfRule>
  </conditionalFormatting>
  <conditionalFormatting sqref="F123:F124">
    <cfRule type="cellIs" dxfId="552" priority="632" stopIfTrue="1" operator="equal">
      <formula>"Short Break"</formula>
    </cfRule>
    <cfRule type="cellIs" dxfId="551" priority="633" stopIfTrue="1" operator="equal">
      <formula>"Long Break"</formula>
    </cfRule>
  </conditionalFormatting>
  <conditionalFormatting sqref="F123:F124">
    <cfRule type="cellIs" dxfId="550" priority="629" stopIfTrue="1" operator="equal">
      <formula>"Short Break"</formula>
    </cfRule>
    <cfRule type="cellIs" dxfId="549" priority="630" stopIfTrue="1" operator="equal">
      <formula>"Long Break"</formula>
    </cfRule>
    <cfRule type="cellIs" dxfId="548" priority="631" stopIfTrue="1" operator="equal">
      <formula>"b3"</formula>
    </cfRule>
  </conditionalFormatting>
  <conditionalFormatting sqref="F123:F124">
    <cfRule type="cellIs" dxfId="547" priority="627" stopIfTrue="1" operator="equal">
      <formula>"Short Break"</formula>
    </cfRule>
    <cfRule type="cellIs" dxfId="546" priority="628" stopIfTrue="1" operator="equal">
      <formula>"Long Break"</formula>
    </cfRule>
  </conditionalFormatting>
  <conditionalFormatting sqref="F123:F124">
    <cfRule type="containsText" dxfId="545" priority="626" operator="containsText" text="#N/A">
      <formula>NOT(ISERROR(SEARCH("#N/A",F123)))</formula>
    </cfRule>
  </conditionalFormatting>
  <conditionalFormatting sqref="H125">
    <cfRule type="cellIs" dxfId="544" priority="624" stopIfTrue="1" operator="equal">
      <formula>"Short Break"</formula>
    </cfRule>
    <cfRule type="cellIs" dxfId="543" priority="625" stopIfTrue="1" operator="equal">
      <formula>"Long Break"</formula>
    </cfRule>
  </conditionalFormatting>
  <conditionalFormatting sqref="H125">
    <cfRule type="cellIs" dxfId="542" priority="621" stopIfTrue="1" operator="equal">
      <formula>"Short Break"</formula>
    </cfRule>
    <cfRule type="cellIs" dxfId="541" priority="622" stopIfTrue="1" operator="equal">
      <formula>"Long Break"</formula>
    </cfRule>
    <cfRule type="cellIs" dxfId="540" priority="623" stopIfTrue="1" operator="equal">
      <formula>"b3"</formula>
    </cfRule>
  </conditionalFormatting>
  <conditionalFormatting sqref="G125">
    <cfRule type="cellIs" dxfId="539" priority="619" stopIfTrue="1" operator="equal">
      <formula>"Short Break"</formula>
    </cfRule>
    <cfRule type="cellIs" dxfId="538" priority="620" stopIfTrue="1" operator="equal">
      <formula>"Long Break"</formula>
    </cfRule>
  </conditionalFormatting>
  <conditionalFormatting sqref="G125">
    <cfRule type="cellIs" dxfId="537" priority="617" stopIfTrue="1" operator="equal">
      <formula>"Short Break"</formula>
    </cfRule>
    <cfRule type="cellIs" dxfId="536" priority="618" stopIfTrue="1" operator="equal">
      <formula>"Long Break"</formula>
    </cfRule>
  </conditionalFormatting>
  <conditionalFormatting sqref="G125">
    <cfRule type="cellIs" dxfId="535" priority="614" stopIfTrue="1" operator="equal">
      <formula>"Short Break"</formula>
    </cfRule>
    <cfRule type="cellIs" dxfId="534" priority="615" stopIfTrue="1" operator="equal">
      <formula>"Long Break"</formula>
    </cfRule>
    <cfRule type="cellIs" dxfId="533" priority="616" stopIfTrue="1" operator="equal">
      <formula>"b3"</formula>
    </cfRule>
  </conditionalFormatting>
  <conditionalFormatting sqref="G125:H125">
    <cfRule type="containsText" dxfId="532" priority="613" operator="containsText" text="#N/A">
      <formula>NOT(ISERROR(SEARCH("#N/A",G125)))</formula>
    </cfRule>
  </conditionalFormatting>
  <conditionalFormatting sqref="F125">
    <cfRule type="cellIs" dxfId="531" priority="611" stopIfTrue="1" operator="equal">
      <formula>"Short Break"</formula>
    </cfRule>
    <cfRule type="cellIs" dxfId="530" priority="612" stopIfTrue="1" operator="equal">
      <formula>"Long Break"</formula>
    </cfRule>
  </conditionalFormatting>
  <conditionalFormatting sqref="F125">
    <cfRule type="cellIs" dxfId="529" priority="608" stopIfTrue="1" operator="equal">
      <formula>"Short Break"</formula>
    </cfRule>
    <cfRule type="cellIs" dxfId="528" priority="609" stopIfTrue="1" operator="equal">
      <formula>"Long Break"</formula>
    </cfRule>
    <cfRule type="cellIs" dxfId="527" priority="610" stopIfTrue="1" operator="equal">
      <formula>"b3"</formula>
    </cfRule>
  </conditionalFormatting>
  <conditionalFormatting sqref="F125">
    <cfRule type="cellIs" dxfId="526" priority="606" stopIfTrue="1" operator="equal">
      <formula>"Short Break"</formula>
    </cfRule>
    <cfRule type="cellIs" dxfId="525" priority="607" stopIfTrue="1" operator="equal">
      <formula>"Long Break"</formula>
    </cfRule>
  </conditionalFormatting>
  <conditionalFormatting sqref="F125">
    <cfRule type="cellIs" dxfId="524" priority="603" stopIfTrue="1" operator="equal">
      <formula>"Short Break"</formula>
    </cfRule>
    <cfRule type="cellIs" dxfId="523" priority="604" stopIfTrue="1" operator="equal">
      <formula>"Long Break"</formula>
    </cfRule>
    <cfRule type="cellIs" dxfId="522" priority="605" stopIfTrue="1" operator="equal">
      <formula>"b3"</formula>
    </cfRule>
  </conditionalFormatting>
  <conditionalFormatting sqref="F125">
    <cfRule type="cellIs" dxfId="521" priority="601" stopIfTrue="1" operator="equal">
      <formula>"Short Break"</formula>
    </cfRule>
    <cfRule type="cellIs" dxfId="520" priority="602" stopIfTrue="1" operator="equal">
      <formula>"Long Break"</formula>
    </cfRule>
  </conditionalFormatting>
  <conditionalFormatting sqref="F125">
    <cfRule type="containsText" dxfId="519" priority="600" operator="containsText" text="#N/A">
      <formula>NOT(ISERROR(SEARCH("#N/A",F125)))</formula>
    </cfRule>
  </conditionalFormatting>
  <conditionalFormatting sqref="H126">
    <cfRule type="cellIs" dxfId="518" priority="598" stopIfTrue="1" operator="equal">
      <formula>"Short Break"</formula>
    </cfRule>
    <cfRule type="cellIs" dxfId="517" priority="599" stopIfTrue="1" operator="equal">
      <formula>"Long Break"</formula>
    </cfRule>
  </conditionalFormatting>
  <conditionalFormatting sqref="H126">
    <cfRule type="cellIs" dxfId="516" priority="595" stopIfTrue="1" operator="equal">
      <formula>"Short Break"</formula>
    </cfRule>
    <cfRule type="cellIs" dxfId="515" priority="596" stopIfTrue="1" operator="equal">
      <formula>"Long Break"</formula>
    </cfRule>
    <cfRule type="cellIs" dxfId="514" priority="597" stopIfTrue="1" operator="equal">
      <formula>"b3"</formula>
    </cfRule>
  </conditionalFormatting>
  <conditionalFormatting sqref="G126">
    <cfRule type="cellIs" dxfId="513" priority="593" stopIfTrue="1" operator="equal">
      <formula>"Short Break"</formula>
    </cfRule>
    <cfRule type="cellIs" dxfId="512" priority="594" stopIfTrue="1" operator="equal">
      <formula>"Long Break"</formula>
    </cfRule>
  </conditionalFormatting>
  <conditionalFormatting sqref="G126">
    <cfRule type="cellIs" dxfId="511" priority="591" stopIfTrue="1" operator="equal">
      <formula>"Short Break"</formula>
    </cfRule>
    <cfRule type="cellIs" dxfId="510" priority="592" stopIfTrue="1" operator="equal">
      <formula>"Long Break"</formula>
    </cfRule>
  </conditionalFormatting>
  <conditionalFormatting sqref="G126">
    <cfRule type="cellIs" dxfId="509" priority="588" stopIfTrue="1" operator="equal">
      <formula>"Short Break"</formula>
    </cfRule>
    <cfRule type="cellIs" dxfId="508" priority="589" stopIfTrue="1" operator="equal">
      <formula>"Long Break"</formula>
    </cfRule>
    <cfRule type="cellIs" dxfId="507" priority="590" stopIfTrue="1" operator="equal">
      <formula>"b3"</formula>
    </cfRule>
  </conditionalFormatting>
  <conditionalFormatting sqref="G126:H126">
    <cfRule type="containsText" dxfId="506" priority="587" operator="containsText" text="#N/A">
      <formula>NOT(ISERROR(SEARCH("#N/A",G126)))</formula>
    </cfRule>
  </conditionalFormatting>
  <conditionalFormatting sqref="F126">
    <cfRule type="cellIs" dxfId="505" priority="585" stopIfTrue="1" operator="equal">
      <formula>"Short Break"</formula>
    </cfRule>
    <cfRule type="cellIs" dxfId="504" priority="586" stopIfTrue="1" operator="equal">
      <formula>"Long Break"</formula>
    </cfRule>
  </conditionalFormatting>
  <conditionalFormatting sqref="F126">
    <cfRule type="cellIs" dxfId="503" priority="582" stopIfTrue="1" operator="equal">
      <formula>"Short Break"</formula>
    </cfRule>
    <cfRule type="cellIs" dxfId="502" priority="583" stopIfTrue="1" operator="equal">
      <formula>"Long Break"</formula>
    </cfRule>
    <cfRule type="cellIs" dxfId="501" priority="584" stopIfTrue="1" operator="equal">
      <formula>"b3"</formula>
    </cfRule>
  </conditionalFormatting>
  <conditionalFormatting sqref="F126">
    <cfRule type="cellIs" dxfId="500" priority="580" stopIfTrue="1" operator="equal">
      <formula>"Short Break"</formula>
    </cfRule>
    <cfRule type="cellIs" dxfId="499" priority="581" stopIfTrue="1" operator="equal">
      <formula>"Long Break"</formula>
    </cfRule>
  </conditionalFormatting>
  <conditionalFormatting sqref="F126">
    <cfRule type="cellIs" dxfId="498" priority="577" stopIfTrue="1" operator="equal">
      <formula>"Short Break"</formula>
    </cfRule>
    <cfRule type="cellIs" dxfId="497" priority="578" stopIfTrue="1" operator="equal">
      <formula>"Long Break"</formula>
    </cfRule>
    <cfRule type="cellIs" dxfId="496" priority="579" stopIfTrue="1" operator="equal">
      <formula>"b3"</formula>
    </cfRule>
  </conditionalFormatting>
  <conditionalFormatting sqref="F126">
    <cfRule type="cellIs" dxfId="495" priority="575" stopIfTrue="1" operator="equal">
      <formula>"Short Break"</formula>
    </cfRule>
    <cfRule type="cellIs" dxfId="494" priority="576" stopIfTrue="1" operator="equal">
      <formula>"Long Break"</formula>
    </cfRule>
  </conditionalFormatting>
  <conditionalFormatting sqref="F126">
    <cfRule type="containsText" dxfId="493" priority="574" operator="containsText" text="#N/A">
      <formula>NOT(ISERROR(SEARCH("#N/A",F126)))</formula>
    </cfRule>
  </conditionalFormatting>
  <conditionalFormatting sqref="H127:H129">
    <cfRule type="cellIs" dxfId="492" priority="572" stopIfTrue="1" operator="equal">
      <formula>"Short Break"</formula>
    </cfRule>
    <cfRule type="cellIs" dxfId="491" priority="573" stopIfTrue="1" operator="equal">
      <formula>"Long Break"</formula>
    </cfRule>
  </conditionalFormatting>
  <conditionalFormatting sqref="H127:H129">
    <cfRule type="cellIs" dxfId="490" priority="569" stopIfTrue="1" operator="equal">
      <formula>"Short Break"</formula>
    </cfRule>
    <cfRule type="cellIs" dxfId="489" priority="570" stopIfTrue="1" operator="equal">
      <formula>"Long Break"</formula>
    </cfRule>
    <cfRule type="cellIs" dxfId="488" priority="571" stopIfTrue="1" operator="equal">
      <formula>"b3"</formula>
    </cfRule>
  </conditionalFormatting>
  <conditionalFormatting sqref="G127:G129">
    <cfRule type="cellIs" dxfId="487" priority="567" stopIfTrue="1" operator="equal">
      <formula>"Short Break"</formula>
    </cfRule>
    <cfRule type="cellIs" dxfId="486" priority="568" stopIfTrue="1" operator="equal">
      <formula>"Long Break"</formula>
    </cfRule>
  </conditionalFormatting>
  <conditionalFormatting sqref="G127:G129">
    <cfRule type="cellIs" dxfId="485" priority="565" stopIfTrue="1" operator="equal">
      <formula>"Short Break"</formula>
    </cfRule>
    <cfRule type="cellIs" dxfId="484" priority="566" stopIfTrue="1" operator="equal">
      <formula>"Long Break"</formula>
    </cfRule>
  </conditionalFormatting>
  <conditionalFormatting sqref="G127:G129">
    <cfRule type="cellIs" dxfId="483" priority="562" stopIfTrue="1" operator="equal">
      <formula>"Short Break"</formula>
    </cfRule>
    <cfRule type="cellIs" dxfId="482" priority="563" stopIfTrue="1" operator="equal">
      <formula>"Long Break"</formula>
    </cfRule>
    <cfRule type="cellIs" dxfId="481" priority="564" stopIfTrue="1" operator="equal">
      <formula>"b3"</formula>
    </cfRule>
  </conditionalFormatting>
  <conditionalFormatting sqref="G127:H129">
    <cfRule type="containsText" dxfId="480" priority="561" operator="containsText" text="#N/A">
      <formula>NOT(ISERROR(SEARCH("#N/A",G127)))</formula>
    </cfRule>
  </conditionalFormatting>
  <conditionalFormatting sqref="F127:F129">
    <cfRule type="cellIs" dxfId="479" priority="559" stopIfTrue="1" operator="equal">
      <formula>"Short Break"</formula>
    </cfRule>
    <cfRule type="cellIs" dxfId="478" priority="560" stopIfTrue="1" operator="equal">
      <formula>"Long Break"</formula>
    </cfRule>
  </conditionalFormatting>
  <conditionalFormatting sqref="F127:F129">
    <cfRule type="cellIs" dxfId="477" priority="556" stopIfTrue="1" operator="equal">
      <formula>"Short Break"</formula>
    </cfRule>
    <cfRule type="cellIs" dxfId="476" priority="557" stopIfTrue="1" operator="equal">
      <formula>"Long Break"</formula>
    </cfRule>
    <cfRule type="cellIs" dxfId="475" priority="558" stopIfTrue="1" operator="equal">
      <formula>"b3"</formula>
    </cfRule>
  </conditionalFormatting>
  <conditionalFormatting sqref="F127:F129">
    <cfRule type="cellIs" dxfId="474" priority="554" stopIfTrue="1" operator="equal">
      <formula>"Short Break"</formula>
    </cfRule>
    <cfRule type="cellIs" dxfId="473" priority="555" stopIfTrue="1" operator="equal">
      <formula>"Long Break"</formula>
    </cfRule>
  </conditionalFormatting>
  <conditionalFormatting sqref="F127:F129">
    <cfRule type="cellIs" dxfId="472" priority="551" stopIfTrue="1" operator="equal">
      <formula>"Short Break"</formula>
    </cfRule>
    <cfRule type="cellIs" dxfId="471" priority="552" stopIfTrue="1" operator="equal">
      <formula>"Long Break"</formula>
    </cfRule>
    <cfRule type="cellIs" dxfId="470" priority="553" stopIfTrue="1" operator="equal">
      <formula>"b3"</formula>
    </cfRule>
  </conditionalFormatting>
  <conditionalFormatting sqref="F127:F129">
    <cfRule type="cellIs" dxfId="469" priority="549" stopIfTrue="1" operator="equal">
      <formula>"Short Break"</formula>
    </cfRule>
    <cfRule type="cellIs" dxfId="468" priority="550" stopIfTrue="1" operator="equal">
      <formula>"Long Break"</formula>
    </cfRule>
  </conditionalFormatting>
  <conditionalFormatting sqref="F127:F129">
    <cfRule type="containsText" dxfId="467" priority="548" operator="containsText" text="#N/A">
      <formula>NOT(ISERROR(SEARCH("#N/A",F127)))</formula>
    </cfRule>
  </conditionalFormatting>
  <conditionalFormatting sqref="H130:H132">
    <cfRule type="cellIs" dxfId="466" priority="546" stopIfTrue="1" operator="equal">
      <formula>"Short Break"</formula>
    </cfRule>
    <cfRule type="cellIs" dxfId="465" priority="547" stopIfTrue="1" operator="equal">
      <formula>"Long Break"</formula>
    </cfRule>
  </conditionalFormatting>
  <conditionalFormatting sqref="H130:H132">
    <cfRule type="cellIs" dxfId="464" priority="543" stopIfTrue="1" operator="equal">
      <formula>"Short Break"</formula>
    </cfRule>
    <cfRule type="cellIs" dxfId="463" priority="544" stopIfTrue="1" operator="equal">
      <formula>"Long Break"</formula>
    </cfRule>
    <cfRule type="cellIs" dxfId="462" priority="545" stopIfTrue="1" operator="equal">
      <formula>"b3"</formula>
    </cfRule>
  </conditionalFormatting>
  <conditionalFormatting sqref="G130 G132">
    <cfRule type="cellIs" dxfId="461" priority="541" stopIfTrue="1" operator="equal">
      <formula>"Short Break"</formula>
    </cfRule>
    <cfRule type="cellIs" dxfId="460" priority="542" stopIfTrue="1" operator="equal">
      <formula>"Long Break"</formula>
    </cfRule>
  </conditionalFormatting>
  <conditionalFormatting sqref="G130 G132">
    <cfRule type="cellIs" dxfId="459" priority="539" stopIfTrue="1" operator="equal">
      <formula>"Short Break"</formula>
    </cfRule>
    <cfRule type="cellIs" dxfId="458" priority="540" stopIfTrue="1" operator="equal">
      <formula>"Long Break"</formula>
    </cfRule>
  </conditionalFormatting>
  <conditionalFormatting sqref="G130 G132">
    <cfRule type="cellIs" dxfId="457" priority="536" stopIfTrue="1" operator="equal">
      <formula>"Short Break"</formula>
    </cfRule>
    <cfRule type="cellIs" dxfId="456" priority="537" stopIfTrue="1" operator="equal">
      <formula>"Long Break"</formula>
    </cfRule>
    <cfRule type="cellIs" dxfId="455" priority="538" stopIfTrue="1" operator="equal">
      <formula>"b3"</formula>
    </cfRule>
  </conditionalFormatting>
  <conditionalFormatting sqref="G130:H130 H131 G132:H132">
    <cfRule type="containsText" dxfId="454" priority="535" operator="containsText" text="#N/A">
      <formula>NOT(ISERROR(SEARCH("#N/A",G130)))</formula>
    </cfRule>
  </conditionalFormatting>
  <conditionalFormatting sqref="F130:F132">
    <cfRule type="cellIs" dxfId="453" priority="533" stopIfTrue="1" operator="equal">
      <formula>"Short Break"</formula>
    </cfRule>
    <cfRule type="cellIs" dxfId="452" priority="534" stopIfTrue="1" operator="equal">
      <formula>"Long Break"</formula>
    </cfRule>
  </conditionalFormatting>
  <conditionalFormatting sqref="F130:F132">
    <cfRule type="cellIs" dxfId="451" priority="530" stopIfTrue="1" operator="equal">
      <formula>"Short Break"</formula>
    </cfRule>
    <cfRule type="cellIs" dxfId="450" priority="531" stopIfTrue="1" operator="equal">
      <formula>"Long Break"</formula>
    </cfRule>
    <cfRule type="cellIs" dxfId="449" priority="532" stopIfTrue="1" operator="equal">
      <formula>"b3"</formula>
    </cfRule>
  </conditionalFormatting>
  <conditionalFormatting sqref="F130:F132">
    <cfRule type="cellIs" dxfId="448" priority="528" stopIfTrue="1" operator="equal">
      <formula>"Short Break"</formula>
    </cfRule>
    <cfRule type="cellIs" dxfId="447" priority="529" stopIfTrue="1" operator="equal">
      <formula>"Long Break"</formula>
    </cfRule>
  </conditionalFormatting>
  <conditionalFormatting sqref="F130:F132">
    <cfRule type="cellIs" dxfId="446" priority="525" stopIfTrue="1" operator="equal">
      <formula>"Short Break"</formula>
    </cfRule>
    <cfRule type="cellIs" dxfId="445" priority="526" stopIfTrue="1" operator="equal">
      <formula>"Long Break"</formula>
    </cfRule>
    <cfRule type="cellIs" dxfId="444" priority="527" stopIfTrue="1" operator="equal">
      <formula>"b3"</formula>
    </cfRule>
  </conditionalFormatting>
  <conditionalFormatting sqref="F130:F132">
    <cfRule type="cellIs" dxfId="443" priority="523" stopIfTrue="1" operator="equal">
      <formula>"Short Break"</formula>
    </cfRule>
    <cfRule type="cellIs" dxfId="442" priority="524" stopIfTrue="1" operator="equal">
      <formula>"Long Break"</formula>
    </cfRule>
  </conditionalFormatting>
  <conditionalFormatting sqref="F130:F132">
    <cfRule type="containsText" dxfId="441" priority="522" operator="containsText" text="#N/A">
      <formula>NOT(ISERROR(SEARCH("#N/A",F130)))</formula>
    </cfRule>
  </conditionalFormatting>
  <conditionalFormatting sqref="G131">
    <cfRule type="cellIs" dxfId="440" priority="520" stopIfTrue="1" operator="equal">
      <formula>"Short Break"</formula>
    </cfRule>
    <cfRule type="cellIs" dxfId="439" priority="521" stopIfTrue="1" operator="equal">
      <formula>"Long Break"</formula>
    </cfRule>
  </conditionalFormatting>
  <conditionalFormatting sqref="G131">
    <cfRule type="cellIs" dxfId="438" priority="518" stopIfTrue="1" operator="equal">
      <formula>"Short Break"</formula>
    </cfRule>
    <cfRule type="cellIs" dxfId="437" priority="519" stopIfTrue="1" operator="equal">
      <formula>"Long Break"</formula>
    </cfRule>
  </conditionalFormatting>
  <conditionalFormatting sqref="G131">
    <cfRule type="cellIs" dxfId="436" priority="515" stopIfTrue="1" operator="equal">
      <formula>"Short Break"</formula>
    </cfRule>
    <cfRule type="cellIs" dxfId="435" priority="516" stopIfTrue="1" operator="equal">
      <formula>"Long Break"</formula>
    </cfRule>
    <cfRule type="cellIs" dxfId="434" priority="517" stopIfTrue="1" operator="equal">
      <formula>"b3"</formula>
    </cfRule>
  </conditionalFormatting>
  <conditionalFormatting sqref="G131">
    <cfRule type="containsText" dxfId="433" priority="514" operator="containsText" text="#N/A">
      <formula>NOT(ISERROR(SEARCH("#N/A",G131)))</formula>
    </cfRule>
  </conditionalFormatting>
  <conditionalFormatting sqref="H133">
    <cfRule type="cellIs" dxfId="432" priority="512" stopIfTrue="1" operator="equal">
      <formula>"Short Break"</formula>
    </cfRule>
    <cfRule type="cellIs" dxfId="431" priority="513" stopIfTrue="1" operator="equal">
      <formula>"Long Break"</formula>
    </cfRule>
  </conditionalFormatting>
  <conditionalFormatting sqref="H133">
    <cfRule type="cellIs" dxfId="430" priority="509" stopIfTrue="1" operator="equal">
      <formula>"Short Break"</formula>
    </cfRule>
    <cfRule type="cellIs" dxfId="429" priority="510" stopIfTrue="1" operator="equal">
      <formula>"Long Break"</formula>
    </cfRule>
    <cfRule type="cellIs" dxfId="428" priority="511" stopIfTrue="1" operator="equal">
      <formula>"b3"</formula>
    </cfRule>
  </conditionalFormatting>
  <conditionalFormatting sqref="G133">
    <cfRule type="cellIs" dxfId="427" priority="507" stopIfTrue="1" operator="equal">
      <formula>"Short Break"</formula>
    </cfRule>
    <cfRule type="cellIs" dxfId="426" priority="508" stopIfTrue="1" operator="equal">
      <formula>"Long Break"</formula>
    </cfRule>
  </conditionalFormatting>
  <conditionalFormatting sqref="G133">
    <cfRule type="cellIs" dxfId="425" priority="505" stopIfTrue="1" operator="equal">
      <formula>"Short Break"</formula>
    </cfRule>
    <cfRule type="cellIs" dxfId="424" priority="506" stopIfTrue="1" operator="equal">
      <formula>"Long Break"</formula>
    </cfRule>
  </conditionalFormatting>
  <conditionalFormatting sqref="G133">
    <cfRule type="cellIs" dxfId="423" priority="502" stopIfTrue="1" operator="equal">
      <formula>"Short Break"</formula>
    </cfRule>
    <cfRule type="cellIs" dxfId="422" priority="503" stopIfTrue="1" operator="equal">
      <formula>"Long Break"</formula>
    </cfRule>
    <cfRule type="cellIs" dxfId="421" priority="504" stopIfTrue="1" operator="equal">
      <formula>"b3"</formula>
    </cfRule>
  </conditionalFormatting>
  <conditionalFormatting sqref="G133:H133">
    <cfRule type="containsText" dxfId="420" priority="501" operator="containsText" text="#N/A">
      <formula>NOT(ISERROR(SEARCH("#N/A",G133)))</formula>
    </cfRule>
  </conditionalFormatting>
  <conditionalFormatting sqref="F133">
    <cfRule type="cellIs" dxfId="419" priority="499" stopIfTrue="1" operator="equal">
      <formula>"Short Break"</formula>
    </cfRule>
    <cfRule type="cellIs" dxfId="418" priority="500" stopIfTrue="1" operator="equal">
      <formula>"Long Break"</formula>
    </cfRule>
  </conditionalFormatting>
  <conditionalFormatting sqref="F133">
    <cfRule type="cellIs" dxfId="417" priority="496" stopIfTrue="1" operator="equal">
      <formula>"Short Break"</formula>
    </cfRule>
    <cfRule type="cellIs" dxfId="416" priority="497" stopIfTrue="1" operator="equal">
      <formula>"Long Break"</formula>
    </cfRule>
    <cfRule type="cellIs" dxfId="415" priority="498" stopIfTrue="1" operator="equal">
      <formula>"b3"</formula>
    </cfRule>
  </conditionalFormatting>
  <conditionalFormatting sqref="F133">
    <cfRule type="cellIs" dxfId="414" priority="494" stopIfTrue="1" operator="equal">
      <formula>"Short Break"</formula>
    </cfRule>
    <cfRule type="cellIs" dxfId="413" priority="495" stopIfTrue="1" operator="equal">
      <formula>"Long Break"</formula>
    </cfRule>
  </conditionalFormatting>
  <conditionalFormatting sqref="F133">
    <cfRule type="cellIs" dxfId="412" priority="491" stopIfTrue="1" operator="equal">
      <formula>"Short Break"</formula>
    </cfRule>
    <cfRule type="cellIs" dxfId="411" priority="492" stopIfTrue="1" operator="equal">
      <formula>"Long Break"</formula>
    </cfRule>
    <cfRule type="cellIs" dxfId="410" priority="493" stopIfTrue="1" operator="equal">
      <formula>"b3"</formula>
    </cfRule>
  </conditionalFormatting>
  <conditionalFormatting sqref="F133">
    <cfRule type="cellIs" dxfId="409" priority="489" stopIfTrue="1" operator="equal">
      <formula>"Short Break"</formula>
    </cfRule>
    <cfRule type="cellIs" dxfId="408" priority="490" stopIfTrue="1" operator="equal">
      <formula>"Long Break"</formula>
    </cfRule>
  </conditionalFormatting>
  <conditionalFormatting sqref="F133">
    <cfRule type="containsText" dxfId="407" priority="488" operator="containsText" text="#N/A">
      <formula>NOT(ISERROR(SEARCH("#N/A",F133)))</formula>
    </cfRule>
  </conditionalFormatting>
  <conditionalFormatting sqref="H134:H146">
    <cfRule type="cellIs" dxfId="406" priority="486" stopIfTrue="1" operator="equal">
      <formula>"Short Break"</formula>
    </cfRule>
    <cfRule type="cellIs" dxfId="405" priority="487" stopIfTrue="1" operator="equal">
      <formula>"Long Break"</formula>
    </cfRule>
  </conditionalFormatting>
  <conditionalFormatting sqref="H134:H146">
    <cfRule type="cellIs" dxfId="404" priority="483" stopIfTrue="1" operator="equal">
      <formula>"Short Break"</formula>
    </cfRule>
    <cfRule type="cellIs" dxfId="403" priority="484" stopIfTrue="1" operator="equal">
      <formula>"Long Break"</formula>
    </cfRule>
    <cfRule type="cellIs" dxfId="402" priority="485" stopIfTrue="1" operator="equal">
      <formula>"b3"</formula>
    </cfRule>
  </conditionalFormatting>
  <conditionalFormatting sqref="G136:G146">
    <cfRule type="cellIs" dxfId="401" priority="481" stopIfTrue="1" operator="equal">
      <formula>"Short Break"</formula>
    </cfRule>
    <cfRule type="cellIs" dxfId="400" priority="482" stopIfTrue="1" operator="equal">
      <formula>"Long Break"</formula>
    </cfRule>
  </conditionalFormatting>
  <conditionalFormatting sqref="G136:G146">
    <cfRule type="cellIs" dxfId="399" priority="479" stopIfTrue="1" operator="equal">
      <formula>"Short Break"</formula>
    </cfRule>
    <cfRule type="cellIs" dxfId="398" priority="480" stopIfTrue="1" operator="equal">
      <formula>"Long Break"</formula>
    </cfRule>
  </conditionalFormatting>
  <conditionalFormatting sqref="G136:G146">
    <cfRule type="cellIs" dxfId="397" priority="476" stopIfTrue="1" operator="equal">
      <formula>"Short Break"</formula>
    </cfRule>
    <cfRule type="cellIs" dxfId="396" priority="477" stopIfTrue="1" operator="equal">
      <formula>"Long Break"</formula>
    </cfRule>
    <cfRule type="cellIs" dxfId="395" priority="478" stopIfTrue="1" operator="equal">
      <formula>"b3"</formula>
    </cfRule>
  </conditionalFormatting>
  <conditionalFormatting sqref="H134:H135 G136:H146">
    <cfRule type="containsText" dxfId="394" priority="475" operator="containsText" text="#N/A">
      <formula>NOT(ISERROR(SEARCH("#N/A",G134)))</formula>
    </cfRule>
  </conditionalFormatting>
  <conditionalFormatting sqref="F134:F146">
    <cfRule type="cellIs" dxfId="393" priority="473" stopIfTrue="1" operator="equal">
      <formula>"Short Break"</formula>
    </cfRule>
    <cfRule type="cellIs" dxfId="392" priority="474" stopIfTrue="1" operator="equal">
      <formula>"Long Break"</formula>
    </cfRule>
  </conditionalFormatting>
  <conditionalFormatting sqref="F134:F146">
    <cfRule type="cellIs" dxfId="391" priority="470" stopIfTrue="1" operator="equal">
      <formula>"Short Break"</formula>
    </cfRule>
    <cfRule type="cellIs" dxfId="390" priority="471" stopIfTrue="1" operator="equal">
      <formula>"Long Break"</formula>
    </cfRule>
    <cfRule type="cellIs" dxfId="389" priority="472" stopIfTrue="1" operator="equal">
      <formula>"b3"</formula>
    </cfRule>
  </conditionalFormatting>
  <conditionalFormatting sqref="F134:F146">
    <cfRule type="cellIs" dxfId="388" priority="468" stopIfTrue="1" operator="equal">
      <formula>"Short Break"</formula>
    </cfRule>
    <cfRule type="cellIs" dxfId="387" priority="469" stopIfTrue="1" operator="equal">
      <formula>"Long Break"</formula>
    </cfRule>
  </conditionalFormatting>
  <conditionalFormatting sqref="F134:F146">
    <cfRule type="cellIs" dxfId="386" priority="465" stopIfTrue="1" operator="equal">
      <formula>"Short Break"</formula>
    </cfRule>
    <cfRule type="cellIs" dxfId="385" priority="466" stopIfTrue="1" operator="equal">
      <formula>"Long Break"</formula>
    </cfRule>
    <cfRule type="cellIs" dxfId="384" priority="467" stopIfTrue="1" operator="equal">
      <formula>"b3"</formula>
    </cfRule>
  </conditionalFormatting>
  <conditionalFormatting sqref="F134:F146">
    <cfRule type="cellIs" dxfId="383" priority="463" stopIfTrue="1" operator="equal">
      <formula>"Short Break"</formula>
    </cfRule>
    <cfRule type="cellIs" dxfId="382" priority="464" stopIfTrue="1" operator="equal">
      <formula>"Long Break"</formula>
    </cfRule>
  </conditionalFormatting>
  <conditionalFormatting sqref="F134:F146">
    <cfRule type="containsText" dxfId="381" priority="462" operator="containsText" text="#N/A">
      <formula>NOT(ISERROR(SEARCH("#N/A",F134)))</formula>
    </cfRule>
  </conditionalFormatting>
  <conditionalFormatting sqref="G135">
    <cfRule type="cellIs" dxfId="380" priority="460" stopIfTrue="1" operator="equal">
      <formula>"Short Break"</formula>
    </cfRule>
    <cfRule type="cellIs" dxfId="379" priority="461" stopIfTrue="1" operator="equal">
      <formula>"Long Break"</formula>
    </cfRule>
  </conditionalFormatting>
  <conditionalFormatting sqref="G135">
    <cfRule type="cellIs" dxfId="378" priority="458" stopIfTrue="1" operator="equal">
      <formula>"Short Break"</formula>
    </cfRule>
    <cfRule type="cellIs" dxfId="377" priority="459" stopIfTrue="1" operator="equal">
      <formula>"Long Break"</formula>
    </cfRule>
  </conditionalFormatting>
  <conditionalFormatting sqref="G135">
    <cfRule type="cellIs" dxfId="376" priority="455" stopIfTrue="1" operator="equal">
      <formula>"Short Break"</formula>
    </cfRule>
    <cfRule type="cellIs" dxfId="375" priority="456" stopIfTrue="1" operator="equal">
      <formula>"Long Break"</formula>
    </cfRule>
    <cfRule type="cellIs" dxfId="374" priority="457" stopIfTrue="1" operator="equal">
      <formula>"b3"</formula>
    </cfRule>
  </conditionalFormatting>
  <conditionalFormatting sqref="G135">
    <cfRule type="containsText" dxfId="373" priority="454" operator="containsText" text="#N/A">
      <formula>NOT(ISERROR(SEARCH("#N/A",G135)))</formula>
    </cfRule>
  </conditionalFormatting>
  <conditionalFormatting sqref="H147:H148">
    <cfRule type="cellIs" dxfId="372" priority="452" stopIfTrue="1" operator="equal">
      <formula>"Short Break"</formula>
    </cfRule>
    <cfRule type="cellIs" dxfId="371" priority="453" stopIfTrue="1" operator="equal">
      <formula>"Long Break"</formula>
    </cfRule>
  </conditionalFormatting>
  <conditionalFormatting sqref="H147:H148">
    <cfRule type="cellIs" dxfId="370" priority="449" stopIfTrue="1" operator="equal">
      <formula>"Short Break"</formula>
    </cfRule>
    <cfRule type="cellIs" dxfId="369" priority="450" stopIfTrue="1" operator="equal">
      <formula>"Long Break"</formula>
    </cfRule>
    <cfRule type="cellIs" dxfId="368" priority="451" stopIfTrue="1" operator="equal">
      <formula>"b3"</formula>
    </cfRule>
  </conditionalFormatting>
  <conditionalFormatting sqref="G147:G148">
    <cfRule type="cellIs" dxfId="367" priority="447" stopIfTrue="1" operator="equal">
      <formula>"Short Break"</formula>
    </cfRule>
    <cfRule type="cellIs" dxfId="366" priority="448" stopIfTrue="1" operator="equal">
      <formula>"Long Break"</formula>
    </cfRule>
  </conditionalFormatting>
  <conditionalFormatting sqref="G147:G148">
    <cfRule type="cellIs" dxfId="365" priority="445" stopIfTrue="1" operator="equal">
      <formula>"Short Break"</formula>
    </cfRule>
    <cfRule type="cellIs" dxfId="364" priority="446" stopIfTrue="1" operator="equal">
      <formula>"Long Break"</formula>
    </cfRule>
  </conditionalFormatting>
  <conditionalFormatting sqref="G147:G148">
    <cfRule type="cellIs" dxfId="363" priority="442" stopIfTrue="1" operator="equal">
      <formula>"Short Break"</formula>
    </cfRule>
    <cfRule type="cellIs" dxfId="362" priority="443" stopIfTrue="1" operator="equal">
      <formula>"Long Break"</formula>
    </cfRule>
    <cfRule type="cellIs" dxfId="361" priority="444" stopIfTrue="1" operator="equal">
      <formula>"b3"</formula>
    </cfRule>
  </conditionalFormatting>
  <conditionalFormatting sqref="G147:H148">
    <cfRule type="containsText" dxfId="360" priority="441" operator="containsText" text="#N/A">
      <formula>NOT(ISERROR(SEARCH("#N/A",G147)))</formula>
    </cfRule>
  </conditionalFormatting>
  <conditionalFormatting sqref="F147:F148">
    <cfRule type="cellIs" dxfId="359" priority="439" stopIfTrue="1" operator="equal">
      <formula>"Short Break"</formula>
    </cfRule>
    <cfRule type="cellIs" dxfId="358" priority="440" stopIfTrue="1" operator="equal">
      <formula>"Long Break"</formula>
    </cfRule>
  </conditionalFormatting>
  <conditionalFormatting sqref="F147:F148">
    <cfRule type="cellIs" dxfId="357" priority="436" stopIfTrue="1" operator="equal">
      <formula>"Short Break"</formula>
    </cfRule>
    <cfRule type="cellIs" dxfId="356" priority="437" stopIfTrue="1" operator="equal">
      <formula>"Long Break"</formula>
    </cfRule>
    <cfRule type="cellIs" dxfId="355" priority="438" stopIfTrue="1" operator="equal">
      <formula>"b3"</formula>
    </cfRule>
  </conditionalFormatting>
  <conditionalFormatting sqref="F147:F148">
    <cfRule type="cellIs" dxfId="354" priority="434" stopIfTrue="1" operator="equal">
      <formula>"Short Break"</formula>
    </cfRule>
    <cfRule type="cellIs" dxfId="353" priority="435" stopIfTrue="1" operator="equal">
      <formula>"Long Break"</formula>
    </cfRule>
  </conditionalFormatting>
  <conditionalFormatting sqref="F147:F148">
    <cfRule type="cellIs" dxfId="352" priority="431" stopIfTrue="1" operator="equal">
      <formula>"Short Break"</formula>
    </cfRule>
    <cfRule type="cellIs" dxfId="351" priority="432" stopIfTrue="1" operator="equal">
      <formula>"Long Break"</formula>
    </cfRule>
    <cfRule type="cellIs" dxfId="350" priority="433" stopIfTrue="1" operator="equal">
      <formula>"b3"</formula>
    </cfRule>
  </conditionalFormatting>
  <conditionalFormatting sqref="F147:F148">
    <cfRule type="cellIs" dxfId="349" priority="429" stopIfTrue="1" operator="equal">
      <formula>"Short Break"</formula>
    </cfRule>
    <cfRule type="cellIs" dxfId="348" priority="430" stopIfTrue="1" operator="equal">
      <formula>"Long Break"</formula>
    </cfRule>
  </conditionalFormatting>
  <conditionalFormatting sqref="F147:F148">
    <cfRule type="containsText" dxfId="347" priority="428" operator="containsText" text="#N/A">
      <formula>NOT(ISERROR(SEARCH("#N/A",F147)))</formula>
    </cfRule>
  </conditionalFormatting>
  <conditionalFormatting sqref="H149:H151">
    <cfRule type="cellIs" dxfId="346" priority="426" stopIfTrue="1" operator="equal">
      <formula>"Short Break"</formula>
    </cfRule>
    <cfRule type="cellIs" dxfId="345" priority="427" stopIfTrue="1" operator="equal">
      <formula>"Long Break"</formula>
    </cfRule>
  </conditionalFormatting>
  <conditionalFormatting sqref="H149:H151">
    <cfRule type="cellIs" dxfId="344" priority="423" stopIfTrue="1" operator="equal">
      <formula>"Short Break"</formula>
    </cfRule>
    <cfRule type="cellIs" dxfId="343" priority="424" stopIfTrue="1" operator="equal">
      <formula>"Long Break"</formula>
    </cfRule>
    <cfRule type="cellIs" dxfId="342" priority="425" stopIfTrue="1" operator="equal">
      <formula>"b3"</formula>
    </cfRule>
  </conditionalFormatting>
  <conditionalFormatting sqref="G149:G151">
    <cfRule type="cellIs" dxfId="341" priority="421" stopIfTrue="1" operator="equal">
      <formula>"Short Break"</formula>
    </cfRule>
    <cfRule type="cellIs" dxfId="340" priority="422" stopIfTrue="1" operator="equal">
      <formula>"Long Break"</formula>
    </cfRule>
  </conditionalFormatting>
  <conditionalFormatting sqref="G149:G151">
    <cfRule type="cellIs" dxfId="339" priority="419" stopIfTrue="1" operator="equal">
      <formula>"Short Break"</formula>
    </cfRule>
    <cfRule type="cellIs" dxfId="338" priority="420" stopIfTrue="1" operator="equal">
      <formula>"Long Break"</formula>
    </cfRule>
  </conditionalFormatting>
  <conditionalFormatting sqref="G149:G151">
    <cfRule type="cellIs" dxfId="337" priority="416" stopIfTrue="1" operator="equal">
      <formula>"Short Break"</formula>
    </cfRule>
    <cfRule type="cellIs" dxfId="336" priority="417" stopIfTrue="1" operator="equal">
      <formula>"Long Break"</formula>
    </cfRule>
    <cfRule type="cellIs" dxfId="335" priority="418" stopIfTrue="1" operator="equal">
      <formula>"b3"</formula>
    </cfRule>
  </conditionalFormatting>
  <conditionalFormatting sqref="G149:H151">
    <cfRule type="containsText" dxfId="334" priority="415" operator="containsText" text="#N/A">
      <formula>NOT(ISERROR(SEARCH("#N/A",G149)))</formula>
    </cfRule>
  </conditionalFormatting>
  <conditionalFormatting sqref="F149:F151">
    <cfRule type="cellIs" dxfId="333" priority="413" stopIfTrue="1" operator="equal">
      <formula>"Short Break"</formula>
    </cfRule>
    <cfRule type="cellIs" dxfId="332" priority="414" stopIfTrue="1" operator="equal">
      <formula>"Long Break"</formula>
    </cfRule>
  </conditionalFormatting>
  <conditionalFormatting sqref="F149:F151">
    <cfRule type="cellIs" dxfId="331" priority="410" stopIfTrue="1" operator="equal">
      <formula>"Short Break"</formula>
    </cfRule>
    <cfRule type="cellIs" dxfId="330" priority="411" stopIfTrue="1" operator="equal">
      <formula>"Long Break"</formula>
    </cfRule>
    <cfRule type="cellIs" dxfId="329" priority="412" stopIfTrue="1" operator="equal">
      <formula>"b3"</formula>
    </cfRule>
  </conditionalFormatting>
  <conditionalFormatting sqref="F149:F151">
    <cfRule type="cellIs" dxfId="328" priority="408" stopIfTrue="1" operator="equal">
      <formula>"Short Break"</formula>
    </cfRule>
    <cfRule type="cellIs" dxfId="327" priority="409" stopIfTrue="1" operator="equal">
      <formula>"Long Break"</formula>
    </cfRule>
  </conditionalFormatting>
  <conditionalFormatting sqref="F149:F151">
    <cfRule type="cellIs" dxfId="326" priority="405" stopIfTrue="1" operator="equal">
      <formula>"Short Break"</formula>
    </cfRule>
    <cfRule type="cellIs" dxfId="325" priority="406" stopIfTrue="1" operator="equal">
      <formula>"Long Break"</formula>
    </cfRule>
    <cfRule type="cellIs" dxfId="324" priority="407" stopIfTrue="1" operator="equal">
      <formula>"b3"</formula>
    </cfRule>
  </conditionalFormatting>
  <conditionalFormatting sqref="F149:F151">
    <cfRule type="cellIs" dxfId="323" priority="403" stopIfTrue="1" operator="equal">
      <formula>"Short Break"</formula>
    </cfRule>
    <cfRule type="cellIs" dxfId="322" priority="404" stopIfTrue="1" operator="equal">
      <formula>"Long Break"</formula>
    </cfRule>
  </conditionalFormatting>
  <conditionalFormatting sqref="F149:F151">
    <cfRule type="containsText" dxfId="321" priority="402" operator="containsText" text="#N/A">
      <formula>NOT(ISERROR(SEARCH("#N/A",F149)))</formula>
    </cfRule>
  </conditionalFormatting>
  <conditionalFormatting sqref="H152">
    <cfRule type="cellIs" dxfId="320" priority="400" stopIfTrue="1" operator="equal">
      <formula>"Short Break"</formula>
    </cfRule>
    <cfRule type="cellIs" dxfId="319" priority="401" stopIfTrue="1" operator="equal">
      <formula>"Long Break"</formula>
    </cfRule>
  </conditionalFormatting>
  <conditionalFormatting sqref="H152">
    <cfRule type="cellIs" dxfId="318" priority="397" stopIfTrue="1" operator="equal">
      <formula>"Short Break"</formula>
    </cfRule>
    <cfRule type="cellIs" dxfId="317" priority="398" stopIfTrue="1" operator="equal">
      <formula>"Long Break"</formula>
    </cfRule>
    <cfRule type="cellIs" dxfId="316" priority="399" stopIfTrue="1" operator="equal">
      <formula>"b3"</formula>
    </cfRule>
  </conditionalFormatting>
  <conditionalFormatting sqref="G152">
    <cfRule type="cellIs" dxfId="315" priority="395" stopIfTrue="1" operator="equal">
      <formula>"Short Break"</formula>
    </cfRule>
    <cfRule type="cellIs" dxfId="314" priority="396" stopIfTrue="1" operator="equal">
      <formula>"Long Break"</formula>
    </cfRule>
  </conditionalFormatting>
  <conditionalFormatting sqref="G152">
    <cfRule type="cellIs" dxfId="313" priority="393" stopIfTrue="1" operator="equal">
      <formula>"Short Break"</formula>
    </cfRule>
    <cfRule type="cellIs" dxfId="312" priority="394" stopIfTrue="1" operator="equal">
      <formula>"Long Break"</formula>
    </cfRule>
  </conditionalFormatting>
  <conditionalFormatting sqref="G152">
    <cfRule type="cellIs" dxfId="311" priority="390" stopIfTrue="1" operator="equal">
      <formula>"Short Break"</formula>
    </cfRule>
    <cfRule type="cellIs" dxfId="310" priority="391" stopIfTrue="1" operator="equal">
      <formula>"Long Break"</formula>
    </cfRule>
    <cfRule type="cellIs" dxfId="309" priority="392" stopIfTrue="1" operator="equal">
      <formula>"b3"</formula>
    </cfRule>
  </conditionalFormatting>
  <conditionalFormatting sqref="G152:H152">
    <cfRule type="containsText" dxfId="308" priority="389" operator="containsText" text="#N/A">
      <formula>NOT(ISERROR(SEARCH("#N/A",G152)))</formula>
    </cfRule>
  </conditionalFormatting>
  <conditionalFormatting sqref="F152">
    <cfRule type="cellIs" dxfId="307" priority="387" stopIfTrue="1" operator="equal">
      <formula>"Short Break"</formula>
    </cfRule>
    <cfRule type="cellIs" dxfId="306" priority="388" stopIfTrue="1" operator="equal">
      <formula>"Long Break"</formula>
    </cfRule>
  </conditionalFormatting>
  <conditionalFormatting sqref="F152">
    <cfRule type="cellIs" dxfId="305" priority="384" stopIfTrue="1" operator="equal">
      <formula>"Short Break"</formula>
    </cfRule>
    <cfRule type="cellIs" dxfId="304" priority="385" stopIfTrue="1" operator="equal">
      <formula>"Long Break"</formula>
    </cfRule>
    <cfRule type="cellIs" dxfId="303" priority="386" stopIfTrue="1" operator="equal">
      <formula>"b3"</formula>
    </cfRule>
  </conditionalFormatting>
  <conditionalFormatting sqref="F152">
    <cfRule type="cellIs" dxfId="302" priority="382" stopIfTrue="1" operator="equal">
      <formula>"Short Break"</formula>
    </cfRule>
    <cfRule type="cellIs" dxfId="301" priority="383" stopIfTrue="1" operator="equal">
      <formula>"Long Break"</formula>
    </cfRule>
  </conditionalFormatting>
  <conditionalFormatting sqref="F152">
    <cfRule type="cellIs" dxfId="300" priority="379" stopIfTrue="1" operator="equal">
      <formula>"Short Break"</formula>
    </cfRule>
    <cfRule type="cellIs" dxfId="299" priority="380" stopIfTrue="1" operator="equal">
      <formula>"Long Break"</formula>
    </cfRule>
    <cfRule type="cellIs" dxfId="298" priority="381" stopIfTrue="1" operator="equal">
      <formula>"b3"</formula>
    </cfRule>
  </conditionalFormatting>
  <conditionalFormatting sqref="F152">
    <cfRule type="cellIs" dxfId="297" priority="377" stopIfTrue="1" operator="equal">
      <formula>"Short Break"</formula>
    </cfRule>
    <cfRule type="cellIs" dxfId="296" priority="378" stopIfTrue="1" operator="equal">
      <formula>"Long Break"</formula>
    </cfRule>
  </conditionalFormatting>
  <conditionalFormatting sqref="F152">
    <cfRule type="containsText" dxfId="295" priority="376" operator="containsText" text="#N/A">
      <formula>NOT(ISERROR(SEARCH("#N/A",F152)))</formula>
    </cfRule>
  </conditionalFormatting>
  <conditionalFormatting sqref="G134">
    <cfRule type="cellIs" dxfId="294" priority="374" stopIfTrue="1" operator="equal">
      <formula>"Short Break"</formula>
    </cfRule>
    <cfRule type="cellIs" dxfId="293" priority="375" stopIfTrue="1" operator="equal">
      <formula>"Long Break"</formula>
    </cfRule>
  </conditionalFormatting>
  <conditionalFormatting sqref="G134">
    <cfRule type="cellIs" dxfId="292" priority="372" stopIfTrue="1" operator="equal">
      <formula>"Short Break"</formula>
    </cfRule>
    <cfRule type="cellIs" dxfId="291" priority="373" stopIfTrue="1" operator="equal">
      <formula>"Long Break"</formula>
    </cfRule>
  </conditionalFormatting>
  <conditionalFormatting sqref="G134">
    <cfRule type="cellIs" dxfId="290" priority="369" stopIfTrue="1" operator="equal">
      <formula>"Short Break"</formula>
    </cfRule>
    <cfRule type="cellIs" dxfId="289" priority="370" stopIfTrue="1" operator="equal">
      <formula>"Long Break"</formula>
    </cfRule>
    <cfRule type="cellIs" dxfId="288" priority="371" stopIfTrue="1" operator="equal">
      <formula>"b3"</formula>
    </cfRule>
  </conditionalFormatting>
  <conditionalFormatting sqref="G134">
    <cfRule type="containsText" dxfId="287" priority="368" operator="containsText" text="#N/A">
      <formula>NOT(ISERROR(SEARCH("#N/A",G134)))</formula>
    </cfRule>
  </conditionalFormatting>
  <conditionalFormatting sqref="G120">
    <cfRule type="cellIs" dxfId="286" priority="366" stopIfTrue="1" operator="equal">
      <formula>"Short Break"</formula>
    </cfRule>
    <cfRule type="cellIs" dxfId="285" priority="367" stopIfTrue="1" operator="equal">
      <formula>"Long Break"</formula>
    </cfRule>
  </conditionalFormatting>
  <conditionalFormatting sqref="G120">
    <cfRule type="cellIs" dxfId="284" priority="364" stopIfTrue="1" operator="equal">
      <formula>"Short Break"</formula>
    </cfRule>
    <cfRule type="cellIs" dxfId="283" priority="365" stopIfTrue="1" operator="equal">
      <formula>"Long Break"</formula>
    </cfRule>
  </conditionalFormatting>
  <conditionalFormatting sqref="G120">
    <cfRule type="cellIs" dxfId="282" priority="361" stopIfTrue="1" operator="equal">
      <formula>"Short Break"</formula>
    </cfRule>
    <cfRule type="cellIs" dxfId="281" priority="362" stopIfTrue="1" operator="equal">
      <formula>"Long Break"</formula>
    </cfRule>
    <cfRule type="cellIs" dxfId="280" priority="363" stopIfTrue="1" operator="equal">
      <formula>"b3"</formula>
    </cfRule>
  </conditionalFormatting>
  <conditionalFormatting sqref="G120">
    <cfRule type="containsText" dxfId="279" priority="360" operator="containsText" text="#N/A">
      <formula>NOT(ISERROR(SEARCH("#N/A",G120)))</formula>
    </cfRule>
  </conditionalFormatting>
  <conditionalFormatting sqref="G121">
    <cfRule type="cellIs" dxfId="278" priority="358" stopIfTrue="1" operator="equal">
      <formula>"Short Break"</formula>
    </cfRule>
    <cfRule type="cellIs" dxfId="277" priority="359" stopIfTrue="1" operator="equal">
      <formula>"Long Break"</formula>
    </cfRule>
  </conditionalFormatting>
  <conditionalFormatting sqref="G121">
    <cfRule type="cellIs" dxfId="276" priority="356" stopIfTrue="1" operator="equal">
      <formula>"Short Break"</formula>
    </cfRule>
    <cfRule type="cellIs" dxfId="275" priority="357" stopIfTrue="1" operator="equal">
      <formula>"Long Break"</formula>
    </cfRule>
  </conditionalFormatting>
  <conditionalFormatting sqref="G121">
    <cfRule type="cellIs" dxfId="274" priority="353" stopIfTrue="1" operator="equal">
      <formula>"Short Break"</formula>
    </cfRule>
    <cfRule type="cellIs" dxfId="273" priority="354" stopIfTrue="1" operator="equal">
      <formula>"Long Break"</formula>
    </cfRule>
    <cfRule type="cellIs" dxfId="272" priority="355" stopIfTrue="1" operator="equal">
      <formula>"b3"</formula>
    </cfRule>
  </conditionalFormatting>
  <conditionalFormatting sqref="G121">
    <cfRule type="containsText" dxfId="271" priority="352" operator="containsText" text="#N/A">
      <formula>NOT(ISERROR(SEARCH("#N/A",G121)))</formula>
    </cfRule>
  </conditionalFormatting>
  <conditionalFormatting sqref="G122">
    <cfRule type="cellIs" dxfId="270" priority="350" stopIfTrue="1" operator="equal">
      <formula>"Short Break"</formula>
    </cfRule>
    <cfRule type="cellIs" dxfId="269" priority="351" stopIfTrue="1" operator="equal">
      <formula>"Long Break"</formula>
    </cfRule>
  </conditionalFormatting>
  <conditionalFormatting sqref="G122">
    <cfRule type="cellIs" dxfId="268" priority="348" stopIfTrue="1" operator="equal">
      <formula>"Short Break"</formula>
    </cfRule>
    <cfRule type="cellIs" dxfId="267" priority="349" stopIfTrue="1" operator="equal">
      <formula>"Long Break"</formula>
    </cfRule>
  </conditionalFormatting>
  <conditionalFormatting sqref="G122">
    <cfRule type="cellIs" dxfId="266" priority="345" stopIfTrue="1" operator="equal">
      <formula>"Short Break"</formula>
    </cfRule>
    <cfRule type="cellIs" dxfId="265" priority="346" stopIfTrue="1" operator="equal">
      <formula>"Long Break"</formula>
    </cfRule>
    <cfRule type="cellIs" dxfId="264" priority="347" stopIfTrue="1" operator="equal">
      <formula>"b3"</formula>
    </cfRule>
  </conditionalFormatting>
  <conditionalFormatting sqref="G122">
    <cfRule type="containsText" dxfId="263" priority="344" operator="containsText" text="#N/A">
      <formula>NOT(ISERROR(SEARCH("#N/A",G122)))</formula>
    </cfRule>
  </conditionalFormatting>
  <conditionalFormatting sqref="G123">
    <cfRule type="cellIs" dxfId="262" priority="342" stopIfTrue="1" operator="equal">
      <formula>"Short Break"</formula>
    </cfRule>
    <cfRule type="cellIs" dxfId="261" priority="343" stopIfTrue="1" operator="equal">
      <formula>"Long Break"</formula>
    </cfRule>
  </conditionalFormatting>
  <conditionalFormatting sqref="G123">
    <cfRule type="cellIs" dxfId="260" priority="340" stopIfTrue="1" operator="equal">
      <formula>"Short Break"</formula>
    </cfRule>
    <cfRule type="cellIs" dxfId="259" priority="341" stopIfTrue="1" operator="equal">
      <formula>"Long Break"</formula>
    </cfRule>
  </conditionalFormatting>
  <conditionalFormatting sqref="G123">
    <cfRule type="cellIs" dxfId="258" priority="337" stopIfTrue="1" operator="equal">
      <formula>"Short Break"</formula>
    </cfRule>
    <cfRule type="cellIs" dxfId="257" priority="338" stopIfTrue="1" operator="equal">
      <formula>"Long Break"</formula>
    </cfRule>
    <cfRule type="cellIs" dxfId="256" priority="339" stopIfTrue="1" operator="equal">
      <formula>"b3"</formula>
    </cfRule>
  </conditionalFormatting>
  <conditionalFormatting sqref="G123">
    <cfRule type="containsText" dxfId="255" priority="336" operator="containsText" text="#N/A">
      <formula>NOT(ISERROR(SEARCH("#N/A",G123)))</formula>
    </cfRule>
  </conditionalFormatting>
  <conditionalFormatting sqref="H153">
    <cfRule type="cellIs" dxfId="254" priority="334" stopIfTrue="1" operator="equal">
      <formula>"Short Break"</formula>
    </cfRule>
    <cfRule type="cellIs" dxfId="253" priority="335" stopIfTrue="1" operator="equal">
      <formula>"Long Break"</formula>
    </cfRule>
  </conditionalFormatting>
  <conditionalFormatting sqref="H153">
    <cfRule type="cellIs" dxfId="252" priority="331" stopIfTrue="1" operator="equal">
      <formula>"Short Break"</formula>
    </cfRule>
    <cfRule type="cellIs" dxfId="251" priority="332" stopIfTrue="1" operator="equal">
      <formula>"Long Break"</formula>
    </cfRule>
    <cfRule type="cellIs" dxfId="250" priority="333" stopIfTrue="1" operator="equal">
      <formula>"b3"</formula>
    </cfRule>
  </conditionalFormatting>
  <conditionalFormatting sqref="G153">
    <cfRule type="cellIs" dxfId="249" priority="329" stopIfTrue="1" operator="equal">
      <formula>"Short Break"</formula>
    </cfRule>
    <cfRule type="cellIs" dxfId="248" priority="330" stopIfTrue="1" operator="equal">
      <formula>"Long Break"</formula>
    </cfRule>
  </conditionalFormatting>
  <conditionalFormatting sqref="G153">
    <cfRule type="cellIs" dxfId="247" priority="327" stopIfTrue="1" operator="equal">
      <formula>"Short Break"</formula>
    </cfRule>
    <cfRule type="cellIs" dxfId="246" priority="328" stopIfTrue="1" operator="equal">
      <formula>"Long Break"</formula>
    </cfRule>
  </conditionalFormatting>
  <conditionalFormatting sqref="G153">
    <cfRule type="cellIs" dxfId="245" priority="324" stopIfTrue="1" operator="equal">
      <formula>"Short Break"</formula>
    </cfRule>
    <cfRule type="cellIs" dxfId="244" priority="325" stopIfTrue="1" operator="equal">
      <formula>"Long Break"</formula>
    </cfRule>
    <cfRule type="cellIs" dxfId="243" priority="326" stopIfTrue="1" operator="equal">
      <formula>"b3"</formula>
    </cfRule>
  </conditionalFormatting>
  <conditionalFormatting sqref="G153:H153">
    <cfRule type="containsText" dxfId="242" priority="323" operator="containsText" text="#N/A">
      <formula>NOT(ISERROR(SEARCH("#N/A",G153)))</formula>
    </cfRule>
  </conditionalFormatting>
  <conditionalFormatting sqref="F153">
    <cfRule type="cellIs" dxfId="241" priority="321" stopIfTrue="1" operator="equal">
      <formula>"Short Break"</formula>
    </cfRule>
    <cfRule type="cellIs" dxfId="240" priority="322" stopIfTrue="1" operator="equal">
      <formula>"Long Break"</formula>
    </cfRule>
  </conditionalFormatting>
  <conditionalFormatting sqref="F153">
    <cfRule type="cellIs" dxfId="239" priority="318" stopIfTrue="1" operator="equal">
      <formula>"Short Break"</formula>
    </cfRule>
    <cfRule type="cellIs" dxfId="238" priority="319" stopIfTrue="1" operator="equal">
      <formula>"Long Break"</formula>
    </cfRule>
    <cfRule type="cellIs" dxfId="237" priority="320" stopIfTrue="1" operator="equal">
      <formula>"b3"</formula>
    </cfRule>
  </conditionalFormatting>
  <conditionalFormatting sqref="F153">
    <cfRule type="cellIs" dxfId="236" priority="316" stopIfTrue="1" operator="equal">
      <formula>"Short Break"</formula>
    </cfRule>
    <cfRule type="cellIs" dxfId="235" priority="317" stopIfTrue="1" operator="equal">
      <formula>"Long Break"</formula>
    </cfRule>
  </conditionalFormatting>
  <conditionalFormatting sqref="F153">
    <cfRule type="cellIs" dxfId="234" priority="313" stopIfTrue="1" operator="equal">
      <formula>"Short Break"</formula>
    </cfRule>
    <cfRule type="cellIs" dxfId="233" priority="314" stopIfTrue="1" operator="equal">
      <formula>"Long Break"</formula>
    </cfRule>
    <cfRule type="cellIs" dxfId="232" priority="315" stopIfTrue="1" operator="equal">
      <formula>"b3"</formula>
    </cfRule>
  </conditionalFormatting>
  <conditionalFormatting sqref="F153">
    <cfRule type="cellIs" dxfId="231" priority="311" stopIfTrue="1" operator="equal">
      <formula>"Short Break"</formula>
    </cfRule>
    <cfRule type="cellIs" dxfId="230" priority="312" stopIfTrue="1" operator="equal">
      <formula>"Long Break"</formula>
    </cfRule>
  </conditionalFormatting>
  <conditionalFormatting sqref="F153">
    <cfRule type="containsText" dxfId="229" priority="310" operator="containsText" text="#N/A">
      <formula>NOT(ISERROR(SEARCH("#N/A",F153)))</formula>
    </cfRule>
  </conditionalFormatting>
  <conditionalFormatting sqref="H154:H159">
    <cfRule type="cellIs" dxfId="228" priority="308" stopIfTrue="1" operator="equal">
      <formula>"Short Break"</formula>
    </cfRule>
    <cfRule type="cellIs" dxfId="227" priority="309" stopIfTrue="1" operator="equal">
      <formula>"Long Break"</formula>
    </cfRule>
  </conditionalFormatting>
  <conditionalFormatting sqref="H154:H159">
    <cfRule type="cellIs" dxfId="226" priority="305" stopIfTrue="1" operator="equal">
      <formula>"Short Break"</formula>
    </cfRule>
    <cfRule type="cellIs" dxfId="225" priority="306" stopIfTrue="1" operator="equal">
      <formula>"Long Break"</formula>
    </cfRule>
    <cfRule type="cellIs" dxfId="224" priority="307" stopIfTrue="1" operator="equal">
      <formula>"b3"</formula>
    </cfRule>
  </conditionalFormatting>
  <conditionalFormatting sqref="G154:G159">
    <cfRule type="cellIs" dxfId="223" priority="303" stopIfTrue="1" operator="equal">
      <formula>"Short Break"</formula>
    </cfRule>
    <cfRule type="cellIs" dxfId="222" priority="304" stopIfTrue="1" operator="equal">
      <formula>"Long Break"</formula>
    </cfRule>
  </conditionalFormatting>
  <conditionalFormatting sqref="G154:G159">
    <cfRule type="cellIs" dxfId="221" priority="301" stopIfTrue="1" operator="equal">
      <formula>"Short Break"</formula>
    </cfRule>
    <cfRule type="cellIs" dxfId="220" priority="302" stopIfTrue="1" operator="equal">
      <formula>"Long Break"</formula>
    </cfRule>
  </conditionalFormatting>
  <conditionalFormatting sqref="G154:G159">
    <cfRule type="cellIs" dxfId="219" priority="298" stopIfTrue="1" operator="equal">
      <formula>"Short Break"</formula>
    </cfRule>
    <cfRule type="cellIs" dxfId="218" priority="299" stopIfTrue="1" operator="equal">
      <formula>"Long Break"</formula>
    </cfRule>
    <cfRule type="cellIs" dxfId="217" priority="300" stopIfTrue="1" operator="equal">
      <formula>"b3"</formula>
    </cfRule>
  </conditionalFormatting>
  <conditionalFormatting sqref="G154:H159">
    <cfRule type="containsText" dxfId="216" priority="297" operator="containsText" text="#N/A">
      <formula>NOT(ISERROR(SEARCH("#N/A",G154)))</formula>
    </cfRule>
  </conditionalFormatting>
  <conditionalFormatting sqref="F154:F159">
    <cfRule type="cellIs" dxfId="215" priority="295" stopIfTrue="1" operator="equal">
      <formula>"Short Break"</formula>
    </cfRule>
    <cfRule type="cellIs" dxfId="214" priority="296" stopIfTrue="1" operator="equal">
      <formula>"Long Break"</formula>
    </cfRule>
  </conditionalFormatting>
  <conditionalFormatting sqref="F154:F159">
    <cfRule type="cellIs" dxfId="213" priority="292" stopIfTrue="1" operator="equal">
      <formula>"Short Break"</formula>
    </cfRule>
    <cfRule type="cellIs" dxfId="212" priority="293" stopIfTrue="1" operator="equal">
      <formula>"Long Break"</formula>
    </cfRule>
    <cfRule type="cellIs" dxfId="211" priority="294" stopIfTrue="1" operator="equal">
      <formula>"b3"</formula>
    </cfRule>
  </conditionalFormatting>
  <conditionalFormatting sqref="F154:F159">
    <cfRule type="cellIs" dxfId="210" priority="290" stopIfTrue="1" operator="equal">
      <formula>"Short Break"</formula>
    </cfRule>
    <cfRule type="cellIs" dxfId="209" priority="291" stopIfTrue="1" operator="equal">
      <formula>"Long Break"</formula>
    </cfRule>
  </conditionalFormatting>
  <conditionalFormatting sqref="F154:F159">
    <cfRule type="cellIs" dxfId="208" priority="287" stopIfTrue="1" operator="equal">
      <formula>"Short Break"</formula>
    </cfRule>
    <cfRule type="cellIs" dxfId="207" priority="288" stopIfTrue="1" operator="equal">
      <formula>"Long Break"</formula>
    </cfRule>
    <cfRule type="cellIs" dxfId="206" priority="289" stopIfTrue="1" operator="equal">
      <formula>"b3"</formula>
    </cfRule>
  </conditionalFormatting>
  <conditionalFormatting sqref="F154:F159">
    <cfRule type="cellIs" dxfId="205" priority="285" stopIfTrue="1" operator="equal">
      <formula>"Short Break"</formula>
    </cfRule>
    <cfRule type="cellIs" dxfId="204" priority="286" stopIfTrue="1" operator="equal">
      <formula>"Long Break"</formula>
    </cfRule>
  </conditionalFormatting>
  <conditionalFormatting sqref="F154:F159">
    <cfRule type="containsText" dxfId="203" priority="284" operator="containsText" text="#N/A">
      <formula>NOT(ISERROR(SEARCH("#N/A",F154)))</formula>
    </cfRule>
  </conditionalFormatting>
  <conditionalFormatting sqref="H160:H162">
    <cfRule type="cellIs" dxfId="202" priority="282" stopIfTrue="1" operator="equal">
      <formula>"Short Break"</formula>
    </cfRule>
    <cfRule type="cellIs" dxfId="201" priority="283" stopIfTrue="1" operator="equal">
      <formula>"Long Break"</formula>
    </cfRule>
  </conditionalFormatting>
  <conditionalFormatting sqref="H160:H162">
    <cfRule type="cellIs" dxfId="200" priority="279" stopIfTrue="1" operator="equal">
      <formula>"Short Break"</formula>
    </cfRule>
    <cfRule type="cellIs" dxfId="199" priority="280" stopIfTrue="1" operator="equal">
      <formula>"Long Break"</formula>
    </cfRule>
    <cfRule type="cellIs" dxfId="198" priority="281" stopIfTrue="1" operator="equal">
      <formula>"b3"</formula>
    </cfRule>
  </conditionalFormatting>
  <conditionalFormatting sqref="G160:G162">
    <cfRule type="cellIs" dxfId="197" priority="277" stopIfTrue="1" operator="equal">
      <formula>"Short Break"</formula>
    </cfRule>
    <cfRule type="cellIs" dxfId="196" priority="278" stopIfTrue="1" operator="equal">
      <formula>"Long Break"</formula>
    </cfRule>
  </conditionalFormatting>
  <conditionalFormatting sqref="G160:G162">
    <cfRule type="cellIs" dxfId="195" priority="275" stopIfTrue="1" operator="equal">
      <formula>"Short Break"</formula>
    </cfRule>
    <cfRule type="cellIs" dxfId="194" priority="276" stopIfTrue="1" operator="equal">
      <formula>"Long Break"</formula>
    </cfRule>
  </conditionalFormatting>
  <conditionalFormatting sqref="G160:G162">
    <cfRule type="cellIs" dxfId="193" priority="272" stopIfTrue="1" operator="equal">
      <formula>"Short Break"</formula>
    </cfRule>
    <cfRule type="cellIs" dxfId="192" priority="273" stopIfTrue="1" operator="equal">
      <formula>"Long Break"</formula>
    </cfRule>
    <cfRule type="cellIs" dxfId="191" priority="274" stopIfTrue="1" operator="equal">
      <formula>"b3"</formula>
    </cfRule>
  </conditionalFormatting>
  <conditionalFormatting sqref="G160:H162">
    <cfRule type="containsText" dxfId="190" priority="271" operator="containsText" text="#N/A">
      <formula>NOT(ISERROR(SEARCH("#N/A",G160)))</formula>
    </cfRule>
  </conditionalFormatting>
  <conditionalFormatting sqref="F160:F162">
    <cfRule type="cellIs" dxfId="189" priority="269" stopIfTrue="1" operator="equal">
      <formula>"Short Break"</formula>
    </cfRule>
    <cfRule type="cellIs" dxfId="188" priority="270" stopIfTrue="1" operator="equal">
      <formula>"Long Break"</formula>
    </cfRule>
  </conditionalFormatting>
  <conditionalFormatting sqref="F160:F162">
    <cfRule type="cellIs" dxfId="187" priority="266" stopIfTrue="1" operator="equal">
      <formula>"Short Break"</formula>
    </cfRule>
    <cfRule type="cellIs" dxfId="186" priority="267" stopIfTrue="1" operator="equal">
      <formula>"Long Break"</formula>
    </cfRule>
    <cfRule type="cellIs" dxfId="185" priority="268" stopIfTrue="1" operator="equal">
      <formula>"b3"</formula>
    </cfRule>
  </conditionalFormatting>
  <conditionalFormatting sqref="F160:F162">
    <cfRule type="cellIs" dxfId="184" priority="264" stopIfTrue="1" operator="equal">
      <formula>"Short Break"</formula>
    </cfRule>
    <cfRule type="cellIs" dxfId="183" priority="265" stopIfTrue="1" operator="equal">
      <formula>"Long Break"</formula>
    </cfRule>
  </conditionalFormatting>
  <conditionalFormatting sqref="F160:F162">
    <cfRule type="cellIs" dxfId="182" priority="261" stopIfTrue="1" operator="equal">
      <formula>"Short Break"</formula>
    </cfRule>
    <cfRule type="cellIs" dxfId="181" priority="262" stopIfTrue="1" operator="equal">
      <formula>"Long Break"</formula>
    </cfRule>
    <cfRule type="cellIs" dxfId="180" priority="263" stopIfTrue="1" operator="equal">
      <formula>"b3"</formula>
    </cfRule>
  </conditionalFormatting>
  <conditionalFormatting sqref="F160:F162">
    <cfRule type="cellIs" dxfId="179" priority="259" stopIfTrue="1" operator="equal">
      <formula>"Short Break"</formula>
    </cfRule>
    <cfRule type="cellIs" dxfId="178" priority="260" stopIfTrue="1" operator="equal">
      <formula>"Long Break"</formula>
    </cfRule>
  </conditionalFormatting>
  <conditionalFormatting sqref="F160:F162">
    <cfRule type="containsText" dxfId="177" priority="258" operator="containsText" text="#N/A">
      <formula>NOT(ISERROR(SEARCH("#N/A",F160)))</formula>
    </cfRule>
  </conditionalFormatting>
  <conditionalFormatting sqref="H163:H164">
    <cfRule type="cellIs" dxfId="176" priority="256" stopIfTrue="1" operator="equal">
      <formula>"Short Break"</formula>
    </cfRule>
    <cfRule type="cellIs" dxfId="175" priority="257" stopIfTrue="1" operator="equal">
      <formula>"Long Break"</formula>
    </cfRule>
  </conditionalFormatting>
  <conditionalFormatting sqref="H163:H164">
    <cfRule type="cellIs" dxfId="174" priority="253" stopIfTrue="1" operator="equal">
      <formula>"Short Break"</formula>
    </cfRule>
    <cfRule type="cellIs" dxfId="173" priority="254" stopIfTrue="1" operator="equal">
      <formula>"Long Break"</formula>
    </cfRule>
    <cfRule type="cellIs" dxfId="172" priority="255" stopIfTrue="1" operator="equal">
      <formula>"b3"</formula>
    </cfRule>
  </conditionalFormatting>
  <conditionalFormatting sqref="G163:G164">
    <cfRule type="cellIs" dxfId="171" priority="251" stopIfTrue="1" operator="equal">
      <formula>"Short Break"</formula>
    </cfRule>
    <cfRule type="cellIs" dxfId="170" priority="252" stopIfTrue="1" operator="equal">
      <formula>"Long Break"</formula>
    </cfRule>
  </conditionalFormatting>
  <conditionalFormatting sqref="G163:G164">
    <cfRule type="cellIs" dxfId="169" priority="249" stopIfTrue="1" operator="equal">
      <formula>"Short Break"</formula>
    </cfRule>
    <cfRule type="cellIs" dxfId="168" priority="250" stopIfTrue="1" operator="equal">
      <formula>"Long Break"</formula>
    </cfRule>
  </conditionalFormatting>
  <conditionalFormatting sqref="G163:G164">
    <cfRule type="cellIs" dxfId="167" priority="246" stopIfTrue="1" operator="equal">
      <formula>"Short Break"</formula>
    </cfRule>
    <cfRule type="cellIs" dxfId="166" priority="247" stopIfTrue="1" operator="equal">
      <formula>"Long Break"</formula>
    </cfRule>
    <cfRule type="cellIs" dxfId="165" priority="248" stopIfTrue="1" operator="equal">
      <formula>"b3"</formula>
    </cfRule>
  </conditionalFormatting>
  <conditionalFormatting sqref="G163:H164">
    <cfRule type="containsText" dxfId="164" priority="245" operator="containsText" text="#N/A">
      <formula>NOT(ISERROR(SEARCH("#N/A",G163)))</formula>
    </cfRule>
  </conditionalFormatting>
  <conditionalFormatting sqref="F163:F164">
    <cfRule type="cellIs" dxfId="163" priority="243" stopIfTrue="1" operator="equal">
      <formula>"Short Break"</formula>
    </cfRule>
    <cfRule type="cellIs" dxfId="162" priority="244" stopIfTrue="1" operator="equal">
      <formula>"Long Break"</formula>
    </cfRule>
  </conditionalFormatting>
  <conditionalFormatting sqref="F163:F164">
    <cfRule type="cellIs" dxfId="161" priority="240" stopIfTrue="1" operator="equal">
      <formula>"Short Break"</formula>
    </cfRule>
    <cfRule type="cellIs" dxfId="160" priority="241" stopIfTrue="1" operator="equal">
      <formula>"Long Break"</formula>
    </cfRule>
    <cfRule type="cellIs" dxfId="159" priority="242" stopIfTrue="1" operator="equal">
      <formula>"b3"</formula>
    </cfRule>
  </conditionalFormatting>
  <conditionalFormatting sqref="F163:F164">
    <cfRule type="cellIs" dxfId="158" priority="238" stopIfTrue="1" operator="equal">
      <formula>"Short Break"</formula>
    </cfRule>
    <cfRule type="cellIs" dxfId="157" priority="239" stopIfTrue="1" operator="equal">
      <formula>"Long Break"</formula>
    </cfRule>
  </conditionalFormatting>
  <conditionalFormatting sqref="F163:F164">
    <cfRule type="cellIs" dxfId="156" priority="235" stopIfTrue="1" operator="equal">
      <formula>"Short Break"</formula>
    </cfRule>
    <cfRule type="cellIs" dxfId="155" priority="236" stopIfTrue="1" operator="equal">
      <formula>"Long Break"</formula>
    </cfRule>
    <cfRule type="cellIs" dxfId="154" priority="237" stopIfTrue="1" operator="equal">
      <formula>"b3"</formula>
    </cfRule>
  </conditionalFormatting>
  <conditionalFormatting sqref="F163:F164">
    <cfRule type="cellIs" dxfId="153" priority="233" stopIfTrue="1" operator="equal">
      <formula>"Short Break"</formula>
    </cfRule>
    <cfRule type="cellIs" dxfId="152" priority="234" stopIfTrue="1" operator="equal">
      <formula>"Long Break"</formula>
    </cfRule>
  </conditionalFormatting>
  <conditionalFormatting sqref="F163:F164">
    <cfRule type="containsText" dxfId="151" priority="232" operator="containsText" text="#N/A">
      <formula>NOT(ISERROR(SEARCH("#N/A",F163)))</formula>
    </cfRule>
  </conditionalFormatting>
  <conditionalFormatting sqref="H165">
    <cfRule type="cellIs" dxfId="150" priority="230" stopIfTrue="1" operator="equal">
      <formula>"Short Break"</formula>
    </cfRule>
    <cfRule type="cellIs" dxfId="149" priority="231" stopIfTrue="1" operator="equal">
      <formula>"Long Break"</formula>
    </cfRule>
  </conditionalFormatting>
  <conditionalFormatting sqref="H165">
    <cfRule type="cellIs" dxfId="148" priority="227" stopIfTrue="1" operator="equal">
      <formula>"Short Break"</formula>
    </cfRule>
    <cfRule type="cellIs" dxfId="147" priority="228" stopIfTrue="1" operator="equal">
      <formula>"Long Break"</formula>
    </cfRule>
    <cfRule type="cellIs" dxfId="146" priority="229" stopIfTrue="1" operator="equal">
      <formula>"b3"</formula>
    </cfRule>
  </conditionalFormatting>
  <conditionalFormatting sqref="G165">
    <cfRule type="cellIs" dxfId="145" priority="225" stopIfTrue="1" operator="equal">
      <formula>"Short Break"</formula>
    </cfRule>
    <cfRule type="cellIs" dxfId="144" priority="226" stopIfTrue="1" operator="equal">
      <formula>"Long Break"</formula>
    </cfRule>
  </conditionalFormatting>
  <conditionalFormatting sqref="G165">
    <cfRule type="cellIs" dxfId="143" priority="223" stopIfTrue="1" operator="equal">
      <formula>"Short Break"</formula>
    </cfRule>
    <cfRule type="cellIs" dxfId="142" priority="224" stopIfTrue="1" operator="equal">
      <formula>"Long Break"</formula>
    </cfRule>
  </conditionalFormatting>
  <conditionalFormatting sqref="G165">
    <cfRule type="cellIs" dxfId="141" priority="220" stopIfTrue="1" operator="equal">
      <formula>"Short Break"</formula>
    </cfRule>
    <cfRule type="cellIs" dxfId="140" priority="221" stopIfTrue="1" operator="equal">
      <formula>"Long Break"</formula>
    </cfRule>
    <cfRule type="cellIs" dxfId="139" priority="222" stopIfTrue="1" operator="equal">
      <formula>"b3"</formula>
    </cfRule>
  </conditionalFormatting>
  <conditionalFormatting sqref="G165:H165">
    <cfRule type="containsText" dxfId="138" priority="219" operator="containsText" text="#N/A">
      <formula>NOT(ISERROR(SEARCH("#N/A",G165)))</formula>
    </cfRule>
  </conditionalFormatting>
  <conditionalFormatting sqref="F165">
    <cfRule type="cellIs" dxfId="137" priority="217" stopIfTrue="1" operator="equal">
      <formula>"Short Break"</formula>
    </cfRule>
    <cfRule type="cellIs" dxfId="136" priority="218" stopIfTrue="1" operator="equal">
      <formula>"Long Break"</formula>
    </cfRule>
  </conditionalFormatting>
  <conditionalFormatting sqref="F165">
    <cfRule type="cellIs" dxfId="135" priority="214" stopIfTrue="1" operator="equal">
      <formula>"Short Break"</formula>
    </cfRule>
    <cfRule type="cellIs" dxfId="134" priority="215" stopIfTrue="1" operator="equal">
      <formula>"Long Break"</formula>
    </cfRule>
    <cfRule type="cellIs" dxfId="133" priority="216" stopIfTrue="1" operator="equal">
      <formula>"b3"</formula>
    </cfRule>
  </conditionalFormatting>
  <conditionalFormatting sqref="F165">
    <cfRule type="cellIs" dxfId="132" priority="212" stopIfTrue="1" operator="equal">
      <formula>"Short Break"</formula>
    </cfRule>
    <cfRule type="cellIs" dxfId="131" priority="213" stopIfTrue="1" operator="equal">
      <formula>"Long Break"</formula>
    </cfRule>
  </conditionalFormatting>
  <conditionalFormatting sqref="F165">
    <cfRule type="cellIs" dxfId="130" priority="209" stopIfTrue="1" operator="equal">
      <formula>"Short Break"</formula>
    </cfRule>
    <cfRule type="cellIs" dxfId="129" priority="210" stopIfTrue="1" operator="equal">
      <formula>"Long Break"</formula>
    </cfRule>
    <cfRule type="cellIs" dxfId="128" priority="211" stopIfTrue="1" operator="equal">
      <formula>"b3"</formula>
    </cfRule>
  </conditionalFormatting>
  <conditionalFormatting sqref="F165">
    <cfRule type="cellIs" dxfId="127" priority="207" stopIfTrue="1" operator="equal">
      <formula>"Short Break"</formula>
    </cfRule>
    <cfRule type="cellIs" dxfId="126" priority="208" stopIfTrue="1" operator="equal">
      <formula>"Long Break"</formula>
    </cfRule>
  </conditionalFormatting>
  <conditionalFormatting sqref="F165">
    <cfRule type="containsText" dxfId="125" priority="206" operator="containsText" text="#N/A">
      <formula>NOT(ISERROR(SEARCH("#N/A",F165)))</formula>
    </cfRule>
  </conditionalFormatting>
  <conditionalFormatting sqref="H166 H168:H173">
    <cfRule type="cellIs" dxfId="124" priority="159" stopIfTrue="1" operator="equal">
      <formula>"Short Break"</formula>
    </cfRule>
    <cfRule type="cellIs" dxfId="123" priority="160" stopIfTrue="1" operator="equal">
      <formula>"Long Break"</formula>
    </cfRule>
  </conditionalFormatting>
  <conditionalFormatting sqref="H166 H168:H173">
    <cfRule type="cellIs" dxfId="122" priority="156" stopIfTrue="1" operator="equal">
      <formula>"Short Break"</formula>
    </cfRule>
    <cfRule type="cellIs" dxfId="121" priority="157" stopIfTrue="1" operator="equal">
      <formula>"Long Break"</formula>
    </cfRule>
    <cfRule type="cellIs" dxfId="120" priority="158" stopIfTrue="1" operator="equal">
      <formula>"b3"</formula>
    </cfRule>
  </conditionalFormatting>
  <conditionalFormatting sqref="G167:G173">
    <cfRule type="cellIs" dxfId="119" priority="154" stopIfTrue="1" operator="equal">
      <formula>"Short Break"</formula>
    </cfRule>
    <cfRule type="cellIs" dxfId="118" priority="155" stopIfTrue="1" operator="equal">
      <formula>"Long Break"</formula>
    </cfRule>
  </conditionalFormatting>
  <conditionalFormatting sqref="G167:G173">
    <cfRule type="cellIs" dxfId="117" priority="152" stopIfTrue="1" operator="equal">
      <formula>"Short Break"</formula>
    </cfRule>
    <cfRule type="cellIs" dxfId="116" priority="153" stopIfTrue="1" operator="equal">
      <formula>"Long Break"</formula>
    </cfRule>
  </conditionalFormatting>
  <conditionalFormatting sqref="G167:G173">
    <cfRule type="cellIs" dxfId="115" priority="149" stopIfTrue="1" operator="equal">
      <formula>"Short Break"</formula>
    </cfRule>
    <cfRule type="cellIs" dxfId="114" priority="150" stopIfTrue="1" operator="equal">
      <formula>"Long Break"</formula>
    </cfRule>
    <cfRule type="cellIs" dxfId="113" priority="151" stopIfTrue="1" operator="equal">
      <formula>"b3"</formula>
    </cfRule>
  </conditionalFormatting>
  <conditionalFormatting sqref="H166 G167 G168:H173">
    <cfRule type="containsText" dxfId="112" priority="148" operator="containsText" text="#N/A">
      <formula>NOT(ISERROR(SEARCH("#N/A",G166)))</formula>
    </cfRule>
  </conditionalFormatting>
  <conditionalFormatting sqref="F166:F173">
    <cfRule type="cellIs" dxfId="111" priority="146" stopIfTrue="1" operator="equal">
      <formula>"Short Break"</formula>
    </cfRule>
    <cfRule type="cellIs" dxfId="110" priority="147" stopIfTrue="1" operator="equal">
      <formula>"Long Break"</formula>
    </cfRule>
  </conditionalFormatting>
  <conditionalFormatting sqref="F166:F173">
    <cfRule type="cellIs" dxfId="109" priority="143" stopIfTrue="1" operator="equal">
      <formula>"Short Break"</formula>
    </cfRule>
    <cfRule type="cellIs" dxfId="108" priority="144" stopIfTrue="1" operator="equal">
      <formula>"Long Break"</formula>
    </cfRule>
    <cfRule type="cellIs" dxfId="107" priority="145" stopIfTrue="1" operator="equal">
      <formula>"b3"</formula>
    </cfRule>
  </conditionalFormatting>
  <conditionalFormatting sqref="F166:F173">
    <cfRule type="cellIs" dxfId="106" priority="141" stopIfTrue="1" operator="equal">
      <formula>"Short Break"</formula>
    </cfRule>
    <cfRule type="cellIs" dxfId="105" priority="142" stopIfTrue="1" operator="equal">
      <formula>"Long Break"</formula>
    </cfRule>
  </conditionalFormatting>
  <conditionalFormatting sqref="F166:F173">
    <cfRule type="cellIs" dxfId="104" priority="138" stopIfTrue="1" operator="equal">
      <formula>"Short Break"</formula>
    </cfRule>
    <cfRule type="cellIs" dxfId="103" priority="139" stopIfTrue="1" operator="equal">
      <formula>"Long Break"</formula>
    </cfRule>
    <cfRule type="cellIs" dxfId="102" priority="140" stopIfTrue="1" operator="equal">
      <formula>"b3"</formula>
    </cfRule>
  </conditionalFormatting>
  <conditionalFormatting sqref="F166:F173">
    <cfRule type="cellIs" dxfId="101" priority="136" stopIfTrue="1" operator="equal">
      <formula>"Short Break"</formula>
    </cfRule>
    <cfRule type="cellIs" dxfId="100" priority="137" stopIfTrue="1" operator="equal">
      <formula>"Long Break"</formula>
    </cfRule>
  </conditionalFormatting>
  <conditionalFormatting sqref="F166:F173">
    <cfRule type="containsText" dxfId="99" priority="135" operator="containsText" text="#N/A">
      <formula>NOT(ISERROR(SEARCH("#N/A",F166)))</formula>
    </cfRule>
  </conditionalFormatting>
  <conditionalFormatting sqref="H167">
    <cfRule type="cellIs" dxfId="98" priority="133" stopIfTrue="1" operator="equal">
      <formula>"Short Break"</formula>
    </cfRule>
    <cfRule type="cellIs" dxfId="97" priority="134" stopIfTrue="1" operator="equal">
      <formula>"Long Break"</formula>
    </cfRule>
  </conditionalFormatting>
  <conditionalFormatting sqref="H167">
    <cfRule type="cellIs" dxfId="96" priority="130" stopIfTrue="1" operator="equal">
      <formula>"Short Break"</formula>
    </cfRule>
    <cfRule type="cellIs" dxfId="95" priority="131" stopIfTrue="1" operator="equal">
      <formula>"Long Break"</formula>
    </cfRule>
    <cfRule type="cellIs" dxfId="94" priority="132" stopIfTrue="1" operator="equal">
      <formula>"b3"</formula>
    </cfRule>
  </conditionalFormatting>
  <conditionalFormatting sqref="H167">
    <cfRule type="containsText" dxfId="93" priority="129" operator="containsText" text="#N/A">
      <formula>NOT(ISERROR(SEARCH("#N/A",H167)))</formula>
    </cfRule>
  </conditionalFormatting>
  <conditionalFormatting sqref="G166">
    <cfRule type="cellIs" dxfId="92" priority="127" stopIfTrue="1" operator="equal">
      <formula>"Short Break"</formula>
    </cfRule>
    <cfRule type="cellIs" dxfId="91" priority="128" stopIfTrue="1" operator="equal">
      <formula>"Long Break"</formula>
    </cfRule>
  </conditionalFormatting>
  <conditionalFormatting sqref="G166">
    <cfRule type="cellIs" dxfId="90" priority="125" stopIfTrue="1" operator="equal">
      <formula>"Short Break"</formula>
    </cfRule>
    <cfRule type="cellIs" dxfId="89" priority="126" stopIfTrue="1" operator="equal">
      <formula>"Long Break"</formula>
    </cfRule>
  </conditionalFormatting>
  <conditionalFormatting sqref="G166">
    <cfRule type="cellIs" dxfId="88" priority="122" stopIfTrue="1" operator="equal">
      <formula>"Short Break"</formula>
    </cfRule>
    <cfRule type="cellIs" dxfId="87" priority="123" stopIfTrue="1" operator="equal">
      <formula>"Long Break"</formula>
    </cfRule>
    <cfRule type="cellIs" dxfId="86" priority="124" stopIfTrue="1" operator="equal">
      <formula>"b3"</formula>
    </cfRule>
  </conditionalFormatting>
  <conditionalFormatting sqref="G166">
    <cfRule type="containsText" dxfId="85" priority="121" operator="containsText" text="#N/A">
      <formula>NOT(ISERROR(SEARCH("#N/A",G166)))</formula>
    </cfRule>
  </conditionalFormatting>
  <conditionalFormatting sqref="H174:H175">
    <cfRule type="cellIs" dxfId="84" priority="119" stopIfTrue="1" operator="equal">
      <formula>"Short Break"</formula>
    </cfRule>
    <cfRule type="cellIs" dxfId="83" priority="120" stopIfTrue="1" operator="equal">
      <formula>"Long Break"</formula>
    </cfRule>
  </conditionalFormatting>
  <conditionalFormatting sqref="H174:H175">
    <cfRule type="cellIs" dxfId="82" priority="116" stopIfTrue="1" operator="equal">
      <formula>"Short Break"</formula>
    </cfRule>
    <cfRule type="cellIs" dxfId="81" priority="117" stopIfTrue="1" operator="equal">
      <formula>"Long Break"</formula>
    </cfRule>
    <cfRule type="cellIs" dxfId="80" priority="118" stopIfTrue="1" operator="equal">
      <formula>"b3"</formula>
    </cfRule>
  </conditionalFormatting>
  <conditionalFormatting sqref="G174:G175">
    <cfRule type="cellIs" dxfId="79" priority="114" stopIfTrue="1" operator="equal">
      <formula>"Short Break"</formula>
    </cfRule>
    <cfRule type="cellIs" dxfId="78" priority="115" stopIfTrue="1" operator="equal">
      <formula>"Long Break"</formula>
    </cfRule>
  </conditionalFormatting>
  <conditionalFormatting sqref="G174:G175">
    <cfRule type="cellIs" dxfId="77" priority="112" stopIfTrue="1" operator="equal">
      <formula>"Short Break"</formula>
    </cfRule>
    <cfRule type="cellIs" dxfId="76" priority="113" stopIfTrue="1" operator="equal">
      <formula>"Long Break"</formula>
    </cfRule>
  </conditionalFormatting>
  <conditionalFormatting sqref="G174:G175">
    <cfRule type="cellIs" dxfId="75" priority="109" stopIfTrue="1" operator="equal">
      <formula>"Short Break"</formula>
    </cfRule>
    <cfRule type="cellIs" dxfId="74" priority="110" stopIfTrue="1" operator="equal">
      <formula>"Long Break"</formula>
    </cfRule>
    <cfRule type="cellIs" dxfId="73" priority="111" stopIfTrue="1" operator="equal">
      <formula>"b3"</formula>
    </cfRule>
  </conditionalFormatting>
  <conditionalFormatting sqref="G174:H175">
    <cfRule type="containsText" dxfId="72" priority="108" operator="containsText" text="#N/A">
      <formula>NOT(ISERROR(SEARCH("#N/A",G174)))</formula>
    </cfRule>
  </conditionalFormatting>
  <conditionalFormatting sqref="F174:F175">
    <cfRule type="cellIs" dxfId="71" priority="106" stopIfTrue="1" operator="equal">
      <formula>"Short Break"</formula>
    </cfRule>
    <cfRule type="cellIs" dxfId="70" priority="107" stopIfTrue="1" operator="equal">
      <formula>"Long Break"</formula>
    </cfRule>
  </conditionalFormatting>
  <conditionalFormatting sqref="F174:F175">
    <cfRule type="cellIs" dxfId="69" priority="103" stopIfTrue="1" operator="equal">
      <formula>"Short Break"</formula>
    </cfRule>
    <cfRule type="cellIs" dxfId="68" priority="104" stopIfTrue="1" operator="equal">
      <formula>"Long Break"</formula>
    </cfRule>
    <cfRule type="cellIs" dxfId="67" priority="105" stopIfTrue="1" operator="equal">
      <formula>"b3"</formula>
    </cfRule>
  </conditionalFormatting>
  <conditionalFormatting sqref="F174:F175">
    <cfRule type="cellIs" dxfId="66" priority="101" stopIfTrue="1" operator="equal">
      <formula>"Short Break"</formula>
    </cfRule>
    <cfRule type="cellIs" dxfId="65" priority="102" stopIfTrue="1" operator="equal">
      <formula>"Long Break"</formula>
    </cfRule>
  </conditionalFormatting>
  <conditionalFormatting sqref="F174:F175">
    <cfRule type="cellIs" dxfId="64" priority="98" stopIfTrue="1" operator="equal">
      <formula>"Short Break"</formula>
    </cfRule>
    <cfRule type="cellIs" dxfId="63" priority="99" stopIfTrue="1" operator="equal">
      <formula>"Long Break"</formula>
    </cfRule>
    <cfRule type="cellIs" dxfId="62" priority="100" stopIfTrue="1" operator="equal">
      <formula>"b3"</formula>
    </cfRule>
  </conditionalFormatting>
  <conditionalFormatting sqref="F174:F175">
    <cfRule type="cellIs" dxfId="61" priority="96" stopIfTrue="1" operator="equal">
      <formula>"Short Break"</formula>
    </cfRule>
    <cfRule type="cellIs" dxfId="60" priority="97" stopIfTrue="1" operator="equal">
      <formula>"Long Break"</formula>
    </cfRule>
  </conditionalFormatting>
  <conditionalFormatting sqref="F174:F175">
    <cfRule type="containsText" dxfId="59" priority="95" operator="containsText" text="#N/A">
      <formula>NOT(ISERROR(SEARCH("#N/A",F174)))</formula>
    </cfRule>
  </conditionalFormatting>
  <conditionalFormatting sqref="H176">
    <cfRule type="cellIs" dxfId="58" priority="93" stopIfTrue="1" operator="equal">
      <formula>"Short Break"</formula>
    </cfRule>
    <cfRule type="cellIs" dxfId="57" priority="94" stopIfTrue="1" operator="equal">
      <formula>"Long Break"</formula>
    </cfRule>
  </conditionalFormatting>
  <conditionalFormatting sqref="H176">
    <cfRule type="cellIs" dxfId="56" priority="90" stopIfTrue="1" operator="equal">
      <formula>"Short Break"</formula>
    </cfRule>
    <cfRule type="cellIs" dxfId="55" priority="91" stopIfTrue="1" operator="equal">
      <formula>"Long Break"</formula>
    </cfRule>
    <cfRule type="cellIs" dxfId="54" priority="92" stopIfTrue="1" operator="equal">
      <formula>"b3"</formula>
    </cfRule>
  </conditionalFormatting>
  <conditionalFormatting sqref="G176">
    <cfRule type="cellIs" dxfId="53" priority="88" stopIfTrue="1" operator="equal">
      <formula>"Short Break"</formula>
    </cfRule>
    <cfRule type="cellIs" dxfId="52" priority="89" stopIfTrue="1" operator="equal">
      <formula>"Long Break"</formula>
    </cfRule>
  </conditionalFormatting>
  <conditionalFormatting sqref="G176">
    <cfRule type="cellIs" dxfId="51" priority="86" stopIfTrue="1" operator="equal">
      <formula>"Short Break"</formula>
    </cfRule>
    <cfRule type="cellIs" dxfId="50" priority="87" stopIfTrue="1" operator="equal">
      <formula>"Long Break"</formula>
    </cfRule>
  </conditionalFormatting>
  <conditionalFormatting sqref="G176">
    <cfRule type="cellIs" dxfId="49" priority="83" stopIfTrue="1" operator="equal">
      <formula>"Short Break"</formula>
    </cfRule>
    <cfRule type="cellIs" dxfId="48" priority="84" stopIfTrue="1" operator="equal">
      <formula>"Long Break"</formula>
    </cfRule>
    <cfRule type="cellIs" dxfId="47" priority="85" stopIfTrue="1" operator="equal">
      <formula>"b3"</formula>
    </cfRule>
  </conditionalFormatting>
  <conditionalFormatting sqref="G176:H176">
    <cfRule type="containsText" dxfId="46" priority="82" operator="containsText" text="#N/A">
      <formula>NOT(ISERROR(SEARCH("#N/A",G176)))</formula>
    </cfRule>
  </conditionalFormatting>
  <conditionalFormatting sqref="F176">
    <cfRule type="cellIs" dxfId="45" priority="80" stopIfTrue="1" operator="equal">
      <formula>"Short Break"</formula>
    </cfRule>
    <cfRule type="cellIs" dxfId="44" priority="81" stopIfTrue="1" operator="equal">
      <formula>"Long Break"</formula>
    </cfRule>
  </conditionalFormatting>
  <conditionalFormatting sqref="F176">
    <cfRule type="cellIs" dxfId="43" priority="77" stopIfTrue="1" operator="equal">
      <formula>"Short Break"</formula>
    </cfRule>
    <cfRule type="cellIs" dxfId="42" priority="78" stopIfTrue="1" operator="equal">
      <formula>"Long Break"</formula>
    </cfRule>
    <cfRule type="cellIs" dxfId="41" priority="79" stopIfTrue="1" operator="equal">
      <formula>"b3"</formula>
    </cfRule>
  </conditionalFormatting>
  <conditionalFormatting sqref="F176">
    <cfRule type="cellIs" dxfId="40" priority="75" stopIfTrue="1" operator="equal">
      <formula>"Short Break"</formula>
    </cfRule>
    <cfRule type="cellIs" dxfId="39" priority="76" stopIfTrue="1" operator="equal">
      <formula>"Long Break"</formula>
    </cfRule>
  </conditionalFormatting>
  <conditionalFormatting sqref="F176">
    <cfRule type="cellIs" dxfId="38" priority="72" stopIfTrue="1" operator="equal">
      <formula>"Short Break"</formula>
    </cfRule>
    <cfRule type="cellIs" dxfId="37" priority="73" stopIfTrue="1" operator="equal">
      <formula>"Long Break"</formula>
    </cfRule>
    <cfRule type="cellIs" dxfId="36" priority="74" stopIfTrue="1" operator="equal">
      <formula>"b3"</formula>
    </cfRule>
  </conditionalFormatting>
  <conditionalFormatting sqref="F176">
    <cfRule type="cellIs" dxfId="35" priority="70" stopIfTrue="1" operator="equal">
      <formula>"Short Break"</formula>
    </cfRule>
    <cfRule type="cellIs" dxfId="34" priority="71" stopIfTrue="1" operator="equal">
      <formula>"Long Break"</formula>
    </cfRule>
  </conditionalFormatting>
  <conditionalFormatting sqref="F176">
    <cfRule type="containsText" dxfId="33" priority="69" operator="containsText" text="#N/A">
      <formula>NOT(ISERROR(SEARCH("#N/A",F176)))</formula>
    </cfRule>
  </conditionalFormatting>
  <conditionalFormatting sqref="G95 G86:G87">
    <cfRule type="cellIs" dxfId="32" priority="7" stopIfTrue="1" operator="equal">
      <formula>"Short Break"</formula>
    </cfRule>
    <cfRule type="cellIs" dxfId="31" priority="8" stopIfTrue="1" operator="equal">
      <formula>"Long Break"</formula>
    </cfRule>
  </conditionalFormatting>
  <conditionalFormatting sqref="G95 G86:G87">
    <cfRule type="cellIs" dxfId="30" priority="5" stopIfTrue="1" operator="equal">
      <formula>"Short Break"</formula>
    </cfRule>
    <cfRule type="cellIs" dxfId="29" priority="6" stopIfTrue="1" operator="equal">
      <formula>"Long Break"</formula>
    </cfRule>
  </conditionalFormatting>
  <conditionalFormatting sqref="G95 G86:G87">
    <cfRule type="cellIs" dxfId="28" priority="2" stopIfTrue="1" operator="equal">
      <formula>"Short Break"</formula>
    </cfRule>
    <cfRule type="cellIs" dxfId="27" priority="3" stopIfTrue="1" operator="equal">
      <formula>"Long Break"</formula>
    </cfRule>
    <cfRule type="cellIs" dxfId="26" priority="4" stopIfTrue="1" operator="equal">
      <formula>"b3"</formula>
    </cfRule>
  </conditionalFormatting>
  <conditionalFormatting sqref="G95 G86:G87">
    <cfRule type="containsText" dxfId="25" priority="1" operator="containsText" text="#N/A">
      <formula>NOT(ISERROR(SEARCH("#N/A",G86)))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199"/>
  <sheetViews>
    <sheetView showGridLines="0" topLeftCell="J1" zoomScale="85" zoomScaleNormal="85" workbookViewId="0">
      <selection activeCell="P20" sqref="P20"/>
    </sheetView>
  </sheetViews>
  <sheetFormatPr defaultRowHeight="14.25" x14ac:dyDescent="0.25"/>
  <cols>
    <col min="1" max="1" width="3.28515625" style="20" hidden="1" customWidth="1"/>
    <col min="2" max="2" width="9.28515625" style="20" hidden="1" customWidth="1"/>
    <col min="3" max="3" width="23.42578125" style="20" hidden="1" customWidth="1"/>
    <col min="4" max="4" width="8.7109375" style="20" hidden="1" customWidth="1"/>
    <col min="5" max="5" width="14.42578125" style="20" hidden="1" customWidth="1"/>
    <col min="6" max="6" width="9.28515625" style="20" hidden="1" customWidth="1"/>
    <col min="7" max="7" width="6.140625" style="20" hidden="1" customWidth="1"/>
    <col min="8" max="9" width="0" style="20" hidden="1" customWidth="1"/>
    <col min="10" max="10" width="4.85546875" style="19" bestFit="1" customWidth="1"/>
    <col min="11" max="11" width="11.42578125" style="19" bestFit="1" customWidth="1"/>
    <col min="12" max="12" width="25.85546875" style="19" customWidth="1"/>
    <col min="13" max="13" width="13.28515625" style="20" customWidth="1"/>
    <col min="14" max="14" width="15.5703125" style="20" customWidth="1"/>
    <col min="15" max="15" width="15.7109375" style="20" bestFit="1" customWidth="1"/>
    <col min="16" max="16" width="25.85546875" style="20" customWidth="1"/>
    <col min="17" max="18" width="13.28515625" style="20" customWidth="1"/>
    <col min="19" max="19" width="11.42578125" style="19" bestFit="1" customWidth="1"/>
    <col min="20" max="20" width="25.85546875" style="20" customWidth="1"/>
    <col min="21" max="21" width="10" style="20" bestFit="1" customWidth="1"/>
    <col min="22" max="22" width="8.85546875" style="20" bestFit="1" customWidth="1"/>
    <col min="23" max="23" width="9.140625" style="20"/>
    <col min="24" max="24" width="15.140625" style="20" hidden="1" customWidth="1"/>
    <col min="25" max="16384" width="9.140625" style="20"/>
  </cols>
  <sheetData>
    <row r="1" spans="12:24" ht="18" customHeight="1" x14ac:dyDescent="0.25">
      <c r="O1" s="217" t="s">
        <v>30</v>
      </c>
      <c r="P1" s="218"/>
    </row>
    <row r="2" spans="12:24" ht="33" customHeight="1" thickBot="1" x14ac:dyDescent="0.3">
      <c r="L2" s="21"/>
      <c r="O2" s="219">
        <f ca="1">VALUE(HOUR(NOW())&amp;":"&amp;MINUTE(NOW()))</f>
        <v>0.66041666666666665</v>
      </c>
      <c r="P2" s="220"/>
    </row>
    <row r="3" spans="12:24" ht="6" customHeight="1" x14ac:dyDescent="0.25">
      <c r="L3" s="21"/>
    </row>
    <row r="4" spans="12:24" ht="6" customHeight="1" thickBot="1" x14ac:dyDescent="0.3">
      <c r="L4" s="21"/>
    </row>
    <row r="5" spans="12:24" ht="35.25" customHeight="1" thickBot="1" x14ac:dyDescent="0.3">
      <c r="M5" s="113" t="s">
        <v>22</v>
      </c>
      <c r="N5" s="113" t="s">
        <v>10</v>
      </c>
      <c r="O5" s="113" t="s">
        <v>11</v>
      </c>
      <c r="P5" s="113" t="s">
        <v>12</v>
      </c>
      <c r="Q5" s="113" t="s">
        <v>13</v>
      </c>
      <c r="R5" s="113" t="s">
        <v>14</v>
      </c>
    </row>
    <row r="6" spans="12:24" x14ac:dyDescent="0.25">
      <c r="M6" s="182">
        <v>1</v>
      </c>
      <c r="N6" s="201" t="s">
        <v>5</v>
      </c>
      <c r="O6" s="198">
        <f ca="1">COUNTIF('Break Schedule'!BA:BA,'Breaks Count Summary'!$N6&amp;'Breaks Count Summary'!$O$2)</f>
        <v>0</v>
      </c>
      <c r="P6" s="192">
        <f ca="1">COUNTIF('Break Schedule'!BB:BB,'Breaks Count Summary'!$N6&amp;'Breaks Count Summary'!$O$2)</f>
        <v>0</v>
      </c>
      <c r="Q6" s="192">
        <f ca="1">COUNTIF('Break Schedule'!BC:BC,'Breaks Count Summary'!$N6&amp;'Breaks Count Summary'!$O$2)</f>
        <v>2</v>
      </c>
      <c r="R6" s="193">
        <f t="shared" ref="R6:R11" ca="1" si="0">SUM(O6:Q6)</f>
        <v>2</v>
      </c>
      <c r="X6" s="23" t="s">
        <v>5</v>
      </c>
    </row>
    <row r="7" spans="12:24" x14ac:dyDescent="0.25">
      <c r="M7" s="183">
        <f>M6+1</f>
        <v>2</v>
      </c>
      <c r="N7" s="202" t="s">
        <v>8</v>
      </c>
      <c r="O7" s="199">
        <f ca="1">COUNTIF('Break Schedule'!BA:BA,'Breaks Count Summary'!$N7&amp;'Breaks Count Summary'!$O$2)</f>
        <v>0</v>
      </c>
      <c r="P7" s="194">
        <f ca="1">COUNTIF('Break Schedule'!BB:BB,'Breaks Count Summary'!$N7&amp;'Breaks Count Summary'!$O$2)</f>
        <v>0</v>
      </c>
      <c r="Q7" s="194">
        <f ca="1">COUNTIF('Break Schedule'!BC:BC,'Breaks Count Summary'!$N7&amp;'Breaks Count Summary'!$O$2)</f>
        <v>1</v>
      </c>
      <c r="R7" s="195">
        <f t="shared" ca="1" si="0"/>
        <v>1</v>
      </c>
      <c r="X7" s="20" t="s">
        <v>8</v>
      </c>
    </row>
    <row r="8" spans="12:24" x14ac:dyDescent="0.25">
      <c r="M8" s="183">
        <f>M7+1</f>
        <v>3</v>
      </c>
      <c r="N8" s="202" t="s">
        <v>9</v>
      </c>
      <c r="O8" s="199">
        <f ca="1">COUNTIF('Break Schedule'!BA:BA,'Breaks Count Summary'!$N8&amp;'Breaks Count Summary'!$O$2)</f>
        <v>0</v>
      </c>
      <c r="P8" s="194">
        <f ca="1">COUNTIF('Break Schedule'!BB:BB,'Breaks Count Summary'!$N8&amp;'Breaks Count Summary'!$O$2)</f>
        <v>1</v>
      </c>
      <c r="Q8" s="194">
        <f ca="1">COUNTIF('Break Schedule'!BC:BC,'Breaks Count Summary'!$N8&amp;'Breaks Count Summary'!$O$2)</f>
        <v>3</v>
      </c>
      <c r="R8" s="195">
        <f t="shared" ca="1" si="0"/>
        <v>4</v>
      </c>
      <c r="X8" s="20" t="s">
        <v>9</v>
      </c>
    </row>
    <row r="9" spans="12:24" x14ac:dyDescent="0.25">
      <c r="M9" s="183">
        <f>M8+1</f>
        <v>4</v>
      </c>
      <c r="N9" s="203" t="s">
        <v>7</v>
      </c>
      <c r="O9" s="199">
        <f ca="1">COUNTIF('Break Schedule'!BA:BA,'Breaks Count Summary'!$N9&amp;'Breaks Count Summary'!$O$2)</f>
        <v>0</v>
      </c>
      <c r="P9" s="194">
        <f ca="1">COUNTIF('Break Schedule'!BB:BB,'Breaks Count Summary'!$N9&amp;'Breaks Count Summary'!$O$2)</f>
        <v>5</v>
      </c>
      <c r="Q9" s="194">
        <f ca="1">COUNTIF('Break Schedule'!BC:BC,'Breaks Count Summary'!$N9&amp;'Breaks Count Summary'!$O$2)</f>
        <v>4</v>
      </c>
      <c r="R9" s="195">
        <f t="shared" ca="1" si="0"/>
        <v>9</v>
      </c>
      <c r="X9" s="20" t="s">
        <v>7</v>
      </c>
    </row>
    <row r="10" spans="12:24" ht="15" thickBot="1" x14ac:dyDescent="0.3">
      <c r="M10" s="183">
        <f>M9+1</f>
        <v>5</v>
      </c>
      <c r="N10" s="204" t="s">
        <v>6</v>
      </c>
      <c r="O10" s="200">
        <f ca="1">COUNTIF('Break Schedule'!BA:BA,'Breaks Count Summary'!$N10&amp;'Breaks Count Summary'!$O$2)</f>
        <v>0</v>
      </c>
      <c r="P10" s="196">
        <f ca="1">COUNTIF('Break Schedule'!BB:BB,'Breaks Count Summary'!$N10&amp;'Breaks Count Summary'!$O$2)</f>
        <v>0</v>
      </c>
      <c r="Q10" s="196">
        <f ca="1">COUNTIF('Break Schedule'!BC:BC,'Breaks Count Summary'!$N10&amp;'Breaks Count Summary'!$O$2)</f>
        <v>1</v>
      </c>
      <c r="R10" s="197">
        <f t="shared" ca="1" si="0"/>
        <v>1</v>
      </c>
      <c r="X10" s="20" t="s">
        <v>6</v>
      </c>
    </row>
    <row r="11" spans="12:24" ht="15" hidden="1" thickBot="1" x14ac:dyDescent="0.3">
      <c r="M11" s="25">
        <f>M10+1</f>
        <v>6</v>
      </c>
      <c r="N11" s="178" t="s">
        <v>32</v>
      </c>
      <c r="O11" s="179">
        <f ca="1">COUNTIF('Break Schedule'!BA:BA,'Breaks Count Summary'!$N11&amp;'Breaks Count Summary'!$O$2)</f>
        <v>0</v>
      </c>
      <c r="P11" s="179">
        <f ca="1">COUNTIF('Break Schedule'!BB:BB,'Breaks Count Summary'!$N11&amp;'Breaks Count Summary'!$O$2)</f>
        <v>0</v>
      </c>
      <c r="Q11" s="180">
        <f ca="1">COUNTIF('Break Schedule'!BC:BC,'Breaks Count Summary'!$N11&amp;'Breaks Count Summary'!$O$2)</f>
        <v>0</v>
      </c>
      <c r="R11" s="181">
        <f t="shared" ca="1" si="0"/>
        <v>0</v>
      </c>
      <c r="X11" s="20" t="s">
        <v>32</v>
      </c>
    </row>
    <row r="12" spans="12:24" ht="23.25" customHeight="1" thickBot="1" x14ac:dyDescent="0.3">
      <c r="M12" s="214" t="s">
        <v>31</v>
      </c>
      <c r="N12" s="216"/>
      <c r="O12" s="214">
        <f ca="1">SUM(O6:Q11)</f>
        <v>17</v>
      </c>
      <c r="P12" s="215"/>
      <c r="Q12" s="215"/>
      <c r="R12" s="216"/>
      <c r="X12" s="20" t="s">
        <v>23</v>
      </c>
    </row>
    <row r="13" spans="12:24" ht="15" thickBot="1" x14ac:dyDescent="0.3">
      <c r="L13" s="21"/>
      <c r="M13" s="27"/>
      <c r="N13" s="28"/>
      <c r="O13" s="28"/>
      <c r="P13" s="28"/>
      <c r="Q13" s="28"/>
    </row>
    <row r="14" spans="12:24" ht="27.75" customHeight="1" thickBot="1" x14ac:dyDescent="0.3">
      <c r="L14" s="21"/>
      <c r="M14" s="210" t="s">
        <v>29</v>
      </c>
      <c r="N14" s="211"/>
      <c r="O14" s="211"/>
      <c r="P14" s="211"/>
      <c r="Q14" s="212" t="s">
        <v>23</v>
      </c>
      <c r="R14" s="213"/>
    </row>
    <row r="15" spans="12:24" ht="8.25" customHeight="1" x14ac:dyDescent="0.25">
      <c r="L15" s="21"/>
    </row>
    <row r="16" spans="12:24" ht="8.25" customHeight="1" thickBot="1" x14ac:dyDescent="0.3"/>
    <row r="17" spans="1:22" ht="24.75" customHeight="1" x14ac:dyDescent="0.25">
      <c r="J17" s="221" t="s">
        <v>21</v>
      </c>
      <c r="K17" s="223" t="s">
        <v>11</v>
      </c>
      <c r="L17" s="224"/>
      <c r="M17" s="224"/>
      <c r="N17" s="225"/>
      <c r="O17" s="226" t="s">
        <v>20</v>
      </c>
      <c r="P17" s="227"/>
      <c r="Q17" s="227"/>
      <c r="R17" s="227"/>
      <c r="S17" s="207" t="s">
        <v>13</v>
      </c>
      <c r="T17" s="208"/>
      <c r="U17" s="208"/>
      <c r="V17" s="209"/>
    </row>
    <row r="18" spans="1:22" ht="15" thickBot="1" x14ac:dyDescent="0.3">
      <c r="B18" s="20" t="s">
        <v>26</v>
      </c>
      <c r="D18" s="20" t="s">
        <v>27</v>
      </c>
      <c r="F18" s="20" t="s">
        <v>28</v>
      </c>
      <c r="J18" s="222"/>
      <c r="K18" s="29" t="s">
        <v>10</v>
      </c>
      <c r="L18" s="30" t="s">
        <v>0</v>
      </c>
      <c r="M18" s="31" t="s">
        <v>18</v>
      </c>
      <c r="N18" s="32" t="s">
        <v>19</v>
      </c>
      <c r="O18" s="33" t="s">
        <v>10</v>
      </c>
      <c r="P18" s="33" t="s">
        <v>0</v>
      </c>
      <c r="Q18" s="34" t="s">
        <v>18</v>
      </c>
      <c r="R18" s="35" t="s">
        <v>19</v>
      </c>
      <c r="S18" s="36" t="s">
        <v>10</v>
      </c>
      <c r="T18" s="37" t="s">
        <v>0</v>
      </c>
      <c r="U18" s="37" t="s">
        <v>18</v>
      </c>
      <c r="V18" s="38" t="s">
        <v>19</v>
      </c>
    </row>
    <row r="19" spans="1:22" x14ac:dyDescent="0.25">
      <c r="A19" s="20">
        <v>1</v>
      </c>
      <c r="B19" s="20" t="e">
        <f ca="1">VLOOKUP("ALL"&amp;$A19&amp;$O$2,'Break Schedule'!AE:AF,2,FALSE)</f>
        <v>#N/A</v>
      </c>
      <c r="C19" s="20" t="e">
        <f ca="1">VLOOKUP("ALL"&amp;$A19&amp;$O$2,'Break Schedule'!AE:AG,3,FALSE)</f>
        <v>#N/A</v>
      </c>
      <c r="D19" s="20" t="str">
        <f ca="1">VLOOKUP("ALL"&amp;$A19&amp;$O$2,'Break Schedule'!AI:AJ,2,FALSE)</f>
        <v>Postpaid</v>
      </c>
      <c r="E19" s="20" t="str">
        <f ca="1">VLOOKUP("ALL"&amp;$A19&amp;$O$2,'Break Schedule'!AI:AK,3,FALSE)</f>
        <v>Waqas Ali</v>
      </c>
      <c r="F19" s="20" t="str">
        <f ca="1">VLOOKUP("ALL"&amp;$A19&amp;$O$2,'Break Schedule'!AM:AN,2,FALSE)</f>
        <v>Prepaid</v>
      </c>
      <c r="G19" s="20" t="str">
        <f ca="1">VLOOKUP("ALL"&amp;$A19&amp;$O$2,'Break Schedule'!AM:AO,3,FALSE)</f>
        <v>Fatima Tanveer Naqvi</v>
      </c>
      <c r="J19" s="22">
        <v>1</v>
      </c>
      <c r="K19" s="39" t="str">
        <f t="shared" ref="K19:K43" ca="1" si="1">IFERROR(IF(Q$14="ALL",B19,Q$14),"")</f>
        <v/>
      </c>
      <c r="L19" s="40" t="str">
        <f ca="1">IFERROR(IF(Q$14="ALL",C19,VLOOKUP(K19&amp;J19,'Break Schedule'!AP:AS,4,FALSE)),"-")</f>
        <v>-</v>
      </c>
      <c r="M19" s="41" t="str">
        <f ca="1">IFERROR(VLOOKUP(K19&amp;J19,'Break Schedule'!AP:BF,17,FALSE),"")</f>
        <v/>
      </c>
      <c r="N19" s="42" t="str">
        <f ca="1">IFERROR(M19+VALUE("00:15:00"),"")</f>
        <v/>
      </c>
      <c r="O19" s="43" t="str">
        <f t="shared" ref="O19:O43" ca="1" si="2">IFERROR(IF(Q$14="ALL",D19,Q$14),"")</f>
        <v>Postpaid</v>
      </c>
      <c r="P19" s="44" t="str">
        <f ca="1">IFERROR(IF(Q$14="ALL",E19,VLOOKUP(K19&amp;J19,'Break Schedule'!AQ:AT,4,FALSE)),"-")</f>
        <v>Waqas Ali</v>
      </c>
      <c r="Q19" s="44">
        <f ca="1">IFERROR(IF(Q$14="ALL",VLOOKUP(P19,'Break Schedule'!AK:BH,24,FALSE),VLOOKUP(K19&amp;J19,'Break Schedule'!AQ:BH,18,FALSE)),"")</f>
        <v>0.64583333333333337</v>
      </c>
      <c r="R19" s="45">
        <f t="shared" ref="R19:R38" ca="1" si="3">IFERROR(Q19+VALUE("00:30:00"),"")</f>
        <v>0.66666666666666674</v>
      </c>
      <c r="S19" s="46" t="str">
        <f t="shared" ref="S19:S43" ca="1" si="4">IFERROR(IF(Q$14="ALL",F19,Q$14),"")</f>
        <v>Prepaid</v>
      </c>
      <c r="T19" s="47" t="str">
        <f ca="1">IFERROR(IF(Q$14="ALL",G19,VLOOKUP(K19&amp;J19,'Break Schedule'!AR:AU,4,FALSE)),"-")</f>
        <v>Fatima Tanveer Naqvi</v>
      </c>
      <c r="U19" s="48">
        <f ca="1">IFERROR(IF(Q$14="ALL",VLOOKUP(T19,'Break Schedule'!AO:BJ,22,FALSE),VLOOKUP(K19&amp;J19,'Break Schedule'!AR:BJ,19,FALSE)),"")</f>
        <v>0.65625</v>
      </c>
      <c r="V19" s="49">
        <f ca="1">IFERROR(U19+VALUE("00:15:00"),"")</f>
        <v>0.66666666666666663</v>
      </c>
    </row>
    <row r="20" spans="1:22" x14ac:dyDescent="0.25">
      <c r="A20" s="20">
        <f>A19+1</f>
        <v>2</v>
      </c>
      <c r="B20" s="20" t="e">
        <f ca="1">VLOOKUP("ALL"&amp;$A20&amp;$O$2,'Break Schedule'!AE:AF,2,FALSE)</f>
        <v>#N/A</v>
      </c>
      <c r="C20" s="20" t="e">
        <f ca="1">VLOOKUP("ALL"&amp;$A20&amp;$O$2,'Break Schedule'!AE:AG,3,FALSE)</f>
        <v>#N/A</v>
      </c>
      <c r="D20" s="20" t="str">
        <f ca="1">VLOOKUP("ALL"&amp;$A20&amp;$O$2,'Break Schedule'!AI:AJ,2,FALSE)</f>
        <v>Postpaid</v>
      </c>
      <c r="E20" s="20" t="str">
        <f ca="1">VLOOKUP("ALL"&amp;$A20&amp;$O$2,'Break Schedule'!AI:AK,3,FALSE)</f>
        <v>Oman Zahid</v>
      </c>
      <c r="F20" s="20" t="str">
        <f ca="1">VLOOKUP("ALL"&amp;$A20&amp;$O$2,'Break Schedule'!AM:AN,2,FALSE)</f>
        <v>Postpaid</v>
      </c>
      <c r="G20" s="20" t="str">
        <f ca="1">VLOOKUP("ALL"&amp;$A20&amp;$O$2,'Break Schedule'!AM:AO,3,FALSE)</f>
        <v>Saira Ayaz</v>
      </c>
      <c r="J20" s="24">
        <f>J19+1</f>
        <v>2</v>
      </c>
      <c r="K20" s="50" t="str">
        <f t="shared" ca="1" si="1"/>
        <v/>
      </c>
      <c r="L20" s="51" t="str">
        <f ca="1">IFERROR(IF(Q$14="ALL",C20,VLOOKUP(K20&amp;J20,'Break Schedule'!AP:AS,4,FALSE)),"-")</f>
        <v>-</v>
      </c>
      <c r="M20" s="52" t="str">
        <f ca="1">IFERROR(IF(Q14="ALL",VLOOKUP(L20,'Break Schedule'!AG:BF,26,FALSE),VLOOKUP(K20&amp;J20,'Break Schedule'!AP:BF,17,FALSE)),"")</f>
        <v/>
      </c>
      <c r="N20" s="53" t="str">
        <f t="shared" ref="N20:N38" ca="1" si="5">IFERROR(M20+VALUE("00:15:00"),"")</f>
        <v/>
      </c>
      <c r="O20" s="54" t="str">
        <f t="shared" ca="1" si="2"/>
        <v>Postpaid</v>
      </c>
      <c r="P20" s="55" t="str">
        <f ca="1">IFERROR(IF(Q$14="ALL",E20,VLOOKUP(K20&amp;J20,'Break Schedule'!AQ:AT,4,FALSE)),"-")</f>
        <v>Oman Zahid</v>
      </c>
      <c r="Q20" s="55">
        <f ca="1">IFERROR(IF(Q$14="ALL",VLOOKUP(P20,'Break Schedule'!AK:BH,24,FALSE),VLOOKUP(K20&amp;J20,'Break Schedule'!AQ:BH,18,FALSE)),"")</f>
        <v>0.64583333333333337</v>
      </c>
      <c r="R20" s="56">
        <f t="shared" ca="1" si="3"/>
        <v>0.66666666666666674</v>
      </c>
      <c r="S20" s="57" t="str">
        <f t="shared" ca="1" si="4"/>
        <v>Postpaid</v>
      </c>
      <c r="T20" s="58" t="str">
        <f ca="1">IFERROR(IF(Q$14="ALL",G20,VLOOKUP(K20&amp;J20,'Break Schedule'!AR:AU,4,FALSE)),"-")</f>
        <v>Saira Ayaz</v>
      </c>
      <c r="U20" s="59">
        <f ca="1">IFERROR(IF(Q$14="ALL",VLOOKUP(T20,'Break Schedule'!AO:BJ,22,FALSE),VLOOKUP(K20&amp;J20,'Break Schedule'!AR:BJ,19,FALSE)),"")</f>
        <v>0.65625</v>
      </c>
      <c r="V20" s="60">
        <f t="shared" ref="V20:V38" ca="1" si="6">IFERROR(U20+VALUE("00:15:00"),"")</f>
        <v>0.66666666666666663</v>
      </c>
    </row>
    <row r="21" spans="1:22" x14ac:dyDescent="0.25">
      <c r="A21" s="20">
        <f t="shared" ref="A21:A34" si="7">A20+1</f>
        <v>3</v>
      </c>
      <c r="B21" s="20" t="e">
        <f ca="1">VLOOKUP("ALL"&amp;$A21&amp;$O$2,'Break Schedule'!AE:AF,2,FALSE)</f>
        <v>#N/A</v>
      </c>
      <c r="C21" s="20" t="e">
        <f ca="1">VLOOKUP("ALL"&amp;$A21&amp;$O$2,'Break Schedule'!AE:AG,3,FALSE)</f>
        <v>#N/A</v>
      </c>
      <c r="D21" s="20" t="str">
        <f ca="1">VLOOKUP("ALL"&amp;$A21&amp;$O$2,'Break Schedule'!AI:AJ,2,FALSE)</f>
        <v>Postpaid</v>
      </c>
      <c r="E21" s="20" t="str">
        <f ca="1">VLOOKUP("ALL"&amp;$A21&amp;$O$2,'Break Schedule'!AI:AK,3,FALSE)</f>
        <v>Waseem Altaf</v>
      </c>
      <c r="F21" s="20" t="str">
        <f ca="1">VLOOKUP("ALL"&amp;$A21&amp;$O$2,'Break Schedule'!AM:AN,2,FALSE)</f>
        <v>Postpaid</v>
      </c>
      <c r="G21" s="20" t="str">
        <f ca="1">VLOOKUP("ALL"&amp;$A21&amp;$O$2,'Break Schedule'!AM:AO,3,FALSE)</f>
        <v>Mehwish Shahzad</v>
      </c>
      <c r="J21" s="24">
        <f t="shared" ref="J21:J33" si="8">J20+1</f>
        <v>3</v>
      </c>
      <c r="K21" s="50" t="str">
        <f t="shared" ca="1" si="1"/>
        <v/>
      </c>
      <c r="L21" s="51" t="str">
        <f ca="1">IFERROR(IF(Q$14="ALL",C21,VLOOKUP(K21&amp;J21,'Break Schedule'!AP:AS,4,FALSE)),"-")</f>
        <v>-</v>
      </c>
      <c r="M21" s="52" t="str">
        <f ca="1">IFERROR(IF(P15="ALL",VLOOKUP(L21,'Break Schedule'!AG:BF,26,FALSE),VLOOKUP(K21&amp;J21,'Break Schedule'!AP:BF,17,FALSE)),"")</f>
        <v/>
      </c>
      <c r="N21" s="53" t="str">
        <f t="shared" ca="1" si="5"/>
        <v/>
      </c>
      <c r="O21" s="54" t="str">
        <f t="shared" ca="1" si="2"/>
        <v>Postpaid</v>
      </c>
      <c r="P21" s="55" t="str">
        <f ca="1">IFERROR(IF(Q$14="ALL",E21,VLOOKUP(K21&amp;J21,'Break Schedule'!AQ:AT,4,FALSE)),"-")</f>
        <v>Waseem Altaf</v>
      </c>
      <c r="Q21" s="55">
        <f ca="1">IFERROR(IF(Q$14="ALL",VLOOKUP(P21,'Break Schedule'!AK:BH,24,FALSE),VLOOKUP(K21&amp;J21,'Break Schedule'!AQ:BH,18,FALSE)),"")</f>
        <v>0.64583333333333337</v>
      </c>
      <c r="R21" s="56">
        <f t="shared" ca="1" si="3"/>
        <v>0.66666666666666674</v>
      </c>
      <c r="S21" s="57" t="str">
        <f t="shared" ca="1" si="4"/>
        <v>Postpaid</v>
      </c>
      <c r="T21" s="58" t="str">
        <f ca="1">IFERROR(IF(Q$14="ALL",G21,VLOOKUP(K21&amp;J21,'Break Schedule'!AR:AU,4,FALSE)),"-")</f>
        <v>Mehwish Shahzad</v>
      </c>
      <c r="U21" s="59">
        <f ca="1">IFERROR(IF(Q$14="ALL",VLOOKUP(T21,'Break Schedule'!AO:BJ,22,FALSE),VLOOKUP(K21&amp;J21,'Break Schedule'!AR:BJ,19,FALSE)),"")</f>
        <v>0.65625</v>
      </c>
      <c r="V21" s="60">
        <f t="shared" ca="1" si="6"/>
        <v>0.66666666666666663</v>
      </c>
    </row>
    <row r="22" spans="1:22" x14ac:dyDescent="0.25">
      <c r="A22" s="20">
        <f t="shared" si="7"/>
        <v>4</v>
      </c>
      <c r="B22" s="20" t="e">
        <f ca="1">VLOOKUP("ALL"&amp;$A22&amp;$O$2,'Break Schedule'!AE:AF,2,FALSE)</f>
        <v>#N/A</v>
      </c>
      <c r="C22" s="20" t="e">
        <f ca="1">VLOOKUP("ALL"&amp;$A22&amp;$O$2,'Break Schedule'!AE:AG,3,FALSE)</f>
        <v>#N/A</v>
      </c>
      <c r="D22" s="20" t="str">
        <f ca="1">VLOOKUP("ALL"&amp;$A22&amp;$O$2,'Break Schedule'!AI:AJ,2,FALSE)</f>
        <v>Postpaid</v>
      </c>
      <c r="E22" s="20" t="str">
        <f ca="1">VLOOKUP("ALL"&amp;$A22&amp;$O$2,'Break Schedule'!AI:AK,3,FALSE)</f>
        <v>Syed Muhammad Zaki Zaidi</v>
      </c>
      <c r="F22" s="20" t="str">
        <f ca="1">VLOOKUP("ALL"&amp;$A22&amp;$O$2,'Break Schedule'!AM:AN,2,FALSE)</f>
        <v>Postpaid</v>
      </c>
      <c r="G22" s="20" t="str">
        <f ca="1">VLOOKUP("ALL"&amp;$A22&amp;$O$2,'Break Schedule'!AM:AO,3,FALSE)</f>
        <v>Masooma Rizvi</v>
      </c>
      <c r="J22" s="24">
        <f t="shared" si="8"/>
        <v>4</v>
      </c>
      <c r="K22" s="50" t="str">
        <f t="shared" ca="1" si="1"/>
        <v/>
      </c>
      <c r="L22" s="51" t="str">
        <f ca="1">IFERROR(IF(Q$14="ALL",C22,VLOOKUP(K22&amp;J22,'Break Schedule'!AP:AS,4,FALSE)),"-")</f>
        <v>-</v>
      </c>
      <c r="M22" s="52" t="str">
        <f ca="1">IFERROR(IF(P16="ALL",VLOOKUP(L22,'Break Schedule'!AG:BF,26,FALSE),VLOOKUP(K22&amp;J22,'Break Schedule'!AP:BF,17,FALSE)),"")</f>
        <v/>
      </c>
      <c r="N22" s="53" t="str">
        <f t="shared" ca="1" si="5"/>
        <v/>
      </c>
      <c r="O22" s="54" t="str">
        <f t="shared" ca="1" si="2"/>
        <v>Postpaid</v>
      </c>
      <c r="P22" s="55" t="str">
        <f ca="1">IFERROR(IF(Q$14="ALL",E22,VLOOKUP(K22&amp;J22,'Break Schedule'!AQ:AT,4,FALSE)),"-")</f>
        <v>Syed Muhammad Zaki Zaidi</v>
      </c>
      <c r="Q22" s="55">
        <f ca="1">IFERROR(IF(Q$14="ALL",VLOOKUP(P22,'Break Schedule'!AK:BH,24,FALSE),VLOOKUP(K22&amp;J22,'Break Schedule'!AQ:BH,18,FALSE)),"")</f>
        <v>0.64583333333333337</v>
      </c>
      <c r="R22" s="56">
        <f t="shared" ca="1" si="3"/>
        <v>0.66666666666666674</v>
      </c>
      <c r="S22" s="57" t="str">
        <f t="shared" ca="1" si="4"/>
        <v>Postpaid</v>
      </c>
      <c r="T22" s="58" t="str">
        <f ca="1">IFERROR(IF(Q$14="ALL",G22,VLOOKUP(K22&amp;J22,'Break Schedule'!AR:AU,4,FALSE)),"-")</f>
        <v>Masooma Rizvi</v>
      </c>
      <c r="U22" s="59">
        <f ca="1">IFERROR(IF(Q$14="ALL",VLOOKUP(T22,'Break Schedule'!AO:BJ,22,FALSE),VLOOKUP(K22&amp;J22,'Break Schedule'!AR:BJ,19,FALSE)),"")</f>
        <v>0.65625</v>
      </c>
      <c r="V22" s="60">
        <f t="shared" ca="1" si="6"/>
        <v>0.66666666666666663</v>
      </c>
    </row>
    <row r="23" spans="1:22" x14ac:dyDescent="0.25">
      <c r="A23" s="20">
        <f t="shared" si="7"/>
        <v>5</v>
      </c>
      <c r="B23" s="20" t="e">
        <f ca="1">VLOOKUP("ALL"&amp;$A23&amp;$O$2,'Break Schedule'!AE:AF,2,FALSE)</f>
        <v>#N/A</v>
      </c>
      <c r="C23" s="20" t="e">
        <f ca="1">VLOOKUP("ALL"&amp;$A23&amp;$O$2,'Break Schedule'!AE:AG,3,FALSE)</f>
        <v>#N/A</v>
      </c>
      <c r="D23" s="20" t="str">
        <f ca="1">VLOOKUP("ALL"&amp;$A23&amp;$O$2,'Break Schedule'!AI:AJ,2,FALSE)</f>
        <v>Postpaid</v>
      </c>
      <c r="E23" s="20" t="str">
        <f ca="1">VLOOKUP("ALL"&amp;$A23&amp;$O$2,'Break Schedule'!AI:AK,3,FALSE)</f>
        <v>Khawaja Saad</v>
      </c>
      <c r="F23" s="20" t="str">
        <f ca="1">VLOOKUP("ALL"&amp;$A23&amp;$O$2,'Break Schedule'!AM:AN,2,FALSE)</f>
        <v>Postpaid</v>
      </c>
      <c r="G23" s="20" t="str">
        <f ca="1">VLOOKUP("ALL"&amp;$A23&amp;$O$2,'Break Schedule'!AM:AO,3,FALSE)</f>
        <v>Sidra Nawaz</v>
      </c>
      <c r="J23" s="24">
        <f t="shared" si="8"/>
        <v>5</v>
      </c>
      <c r="K23" s="50" t="str">
        <f t="shared" ca="1" si="1"/>
        <v/>
      </c>
      <c r="L23" s="51" t="str">
        <f ca="1">IFERROR(IF(Q$14="ALL",C23,VLOOKUP(K23&amp;J23,'Break Schedule'!AP:AS,4,FALSE)),"-")</f>
        <v>-</v>
      </c>
      <c r="M23" s="52" t="str">
        <f ca="1">IFERROR(IF(P17="ALL",VLOOKUP(L23,'Break Schedule'!AG:BF,26,FALSE),VLOOKUP(K23&amp;J23,'Break Schedule'!AP:BF,17,FALSE)),"")</f>
        <v/>
      </c>
      <c r="N23" s="53" t="str">
        <f t="shared" ca="1" si="5"/>
        <v/>
      </c>
      <c r="O23" s="54" t="str">
        <f t="shared" ca="1" si="2"/>
        <v>Postpaid</v>
      </c>
      <c r="P23" s="55" t="str">
        <f ca="1">IFERROR(IF(Q$14="ALL",E23,VLOOKUP(K23&amp;J23,'Break Schedule'!AQ:AT,4,FALSE)),"-")</f>
        <v>Khawaja Saad</v>
      </c>
      <c r="Q23" s="55">
        <f ca="1">IFERROR(IF(Q$14="ALL",VLOOKUP(P23,'Break Schedule'!AK:BH,24,FALSE),VLOOKUP(K23&amp;J23,'Break Schedule'!AQ:BH,18,FALSE)),"")</f>
        <v>0.64583333333333337</v>
      </c>
      <c r="R23" s="56">
        <f t="shared" ca="1" si="3"/>
        <v>0.66666666666666674</v>
      </c>
      <c r="S23" s="57" t="str">
        <f t="shared" ca="1" si="4"/>
        <v>Postpaid</v>
      </c>
      <c r="T23" s="58" t="str">
        <f ca="1">IFERROR(IF(Q$14="ALL",G23,VLOOKUP(K23&amp;J23,'Break Schedule'!AR:AU,4,FALSE)),"-")</f>
        <v>Sidra Nawaz</v>
      </c>
      <c r="U23" s="59">
        <f ca="1">IFERROR(IF(Q$14="ALL",VLOOKUP(T23,'Break Schedule'!AO:BJ,22,FALSE),VLOOKUP(K23&amp;J23,'Break Schedule'!AR:BJ,19,FALSE)),"")</f>
        <v>0.65625</v>
      </c>
      <c r="V23" s="60">
        <f t="shared" ca="1" si="6"/>
        <v>0.66666666666666663</v>
      </c>
    </row>
    <row r="24" spans="1:22" x14ac:dyDescent="0.25">
      <c r="A24" s="20">
        <f t="shared" si="7"/>
        <v>6</v>
      </c>
      <c r="B24" s="20" t="e">
        <f ca="1">VLOOKUP("ALL"&amp;$A24&amp;$O$2,'Break Schedule'!AE:AF,2,FALSE)</f>
        <v>#N/A</v>
      </c>
      <c r="C24" s="20" t="e">
        <f ca="1">VLOOKUP("ALL"&amp;$A24&amp;$O$2,'Break Schedule'!AE:AG,3,FALSE)</f>
        <v>#N/A</v>
      </c>
      <c r="D24" s="20" t="str">
        <f ca="1">VLOOKUP("ALL"&amp;$A24&amp;$O$2,'Break Schedule'!AI:AJ,2,FALSE)</f>
        <v>323 Helpline</v>
      </c>
      <c r="E24" s="20" t="str">
        <f ca="1">VLOOKUP("ALL"&amp;$A24&amp;$O$2,'Break Schedule'!AI:AK,3,FALSE)</f>
        <v>Abdul Farhan</v>
      </c>
      <c r="F24" s="20" t="str">
        <f ca="1">VLOOKUP("ALL"&amp;$A24&amp;$O$2,'Break Schedule'!AM:AN,2,FALSE)</f>
        <v>323 Helpline</v>
      </c>
      <c r="G24" s="20" t="str">
        <f ca="1">VLOOKUP("ALL"&amp;$A24&amp;$O$2,'Break Schedule'!AM:AO,3,FALSE)</f>
        <v>Dania Khalid</v>
      </c>
      <c r="J24" s="24">
        <f t="shared" si="8"/>
        <v>6</v>
      </c>
      <c r="K24" s="50" t="str">
        <f t="shared" ca="1" si="1"/>
        <v/>
      </c>
      <c r="L24" s="51" t="str">
        <f ca="1">IFERROR(IF(Q$14="ALL",C24,VLOOKUP(K24&amp;J24,'Break Schedule'!AP:AS,4,FALSE)),"-")</f>
        <v>-</v>
      </c>
      <c r="M24" s="52" t="str">
        <f ca="1">IFERROR(IF(P18="ALL",VLOOKUP(L24,'Break Schedule'!AG:BF,26,FALSE),VLOOKUP(K24&amp;J24,'Break Schedule'!AP:BF,17,FALSE)),"")</f>
        <v/>
      </c>
      <c r="N24" s="53" t="str">
        <f t="shared" ca="1" si="5"/>
        <v/>
      </c>
      <c r="O24" s="54" t="str">
        <f t="shared" ca="1" si="2"/>
        <v>323 Helpline</v>
      </c>
      <c r="P24" s="55" t="str">
        <f ca="1">IFERROR(IF(Q$14="ALL",E24,VLOOKUP(K24&amp;J24,'Break Schedule'!AQ:AT,4,FALSE)),"-")</f>
        <v>Abdul Farhan</v>
      </c>
      <c r="Q24" s="55">
        <f ca="1">IFERROR(IF(Q$14="ALL",VLOOKUP(P24,'Break Schedule'!AK:BH,24,FALSE),VLOOKUP(K24&amp;J24,'Break Schedule'!AQ:BH,18,FALSE)),"")</f>
        <v>0.64583333333333337</v>
      </c>
      <c r="R24" s="56">
        <f t="shared" ca="1" si="3"/>
        <v>0.66666666666666674</v>
      </c>
      <c r="S24" s="57" t="str">
        <f t="shared" ca="1" si="4"/>
        <v>323 Helpline</v>
      </c>
      <c r="T24" s="58" t="str">
        <f ca="1">IFERROR(IF(Q$14="ALL",G24,VLOOKUP(K24&amp;J24,'Break Schedule'!AR:AU,4,FALSE)),"-")</f>
        <v>Dania Khalid</v>
      </c>
      <c r="U24" s="59">
        <f ca="1">IFERROR(IF(Q$14="ALL",VLOOKUP(T24,'Break Schedule'!AO:BJ,22,FALSE),VLOOKUP(K24&amp;J24,'Break Schedule'!AR:BJ,19,FALSE)),"")</f>
        <v>0.65625</v>
      </c>
      <c r="V24" s="60">
        <f t="shared" ca="1" si="6"/>
        <v>0.66666666666666663</v>
      </c>
    </row>
    <row r="25" spans="1:22" x14ac:dyDescent="0.25">
      <c r="A25" s="20">
        <f t="shared" si="7"/>
        <v>7</v>
      </c>
      <c r="B25" s="20" t="e">
        <f ca="1">VLOOKUP("ALL"&amp;$A25&amp;$O$2,'Break Schedule'!AE:AF,2,FALSE)</f>
        <v>#N/A</v>
      </c>
      <c r="C25" s="20" t="e">
        <f ca="1">VLOOKUP("ALL"&amp;$A25&amp;$O$2,'Break Schedule'!AE:AG,3,FALSE)</f>
        <v>#N/A</v>
      </c>
      <c r="D25" s="20" t="e">
        <f ca="1">VLOOKUP("ALL"&amp;$A25&amp;$O$2,'Break Schedule'!AI:AJ,2,FALSE)</f>
        <v>#N/A</v>
      </c>
      <c r="E25" s="20" t="e">
        <f ca="1">VLOOKUP("ALL"&amp;$A25&amp;$O$2,'Break Schedule'!AI:AK,3,FALSE)</f>
        <v>#N/A</v>
      </c>
      <c r="F25" s="20" t="str">
        <f ca="1">VLOOKUP("ALL"&amp;$A25&amp;$O$2,'Break Schedule'!AM:AN,2,FALSE)</f>
        <v>323 Helpline</v>
      </c>
      <c r="G25" s="20" t="str">
        <f ca="1">VLOOKUP("ALL"&amp;$A25&amp;$O$2,'Break Schedule'!AM:AO,3,FALSE)</f>
        <v>Hiba Tariq</v>
      </c>
      <c r="J25" s="24">
        <f t="shared" si="8"/>
        <v>7</v>
      </c>
      <c r="K25" s="50" t="str">
        <f t="shared" ca="1" si="1"/>
        <v/>
      </c>
      <c r="L25" s="51" t="str">
        <f ca="1">IFERROR(IF(Q$14="ALL",C25,VLOOKUP(K25&amp;J25,'Break Schedule'!AP:AS,4,FALSE)),"-")</f>
        <v>-</v>
      </c>
      <c r="M25" s="52" t="str">
        <f ca="1">IFERROR(IF(P19="ALL",VLOOKUP(L25,'Break Schedule'!AG:BF,26,FALSE),VLOOKUP(K25&amp;J25,'Break Schedule'!AP:BF,17,FALSE)),"")</f>
        <v/>
      </c>
      <c r="N25" s="53" t="str">
        <f t="shared" ca="1" si="5"/>
        <v/>
      </c>
      <c r="O25" s="54" t="str">
        <f t="shared" ca="1" si="2"/>
        <v/>
      </c>
      <c r="P25" s="55" t="str">
        <f ca="1">IFERROR(IF(Q$14="ALL",E25,VLOOKUP(K25&amp;J25,'Break Schedule'!AQ:AT,4,FALSE)),"-")</f>
        <v>-</v>
      </c>
      <c r="Q25" s="55" t="str">
        <f ca="1">IFERROR(IF(Q$14="ALL",VLOOKUP(P25,'Break Schedule'!AK:BH,24,FALSE),VLOOKUP(K25&amp;J25,'Break Schedule'!AQ:BH,18,FALSE)),"")</f>
        <v/>
      </c>
      <c r="R25" s="56" t="str">
        <f t="shared" ca="1" si="3"/>
        <v/>
      </c>
      <c r="S25" s="57" t="str">
        <f t="shared" ca="1" si="4"/>
        <v>323 Helpline</v>
      </c>
      <c r="T25" s="58" t="str">
        <f ca="1">IFERROR(IF(Q$14="ALL",G25,VLOOKUP(K25&amp;J25,'Break Schedule'!AR:AU,4,FALSE)),"-")</f>
        <v>Hiba Tariq</v>
      </c>
      <c r="U25" s="59">
        <f ca="1">IFERROR(IF(Q$14="ALL",VLOOKUP(T25,'Break Schedule'!AO:BJ,22,FALSE),VLOOKUP(K25&amp;J25,'Break Schedule'!AR:BJ,19,FALSE)),"")</f>
        <v>0.65625</v>
      </c>
      <c r="V25" s="60">
        <f t="shared" ca="1" si="6"/>
        <v>0.66666666666666663</v>
      </c>
    </row>
    <row r="26" spans="1:22" x14ac:dyDescent="0.25">
      <c r="A26" s="20">
        <f t="shared" si="7"/>
        <v>8</v>
      </c>
      <c r="B26" s="20" t="e">
        <f ca="1">VLOOKUP("ALL"&amp;$A26&amp;$O$2,'Break Schedule'!AE:AF,2,FALSE)</f>
        <v>#N/A</v>
      </c>
      <c r="C26" s="20" t="e">
        <f ca="1">VLOOKUP("ALL"&amp;$A26&amp;$O$2,'Break Schedule'!AE:AG,3,FALSE)</f>
        <v>#N/A</v>
      </c>
      <c r="D26" s="20" t="e">
        <f ca="1">VLOOKUP("ALL"&amp;$A26&amp;$O$2,'Break Schedule'!AI:AJ,2,FALSE)</f>
        <v>#N/A</v>
      </c>
      <c r="E26" s="20" t="e">
        <f ca="1">VLOOKUP("ALL"&amp;$A26&amp;$O$2,'Break Schedule'!AI:AK,3,FALSE)</f>
        <v>#N/A</v>
      </c>
      <c r="F26" s="20" t="str">
        <f ca="1">VLOOKUP("ALL"&amp;$A26&amp;$O$2,'Break Schedule'!AM:AN,2,FALSE)</f>
        <v>323 Helpline</v>
      </c>
      <c r="G26" s="20" t="str">
        <f ca="1">VLOOKUP("ALL"&amp;$A26&amp;$O$2,'Break Schedule'!AM:AO,3,FALSE)</f>
        <v>Shehar Pervaiz</v>
      </c>
      <c r="J26" s="24">
        <f t="shared" si="8"/>
        <v>8</v>
      </c>
      <c r="K26" s="50" t="str">
        <f t="shared" ca="1" si="1"/>
        <v/>
      </c>
      <c r="L26" s="51" t="str">
        <f ca="1">IFERROR(IF(Q$14="ALL",C26,VLOOKUP(K26&amp;J26,'Break Schedule'!AP:AS,4,FALSE)),"-")</f>
        <v>-</v>
      </c>
      <c r="M26" s="52" t="str">
        <f ca="1">IFERROR(IF(P20="ALL",VLOOKUP(L26,'Break Schedule'!AG:BF,26,FALSE),VLOOKUP(K26&amp;J26,'Break Schedule'!AP:BF,17,FALSE)),"")</f>
        <v/>
      </c>
      <c r="N26" s="53" t="str">
        <f t="shared" ca="1" si="5"/>
        <v/>
      </c>
      <c r="O26" s="54" t="str">
        <f t="shared" ca="1" si="2"/>
        <v/>
      </c>
      <c r="P26" s="55" t="str">
        <f ca="1">IFERROR(IF(Q$14="ALL",E26,VLOOKUP(K26&amp;J26,'Break Schedule'!AQ:AT,4,FALSE)),"-")</f>
        <v>-</v>
      </c>
      <c r="Q26" s="55" t="str">
        <f ca="1">IFERROR(IF(Q$14="ALL",VLOOKUP(P26,'Break Schedule'!AK:BH,24,FALSE),VLOOKUP(K26&amp;J26,'Break Schedule'!AQ:BH,18,FALSE)),"")</f>
        <v/>
      </c>
      <c r="R26" s="56" t="str">
        <f t="shared" ca="1" si="3"/>
        <v/>
      </c>
      <c r="S26" s="57" t="str">
        <f t="shared" ca="1" si="4"/>
        <v>323 Helpline</v>
      </c>
      <c r="T26" s="58" t="str">
        <f ca="1">IFERROR(IF(Q$14="ALL",G26,VLOOKUP(K26&amp;J26,'Break Schedule'!AR:AU,4,FALSE)),"-")</f>
        <v>Shehar Pervaiz</v>
      </c>
      <c r="U26" s="59">
        <f ca="1">IFERROR(IF(Q$14="ALL",VLOOKUP(T26,'Break Schedule'!AO:BJ,22,FALSE),VLOOKUP(K26&amp;J26,'Break Schedule'!AR:BJ,19,FALSE)),"")</f>
        <v>0.65625</v>
      </c>
      <c r="V26" s="60">
        <f t="shared" ca="1" si="6"/>
        <v>0.66666666666666663</v>
      </c>
    </row>
    <row r="27" spans="1:22" x14ac:dyDescent="0.25">
      <c r="A27" s="20">
        <f t="shared" si="7"/>
        <v>9</v>
      </c>
      <c r="B27" s="20" t="e">
        <f ca="1">VLOOKUP("ALL"&amp;$A27&amp;$O$2,'Break Schedule'!AE:AF,2,FALSE)</f>
        <v>#N/A</v>
      </c>
      <c r="C27" s="20" t="e">
        <f ca="1">VLOOKUP("ALL"&amp;$A27&amp;$O$2,'Break Schedule'!AE:AG,3,FALSE)</f>
        <v>#N/A</v>
      </c>
      <c r="D27" s="20" t="e">
        <f ca="1">VLOOKUP("ALL"&amp;$A27&amp;$O$2,'Break Schedule'!AI:AJ,2,FALSE)</f>
        <v>#N/A</v>
      </c>
      <c r="E27" s="20" t="e">
        <f ca="1">VLOOKUP("ALL"&amp;$A27&amp;$O$2,'Break Schedule'!AI:AK,3,FALSE)</f>
        <v>#N/A</v>
      </c>
      <c r="F27" s="20" t="str">
        <f ca="1">VLOOKUP("ALL"&amp;$A27&amp;$O$2,'Break Schedule'!AM:AN,2,FALSE)</f>
        <v>135 Helpline</v>
      </c>
      <c r="G27" s="20" t="str">
        <f ca="1">VLOOKUP("ALL"&amp;$A27&amp;$O$2,'Break Schedule'!AM:AO,3,FALSE)</f>
        <v>Iqra Muhammad Akram</v>
      </c>
      <c r="J27" s="24">
        <f t="shared" si="8"/>
        <v>9</v>
      </c>
      <c r="K27" s="50" t="str">
        <f t="shared" ca="1" si="1"/>
        <v/>
      </c>
      <c r="L27" s="51" t="str">
        <f ca="1">IFERROR(IF(Q$14="ALL",C27,VLOOKUP(K27&amp;J27,'Break Schedule'!AP:AS,4,FALSE)),"-")</f>
        <v>-</v>
      </c>
      <c r="M27" s="52" t="str">
        <f ca="1">IFERROR(IF(P21="ALL",VLOOKUP(L27,'Break Schedule'!AG:BF,26,FALSE),VLOOKUP(K27&amp;J27,'Break Schedule'!AP:BF,17,FALSE)),"")</f>
        <v/>
      </c>
      <c r="N27" s="53" t="str">
        <f t="shared" ca="1" si="5"/>
        <v/>
      </c>
      <c r="O27" s="54" t="str">
        <f t="shared" ca="1" si="2"/>
        <v/>
      </c>
      <c r="P27" s="55" t="str">
        <f ca="1">IFERROR(IF(Q$14="ALL",E27,VLOOKUP(K27&amp;J27,'Break Schedule'!AQ:AT,4,FALSE)),"-")</f>
        <v>-</v>
      </c>
      <c r="Q27" s="55" t="str">
        <f ca="1">IFERROR(IF(Q$14="ALL",VLOOKUP(P27,'Break Schedule'!AK:BH,24,FALSE),VLOOKUP(K27&amp;J27,'Break Schedule'!AQ:BH,18,FALSE)),"")</f>
        <v/>
      </c>
      <c r="R27" s="56" t="str">
        <f t="shared" ca="1" si="3"/>
        <v/>
      </c>
      <c r="S27" s="57" t="str">
        <f t="shared" ca="1" si="4"/>
        <v>135 Helpline</v>
      </c>
      <c r="T27" s="58" t="str">
        <f ca="1">IFERROR(IF(Q$14="ALL",G27,VLOOKUP(K27&amp;J27,'Break Schedule'!AR:AU,4,FALSE)),"-")</f>
        <v>Iqra Muhammad Akram</v>
      </c>
      <c r="U27" s="59">
        <f ca="1">IFERROR(IF(Q$14="ALL",VLOOKUP(T27,'Break Schedule'!AO:BJ,22,FALSE),VLOOKUP(K27&amp;J27,'Break Schedule'!AR:BJ,19,FALSE)),"")</f>
        <v>0.65625</v>
      </c>
      <c r="V27" s="60">
        <f t="shared" ca="1" si="6"/>
        <v>0.66666666666666663</v>
      </c>
    </row>
    <row r="28" spans="1:22" x14ac:dyDescent="0.25">
      <c r="A28" s="20">
        <f t="shared" si="7"/>
        <v>10</v>
      </c>
      <c r="B28" s="20" t="e">
        <f ca="1">VLOOKUP("ALL"&amp;$A28&amp;$O$2,'Break Schedule'!AE:AF,2,FALSE)</f>
        <v>#N/A</v>
      </c>
      <c r="C28" s="20" t="e">
        <f ca="1">VLOOKUP("ALL"&amp;$A28&amp;$O$2,'Break Schedule'!AE:AG,3,FALSE)</f>
        <v>#N/A</v>
      </c>
      <c r="D28" s="20" t="e">
        <f ca="1">VLOOKUP("ALL"&amp;$A28&amp;$O$2,'Break Schedule'!AI:AJ,2,FALSE)</f>
        <v>#N/A</v>
      </c>
      <c r="E28" s="20" t="e">
        <f ca="1">VLOOKUP("ALL"&amp;$A28&amp;$O$2,'Break Schedule'!AI:AK,3,FALSE)</f>
        <v>#N/A</v>
      </c>
      <c r="F28" s="20" t="str">
        <f ca="1">VLOOKUP("ALL"&amp;$A28&amp;$O$2,'Break Schedule'!AM:AN,2,FALSE)</f>
        <v>124 Helpline</v>
      </c>
      <c r="G28" s="20" t="str">
        <f ca="1">VLOOKUP("ALL"&amp;$A28&amp;$O$2,'Break Schedule'!AM:AO,3,FALSE)</f>
        <v>Shaneela Malik</v>
      </c>
      <c r="J28" s="24">
        <f t="shared" si="8"/>
        <v>10</v>
      </c>
      <c r="K28" s="50" t="str">
        <f t="shared" ca="1" si="1"/>
        <v/>
      </c>
      <c r="L28" s="51" t="str">
        <f ca="1">IFERROR(IF(Q$14="ALL",C28,VLOOKUP(K28&amp;J28,'Break Schedule'!AP:AS,4,FALSE)),"-")</f>
        <v>-</v>
      </c>
      <c r="M28" s="52" t="str">
        <f ca="1">IFERROR(IF(P22="ALL",VLOOKUP(L28,'Break Schedule'!AG:BF,26,FALSE),VLOOKUP(K28&amp;J28,'Break Schedule'!AP:BF,17,FALSE)),"")</f>
        <v/>
      </c>
      <c r="N28" s="53" t="str">
        <f t="shared" ca="1" si="5"/>
        <v/>
      </c>
      <c r="O28" s="54" t="str">
        <f t="shared" ca="1" si="2"/>
        <v/>
      </c>
      <c r="P28" s="55" t="str">
        <f ca="1">IFERROR(IF(Q$14="ALL",E28,VLOOKUP(K28&amp;J28,'Break Schedule'!AQ:AT,4,FALSE)),"-")</f>
        <v>-</v>
      </c>
      <c r="Q28" s="55" t="str">
        <f ca="1">IFERROR(IF(Q$14="ALL",VLOOKUP(P28,'Break Schedule'!AK:BH,24,FALSE),VLOOKUP(K28&amp;J28,'Break Schedule'!AQ:BH,18,FALSE)),"")</f>
        <v/>
      </c>
      <c r="R28" s="56" t="str">
        <f t="shared" ca="1" si="3"/>
        <v/>
      </c>
      <c r="S28" s="57" t="str">
        <f t="shared" ca="1" si="4"/>
        <v>124 Helpline</v>
      </c>
      <c r="T28" s="58" t="str">
        <f ca="1">IFERROR(IF(Q$14="ALL",G28,VLOOKUP(K28&amp;J28,'Break Schedule'!AR:AU,4,FALSE)),"-")</f>
        <v>Shaneela Malik</v>
      </c>
      <c r="U28" s="59">
        <f ca="1">IFERROR(IF(Q$14="ALL",VLOOKUP(T28,'Break Schedule'!AO:BJ,22,FALSE),VLOOKUP(K28&amp;J28,'Break Schedule'!AR:BJ,19,FALSE)),"")</f>
        <v>0.65625</v>
      </c>
      <c r="V28" s="60">
        <f t="shared" ca="1" si="6"/>
        <v>0.66666666666666663</v>
      </c>
    </row>
    <row r="29" spans="1:22" x14ac:dyDescent="0.25">
      <c r="A29" s="20">
        <f t="shared" si="7"/>
        <v>11</v>
      </c>
      <c r="B29" s="20" t="e">
        <f ca="1">VLOOKUP("ALL"&amp;$A29&amp;$O$2,'Break Schedule'!AE:AF,2,FALSE)</f>
        <v>#N/A</v>
      </c>
      <c r="C29" s="20" t="e">
        <f ca="1">VLOOKUP("ALL"&amp;$A29&amp;$O$2,'Break Schedule'!AE:AG,3,FALSE)</f>
        <v>#N/A</v>
      </c>
      <c r="D29" s="20" t="e">
        <f ca="1">VLOOKUP("ALL"&amp;$A29&amp;$O$2,'Break Schedule'!AI:AJ,2,FALSE)</f>
        <v>#N/A</v>
      </c>
      <c r="E29" s="20" t="e">
        <f ca="1">VLOOKUP("ALL"&amp;$A29&amp;$O$2,'Break Schedule'!AI:AK,3,FALSE)</f>
        <v>#N/A</v>
      </c>
      <c r="F29" s="20" t="str">
        <f ca="1">VLOOKUP("ALL"&amp;$A29&amp;$O$2,'Break Schedule'!AM:AN,2,FALSE)</f>
        <v>124 Helpline</v>
      </c>
      <c r="G29" s="20" t="str">
        <f ca="1">VLOOKUP("ALL"&amp;$A29&amp;$O$2,'Break Schedule'!AM:AO,3,FALSE)</f>
        <v>Madiha Iqbal</v>
      </c>
      <c r="J29" s="24">
        <f t="shared" si="8"/>
        <v>11</v>
      </c>
      <c r="K29" s="50" t="str">
        <f t="shared" ca="1" si="1"/>
        <v/>
      </c>
      <c r="L29" s="51" t="str">
        <f ca="1">IFERROR(IF(Q$14="ALL",C29,VLOOKUP(K29&amp;J29,'Break Schedule'!AP:AS,4,FALSE)),"-")</f>
        <v>-</v>
      </c>
      <c r="M29" s="52" t="str">
        <f ca="1">IFERROR(IF(P23="ALL",VLOOKUP(L29,'Break Schedule'!AG:BF,26,FALSE),VLOOKUP(K29&amp;J29,'Break Schedule'!AP:BF,17,FALSE)),"")</f>
        <v/>
      </c>
      <c r="N29" s="53" t="str">
        <f t="shared" ca="1" si="5"/>
        <v/>
      </c>
      <c r="O29" s="54" t="str">
        <f t="shared" ca="1" si="2"/>
        <v/>
      </c>
      <c r="P29" s="55" t="str">
        <f ca="1">IFERROR(IF(Q$14="ALL",E29,VLOOKUP(K29&amp;J29,'Break Schedule'!AQ:AT,4,FALSE)),"-")</f>
        <v>-</v>
      </c>
      <c r="Q29" s="55" t="str">
        <f ca="1">IFERROR(IF(Q$14="ALL",VLOOKUP(P29,'Break Schedule'!AK:BH,24,FALSE),VLOOKUP(K29&amp;J29,'Break Schedule'!AQ:BH,18,FALSE)),"")</f>
        <v/>
      </c>
      <c r="R29" s="56" t="str">
        <f t="shared" ca="1" si="3"/>
        <v/>
      </c>
      <c r="S29" s="57" t="str">
        <f t="shared" ca="1" si="4"/>
        <v>124 Helpline</v>
      </c>
      <c r="T29" s="58" t="str">
        <f ca="1">IFERROR(IF(Q$14="ALL",G29,VLOOKUP(K29&amp;J29,'Break Schedule'!AR:AU,4,FALSE)),"-")</f>
        <v>Madiha Iqbal</v>
      </c>
      <c r="U29" s="59">
        <f ca="1">IFERROR(IF(Q$14="ALL",VLOOKUP(T29,'Break Schedule'!AO:BJ,22,FALSE),VLOOKUP(K29&amp;J29,'Break Schedule'!AR:BJ,19,FALSE)),"")</f>
        <v>0.65625</v>
      </c>
      <c r="V29" s="60">
        <f t="shared" ca="1" si="6"/>
        <v>0.66666666666666663</v>
      </c>
    </row>
    <row r="30" spans="1:22" x14ac:dyDescent="0.25">
      <c r="A30" s="20">
        <f t="shared" si="7"/>
        <v>12</v>
      </c>
      <c r="B30" s="20" t="e">
        <f ca="1">VLOOKUP("ALL"&amp;$A30&amp;$O$2,'Break Schedule'!AE:AF,2,FALSE)</f>
        <v>#N/A</v>
      </c>
      <c r="C30" s="20" t="e">
        <f ca="1">VLOOKUP("ALL"&amp;$A30&amp;$O$2,'Break Schedule'!AE:AG,3,FALSE)</f>
        <v>#N/A</v>
      </c>
      <c r="D30" s="20" t="e">
        <f ca="1">VLOOKUP("ALL"&amp;$A30&amp;$O$2,'Break Schedule'!AI:AJ,2,FALSE)</f>
        <v>#N/A</v>
      </c>
      <c r="E30" s="20" t="e">
        <f ca="1">VLOOKUP("ALL"&amp;$A30&amp;$O$2,'Break Schedule'!AI:AK,3,FALSE)</f>
        <v>#N/A</v>
      </c>
      <c r="F30" s="20" t="e">
        <f ca="1">VLOOKUP("ALL"&amp;$A30&amp;$O$2,'Break Schedule'!AM:AN,2,FALSE)</f>
        <v>#N/A</v>
      </c>
      <c r="G30" s="20" t="e">
        <f ca="1">VLOOKUP("ALL"&amp;$A30&amp;$O$2,'Break Schedule'!AM:AO,3,FALSE)</f>
        <v>#N/A</v>
      </c>
      <c r="J30" s="24">
        <f t="shared" si="8"/>
        <v>12</v>
      </c>
      <c r="K30" s="50" t="str">
        <f t="shared" ca="1" si="1"/>
        <v/>
      </c>
      <c r="L30" s="51" t="str">
        <f ca="1">IFERROR(IF(Q$14="ALL",C30,VLOOKUP(K30&amp;J30,'Break Schedule'!AP:AS,4,FALSE)),"-")</f>
        <v>-</v>
      </c>
      <c r="M30" s="52" t="str">
        <f ca="1">IFERROR(IF(P24="ALL",VLOOKUP(L30,'Break Schedule'!AG:BF,26,FALSE),VLOOKUP(K30&amp;J30,'Break Schedule'!AP:BF,17,FALSE)),"")</f>
        <v/>
      </c>
      <c r="N30" s="53" t="str">
        <f t="shared" ca="1" si="5"/>
        <v/>
      </c>
      <c r="O30" s="54" t="str">
        <f t="shared" ca="1" si="2"/>
        <v/>
      </c>
      <c r="P30" s="55" t="str">
        <f ca="1">IFERROR(IF(Q$14="ALL",E30,VLOOKUP(K30&amp;J30,'Break Schedule'!AQ:AT,4,FALSE)),"-")</f>
        <v>-</v>
      </c>
      <c r="Q30" s="55" t="str">
        <f ca="1">IFERROR(IF(Q$14="ALL",VLOOKUP(P30,'Break Schedule'!AK:BH,24,FALSE),VLOOKUP(K30&amp;J30,'Break Schedule'!AQ:BH,18,FALSE)),"")</f>
        <v/>
      </c>
      <c r="R30" s="56" t="str">
        <f t="shared" ca="1" si="3"/>
        <v/>
      </c>
      <c r="S30" s="57" t="str">
        <f t="shared" ca="1" si="4"/>
        <v/>
      </c>
      <c r="T30" s="58" t="str">
        <f ca="1">IFERROR(IF(Q$14="ALL",G30,VLOOKUP(K30&amp;J30,'Break Schedule'!AR:AU,4,FALSE)),"-")</f>
        <v>-</v>
      </c>
      <c r="U30" s="59" t="str">
        <f ca="1">IFERROR(IF(Q$14="ALL",VLOOKUP(T30,'Break Schedule'!AO:BJ,22,FALSE),VLOOKUP(K30&amp;J30,'Break Schedule'!AR:BJ,19,FALSE)),"")</f>
        <v/>
      </c>
      <c r="V30" s="60" t="str">
        <f t="shared" ca="1" si="6"/>
        <v/>
      </c>
    </row>
    <row r="31" spans="1:22" x14ac:dyDescent="0.25">
      <c r="A31" s="20">
        <f t="shared" si="7"/>
        <v>13</v>
      </c>
      <c r="B31" s="20" t="e">
        <f ca="1">VLOOKUP("ALL"&amp;$A31&amp;$O$2,'Break Schedule'!AE:AF,2,FALSE)</f>
        <v>#N/A</v>
      </c>
      <c r="C31" s="20" t="e">
        <f ca="1">VLOOKUP("ALL"&amp;$A31&amp;$O$2,'Break Schedule'!AE:AG,3,FALSE)</f>
        <v>#N/A</v>
      </c>
      <c r="D31" s="20" t="e">
        <f ca="1">VLOOKUP("ALL"&amp;$A31&amp;$O$2,'Break Schedule'!AI:AJ,2,FALSE)</f>
        <v>#N/A</v>
      </c>
      <c r="E31" s="20" t="e">
        <f ca="1">VLOOKUP("ALL"&amp;$A31&amp;$O$2,'Break Schedule'!AI:AK,3,FALSE)</f>
        <v>#N/A</v>
      </c>
      <c r="F31" s="20" t="e">
        <f ca="1">VLOOKUP("ALL"&amp;$A31&amp;$O$2,'Break Schedule'!AM:AN,2,FALSE)</f>
        <v>#N/A</v>
      </c>
      <c r="G31" s="20" t="e">
        <f ca="1">VLOOKUP("ALL"&amp;$A31&amp;$O$2,'Break Schedule'!AM:AO,3,FALSE)</f>
        <v>#N/A</v>
      </c>
      <c r="J31" s="24">
        <f t="shared" si="8"/>
        <v>13</v>
      </c>
      <c r="K31" s="50" t="str">
        <f t="shared" ca="1" si="1"/>
        <v/>
      </c>
      <c r="L31" s="51" t="str">
        <f ca="1">IFERROR(IF(Q$14="ALL",C31,VLOOKUP(K31&amp;J31,'Break Schedule'!AP:AS,4,FALSE)),"-")</f>
        <v>-</v>
      </c>
      <c r="M31" s="52" t="str">
        <f ca="1">IFERROR(IF(P25="ALL",VLOOKUP(L31,'Break Schedule'!AG:BF,26,FALSE),VLOOKUP(K31&amp;J31,'Break Schedule'!AP:BF,17,FALSE)),"")</f>
        <v/>
      </c>
      <c r="N31" s="53" t="str">
        <f t="shared" ca="1" si="5"/>
        <v/>
      </c>
      <c r="O31" s="54" t="str">
        <f t="shared" ca="1" si="2"/>
        <v/>
      </c>
      <c r="P31" s="55" t="str">
        <f ca="1">IFERROR(IF(Q$14="ALL",E31,VLOOKUP(K31&amp;J31,'Break Schedule'!AQ:AT,4,FALSE)),"-")</f>
        <v>-</v>
      </c>
      <c r="Q31" s="55" t="str">
        <f ca="1">IFERROR(IF(Q$14="ALL",VLOOKUP(P31,'Break Schedule'!AK:BH,24,FALSE),VLOOKUP(K31&amp;J31,'Break Schedule'!AQ:BH,18,FALSE)),"")</f>
        <v/>
      </c>
      <c r="R31" s="56" t="str">
        <f t="shared" ca="1" si="3"/>
        <v/>
      </c>
      <c r="S31" s="57" t="str">
        <f t="shared" ca="1" si="4"/>
        <v/>
      </c>
      <c r="T31" s="58" t="str">
        <f ca="1">IFERROR(IF(Q$14="ALL",G31,VLOOKUP(K31&amp;J31,'Break Schedule'!AR:AU,4,FALSE)),"-")</f>
        <v>-</v>
      </c>
      <c r="U31" s="59" t="str">
        <f ca="1">IFERROR(IF(Q$14="ALL",VLOOKUP(T31,'Break Schedule'!AO:BJ,22,FALSE),VLOOKUP(K31&amp;J31,'Break Schedule'!AR:BJ,19,FALSE)),"")</f>
        <v/>
      </c>
      <c r="V31" s="60" t="str">
        <f t="shared" ca="1" si="6"/>
        <v/>
      </c>
    </row>
    <row r="32" spans="1:22" x14ac:dyDescent="0.25">
      <c r="A32" s="20">
        <f t="shared" si="7"/>
        <v>14</v>
      </c>
      <c r="B32" s="20" t="e">
        <f ca="1">VLOOKUP("ALL"&amp;$A32&amp;$O$2,'Break Schedule'!AE:AF,2,FALSE)</f>
        <v>#N/A</v>
      </c>
      <c r="C32" s="20" t="e">
        <f ca="1">VLOOKUP("ALL"&amp;$A32&amp;$O$2,'Break Schedule'!AE:AG,3,FALSE)</f>
        <v>#N/A</v>
      </c>
      <c r="D32" s="20" t="e">
        <f ca="1">VLOOKUP("ALL"&amp;$A32&amp;$O$2,'Break Schedule'!AI:AJ,2,FALSE)</f>
        <v>#N/A</v>
      </c>
      <c r="E32" s="20" t="e">
        <f ca="1">VLOOKUP("ALL"&amp;$A32&amp;$O$2,'Break Schedule'!AI:AK,3,FALSE)</f>
        <v>#N/A</v>
      </c>
      <c r="F32" s="20" t="e">
        <f ca="1">VLOOKUP("ALL"&amp;$A32&amp;$O$2,'Break Schedule'!AM:AN,2,FALSE)</f>
        <v>#N/A</v>
      </c>
      <c r="G32" s="20" t="e">
        <f ca="1">VLOOKUP("ALL"&amp;$A32&amp;$O$2,'Break Schedule'!AM:AO,3,FALSE)</f>
        <v>#N/A</v>
      </c>
      <c r="J32" s="24">
        <f t="shared" si="8"/>
        <v>14</v>
      </c>
      <c r="K32" s="50" t="str">
        <f t="shared" ca="1" si="1"/>
        <v/>
      </c>
      <c r="L32" s="51" t="str">
        <f ca="1">IFERROR(IF(Q$14="ALL",C32,VLOOKUP(K32&amp;J32,'Break Schedule'!AP:AS,4,FALSE)),"-")</f>
        <v>-</v>
      </c>
      <c r="M32" s="52" t="str">
        <f ca="1">IFERROR(IF(P26="ALL",VLOOKUP(L32,'Break Schedule'!AG:BF,26,FALSE),VLOOKUP(K32&amp;J32,'Break Schedule'!AP:BF,17,FALSE)),"")</f>
        <v/>
      </c>
      <c r="N32" s="53" t="str">
        <f t="shared" ca="1" si="5"/>
        <v/>
      </c>
      <c r="O32" s="54" t="str">
        <f t="shared" ca="1" si="2"/>
        <v/>
      </c>
      <c r="P32" s="55" t="str">
        <f ca="1">IFERROR(IF(Q$14="ALL",E32,VLOOKUP(K32&amp;J32,'Break Schedule'!AQ:AT,4,FALSE)),"-")</f>
        <v>-</v>
      </c>
      <c r="Q32" s="55" t="str">
        <f ca="1">IFERROR(IF(Q$14="ALL",VLOOKUP(P32,'Break Schedule'!AK:BH,24,FALSE),VLOOKUP(K32&amp;J32,'Break Schedule'!AQ:BH,18,FALSE)),"")</f>
        <v/>
      </c>
      <c r="R32" s="56" t="str">
        <f t="shared" ca="1" si="3"/>
        <v/>
      </c>
      <c r="S32" s="57" t="str">
        <f t="shared" ca="1" si="4"/>
        <v/>
      </c>
      <c r="T32" s="58" t="str">
        <f ca="1">IFERROR(IF(Q$14="ALL",G32,VLOOKUP(K32&amp;J32,'Break Schedule'!AR:AU,4,FALSE)),"-")</f>
        <v>-</v>
      </c>
      <c r="U32" s="59" t="str">
        <f ca="1">IFERROR(IF(Q$14="ALL",VLOOKUP(T32,'Break Schedule'!AO:BJ,22,FALSE),VLOOKUP(K32&amp;J32,'Break Schedule'!AR:BJ,19,FALSE)),"")</f>
        <v/>
      </c>
      <c r="V32" s="60" t="str">
        <f t="shared" ca="1" si="6"/>
        <v/>
      </c>
    </row>
    <row r="33" spans="1:22" x14ac:dyDescent="0.25">
      <c r="A33" s="20">
        <f t="shared" si="7"/>
        <v>15</v>
      </c>
      <c r="B33" s="20" t="e">
        <f ca="1">VLOOKUP("ALL"&amp;$A33&amp;$O$2,'Break Schedule'!AE:AF,2,FALSE)</f>
        <v>#N/A</v>
      </c>
      <c r="C33" s="20" t="e">
        <f ca="1">VLOOKUP("ALL"&amp;$A33&amp;$O$2,'Break Schedule'!AE:AG,3,FALSE)</f>
        <v>#N/A</v>
      </c>
      <c r="D33" s="20" t="e">
        <f ca="1">VLOOKUP("ALL"&amp;$A33&amp;$O$2,'Break Schedule'!AI:AJ,2,FALSE)</f>
        <v>#N/A</v>
      </c>
      <c r="E33" s="20" t="e">
        <f ca="1">VLOOKUP("ALL"&amp;$A33&amp;$O$2,'Break Schedule'!AI:AK,3,FALSE)</f>
        <v>#N/A</v>
      </c>
      <c r="F33" s="20" t="e">
        <f ca="1">VLOOKUP("ALL"&amp;$A33&amp;$O$2,'Break Schedule'!AM:AN,2,FALSE)</f>
        <v>#N/A</v>
      </c>
      <c r="G33" s="20" t="e">
        <f ca="1">VLOOKUP("ALL"&amp;$A33&amp;$O$2,'Break Schedule'!AM:AO,3,FALSE)</f>
        <v>#N/A</v>
      </c>
      <c r="J33" s="24">
        <f t="shared" si="8"/>
        <v>15</v>
      </c>
      <c r="K33" s="50" t="str">
        <f t="shared" ca="1" si="1"/>
        <v/>
      </c>
      <c r="L33" s="51" t="str">
        <f ca="1">IFERROR(IF(Q$14="ALL",C33,VLOOKUP(K33&amp;J33,'Break Schedule'!AP:AS,4,FALSE)),"-")</f>
        <v>-</v>
      </c>
      <c r="M33" s="52" t="str">
        <f ca="1">IFERROR(IF(P27="ALL",VLOOKUP(L33,'Break Schedule'!AG:BF,26,FALSE),VLOOKUP(K33&amp;J33,'Break Schedule'!AP:BF,17,FALSE)),"")</f>
        <v/>
      </c>
      <c r="N33" s="53" t="str">
        <f t="shared" ca="1" si="5"/>
        <v/>
      </c>
      <c r="O33" s="54" t="str">
        <f t="shared" ca="1" si="2"/>
        <v/>
      </c>
      <c r="P33" s="55" t="str">
        <f ca="1">IFERROR(IF(Q$14="ALL",E33,VLOOKUP(K33&amp;J33,'Break Schedule'!AQ:AT,4,FALSE)),"-")</f>
        <v>-</v>
      </c>
      <c r="Q33" s="55" t="str">
        <f ca="1">IFERROR(IF(Q$14="ALL",VLOOKUP(P33,'Break Schedule'!AK:BH,24,FALSE),VLOOKUP(K33&amp;J33,'Break Schedule'!AQ:BH,18,FALSE)),"")</f>
        <v/>
      </c>
      <c r="R33" s="56" t="str">
        <f t="shared" ca="1" si="3"/>
        <v/>
      </c>
      <c r="S33" s="57" t="str">
        <f t="shared" ca="1" si="4"/>
        <v/>
      </c>
      <c r="T33" s="58" t="str">
        <f ca="1">IFERROR(IF(Q$14="ALL",G33,VLOOKUP(K33&amp;J33,'Break Schedule'!AR:AU,4,FALSE)),"-")</f>
        <v>-</v>
      </c>
      <c r="U33" s="59" t="str">
        <f ca="1">IFERROR(IF(Q$14="ALL",VLOOKUP(T33,'Break Schedule'!AO:BJ,22,FALSE),VLOOKUP(K33&amp;J33,'Break Schedule'!AR:BJ,19,FALSE)),"")</f>
        <v/>
      </c>
      <c r="V33" s="60" t="str">
        <f t="shared" ca="1" si="6"/>
        <v/>
      </c>
    </row>
    <row r="34" spans="1:22" x14ac:dyDescent="0.25">
      <c r="A34" s="20">
        <f t="shared" si="7"/>
        <v>16</v>
      </c>
      <c r="B34" s="20" t="e">
        <f ca="1">VLOOKUP("ALL"&amp;$A34&amp;$O$2,'Break Schedule'!AE:AF,2,FALSE)</f>
        <v>#N/A</v>
      </c>
      <c r="C34" s="20" t="e">
        <f ca="1">VLOOKUP("ALL"&amp;$A34&amp;$O$2,'Break Schedule'!AE:AG,3,FALSE)</f>
        <v>#N/A</v>
      </c>
      <c r="D34" s="20" t="e">
        <f ca="1">VLOOKUP("ALL"&amp;$A34&amp;$O$2,'Break Schedule'!AI:AJ,2,FALSE)</f>
        <v>#N/A</v>
      </c>
      <c r="E34" s="20" t="e">
        <f ca="1">VLOOKUP("ALL"&amp;$A34&amp;$O$2,'Break Schedule'!AI:AK,3,FALSE)</f>
        <v>#N/A</v>
      </c>
      <c r="F34" s="20" t="e">
        <f ca="1">VLOOKUP("ALL"&amp;$A34&amp;$O$2,'Break Schedule'!AM:AN,2,FALSE)</f>
        <v>#N/A</v>
      </c>
      <c r="G34" s="20" t="e">
        <f ca="1">VLOOKUP("ALL"&amp;$A34&amp;$O$2,'Break Schedule'!AM:AO,3,FALSE)</f>
        <v>#N/A</v>
      </c>
      <c r="J34" s="24">
        <f t="shared" ref="J34:J43" si="9">J33+1</f>
        <v>16</v>
      </c>
      <c r="K34" s="50" t="str">
        <f t="shared" ca="1" si="1"/>
        <v/>
      </c>
      <c r="L34" s="51" t="str">
        <f ca="1">IFERROR(IF(Q$14="ALL",C34,VLOOKUP(K34&amp;J34,'Break Schedule'!AP:AS,4,FALSE)),"-")</f>
        <v>-</v>
      </c>
      <c r="M34" s="52" t="str">
        <f ca="1">IFERROR(IF(P28="ALL",VLOOKUP(L34,'Break Schedule'!AG:BF,26,FALSE),VLOOKUP(K34&amp;J34,'Break Schedule'!AP:BF,17,FALSE)),"")</f>
        <v/>
      </c>
      <c r="N34" s="53" t="str">
        <f t="shared" ca="1" si="5"/>
        <v/>
      </c>
      <c r="O34" s="54" t="str">
        <f t="shared" ca="1" si="2"/>
        <v/>
      </c>
      <c r="P34" s="55" t="str">
        <f ca="1">IFERROR(IF(Q$14="ALL",E34,VLOOKUP(K34&amp;J34,'Break Schedule'!AQ:AT,4,FALSE)),"-")</f>
        <v>-</v>
      </c>
      <c r="Q34" s="55" t="str">
        <f ca="1">IFERROR(IF(Q$14="ALL",VLOOKUP(P34,'Break Schedule'!AK:BH,24,FALSE),VLOOKUP(K34&amp;J34,'Break Schedule'!AQ:BH,18,FALSE)),"")</f>
        <v/>
      </c>
      <c r="R34" s="56" t="str">
        <f t="shared" ca="1" si="3"/>
        <v/>
      </c>
      <c r="S34" s="57" t="str">
        <f t="shared" ca="1" si="4"/>
        <v/>
      </c>
      <c r="T34" s="58" t="str">
        <f ca="1">IFERROR(IF(Q$14="ALL",G34,VLOOKUP(K34&amp;J34,'Break Schedule'!AR:AU,4,FALSE)),"-")</f>
        <v>-</v>
      </c>
      <c r="U34" s="59" t="str">
        <f ca="1">IFERROR(IF(Q$14="ALL",VLOOKUP(T34,'Break Schedule'!AO:BJ,22,FALSE),VLOOKUP(K34&amp;J34,'Break Schedule'!AR:BJ,19,FALSE)),"")</f>
        <v/>
      </c>
      <c r="V34" s="60" t="str">
        <f t="shared" ca="1" si="6"/>
        <v/>
      </c>
    </row>
    <row r="35" spans="1:22" x14ac:dyDescent="0.25">
      <c r="A35" s="20">
        <f t="shared" ref="A35:A43" si="10">A34+1</f>
        <v>17</v>
      </c>
      <c r="B35" s="20" t="e">
        <f ca="1">VLOOKUP("ALL"&amp;$A35&amp;$O$2,'Break Schedule'!AE:AF,2,FALSE)</f>
        <v>#N/A</v>
      </c>
      <c r="C35" s="20" t="e">
        <f ca="1">VLOOKUP("ALL"&amp;$A35&amp;$O$2,'Break Schedule'!AE:AG,3,FALSE)</f>
        <v>#N/A</v>
      </c>
      <c r="D35" s="20" t="e">
        <f ca="1">VLOOKUP("ALL"&amp;$A35&amp;$O$2,'Break Schedule'!AI:AJ,2,FALSE)</f>
        <v>#N/A</v>
      </c>
      <c r="E35" s="20" t="e">
        <f ca="1">VLOOKUP("ALL"&amp;$A35&amp;$O$2,'Break Schedule'!AI:AK,3,FALSE)</f>
        <v>#N/A</v>
      </c>
      <c r="F35" s="20" t="e">
        <f ca="1">VLOOKUP("ALL"&amp;$A35&amp;$O$2,'Break Schedule'!AM:AN,2,FALSE)</f>
        <v>#N/A</v>
      </c>
      <c r="G35" s="20" t="e">
        <f ca="1">VLOOKUP("ALL"&amp;$A35&amp;$O$2,'Break Schedule'!AM:AO,3,FALSE)</f>
        <v>#N/A</v>
      </c>
      <c r="J35" s="24">
        <f t="shared" si="9"/>
        <v>17</v>
      </c>
      <c r="K35" s="50" t="str">
        <f t="shared" ca="1" si="1"/>
        <v/>
      </c>
      <c r="L35" s="51" t="str">
        <f ca="1">IFERROR(IF(Q$14="ALL",C35,VLOOKUP(K35&amp;J35,'Break Schedule'!AP:AS,4,FALSE)),"-")</f>
        <v>-</v>
      </c>
      <c r="M35" s="52" t="str">
        <f ca="1">IFERROR(IF(P29="ALL",VLOOKUP(L35,'Break Schedule'!AG:BF,26,FALSE),VLOOKUP(K35&amp;J35,'Break Schedule'!AP:BF,17,FALSE)),"")</f>
        <v/>
      </c>
      <c r="N35" s="53" t="str">
        <f t="shared" ca="1" si="5"/>
        <v/>
      </c>
      <c r="O35" s="54" t="str">
        <f t="shared" ca="1" si="2"/>
        <v/>
      </c>
      <c r="P35" s="55" t="str">
        <f ca="1">IFERROR(IF(Q$14="ALL",E35,VLOOKUP(K35&amp;J35,'Break Schedule'!AQ:AT,4,FALSE)),"-")</f>
        <v>-</v>
      </c>
      <c r="Q35" s="55" t="str">
        <f ca="1">IFERROR(IF(Q$14="ALL",VLOOKUP(P35,'Break Schedule'!AK:BH,24,FALSE),VLOOKUP(K35&amp;J35,'Break Schedule'!AQ:BH,18,FALSE)),"")</f>
        <v/>
      </c>
      <c r="R35" s="56" t="str">
        <f t="shared" ca="1" si="3"/>
        <v/>
      </c>
      <c r="S35" s="57" t="str">
        <f t="shared" ca="1" si="4"/>
        <v/>
      </c>
      <c r="T35" s="58" t="str">
        <f ca="1">IFERROR(IF(Q$14="ALL",G35,VLOOKUP(K35&amp;J35,'Break Schedule'!AR:AU,4,FALSE)),"-")</f>
        <v>-</v>
      </c>
      <c r="U35" s="59" t="str">
        <f ca="1">IFERROR(IF(Q$14="ALL",VLOOKUP(T35,'Break Schedule'!AO:BJ,22,FALSE),VLOOKUP(K35&amp;J35,'Break Schedule'!AR:BJ,19,FALSE)),"")</f>
        <v/>
      </c>
      <c r="V35" s="60" t="str">
        <f t="shared" ca="1" si="6"/>
        <v/>
      </c>
    </row>
    <row r="36" spans="1:22" x14ac:dyDescent="0.25">
      <c r="A36" s="20">
        <f t="shared" si="10"/>
        <v>18</v>
      </c>
      <c r="B36" s="20" t="e">
        <f ca="1">VLOOKUP("ALL"&amp;$A36&amp;$O$2,'Break Schedule'!AE:AF,2,FALSE)</f>
        <v>#N/A</v>
      </c>
      <c r="C36" s="20" t="e">
        <f ca="1">VLOOKUP("ALL"&amp;$A36&amp;$O$2,'Break Schedule'!AE:AG,3,FALSE)</f>
        <v>#N/A</v>
      </c>
      <c r="D36" s="20" t="e">
        <f ca="1">VLOOKUP("ALL"&amp;$A36&amp;$O$2,'Break Schedule'!AI:AJ,2,FALSE)</f>
        <v>#N/A</v>
      </c>
      <c r="E36" s="20" t="e">
        <f ca="1">VLOOKUP("ALL"&amp;$A36&amp;$O$2,'Break Schedule'!AI:AK,3,FALSE)</f>
        <v>#N/A</v>
      </c>
      <c r="F36" s="20" t="e">
        <f ca="1">VLOOKUP("ALL"&amp;$A36&amp;$O$2,'Break Schedule'!AM:AN,2,FALSE)</f>
        <v>#N/A</v>
      </c>
      <c r="G36" s="20" t="e">
        <f ca="1">VLOOKUP("ALL"&amp;$A36&amp;$O$2,'Break Schedule'!AM:AO,3,FALSE)</f>
        <v>#N/A</v>
      </c>
      <c r="J36" s="24">
        <f t="shared" si="9"/>
        <v>18</v>
      </c>
      <c r="K36" s="50" t="str">
        <f t="shared" ca="1" si="1"/>
        <v/>
      </c>
      <c r="L36" s="51" t="str">
        <f ca="1">IFERROR(IF(Q$14="ALL",C36,VLOOKUP(K36&amp;J36,'Break Schedule'!AP:AS,4,FALSE)),"-")</f>
        <v>-</v>
      </c>
      <c r="M36" s="52" t="str">
        <f ca="1">IFERROR(IF(P30="ALL",VLOOKUP(L36,'Break Schedule'!AG:BF,26,FALSE),VLOOKUP(K36&amp;J36,'Break Schedule'!AP:BF,17,FALSE)),"")</f>
        <v/>
      </c>
      <c r="N36" s="53" t="str">
        <f t="shared" ca="1" si="5"/>
        <v/>
      </c>
      <c r="O36" s="54" t="str">
        <f t="shared" ca="1" si="2"/>
        <v/>
      </c>
      <c r="P36" s="55" t="str">
        <f ca="1">IFERROR(IF(Q$14="ALL",E36,VLOOKUP(K36&amp;J36,'Break Schedule'!AQ:AT,4,FALSE)),"-")</f>
        <v>-</v>
      </c>
      <c r="Q36" s="55" t="str">
        <f ca="1">IFERROR(IF(Q$14="ALL",VLOOKUP(P36,'Break Schedule'!AK:BH,24,FALSE),VLOOKUP(K36&amp;J36,'Break Schedule'!AQ:BH,18,FALSE)),"")</f>
        <v/>
      </c>
      <c r="R36" s="56" t="str">
        <f t="shared" ca="1" si="3"/>
        <v/>
      </c>
      <c r="S36" s="57" t="str">
        <f t="shared" ca="1" si="4"/>
        <v/>
      </c>
      <c r="T36" s="58" t="str">
        <f ca="1">IFERROR(IF(Q$14="ALL",G36,VLOOKUP(K36&amp;J36,'Break Schedule'!AR:AU,4,FALSE)),"-")</f>
        <v>-</v>
      </c>
      <c r="U36" s="59" t="str">
        <f ca="1">IFERROR(IF(Q$14="ALL",VLOOKUP(T36,'Break Schedule'!AO:BJ,22,FALSE),VLOOKUP(K36&amp;J36,'Break Schedule'!AR:BJ,19,FALSE)),"")</f>
        <v/>
      </c>
      <c r="V36" s="60" t="str">
        <f t="shared" ca="1" si="6"/>
        <v/>
      </c>
    </row>
    <row r="37" spans="1:22" x14ac:dyDescent="0.25">
      <c r="A37" s="20">
        <f t="shared" si="10"/>
        <v>19</v>
      </c>
      <c r="B37" s="20" t="e">
        <f ca="1">VLOOKUP("ALL"&amp;$A37&amp;$O$2,'Break Schedule'!AE:AF,2,FALSE)</f>
        <v>#N/A</v>
      </c>
      <c r="C37" s="20" t="e">
        <f ca="1">VLOOKUP("ALL"&amp;$A37&amp;$O$2,'Break Schedule'!AE:AG,3,FALSE)</f>
        <v>#N/A</v>
      </c>
      <c r="D37" s="20" t="e">
        <f ca="1">VLOOKUP("ALL"&amp;$A37&amp;$O$2,'Break Schedule'!AI:AJ,2,FALSE)</f>
        <v>#N/A</v>
      </c>
      <c r="E37" s="20" t="e">
        <f ca="1">VLOOKUP("ALL"&amp;$A37&amp;$O$2,'Break Schedule'!AI:AK,3,FALSE)</f>
        <v>#N/A</v>
      </c>
      <c r="F37" s="20" t="e">
        <f ca="1">VLOOKUP("ALL"&amp;$A37&amp;$O$2,'Break Schedule'!AM:AN,2,FALSE)</f>
        <v>#N/A</v>
      </c>
      <c r="G37" s="20" t="e">
        <f ca="1">VLOOKUP("ALL"&amp;$A37&amp;$O$2,'Break Schedule'!AM:AO,3,FALSE)</f>
        <v>#N/A</v>
      </c>
      <c r="J37" s="24">
        <f t="shared" si="9"/>
        <v>19</v>
      </c>
      <c r="K37" s="50" t="str">
        <f t="shared" ca="1" si="1"/>
        <v/>
      </c>
      <c r="L37" s="51" t="str">
        <f ca="1">IFERROR(IF(Q$14="ALL",C37,VLOOKUP(K37&amp;J37,'Break Schedule'!AP:AS,4,FALSE)),"-")</f>
        <v>-</v>
      </c>
      <c r="M37" s="52" t="str">
        <f ca="1">IFERROR(IF(P31="ALL",VLOOKUP(L37,'Break Schedule'!AG:BF,26,FALSE),VLOOKUP(K37&amp;J37,'Break Schedule'!AP:BF,17,FALSE)),"")</f>
        <v/>
      </c>
      <c r="N37" s="53" t="str">
        <f t="shared" ca="1" si="5"/>
        <v/>
      </c>
      <c r="O37" s="54" t="str">
        <f t="shared" ca="1" si="2"/>
        <v/>
      </c>
      <c r="P37" s="55" t="str">
        <f ca="1">IFERROR(IF(Q$14="ALL",E37,VLOOKUP(K37&amp;J37,'Break Schedule'!AQ:AT,4,FALSE)),"-")</f>
        <v>-</v>
      </c>
      <c r="Q37" s="55" t="str">
        <f ca="1">IFERROR(IF(Q$14="ALL",VLOOKUP(P37,'Break Schedule'!AK:BH,24,FALSE),VLOOKUP(K37&amp;J37,'Break Schedule'!AQ:BH,18,FALSE)),"")</f>
        <v/>
      </c>
      <c r="R37" s="56" t="str">
        <f t="shared" ca="1" si="3"/>
        <v/>
      </c>
      <c r="S37" s="57" t="str">
        <f t="shared" ca="1" si="4"/>
        <v/>
      </c>
      <c r="T37" s="58" t="str">
        <f ca="1">IFERROR(IF(Q$14="ALL",G37,VLOOKUP(K37&amp;J37,'Break Schedule'!AR:AU,4,FALSE)),"-")</f>
        <v>-</v>
      </c>
      <c r="U37" s="59" t="str">
        <f ca="1">IFERROR(IF(Q$14="ALL",VLOOKUP(T37,'Break Schedule'!AO:BJ,22,FALSE),VLOOKUP(K37&amp;J37,'Break Schedule'!AR:BJ,19,FALSE)),"")</f>
        <v/>
      </c>
      <c r="V37" s="60" t="str">
        <f t="shared" ca="1" si="6"/>
        <v/>
      </c>
    </row>
    <row r="38" spans="1:22" x14ac:dyDescent="0.25">
      <c r="A38" s="20">
        <f t="shared" si="10"/>
        <v>20</v>
      </c>
      <c r="B38" s="20" t="e">
        <f ca="1">VLOOKUP("ALL"&amp;$A38&amp;$O$2,'Break Schedule'!AE:AF,2,FALSE)</f>
        <v>#N/A</v>
      </c>
      <c r="C38" s="20" t="e">
        <f ca="1">VLOOKUP("ALL"&amp;$A38&amp;$O$2,'Break Schedule'!AE:AG,3,FALSE)</f>
        <v>#N/A</v>
      </c>
      <c r="D38" s="20" t="e">
        <f ca="1">VLOOKUP("ALL"&amp;$A38&amp;$O$2,'Break Schedule'!AI:AJ,2,FALSE)</f>
        <v>#N/A</v>
      </c>
      <c r="E38" s="20" t="e">
        <f ca="1">VLOOKUP("ALL"&amp;$A38&amp;$O$2,'Break Schedule'!AI:AK,3,FALSE)</f>
        <v>#N/A</v>
      </c>
      <c r="F38" s="20" t="e">
        <f ca="1">VLOOKUP("ALL"&amp;$A38&amp;$O$2,'Break Schedule'!AM:AN,2,FALSE)</f>
        <v>#N/A</v>
      </c>
      <c r="G38" s="20" t="e">
        <f ca="1">VLOOKUP("ALL"&amp;$A38&amp;$O$2,'Break Schedule'!AM:AO,3,FALSE)</f>
        <v>#N/A</v>
      </c>
      <c r="J38" s="24">
        <f t="shared" si="9"/>
        <v>20</v>
      </c>
      <c r="K38" s="50" t="str">
        <f t="shared" ca="1" si="1"/>
        <v/>
      </c>
      <c r="L38" s="51" t="str">
        <f ca="1">IFERROR(IF(Q$14="ALL",C38,VLOOKUP(K38&amp;J38,'Break Schedule'!AP:AS,4,FALSE)),"-")</f>
        <v>-</v>
      </c>
      <c r="M38" s="52" t="str">
        <f ca="1">IFERROR(IF(P32="ALL",VLOOKUP(L38,'Break Schedule'!AG:BF,26,FALSE),VLOOKUP(K38&amp;J38,'Break Schedule'!AP:BF,17,FALSE)),"")</f>
        <v/>
      </c>
      <c r="N38" s="53" t="str">
        <f t="shared" ca="1" si="5"/>
        <v/>
      </c>
      <c r="O38" s="54" t="str">
        <f t="shared" ca="1" si="2"/>
        <v/>
      </c>
      <c r="P38" s="55" t="str">
        <f ca="1">IFERROR(IF(Q$14="ALL",E38,VLOOKUP(K38&amp;J38,'Break Schedule'!AQ:AT,4,FALSE)),"-")</f>
        <v>-</v>
      </c>
      <c r="Q38" s="55" t="str">
        <f ca="1">IFERROR(IF(Q$14="ALL",VLOOKUP(P38,'Break Schedule'!AK:BH,24,FALSE),VLOOKUP(K38&amp;J38,'Break Schedule'!AQ:BH,18,FALSE)),"")</f>
        <v/>
      </c>
      <c r="R38" s="56" t="str">
        <f t="shared" ca="1" si="3"/>
        <v/>
      </c>
      <c r="S38" s="57" t="str">
        <f t="shared" ca="1" si="4"/>
        <v/>
      </c>
      <c r="T38" s="58" t="str">
        <f ca="1">IFERROR(IF(Q$14="ALL",G38,VLOOKUP(K38&amp;J38,'Break Schedule'!AR:AU,4,FALSE)),"-")</f>
        <v>-</v>
      </c>
      <c r="U38" s="59" t="str">
        <f ca="1">IFERROR(IF(Q$14="ALL",VLOOKUP(T38,'Break Schedule'!AO:BJ,22,FALSE),VLOOKUP(K38&amp;J38,'Break Schedule'!AR:BJ,19,FALSE)),"")</f>
        <v/>
      </c>
      <c r="V38" s="60" t="str">
        <f t="shared" ca="1" si="6"/>
        <v/>
      </c>
    </row>
    <row r="39" spans="1:22" x14ac:dyDescent="0.25">
      <c r="A39" s="20">
        <f t="shared" si="10"/>
        <v>21</v>
      </c>
      <c r="B39" s="20" t="e">
        <f ca="1">VLOOKUP("ALL"&amp;$A39&amp;$O$2,'Break Schedule'!AE:AF,2,FALSE)</f>
        <v>#N/A</v>
      </c>
      <c r="C39" s="20" t="e">
        <f ca="1">VLOOKUP("ALL"&amp;$A39&amp;$O$2,'Break Schedule'!AE:AG,3,FALSE)</f>
        <v>#N/A</v>
      </c>
      <c r="D39" s="20" t="e">
        <f ca="1">VLOOKUP("ALL"&amp;$A39&amp;$O$2,'Break Schedule'!AI:AJ,2,FALSE)</f>
        <v>#N/A</v>
      </c>
      <c r="E39" s="20" t="e">
        <f ca="1">VLOOKUP("ALL"&amp;$A39&amp;$O$2,'Break Schedule'!AI:AK,3,FALSE)</f>
        <v>#N/A</v>
      </c>
      <c r="F39" s="20" t="e">
        <f ca="1">VLOOKUP("ALL"&amp;$A39&amp;$O$2,'Break Schedule'!AM:AN,2,FALSE)</f>
        <v>#N/A</v>
      </c>
      <c r="G39" s="20" t="e">
        <f ca="1">VLOOKUP("ALL"&amp;$A39&amp;$O$2,'Break Schedule'!AM:AO,3,FALSE)</f>
        <v>#N/A</v>
      </c>
      <c r="J39" s="24">
        <f t="shared" si="9"/>
        <v>21</v>
      </c>
      <c r="K39" s="50" t="str">
        <f t="shared" ca="1" si="1"/>
        <v/>
      </c>
      <c r="L39" s="51" t="str">
        <f ca="1">IFERROR(IF(Q$14="ALL",C39,VLOOKUP(K39&amp;J39,'Break Schedule'!AP:AS,4,FALSE)),"-")</f>
        <v>-</v>
      </c>
      <c r="M39" s="52" t="str">
        <f ca="1">IFERROR(IF(P33="ALL",VLOOKUP(L39,'Break Schedule'!AG:BF,26,FALSE),VLOOKUP(K39&amp;J39,'Break Schedule'!AP:BF,17,FALSE)),"")</f>
        <v/>
      </c>
      <c r="N39" s="53" t="str">
        <f ca="1">IFERROR(M39+VALUE("00:15:00"),"")</f>
        <v/>
      </c>
      <c r="O39" s="54" t="str">
        <f t="shared" ca="1" si="2"/>
        <v/>
      </c>
      <c r="P39" s="55" t="str">
        <f ca="1">IFERROR(IF(Q$14="ALL",E39,VLOOKUP(K39&amp;J39,'Break Schedule'!AQ:AT,4,FALSE)),"-")</f>
        <v>-</v>
      </c>
      <c r="Q39" s="55" t="str">
        <f ca="1">IFERROR(IF(Q$14="ALL",VLOOKUP(P39,'Break Schedule'!AK:BH,24,FALSE),VLOOKUP(K39&amp;J39,'Break Schedule'!AQ:BH,18,FALSE)),"")</f>
        <v/>
      </c>
      <c r="R39" s="56" t="str">
        <f ca="1">IFERROR(Q39+VALUE("00:30:00"),"")</f>
        <v/>
      </c>
      <c r="S39" s="57" t="str">
        <f t="shared" ca="1" si="4"/>
        <v/>
      </c>
      <c r="T39" s="58" t="str">
        <f ca="1">IFERROR(IF(Q$14="ALL",G39,VLOOKUP(K39&amp;J39,'Break Schedule'!AR:AU,4,FALSE)),"-")</f>
        <v>-</v>
      </c>
      <c r="U39" s="59" t="str">
        <f ca="1">IFERROR(IF(Q$14="ALL",VLOOKUP(T39,'Break Schedule'!AO:BJ,22,FALSE),VLOOKUP(K39&amp;J39,'Break Schedule'!AR:BJ,19,FALSE)),"")</f>
        <v/>
      </c>
      <c r="V39" s="60" t="str">
        <f ca="1">IFERROR(U39+VALUE("00:15:00"),"")</f>
        <v/>
      </c>
    </row>
    <row r="40" spans="1:22" x14ac:dyDescent="0.25">
      <c r="A40" s="20">
        <f t="shared" si="10"/>
        <v>22</v>
      </c>
      <c r="B40" s="20" t="e">
        <f ca="1">VLOOKUP("ALL"&amp;$A40&amp;$O$2,'Break Schedule'!AE:AF,2,FALSE)</f>
        <v>#N/A</v>
      </c>
      <c r="C40" s="20" t="e">
        <f ca="1">VLOOKUP("ALL"&amp;$A40&amp;$O$2,'Break Schedule'!AE:AG,3,FALSE)</f>
        <v>#N/A</v>
      </c>
      <c r="D40" s="20" t="e">
        <f ca="1">VLOOKUP("ALL"&amp;$A40&amp;$O$2,'Break Schedule'!AI:AJ,2,FALSE)</f>
        <v>#N/A</v>
      </c>
      <c r="E40" s="20" t="e">
        <f ca="1">VLOOKUP("ALL"&amp;$A40&amp;$O$2,'Break Schedule'!AI:AK,3,FALSE)</f>
        <v>#N/A</v>
      </c>
      <c r="F40" s="20" t="e">
        <f ca="1">VLOOKUP("ALL"&amp;$A40&amp;$O$2,'Break Schedule'!AM:AN,2,FALSE)</f>
        <v>#N/A</v>
      </c>
      <c r="G40" s="20" t="e">
        <f ca="1">VLOOKUP("ALL"&amp;$A40&amp;$O$2,'Break Schedule'!AM:AO,3,FALSE)</f>
        <v>#N/A</v>
      </c>
      <c r="J40" s="24">
        <f t="shared" si="9"/>
        <v>22</v>
      </c>
      <c r="K40" s="50" t="str">
        <f t="shared" ca="1" si="1"/>
        <v/>
      </c>
      <c r="L40" s="51" t="str">
        <f ca="1">IFERROR(IF(Q$14="ALL",C40,VLOOKUP(K40&amp;J40,'Break Schedule'!AP:AS,4,FALSE)),"-")</f>
        <v>-</v>
      </c>
      <c r="M40" s="52" t="str">
        <f ca="1">IFERROR(IF(P34="ALL",VLOOKUP(L40,'Break Schedule'!AG:BF,26,FALSE),VLOOKUP(K40&amp;J40,'Break Schedule'!AP:BF,17,FALSE)),"")</f>
        <v/>
      </c>
      <c r="N40" s="53" t="str">
        <f ca="1">IFERROR(M40+VALUE("00:15:00"),"")</f>
        <v/>
      </c>
      <c r="O40" s="54" t="str">
        <f t="shared" ca="1" si="2"/>
        <v/>
      </c>
      <c r="P40" s="55" t="str">
        <f ca="1">IFERROR(IF(Q$14="ALL",E40,VLOOKUP(K40&amp;J40,'Break Schedule'!AQ:AT,4,FALSE)),"-")</f>
        <v>-</v>
      </c>
      <c r="Q40" s="55" t="str">
        <f ca="1">IFERROR(IF(Q$14="ALL",VLOOKUP(P40,'Break Schedule'!AK:BH,24,FALSE),VLOOKUP(K40&amp;J40,'Break Schedule'!AQ:BH,18,FALSE)),"")</f>
        <v/>
      </c>
      <c r="R40" s="56" t="str">
        <f ca="1">IFERROR(Q40+VALUE("00:30:00"),"")</f>
        <v/>
      </c>
      <c r="S40" s="57" t="str">
        <f t="shared" ca="1" si="4"/>
        <v/>
      </c>
      <c r="T40" s="58" t="str">
        <f ca="1">IFERROR(IF(Q$14="ALL",G40,VLOOKUP(K40&amp;J40,'Break Schedule'!AR:AU,4,FALSE)),"-")</f>
        <v>-</v>
      </c>
      <c r="U40" s="59" t="str">
        <f ca="1">IFERROR(IF(Q$14="ALL",VLOOKUP(T40,'Break Schedule'!AO:BJ,22,FALSE),VLOOKUP(K40&amp;J40,'Break Schedule'!AR:BJ,19,FALSE)),"")</f>
        <v/>
      </c>
      <c r="V40" s="60" t="str">
        <f ca="1">IFERROR(U40+VALUE("00:15:00"),"")</f>
        <v/>
      </c>
    </row>
    <row r="41" spans="1:22" x14ac:dyDescent="0.25">
      <c r="A41" s="20">
        <f t="shared" si="10"/>
        <v>23</v>
      </c>
      <c r="B41" s="20" t="e">
        <f ca="1">VLOOKUP("ALL"&amp;$A41&amp;$O$2,'Break Schedule'!AE:AF,2,FALSE)</f>
        <v>#N/A</v>
      </c>
      <c r="C41" s="20" t="e">
        <f ca="1">VLOOKUP("ALL"&amp;$A41&amp;$O$2,'Break Schedule'!AE:AG,3,FALSE)</f>
        <v>#N/A</v>
      </c>
      <c r="D41" s="20" t="e">
        <f ca="1">VLOOKUP("ALL"&amp;$A41&amp;$O$2,'Break Schedule'!AI:AJ,2,FALSE)</f>
        <v>#N/A</v>
      </c>
      <c r="E41" s="20" t="e">
        <f ca="1">VLOOKUP("ALL"&amp;$A41&amp;$O$2,'Break Schedule'!AI:AK,3,FALSE)</f>
        <v>#N/A</v>
      </c>
      <c r="F41" s="20" t="e">
        <f ca="1">VLOOKUP("ALL"&amp;$A41&amp;$O$2,'Break Schedule'!AM:AN,2,FALSE)</f>
        <v>#N/A</v>
      </c>
      <c r="G41" s="20" t="e">
        <f ca="1">VLOOKUP("ALL"&amp;$A41&amp;$O$2,'Break Schedule'!AM:AO,3,FALSE)</f>
        <v>#N/A</v>
      </c>
      <c r="J41" s="24">
        <f t="shared" si="9"/>
        <v>23</v>
      </c>
      <c r="K41" s="50" t="str">
        <f t="shared" ca="1" si="1"/>
        <v/>
      </c>
      <c r="L41" s="51" t="str">
        <f ca="1">IFERROR(IF(Q$14="ALL",C41,VLOOKUP(K41&amp;J41,'Break Schedule'!AP:AS,4,FALSE)),"-")</f>
        <v>-</v>
      </c>
      <c r="M41" s="52" t="str">
        <f ca="1">IFERROR(IF(P35="ALL",VLOOKUP(L41,'Break Schedule'!AG:BF,26,FALSE),VLOOKUP(K41&amp;J41,'Break Schedule'!AP:BF,17,FALSE)),"")</f>
        <v/>
      </c>
      <c r="N41" s="53" t="str">
        <f ca="1">IFERROR(M41+VALUE("00:15:00"),"")</f>
        <v/>
      </c>
      <c r="O41" s="54" t="str">
        <f t="shared" ca="1" si="2"/>
        <v/>
      </c>
      <c r="P41" s="55" t="str">
        <f ca="1">IFERROR(IF(Q$14="ALL",E41,VLOOKUP(K41&amp;J41,'Break Schedule'!AQ:AT,4,FALSE)),"-")</f>
        <v>-</v>
      </c>
      <c r="Q41" s="55" t="str">
        <f ca="1">IFERROR(IF(Q$14="ALL",VLOOKUP(P41,'Break Schedule'!AK:BH,24,FALSE),VLOOKUP(K41&amp;J41,'Break Schedule'!AQ:BH,18,FALSE)),"")</f>
        <v/>
      </c>
      <c r="R41" s="56" t="str">
        <f ca="1">IFERROR(Q41+VALUE("00:30:00"),"")</f>
        <v/>
      </c>
      <c r="S41" s="57" t="str">
        <f t="shared" ca="1" si="4"/>
        <v/>
      </c>
      <c r="T41" s="58" t="str">
        <f ca="1">IFERROR(IF(Q$14="ALL",G41,VLOOKUP(K41&amp;J41,'Break Schedule'!AR:AU,4,FALSE)),"-")</f>
        <v>-</v>
      </c>
      <c r="U41" s="59" t="str">
        <f ca="1">IFERROR(IF(Q$14="ALL",VLOOKUP(T41,'Break Schedule'!AO:BJ,22,FALSE),VLOOKUP(K41&amp;J41,'Break Schedule'!AR:BJ,19,FALSE)),"")</f>
        <v/>
      </c>
      <c r="V41" s="60" t="str">
        <f ca="1">IFERROR(U41+VALUE("00:15:00"),"")</f>
        <v/>
      </c>
    </row>
    <row r="42" spans="1:22" x14ac:dyDescent="0.25">
      <c r="A42" s="20">
        <f t="shared" si="10"/>
        <v>24</v>
      </c>
      <c r="B42" s="20" t="e">
        <f ca="1">VLOOKUP("ALL"&amp;$A42&amp;$O$2,'Break Schedule'!AE:AF,2,FALSE)</f>
        <v>#N/A</v>
      </c>
      <c r="C42" s="20" t="e">
        <f ca="1">VLOOKUP("ALL"&amp;$A42&amp;$O$2,'Break Schedule'!AE:AG,3,FALSE)</f>
        <v>#N/A</v>
      </c>
      <c r="D42" s="20" t="e">
        <f ca="1">VLOOKUP("ALL"&amp;$A42&amp;$O$2,'Break Schedule'!AI:AJ,2,FALSE)</f>
        <v>#N/A</v>
      </c>
      <c r="E42" s="20" t="e">
        <f ca="1">VLOOKUP("ALL"&amp;$A42&amp;$O$2,'Break Schedule'!AI:AK,3,FALSE)</f>
        <v>#N/A</v>
      </c>
      <c r="F42" s="20" t="e">
        <f ca="1">VLOOKUP("ALL"&amp;$A42&amp;$O$2,'Break Schedule'!AM:AN,2,FALSE)</f>
        <v>#N/A</v>
      </c>
      <c r="G42" s="20" t="e">
        <f ca="1">VLOOKUP("ALL"&amp;$A42&amp;$O$2,'Break Schedule'!AM:AO,3,FALSE)</f>
        <v>#N/A</v>
      </c>
      <c r="J42" s="24">
        <f t="shared" si="9"/>
        <v>24</v>
      </c>
      <c r="K42" s="50" t="str">
        <f t="shared" ca="1" si="1"/>
        <v/>
      </c>
      <c r="L42" s="51" t="str">
        <f ca="1">IFERROR(IF(Q$14="ALL",C42,VLOOKUP(K42&amp;J42,'Break Schedule'!AP:AS,4,FALSE)),"-")</f>
        <v>-</v>
      </c>
      <c r="M42" s="52" t="str">
        <f ca="1">IFERROR(IF(P36="ALL",VLOOKUP(L42,'Break Schedule'!AG:BF,26,FALSE),VLOOKUP(K42&amp;J42,'Break Schedule'!AP:BF,17,FALSE)),"")</f>
        <v/>
      </c>
      <c r="N42" s="53" t="str">
        <f ca="1">IFERROR(M42+VALUE("00:15:00"),"")</f>
        <v/>
      </c>
      <c r="O42" s="54" t="str">
        <f t="shared" ca="1" si="2"/>
        <v/>
      </c>
      <c r="P42" s="55" t="str">
        <f ca="1">IFERROR(IF(Q$14="ALL",E42,VLOOKUP(K42&amp;J42,'Break Schedule'!AQ:AT,4,FALSE)),"-")</f>
        <v>-</v>
      </c>
      <c r="Q42" s="55" t="str">
        <f ca="1">IFERROR(IF(Q$14="ALL",VLOOKUP(P42,'Break Schedule'!AK:BH,24,FALSE),VLOOKUP(K42&amp;J42,'Break Schedule'!AQ:BH,18,FALSE)),"")</f>
        <v/>
      </c>
      <c r="R42" s="56" t="str">
        <f ca="1">IFERROR(Q42+VALUE("00:30:00"),"")</f>
        <v/>
      </c>
      <c r="S42" s="57" t="str">
        <f t="shared" ca="1" si="4"/>
        <v/>
      </c>
      <c r="T42" s="58" t="str">
        <f ca="1">IFERROR(IF(Q$14="ALL",G42,VLOOKUP(K42&amp;J42,'Break Schedule'!AR:AU,4,FALSE)),"-")</f>
        <v>-</v>
      </c>
      <c r="U42" s="59" t="str">
        <f ca="1">IFERROR(IF(Q$14="ALL",VLOOKUP(T42,'Break Schedule'!AO:BJ,22,FALSE),VLOOKUP(K42&amp;J42,'Break Schedule'!AR:BJ,19,FALSE)),"")</f>
        <v/>
      </c>
      <c r="V42" s="60" t="str">
        <f ca="1">IFERROR(U42+VALUE("00:15:00"),"")</f>
        <v/>
      </c>
    </row>
    <row r="43" spans="1:22" ht="15" thickBot="1" x14ac:dyDescent="0.3">
      <c r="A43" s="20">
        <f t="shared" si="10"/>
        <v>25</v>
      </c>
      <c r="B43" s="20" t="e">
        <f ca="1">VLOOKUP("ALL"&amp;$A43&amp;$O$2,'Break Schedule'!AE:AF,2,FALSE)</f>
        <v>#N/A</v>
      </c>
      <c r="C43" s="20" t="e">
        <f ca="1">VLOOKUP("ALL"&amp;$A43&amp;$O$2,'Break Schedule'!AE:AG,3,FALSE)</f>
        <v>#N/A</v>
      </c>
      <c r="D43" s="20" t="e">
        <f ca="1">VLOOKUP("ALL"&amp;$A43&amp;$O$2,'Break Schedule'!AI:AJ,2,FALSE)</f>
        <v>#N/A</v>
      </c>
      <c r="E43" s="20" t="e">
        <f ca="1">VLOOKUP("ALL"&amp;$A43&amp;$O$2,'Break Schedule'!AI:AK,3,FALSE)</f>
        <v>#N/A</v>
      </c>
      <c r="F43" s="20" t="e">
        <f ca="1">VLOOKUP("ALL"&amp;$A43&amp;$O$2,'Break Schedule'!AM:AN,2,FALSE)</f>
        <v>#N/A</v>
      </c>
      <c r="G43" s="20" t="e">
        <f ca="1">VLOOKUP("ALL"&amp;$A43&amp;$O$2,'Break Schedule'!AM:AO,3,FALSE)</f>
        <v>#N/A</v>
      </c>
      <c r="J43" s="26">
        <f t="shared" si="9"/>
        <v>25</v>
      </c>
      <c r="K43" s="61" t="str">
        <f t="shared" ca="1" si="1"/>
        <v/>
      </c>
      <c r="L43" s="62" t="str">
        <f ca="1">IFERROR(IF(Q$14="ALL",C43,VLOOKUP(K43&amp;J43,'Break Schedule'!AP:AS,4,FALSE)),"-")</f>
        <v>-</v>
      </c>
      <c r="M43" s="63" t="str">
        <f ca="1">IFERROR(IF(P37="ALL",VLOOKUP(L43,'Break Schedule'!AG:BF,26,FALSE),VLOOKUP(K43&amp;J43,'Break Schedule'!AP:BF,17,FALSE)),"")</f>
        <v/>
      </c>
      <c r="N43" s="64" t="str">
        <f ca="1">IFERROR(M43+VALUE("00:15:00"),"")</f>
        <v/>
      </c>
      <c r="O43" s="65" t="str">
        <f t="shared" ca="1" si="2"/>
        <v/>
      </c>
      <c r="P43" s="66" t="str">
        <f ca="1">IFERROR(IF(Q$14="ALL",E43,VLOOKUP(K43&amp;J43,'Break Schedule'!AQ:AT,4,FALSE)),"-")</f>
        <v>-</v>
      </c>
      <c r="Q43" s="66" t="str">
        <f ca="1">IFERROR(IF(Q$14="ALL",VLOOKUP(P43,'Break Schedule'!AK:BH,24,FALSE),VLOOKUP(K43&amp;J43,'Break Schedule'!AQ:BH,18,FALSE)),"")</f>
        <v/>
      </c>
      <c r="R43" s="67" t="str">
        <f ca="1">IFERROR(Q43+VALUE("00:30:00"),"")</f>
        <v/>
      </c>
      <c r="S43" s="68" t="str">
        <f t="shared" ca="1" si="4"/>
        <v/>
      </c>
      <c r="T43" s="69" t="str">
        <f ca="1">IFERROR(IF(Q$14="ALL",G43,VLOOKUP(K43&amp;J43,'Break Schedule'!AR:AU,4,FALSE)),"-")</f>
        <v>-</v>
      </c>
      <c r="U43" s="70" t="str">
        <f ca="1">IFERROR(IF(Q$14="ALL",VLOOKUP(T43,'Break Schedule'!AO:BJ,22,FALSE),VLOOKUP(K43&amp;J43,'Break Schedule'!AR:BJ,19,FALSE)),"")</f>
        <v/>
      </c>
      <c r="V43" s="71" t="str">
        <f ca="1">IFERROR(U43+VALUE("00:15:00"),"")</f>
        <v/>
      </c>
    </row>
    <row r="44" spans="1:22" x14ac:dyDescent="0.25">
      <c r="L44" s="21"/>
    </row>
    <row r="45" spans="1:22" x14ac:dyDescent="0.25">
      <c r="L45" s="21"/>
    </row>
    <row r="46" spans="1:22" x14ac:dyDescent="0.25">
      <c r="L46" s="21"/>
    </row>
    <row r="47" spans="1:22" x14ac:dyDescent="0.25">
      <c r="L47" s="21"/>
    </row>
    <row r="48" spans="1:22" x14ac:dyDescent="0.25">
      <c r="L48" s="21"/>
    </row>
    <row r="49" spans="12:12" x14ac:dyDescent="0.25">
      <c r="L49" s="21"/>
    </row>
    <row r="50" spans="12:12" x14ac:dyDescent="0.25">
      <c r="L50" s="21"/>
    </row>
    <row r="51" spans="12:12" x14ac:dyDescent="0.25">
      <c r="L51" s="21"/>
    </row>
    <row r="52" spans="12:12" x14ac:dyDescent="0.25">
      <c r="L52" s="21"/>
    </row>
    <row r="53" spans="12:12" x14ac:dyDescent="0.25">
      <c r="L53" s="21"/>
    </row>
    <row r="54" spans="12:12" x14ac:dyDescent="0.25">
      <c r="L54" s="21"/>
    </row>
    <row r="55" spans="12:12" x14ac:dyDescent="0.25">
      <c r="L55" s="21"/>
    </row>
    <row r="56" spans="12:12" x14ac:dyDescent="0.25">
      <c r="L56" s="21"/>
    </row>
    <row r="57" spans="12:12" x14ac:dyDescent="0.25">
      <c r="L57" s="21"/>
    </row>
    <row r="58" spans="12:12" x14ac:dyDescent="0.25">
      <c r="L58" s="21"/>
    </row>
    <row r="59" spans="12:12" x14ac:dyDescent="0.25">
      <c r="L59" s="21"/>
    </row>
    <row r="60" spans="12:12" x14ac:dyDescent="0.25">
      <c r="L60" s="21"/>
    </row>
    <row r="61" spans="12:12" x14ac:dyDescent="0.25">
      <c r="L61" s="21"/>
    </row>
    <row r="62" spans="12:12" x14ac:dyDescent="0.25">
      <c r="L62" s="21"/>
    </row>
    <row r="63" spans="12:12" x14ac:dyDescent="0.25">
      <c r="L63" s="21"/>
    </row>
    <row r="64" spans="12:12" x14ac:dyDescent="0.25">
      <c r="L64" s="21"/>
    </row>
    <row r="65" spans="12:12" x14ac:dyDescent="0.25">
      <c r="L65" s="21"/>
    </row>
    <row r="66" spans="12:12" x14ac:dyDescent="0.25">
      <c r="L66" s="21"/>
    </row>
    <row r="67" spans="12:12" x14ac:dyDescent="0.25">
      <c r="L67" s="21"/>
    </row>
    <row r="68" spans="12:12" x14ac:dyDescent="0.25">
      <c r="L68" s="21"/>
    </row>
    <row r="69" spans="12:12" x14ac:dyDescent="0.25">
      <c r="L69" s="21"/>
    </row>
    <row r="70" spans="12:12" x14ac:dyDescent="0.25">
      <c r="L70" s="21"/>
    </row>
    <row r="71" spans="12:12" x14ac:dyDescent="0.25">
      <c r="L71" s="21"/>
    </row>
    <row r="72" spans="12:12" x14ac:dyDescent="0.25">
      <c r="L72" s="21"/>
    </row>
    <row r="73" spans="12:12" x14ac:dyDescent="0.25">
      <c r="L73" s="21"/>
    </row>
    <row r="74" spans="12:12" x14ac:dyDescent="0.25">
      <c r="L74" s="21"/>
    </row>
    <row r="75" spans="12:12" x14ac:dyDescent="0.25">
      <c r="L75" s="21"/>
    </row>
    <row r="76" spans="12:12" x14ac:dyDescent="0.25">
      <c r="L76" s="21"/>
    </row>
    <row r="77" spans="12:12" x14ac:dyDescent="0.25">
      <c r="L77" s="21"/>
    </row>
    <row r="78" spans="12:12" x14ac:dyDescent="0.25">
      <c r="L78" s="21"/>
    </row>
    <row r="79" spans="12:12" x14ac:dyDescent="0.25">
      <c r="L79" s="21"/>
    </row>
    <row r="80" spans="12:12" x14ac:dyDescent="0.25">
      <c r="L80" s="21"/>
    </row>
    <row r="81" spans="12:12" x14ac:dyDescent="0.25">
      <c r="L81" s="21"/>
    </row>
    <row r="82" spans="12:12" x14ac:dyDescent="0.25">
      <c r="L82" s="21"/>
    </row>
    <row r="83" spans="12:12" x14ac:dyDescent="0.25">
      <c r="L83" s="21"/>
    </row>
    <row r="84" spans="12:12" x14ac:dyDescent="0.25">
      <c r="L84" s="21"/>
    </row>
    <row r="85" spans="12:12" x14ac:dyDescent="0.25">
      <c r="L85" s="21"/>
    </row>
    <row r="86" spans="12:12" x14ac:dyDescent="0.25">
      <c r="L86" s="21"/>
    </row>
    <row r="87" spans="12:12" x14ac:dyDescent="0.25">
      <c r="L87" s="21"/>
    </row>
    <row r="88" spans="12:12" x14ac:dyDescent="0.25">
      <c r="L88" s="21"/>
    </row>
    <row r="89" spans="12:12" x14ac:dyDescent="0.25">
      <c r="L89" s="21"/>
    </row>
    <row r="90" spans="12:12" x14ac:dyDescent="0.25">
      <c r="L90" s="21"/>
    </row>
    <row r="91" spans="12:12" x14ac:dyDescent="0.25">
      <c r="L91" s="21"/>
    </row>
    <row r="92" spans="12:12" x14ac:dyDescent="0.25">
      <c r="L92" s="21"/>
    </row>
    <row r="93" spans="12:12" x14ac:dyDescent="0.25">
      <c r="L93" s="21"/>
    </row>
    <row r="94" spans="12:12" x14ac:dyDescent="0.25">
      <c r="L94" s="21"/>
    </row>
    <row r="95" spans="12:12" x14ac:dyDescent="0.25">
      <c r="L95" s="21"/>
    </row>
    <row r="96" spans="12:12" x14ac:dyDescent="0.25">
      <c r="L96" s="21"/>
    </row>
    <row r="97" spans="12:12" x14ac:dyDescent="0.25">
      <c r="L97" s="21"/>
    </row>
    <row r="98" spans="12:12" x14ac:dyDescent="0.25">
      <c r="L98" s="21"/>
    </row>
    <row r="99" spans="12:12" x14ac:dyDescent="0.25">
      <c r="L99" s="21"/>
    </row>
    <row r="100" spans="12:12" x14ac:dyDescent="0.25">
      <c r="L100" s="21"/>
    </row>
    <row r="101" spans="12:12" x14ac:dyDescent="0.25">
      <c r="L101" s="21"/>
    </row>
    <row r="102" spans="12:12" x14ac:dyDescent="0.25">
      <c r="L102" s="21"/>
    </row>
    <row r="103" spans="12:12" x14ac:dyDescent="0.25">
      <c r="L103" s="21"/>
    </row>
    <row r="104" spans="12:12" x14ac:dyDescent="0.25">
      <c r="L104" s="21"/>
    </row>
    <row r="105" spans="12:12" x14ac:dyDescent="0.25">
      <c r="L105" s="21"/>
    </row>
    <row r="106" spans="12:12" x14ac:dyDescent="0.25">
      <c r="L106" s="21"/>
    </row>
    <row r="107" spans="12:12" x14ac:dyDescent="0.25">
      <c r="L107" s="21"/>
    </row>
    <row r="108" spans="12:12" x14ac:dyDescent="0.25">
      <c r="L108" s="21"/>
    </row>
    <row r="109" spans="12:12" x14ac:dyDescent="0.25">
      <c r="L109" s="21"/>
    </row>
    <row r="110" spans="12:12" x14ac:dyDescent="0.25">
      <c r="L110" s="21"/>
    </row>
    <row r="111" spans="12:12" x14ac:dyDescent="0.25">
      <c r="L111" s="21"/>
    </row>
    <row r="112" spans="12:12" x14ac:dyDescent="0.25">
      <c r="L112" s="21"/>
    </row>
    <row r="113" spans="12:12" x14ac:dyDescent="0.25">
      <c r="L113" s="21"/>
    </row>
    <row r="114" spans="12:12" x14ac:dyDescent="0.25">
      <c r="L114" s="21"/>
    </row>
    <row r="115" spans="12:12" x14ac:dyDescent="0.25">
      <c r="L115" s="21"/>
    </row>
    <row r="116" spans="12:12" x14ac:dyDescent="0.25">
      <c r="L116" s="21"/>
    </row>
    <row r="117" spans="12:12" x14ac:dyDescent="0.25">
      <c r="L117" s="21"/>
    </row>
    <row r="118" spans="12:12" x14ac:dyDescent="0.25">
      <c r="L118" s="21"/>
    </row>
    <row r="119" spans="12:12" x14ac:dyDescent="0.25">
      <c r="L119" s="21"/>
    </row>
    <row r="120" spans="12:12" x14ac:dyDescent="0.25">
      <c r="L120" s="21"/>
    </row>
    <row r="121" spans="12:12" x14ac:dyDescent="0.25">
      <c r="L121" s="21"/>
    </row>
    <row r="122" spans="12:12" x14ac:dyDescent="0.25">
      <c r="L122" s="21"/>
    </row>
    <row r="123" spans="12:12" x14ac:dyDescent="0.25">
      <c r="L123" s="21"/>
    </row>
    <row r="124" spans="12:12" x14ac:dyDescent="0.25">
      <c r="L124" s="21"/>
    </row>
    <row r="125" spans="12:12" x14ac:dyDescent="0.25">
      <c r="L125" s="21"/>
    </row>
    <row r="126" spans="12:12" x14ac:dyDescent="0.25">
      <c r="L126" s="21"/>
    </row>
    <row r="127" spans="12:12" x14ac:dyDescent="0.25">
      <c r="L127" s="21"/>
    </row>
    <row r="128" spans="12:12" x14ac:dyDescent="0.25">
      <c r="L128" s="21"/>
    </row>
    <row r="129" spans="12:12" x14ac:dyDescent="0.25">
      <c r="L129" s="21"/>
    </row>
    <row r="130" spans="12:12" x14ac:dyDescent="0.25">
      <c r="L130" s="21"/>
    </row>
    <row r="131" spans="12:12" x14ac:dyDescent="0.25">
      <c r="L131" s="21"/>
    </row>
    <row r="132" spans="12:12" x14ac:dyDescent="0.25">
      <c r="L132" s="21"/>
    </row>
    <row r="133" spans="12:12" x14ac:dyDescent="0.25">
      <c r="L133" s="21"/>
    </row>
    <row r="134" spans="12:12" x14ac:dyDescent="0.25">
      <c r="L134" s="21"/>
    </row>
    <row r="135" spans="12:12" x14ac:dyDescent="0.25">
      <c r="L135" s="21"/>
    </row>
    <row r="136" spans="12:12" x14ac:dyDescent="0.25">
      <c r="L136" s="21"/>
    </row>
    <row r="137" spans="12:12" x14ac:dyDescent="0.25">
      <c r="L137" s="21"/>
    </row>
    <row r="138" spans="12:12" x14ac:dyDescent="0.25">
      <c r="L138" s="21"/>
    </row>
    <row r="139" spans="12:12" x14ac:dyDescent="0.25">
      <c r="L139" s="21"/>
    </row>
    <row r="140" spans="12:12" x14ac:dyDescent="0.25">
      <c r="L140" s="21"/>
    </row>
    <row r="141" spans="12:12" x14ac:dyDescent="0.25">
      <c r="L141" s="21"/>
    </row>
    <row r="142" spans="12:12" x14ac:dyDescent="0.25">
      <c r="L142" s="21"/>
    </row>
    <row r="143" spans="12:12" x14ac:dyDescent="0.25">
      <c r="L143" s="21"/>
    </row>
    <row r="144" spans="12:12" x14ac:dyDescent="0.25">
      <c r="L144" s="21"/>
    </row>
    <row r="145" spans="12:12" x14ac:dyDescent="0.25">
      <c r="L145" s="21"/>
    </row>
    <row r="146" spans="12:12" x14ac:dyDescent="0.25">
      <c r="L146" s="21"/>
    </row>
    <row r="147" spans="12:12" x14ac:dyDescent="0.25">
      <c r="L147" s="21"/>
    </row>
    <row r="148" spans="12:12" x14ac:dyDescent="0.25">
      <c r="L148" s="21"/>
    </row>
    <row r="149" spans="12:12" x14ac:dyDescent="0.25">
      <c r="L149" s="21"/>
    </row>
    <row r="150" spans="12:12" x14ac:dyDescent="0.25">
      <c r="L150" s="21"/>
    </row>
    <row r="151" spans="12:12" x14ac:dyDescent="0.25">
      <c r="L151" s="21"/>
    </row>
    <row r="152" spans="12:12" x14ac:dyDescent="0.25">
      <c r="L152" s="21"/>
    </row>
    <row r="153" spans="12:12" x14ac:dyDescent="0.25">
      <c r="L153" s="21"/>
    </row>
    <row r="154" spans="12:12" x14ac:dyDescent="0.25">
      <c r="L154" s="21"/>
    </row>
    <row r="155" spans="12:12" x14ac:dyDescent="0.25">
      <c r="L155" s="21"/>
    </row>
    <row r="156" spans="12:12" x14ac:dyDescent="0.25">
      <c r="L156" s="21"/>
    </row>
    <row r="157" spans="12:12" x14ac:dyDescent="0.25">
      <c r="L157" s="21"/>
    </row>
    <row r="158" spans="12:12" x14ac:dyDescent="0.25">
      <c r="L158" s="21"/>
    </row>
    <row r="159" spans="12:12" x14ac:dyDescent="0.25">
      <c r="L159" s="21"/>
    </row>
    <row r="160" spans="12:12" x14ac:dyDescent="0.25">
      <c r="L160" s="21"/>
    </row>
    <row r="161" spans="12:12" x14ac:dyDescent="0.25">
      <c r="L161" s="21"/>
    </row>
    <row r="162" spans="12:12" x14ac:dyDescent="0.25">
      <c r="L162" s="21"/>
    </row>
    <row r="163" spans="12:12" x14ac:dyDescent="0.25">
      <c r="L163" s="21"/>
    </row>
    <row r="164" spans="12:12" x14ac:dyDescent="0.25">
      <c r="L164" s="21"/>
    </row>
    <row r="165" spans="12:12" x14ac:dyDescent="0.25">
      <c r="L165" s="21"/>
    </row>
    <row r="166" spans="12:12" x14ac:dyDescent="0.25">
      <c r="L166" s="21"/>
    </row>
    <row r="167" spans="12:12" x14ac:dyDescent="0.25">
      <c r="L167" s="21"/>
    </row>
    <row r="168" spans="12:12" x14ac:dyDescent="0.25">
      <c r="L168" s="21"/>
    </row>
    <row r="169" spans="12:12" x14ac:dyDescent="0.25">
      <c r="L169" s="21"/>
    </row>
    <row r="170" spans="12:12" x14ac:dyDescent="0.25">
      <c r="L170" s="21"/>
    </row>
    <row r="171" spans="12:12" x14ac:dyDescent="0.25">
      <c r="L171" s="21"/>
    </row>
    <row r="172" spans="12:12" x14ac:dyDescent="0.25">
      <c r="L172" s="21"/>
    </row>
    <row r="173" spans="12:12" x14ac:dyDescent="0.25">
      <c r="L173" s="21"/>
    </row>
    <row r="174" spans="12:12" x14ac:dyDescent="0.25">
      <c r="L174" s="21"/>
    </row>
    <row r="175" spans="12:12" x14ac:dyDescent="0.25">
      <c r="L175" s="21"/>
    </row>
    <row r="176" spans="12:12" x14ac:dyDescent="0.25">
      <c r="L176" s="21"/>
    </row>
    <row r="177" spans="12:12" x14ac:dyDescent="0.25">
      <c r="L177" s="21"/>
    </row>
    <row r="178" spans="12:12" x14ac:dyDescent="0.25">
      <c r="L178" s="21"/>
    </row>
    <row r="179" spans="12:12" x14ac:dyDescent="0.25">
      <c r="L179" s="21"/>
    </row>
    <row r="180" spans="12:12" x14ac:dyDescent="0.25">
      <c r="L180" s="21"/>
    </row>
    <row r="181" spans="12:12" x14ac:dyDescent="0.25">
      <c r="L181" s="21"/>
    </row>
    <row r="182" spans="12:12" x14ac:dyDescent="0.25">
      <c r="L182" s="21"/>
    </row>
    <row r="183" spans="12:12" x14ac:dyDescent="0.25">
      <c r="L183" s="21"/>
    </row>
    <row r="184" spans="12:12" x14ac:dyDescent="0.25">
      <c r="L184" s="21"/>
    </row>
    <row r="185" spans="12:12" x14ac:dyDescent="0.25">
      <c r="L185" s="21"/>
    </row>
    <row r="186" spans="12:12" x14ac:dyDescent="0.25">
      <c r="L186" s="21"/>
    </row>
    <row r="187" spans="12:12" x14ac:dyDescent="0.25">
      <c r="L187" s="21"/>
    </row>
    <row r="188" spans="12:12" x14ac:dyDescent="0.25">
      <c r="L188" s="21"/>
    </row>
    <row r="189" spans="12:12" x14ac:dyDescent="0.25">
      <c r="L189" s="21"/>
    </row>
    <row r="190" spans="12:12" x14ac:dyDescent="0.25">
      <c r="L190" s="21"/>
    </row>
    <row r="191" spans="12:12" x14ac:dyDescent="0.25">
      <c r="L191" s="21"/>
    </row>
    <row r="192" spans="12:12" x14ac:dyDescent="0.25">
      <c r="L192" s="21"/>
    </row>
    <row r="193" spans="12:12" x14ac:dyDescent="0.25">
      <c r="L193" s="21"/>
    </row>
    <row r="194" spans="12:12" x14ac:dyDescent="0.25">
      <c r="L194" s="21"/>
    </row>
    <row r="195" spans="12:12" x14ac:dyDescent="0.25">
      <c r="L195" s="21"/>
    </row>
    <row r="196" spans="12:12" x14ac:dyDescent="0.25">
      <c r="L196" s="21"/>
    </row>
    <row r="197" spans="12:12" x14ac:dyDescent="0.25">
      <c r="L197" s="21"/>
    </row>
    <row r="198" spans="12:12" x14ac:dyDescent="0.25">
      <c r="L198" s="21"/>
    </row>
    <row r="199" spans="12:12" x14ac:dyDescent="0.25">
      <c r="L199" s="21"/>
    </row>
  </sheetData>
  <sheetProtection password="CF3F" sheet="1" objects="1" scenarios="1" autoFilter="0"/>
  <autoFilter ref="K18:V43"/>
  <mergeCells count="10">
    <mergeCell ref="O1:P1"/>
    <mergeCell ref="O2:P2"/>
    <mergeCell ref="J17:J18"/>
    <mergeCell ref="K17:N17"/>
    <mergeCell ref="O17:R17"/>
    <mergeCell ref="S17:V17"/>
    <mergeCell ref="M14:P14"/>
    <mergeCell ref="Q14:R14"/>
    <mergeCell ref="O12:R12"/>
    <mergeCell ref="M12:N12"/>
  </mergeCells>
  <conditionalFormatting sqref="N7:N9 M12:M13">
    <cfRule type="cellIs" dxfId="24" priority="12" operator="equal">
      <formula>"OFF"</formula>
    </cfRule>
  </conditionalFormatting>
  <conditionalFormatting sqref="N10">
    <cfRule type="cellIs" dxfId="23" priority="11" operator="equal">
      <formula>"OFF"</formula>
    </cfRule>
  </conditionalFormatting>
  <conditionalFormatting sqref="N11">
    <cfRule type="cellIs" dxfId="22" priority="10" operator="equal">
      <formula>"OFF"</formula>
    </cfRule>
  </conditionalFormatting>
  <conditionalFormatting sqref="M7:M11">
    <cfRule type="cellIs" dxfId="21" priority="5" operator="equal">
      <formula>"OFF"</formula>
    </cfRule>
  </conditionalFormatting>
  <conditionalFormatting sqref="M10">
    <cfRule type="cellIs" dxfId="20" priority="4" operator="equal">
      <formula>"OFF"</formula>
    </cfRule>
  </conditionalFormatting>
  <conditionalFormatting sqref="M11">
    <cfRule type="cellIs" dxfId="19" priority="3" operator="equal">
      <formula>"OFF"</formula>
    </cfRule>
  </conditionalFormatting>
  <conditionalFormatting sqref="O6:Q11">
    <cfRule type="cellIs" dxfId="18" priority="1" operator="greaterThan">
      <formula>0</formula>
    </cfRule>
  </conditionalFormatting>
  <dataValidations disablePrompts="1" count="1">
    <dataValidation type="list" allowBlank="1" showInputMessage="1" showErrorMessage="1" sqref="Q14">
      <formula1>$X$6:$X$12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B1:AF267"/>
  <sheetViews>
    <sheetView showGridLines="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X1" sqref="X1"/>
    </sheetView>
  </sheetViews>
  <sheetFormatPr defaultRowHeight="15" x14ac:dyDescent="0.25"/>
  <cols>
    <col min="1" max="1" width="1.7109375" customWidth="1"/>
    <col min="2" max="2" width="14.85546875" hidden="1" customWidth="1"/>
    <col min="3" max="3" width="15.140625" hidden="1" customWidth="1"/>
    <col min="4" max="4" width="8.42578125" hidden="1" customWidth="1"/>
    <col min="5" max="5" width="26.7109375" hidden="1" customWidth="1"/>
    <col min="6" max="6" width="8.140625" hidden="1" customWidth="1"/>
    <col min="7" max="7" width="25.5703125" hidden="1" customWidth="1"/>
    <col min="8" max="8" width="6.85546875" hidden="1" customWidth="1"/>
    <col min="9" max="9" width="7" hidden="1" customWidth="1"/>
    <col min="10" max="10" width="26.7109375" hidden="1" customWidth="1"/>
    <col min="11" max="11" width="7.140625" hidden="1" customWidth="1"/>
    <col min="12" max="12" width="24.5703125" hidden="1" customWidth="1"/>
    <col min="13" max="13" width="6" hidden="1" customWidth="1"/>
    <col min="14" max="14" width="24.140625" hidden="1" customWidth="1"/>
    <col min="15" max="15" width="17.85546875" hidden="1" customWidth="1"/>
    <col min="16" max="16" width="7" hidden="1" customWidth="1"/>
    <col min="17" max="17" width="16.28515625" hidden="1" customWidth="1"/>
    <col min="18" max="18" width="9.7109375" hidden="1" customWidth="1"/>
    <col min="19" max="19" width="7" hidden="1" customWidth="1"/>
    <col min="20" max="20" width="12.5703125" hidden="1" customWidth="1"/>
    <col min="21" max="21" width="15.28515625" hidden="1" customWidth="1"/>
    <col min="22" max="22" width="24.140625" bestFit="1" customWidth="1"/>
    <col min="23" max="23" width="0.5703125" customWidth="1"/>
    <col min="24" max="24" width="12.7109375" bestFit="1" customWidth="1"/>
    <col min="25" max="25" width="25.140625" bestFit="1" customWidth="1"/>
    <col min="26" max="26" width="8" bestFit="1" customWidth="1"/>
    <col min="27" max="27" width="7" bestFit="1" customWidth="1"/>
    <col min="28" max="28" width="14.42578125" bestFit="1" customWidth="1"/>
    <col min="29" max="29" width="6.85546875" bestFit="1" customWidth="1"/>
    <col min="30" max="30" width="9.5703125" bestFit="1" customWidth="1"/>
    <col min="31" max="31" width="5.42578125" bestFit="1" customWidth="1"/>
    <col min="32" max="32" width="21.42578125" bestFit="1" customWidth="1"/>
  </cols>
  <sheetData>
    <row r="1" spans="4:32" x14ac:dyDescent="0.25">
      <c r="O1" s="81"/>
      <c r="P1" s="75"/>
      <c r="Q1" s="72"/>
      <c r="R1" s="72"/>
      <c r="S1" s="72"/>
      <c r="T1" s="72"/>
      <c r="U1" s="107"/>
      <c r="V1" s="81" t="s">
        <v>40</v>
      </c>
      <c r="W1" s="112"/>
      <c r="X1" s="114"/>
      <c r="Y1" s="114"/>
      <c r="Z1" s="115"/>
      <c r="AA1" s="115"/>
      <c r="AB1" s="115"/>
      <c r="AC1" s="115"/>
      <c r="AD1" s="115"/>
      <c r="AE1" s="115"/>
      <c r="AF1" s="115"/>
    </row>
    <row r="2" spans="4:32" ht="15.75" thickBot="1" x14ac:dyDescent="0.3">
      <c r="P2" s="73" t="s">
        <v>49</v>
      </c>
      <c r="Q2" s="73" t="s">
        <v>50</v>
      </c>
      <c r="R2" s="73" t="s">
        <v>51</v>
      </c>
      <c r="S2" s="73" t="s">
        <v>33</v>
      </c>
      <c r="T2" s="73" t="s">
        <v>52</v>
      </c>
      <c r="U2" s="73" t="s">
        <v>53</v>
      </c>
      <c r="X2" s="114"/>
      <c r="Y2" s="114"/>
      <c r="Z2" s="114"/>
      <c r="AA2" s="114"/>
      <c r="AB2" s="114"/>
      <c r="AC2" s="114"/>
      <c r="AD2" s="114"/>
      <c r="AE2" s="114"/>
      <c r="AF2" s="114"/>
    </row>
    <row r="3" spans="4:32" ht="15.75" thickBot="1" x14ac:dyDescent="0.3">
      <c r="D3">
        <f>P3</f>
        <v>0</v>
      </c>
      <c r="E3" t="str">
        <f>IF(S3="NOT READY",IFERROR(VLOOKUP(D3,'Break Schedule'!A:B,2,FALSE),""),"")</f>
        <v/>
      </c>
      <c r="F3" s="6" t="str">
        <f ca="1">IF(E3="","",VALUE(HOUR(NOW())&amp;":"&amp;MINUTE(NOW())))</f>
        <v/>
      </c>
      <c r="G3" t="str">
        <f>IFERROR(IF(E3="","",VLOOKUP(D3,'Break Schedule'!X:Y,2,FALSE)),"USNR")</f>
        <v/>
      </c>
      <c r="H3" t="str">
        <f>IF(G3="","","USNR"&amp;COUNTIF(G$3:G3,"USNR"))</f>
        <v/>
      </c>
      <c r="I3" t="str">
        <f>IF(G3="USNR",D3,"")</f>
        <v/>
      </c>
      <c r="J3" t="str">
        <f>IF(I3="","",VLOOKUP(D3,'Break Schedule'!A:B,2,FALSE))</f>
        <v/>
      </c>
      <c r="K3" s="6" t="str">
        <f>IF(J3="","",T3)</f>
        <v/>
      </c>
      <c r="M3" t="str">
        <f>IF(K3="","",R3)</f>
        <v/>
      </c>
      <c r="P3" s="108">
        <f>Z3</f>
        <v>0</v>
      </c>
      <c r="Q3" s="104">
        <f>Y3</f>
        <v>0</v>
      </c>
      <c r="R3" s="103">
        <f>AA3</f>
        <v>0</v>
      </c>
      <c r="S3" s="103" t="str">
        <f>IF(AC3="Other","Hold",IF(AC3="Avail","Ready",IF(AC3="ACW","Wrap Up",IF(AC3="AUX","Not Ready",IF(AC3="ACDIN","Talking","")))))</f>
        <v/>
      </c>
      <c r="T3" s="105">
        <f>AE3/24/3600</f>
        <v>0</v>
      </c>
      <c r="U3" s="109"/>
      <c r="X3" s="110"/>
      <c r="Y3" s="110"/>
      <c r="Z3" s="110"/>
      <c r="AA3" s="110"/>
      <c r="AB3" s="110"/>
      <c r="AC3" s="110"/>
      <c r="AD3" s="110"/>
      <c r="AE3" s="111"/>
      <c r="AF3" s="110"/>
    </row>
    <row r="4" spans="4:32" ht="15.75" thickBot="1" x14ac:dyDescent="0.3">
      <c r="D4">
        <f t="shared" ref="D4:D67" si="0">P4</f>
        <v>0</v>
      </c>
      <c r="E4" t="str">
        <f>IF(S4="NOT READY",IFERROR(VLOOKUP(D4,'Break Schedule'!A:B,2,FALSE),""),"")</f>
        <v/>
      </c>
      <c r="F4" s="6" t="str">
        <f t="shared" ref="F4:F67" ca="1" si="1">IF(E4="","",VALUE(HOUR(NOW())&amp;":"&amp;MINUTE(NOW())))</f>
        <v/>
      </c>
      <c r="G4" t="str">
        <f>IFERROR(IF(E4="","",VLOOKUP(D4,'Break Schedule'!X:Y,2,FALSE)),"USNR")</f>
        <v/>
      </c>
      <c r="H4" t="str">
        <f>IF(G4="","","USNR"&amp;COUNTIF(G$3:G4,"USNR"))</f>
        <v/>
      </c>
      <c r="I4" t="str">
        <f t="shared" ref="I4:I67" si="2">IF(G4="USNR",D4,"")</f>
        <v/>
      </c>
      <c r="J4" t="str">
        <f>IF(I4="","",VLOOKUP(D4,'Break Schedule'!A:B,2,FALSE))</f>
        <v/>
      </c>
      <c r="K4" s="6" t="str">
        <f t="shared" ref="K4:K67" si="3">IF(J4="","",T4)</f>
        <v/>
      </c>
      <c r="M4" t="str">
        <f t="shared" ref="M4:M67" si="4">IF(K4="","",R4)</f>
        <v/>
      </c>
      <c r="P4" s="108">
        <f t="shared" ref="P4:P67" si="5">Z4</f>
        <v>0</v>
      </c>
      <c r="Q4" s="104">
        <f t="shared" ref="Q4:Q67" si="6">Y4</f>
        <v>0</v>
      </c>
      <c r="R4" s="103">
        <f t="shared" ref="R4:R67" si="7">AA4</f>
        <v>0</v>
      </c>
      <c r="S4" s="103" t="str">
        <f t="shared" ref="S4:S67" si="8">IF(AC4="Other","Hold",IF(AC4="Avail","Ready",IF(AC4="ACW","Wrap Up",IF(AC4="AUX","Not Ready",IF(AC4="ACDIN","Talking","")))))</f>
        <v/>
      </c>
      <c r="T4" s="105">
        <f t="shared" ref="T4:T67" si="9">AE4/24/3600</f>
        <v>0</v>
      </c>
      <c r="U4" s="109"/>
      <c r="X4" s="110"/>
      <c r="Y4" s="110"/>
      <c r="Z4" s="110"/>
      <c r="AA4" s="110"/>
      <c r="AB4" s="110"/>
      <c r="AC4" s="110"/>
      <c r="AD4" s="110"/>
      <c r="AE4" s="111"/>
      <c r="AF4" s="110"/>
    </row>
    <row r="5" spans="4:32" ht="15.75" thickBot="1" x14ac:dyDescent="0.3">
      <c r="D5">
        <f t="shared" si="0"/>
        <v>0</v>
      </c>
      <c r="E5" t="str">
        <f>IF(S5="NOT READY",IFERROR(VLOOKUP(D5,'Break Schedule'!A:B,2,FALSE),""),"")</f>
        <v/>
      </c>
      <c r="F5" s="6" t="str">
        <f t="shared" ca="1" si="1"/>
        <v/>
      </c>
      <c r="G5" t="str">
        <f>IFERROR(IF(E5="","",VLOOKUP(D5,'Break Schedule'!X:Y,2,FALSE)),"USNR")</f>
        <v/>
      </c>
      <c r="H5" t="str">
        <f>IF(G5="","","USNR"&amp;COUNTIF(G$3:G5,"USNR"))</f>
        <v/>
      </c>
      <c r="I5" t="str">
        <f t="shared" si="2"/>
        <v/>
      </c>
      <c r="J5" t="str">
        <f>IF(I5="","",VLOOKUP(D5,'Break Schedule'!A:B,2,FALSE))</f>
        <v/>
      </c>
      <c r="K5" s="6" t="str">
        <f t="shared" si="3"/>
        <v/>
      </c>
      <c r="M5" t="str">
        <f t="shared" si="4"/>
        <v/>
      </c>
      <c r="P5" s="108">
        <f t="shared" si="5"/>
        <v>0</v>
      </c>
      <c r="Q5" s="104">
        <f t="shared" si="6"/>
        <v>0</v>
      </c>
      <c r="R5" s="103">
        <f t="shared" si="7"/>
        <v>0</v>
      </c>
      <c r="S5" s="103" t="str">
        <f t="shared" si="8"/>
        <v/>
      </c>
      <c r="T5" s="105">
        <f t="shared" si="9"/>
        <v>0</v>
      </c>
      <c r="U5" s="109"/>
      <c r="X5" s="110"/>
      <c r="Y5" s="110"/>
      <c r="Z5" s="110"/>
      <c r="AA5" s="110"/>
      <c r="AB5" s="110"/>
      <c r="AC5" s="110"/>
      <c r="AD5" s="110"/>
      <c r="AE5" s="110"/>
      <c r="AF5" s="110"/>
    </row>
    <row r="6" spans="4:32" ht="15.75" thickBot="1" x14ac:dyDescent="0.3">
      <c r="D6">
        <f t="shared" si="0"/>
        <v>0</v>
      </c>
      <c r="E6" t="str">
        <f>IF(S6="NOT READY",IFERROR(VLOOKUP(D6,'Break Schedule'!A:B,2,FALSE),""),"")</f>
        <v/>
      </c>
      <c r="F6" s="6" t="str">
        <f t="shared" ca="1" si="1"/>
        <v/>
      </c>
      <c r="G6" t="str">
        <f>IFERROR(IF(E6="","",VLOOKUP(D6,'Break Schedule'!X:Y,2,FALSE)),"USNR")</f>
        <v/>
      </c>
      <c r="H6" t="str">
        <f>IF(G6="","","USNR"&amp;COUNTIF(G$3:G6,"USNR"))</f>
        <v/>
      </c>
      <c r="I6" t="str">
        <f t="shared" si="2"/>
        <v/>
      </c>
      <c r="J6" t="str">
        <f>IF(I6="","",VLOOKUP(D6,'Break Schedule'!A:B,2,FALSE))</f>
        <v/>
      </c>
      <c r="K6" s="6" t="str">
        <f t="shared" si="3"/>
        <v/>
      </c>
      <c r="M6" t="str">
        <f t="shared" si="4"/>
        <v/>
      </c>
      <c r="P6" s="108">
        <f t="shared" si="5"/>
        <v>0</v>
      </c>
      <c r="Q6" s="104">
        <f t="shared" si="6"/>
        <v>0</v>
      </c>
      <c r="R6" s="103">
        <f t="shared" si="7"/>
        <v>0</v>
      </c>
      <c r="S6" s="103" t="str">
        <f t="shared" si="8"/>
        <v/>
      </c>
      <c r="T6" s="105">
        <f t="shared" si="9"/>
        <v>0</v>
      </c>
      <c r="U6" s="109"/>
      <c r="X6" s="110"/>
      <c r="Y6" s="110"/>
      <c r="Z6" s="110"/>
      <c r="AA6" s="110"/>
      <c r="AB6" s="110"/>
      <c r="AC6" s="110"/>
      <c r="AD6" s="110"/>
      <c r="AE6" s="111"/>
      <c r="AF6" s="110"/>
    </row>
    <row r="7" spans="4:32" ht="15.75" thickBot="1" x14ac:dyDescent="0.3">
      <c r="D7">
        <f t="shared" si="0"/>
        <v>0</v>
      </c>
      <c r="E7" t="str">
        <f>IF(S7="NOT READY",IFERROR(VLOOKUP(D7,'Break Schedule'!A:B,2,FALSE),""),"")</f>
        <v/>
      </c>
      <c r="F7" s="6" t="str">
        <f t="shared" ca="1" si="1"/>
        <v/>
      </c>
      <c r="G7" t="str">
        <f>IFERROR(IF(E7="","",VLOOKUP(D7,'Break Schedule'!X:Y,2,FALSE)),"USNR")</f>
        <v/>
      </c>
      <c r="H7" t="str">
        <f>IF(G7="","","USNR"&amp;COUNTIF(G$3:G7,"USNR"))</f>
        <v/>
      </c>
      <c r="I7" t="str">
        <f t="shared" si="2"/>
        <v/>
      </c>
      <c r="J7" t="str">
        <f>IF(I7="","",VLOOKUP(D7,'Break Schedule'!A:B,2,FALSE))</f>
        <v/>
      </c>
      <c r="K7" s="6" t="str">
        <f t="shared" si="3"/>
        <v/>
      </c>
      <c r="M7" t="str">
        <f t="shared" si="4"/>
        <v/>
      </c>
      <c r="P7" s="108">
        <f t="shared" si="5"/>
        <v>0</v>
      </c>
      <c r="Q7" s="104">
        <f t="shared" si="6"/>
        <v>0</v>
      </c>
      <c r="R7" s="103">
        <f t="shared" si="7"/>
        <v>0</v>
      </c>
      <c r="S7" s="103" t="str">
        <f t="shared" si="8"/>
        <v/>
      </c>
      <c r="T7" s="105">
        <f t="shared" si="9"/>
        <v>0</v>
      </c>
      <c r="U7" s="109"/>
      <c r="X7" s="110"/>
      <c r="Y7" s="110"/>
      <c r="Z7" s="110"/>
      <c r="AA7" s="110"/>
      <c r="AB7" s="110"/>
      <c r="AC7" s="110"/>
      <c r="AD7" s="110"/>
      <c r="AE7" s="111"/>
      <c r="AF7" s="110"/>
    </row>
    <row r="8" spans="4:32" ht="15.75" thickBot="1" x14ac:dyDescent="0.3">
      <c r="D8">
        <f t="shared" si="0"/>
        <v>0</v>
      </c>
      <c r="E8" t="str">
        <f>IF(S8="NOT READY",IFERROR(VLOOKUP(D8,'Break Schedule'!A:B,2,FALSE),""),"")</f>
        <v/>
      </c>
      <c r="F8" s="6" t="str">
        <f t="shared" ca="1" si="1"/>
        <v/>
      </c>
      <c r="G8" t="str">
        <f>IFERROR(IF(E8="","",VLOOKUP(D8,'Break Schedule'!X:Y,2,FALSE)),"USNR")</f>
        <v/>
      </c>
      <c r="H8" t="str">
        <f>IF(G8="","","USNR"&amp;COUNTIF(G$3:G8,"USNR"))</f>
        <v/>
      </c>
      <c r="I8" t="str">
        <f t="shared" si="2"/>
        <v/>
      </c>
      <c r="J8" t="str">
        <f>IF(I8="","",VLOOKUP(D8,'Break Schedule'!A:B,2,FALSE))</f>
        <v/>
      </c>
      <c r="K8" s="6" t="str">
        <f t="shared" si="3"/>
        <v/>
      </c>
      <c r="M8" t="str">
        <f t="shared" si="4"/>
        <v/>
      </c>
      <c r="P8" s="108">
        <f t="shared" si="5"/>
        <v>0</v>
      </c>
      <c r="Q8" s="104">
        <f t="shared" si="6"/>
        <v>0</v>
      </c>
      <c r="R8" s="103">
        <f t="shared" si="7"/>
        <v>0</v>
      </c>
      <c r="S8" s="103" t="str">
        <f t="shared" si="8"/>
        <v/>
      </c>
      <c r="T8" s="105">
        <f t="shared" si="9"/>
        <v>0</v>
      </c>
      <c r="U8" s="109"/>
      <c r="X8" s="110"/>
      <c r="Y8" s="110"/>
      <c r="Z8" s="110"/>
      <c r="AA8" s="110"/>
      <c r="AB8" s="110"/>
      <c r="AC8" s="110"/>
      <c r="AD8" s="110"/>
      <c r="AE8" s="110"/>
      <c r="AF8" s="110"/>
    </row>
    <row r="9" spans="4:32" ht="15.75" thickBot="1" x14ac:dyDescent="0.3">
      <c r="D9">
        <f t="shared" si="0"/>
        <v>0</v>
      </c>
      <c r="E9" t="str">
        <f>IF(S9="NOT READY",IFERROR(VLOOKUP(D9,'Break Schedule'!A:B,2,FALSE),""),"")</f>
        <v/>
      </c>
      <c r="F9" s="6" t="str">
        <f t="shared" ca="1" si="1"/>
        <v/>
      </c>
      <c r="G9" t="str">
        <f>IFERROR(IF(E9="","",VLOOKUP(D9,'Break Schedule'!X:Y,2,FALSE)),"USNR")</f>
        <v/>
      </c>
      <c r="H9" t="str">
        <f>IF(G9="","","USNR"&amp;COUNTIF(G$3:G9,"USNR"))</f>
        <v/>
      </c>
      <c r="I9" t="str">
        <f t="shared" si="2"/>
        <v/>
      </c>
      <c r="J9" t="str">
        <f>IF(I9="","",VLOOKUP(D9,'Break Schedule'!A:B,2,FALSE))</f>
        <v/>
      </c>
      <c r="K9" s="6" t="str">
        <f t="shared" si="3"/>
        <v/>
      </c>
      <c r="M9" t="str">
        <f t="shared" si="4"/>
        <v/>
      </c>
      <c r="P9" s="108">
        <f t="shared" si="5"/>
        <v>0</v>
      </c>
      <c r="Q9" s="104">
        <f t="shared" si="6"/>
        <v>0</v>
      </c>
      <c r="R9" s="103">
        <f t="shared" si="7"/>
        <v>0</v>
      </c>
      <c r="S9" s="103" t="str">
        <f t="shared" si="8"/>
        <v/>
      </c>
      <c r="T9" s="105">
        <f t="shared" si="9"/>
        <v>0</v>
      </c>
      <c r="U9" s="109"/>
      <c r="X9" s="110"/>
      <c r="Y9" s="110"/>
      <c r="Z9" s="110"/>
      <c r="AA9" s="110"/>
      <c r="AB9" s="110"/>
      <c r="AC9" s="110"/>
      <c r="AD9" s="110"/>
      <c r="AE9" s="110"/>
      <c r="AF9" s="110"/>
    </row>
    <row r="10" spans="4:32" ht="15.75" thickBot="1" x14ac:dyDescent="0.3">
      <c r="D10">
        <f t="shared" si="0"/>
        <v>0</v>
      </c>
      <c r="E10" t="str">
        <f>IF(S10="NOT READY",IFERROR(VLOOKUP(D10,'Break Schedule'!A:B,2,FALSE),""),"")</f>
        <v/>
      </c>
      <c r="F10" s="6" t="str">
        <f t="shared" ca="1" si="1"/>
        <v/>
      </c>
      <c r="G10" t="str">
        <f>IFERROR(IF(E10="","",VLOOKUP(D10,'Break Schedule'!X:Y,2,FALSE)),"USNR")</f>
        <v/>
      </c>
      <c r="H10" t="str">
        <f>IF(G10="","","USNR"&amp;COUNTIF(G$3:G10,"USNR"))</f>
        <v/>
      </c>
      <c r="I10" t="str">
        <f t="shared" si="2"/>
        <v/>
      </c>
      <c r="J10" t="str">
        <f>IF(I10="","",VLOOKUP(D10,'Break Schedule'!A:B,2,FALSE))</f>
        <v/>
      </c>
      <c r="K10" s="6" t="str">
        <f t="shared" si="3"/>
        <v/>
      </c>
      <c r="M10" t="str">
        <f t="shared" si="4"/>
        <v/>
      </c>
      <c r="P10" s="108">
        <f t="shared" si="5"/>
        <v>0</v>
      </c>
      <c r="Q10" s="104">
        <f t="shared" si="6"/>
        <v>0</v>
      </c>
      <c r="R10" s="103">
        <f t="shared" si="7"/>
        <v>0</v>
      </c>
      <c r="S10" s="103" t="str">
        <f t="shared" si="8"/>
        <v/>
      </c>
      <c r="T10" s="105">
        <f t="shared" si="9"/>
        <v>0</v>
      </c>
      <c r="U10" s="109"/>
      <c r="X10" s="110"/>
      <c r="Y10" s="110"/>
      <c r="Z10" s="110"/>
      <c r="AA10" s="110"/>
      <c r="AB10" s="110"/>
      <c r="AC10" s="110"/>
      <c r="AD10" s="110"/>
      <c r="AE10" s="110"/>
      <c r="AF10" s="110"/>
    </row>
    <row r="11" spans="4:32" ht="15.75" thickBot="1" x14ac:dyDescent="0.3">
      <c r="D11">
        <f t="shared" si="0"/>
        <v>0</v>
      </c>
      <c r="E11" t="str">
        <f>IF(S11="NOT READY",IFERROR(VLOOKUP(D11,'Break Schedule'!A:B,2,FALSE),""),"")</f>
        <v/>
      </c>
      <c r="F11" s="6" t="str">
        <f t="shared" ca="1" si="1"/>
        <v/>
      </c>
      <c r="G11" t="str">
        <f>IFERROR(IF(E11="","",VLOOKUP(D11,'Break Schedule'!X:Y,2,FALSE)),"USNR")</f>
        <v/>
      </c>
      <c r="H11" t="str">
        <f>IF(G11="","","USNR"&amp;COUNTIF(G$3:G11,"USNR"))</f>
        <v/>
      </c>
      <c r="I11" t="str">
        <f t="shared" si="2"/>
        <v/>
      </c>
      <c r="J11" t="str">
        <f>IF(I11="","",VLOOKUP(D11,'Break Schedule'!A:B,2,FALSE))</f>
        <v/>
      </c>
      <c r="K11" s="6" t="str">
        <f t="shared" si="3"/>
        <v/>
      </c>
      <c r="M11" t="str">
        <f t="shared" si="4"/>
        <v/>
      </c>
      <c r="P11" s="108">
        <f t="shared" si="5"/>
        <v>0</v>
      </c>
      <c r="Q11" s="104">
        <f t="shared" si="6"/>
        <v>0</v>
      </c>
      <c r="R11" s="103">
        <f t="shared" si="7"/>
        <v>0</v>
      </c>
      <c r="S11" s="103" t="str">
        <f t="shared" si="8"/>
        <v/>
      </c>
      <c r="T11" s="105">
        <f t="shared" si="9"/>
        <v>0</v>
      </c>
      <c r="U11" s="109"/>
      <c r="X11" s="110"/>
      <c r="Y11" s="110"/>
      <c r="Z11" s="110"/>
      <c r="AA11" s="110"/>
      <c r="AB11" s="110"/>
      <c r="AC11" s="110"/>
      <c r="AD11" s="110"/>
      <c r="AE11" s="110"/>
      <c r="AF11" s="110"/>
    </row>
    <row r="12" spans="4:32" ht="15.75" thickBot="1" x14ac:dyDescent="0.3">
      <c r="D12">
        <f t="shared" si="0"/>
        <v>0</v>
      </c>
      <c r="E12" t="str">
        <f>IF(S12="NOT READY",IFERROR(VLOOKUP(D12,'Break Schedule'!A:B,2,FALSE),""),"")</f>
        <v/>
      </c>
      <c r="F12" s="6" t="str">
        <f t="shared" ca="1" si="1"/>
        <v/>
      </c>
      <c r="G12" t="str">
        <f>IFERROR(IF(E12="","",VLOOKUP(D12,'Break Schedule'!X:Y,2,FALSE)),"USNR")</f>
        <v/>
      </c>
      <c r="H12" t="str">
        <f>IF(G12="","","USNR"&amp;COUNTIF(G$3:G12,"USNR"))</f>
        <v/>
      </c>
      <c r="I12" t="str">
        <f t="shared" si="2"/>
        <v/>
      </c>
      <c r="J12" t="str">
        <f>IF(I12="","",VLOOKUP(D12,'Break Schedule'!A:B,2,FALSE))</f>
        <v/>
      </c>
      <c r="K12" s="6" t="str">
        <f t="shared" si="3"/>
        <v/>
      </c>
      <c r="M12" t="str">
        <f t="shared" si="4"/>
        <v/>
      </c>
      <c r="P12" s="108">
        <f t="shared" si="5"/>
        <v>0</v>
      </c>
      <c r="Q12" s="104">
        <f t="shared" si="6"/>
        <v>0</v>
      </c>
      <c r="R12" s="103">
        <f t="shared" si="7"/>
        <v>0</v>
      </c>
      <c r="S12" s="103" t="str">
        <f t="shared" si="8"/>
        <v/>
      </c>
      <c r="T12" s="105">
        <f t="shared" si="9"/>
        <v>0</v>
      </c>
      <c r="U12" s="109"/>
      <c r="X12" s="110"/>
      <c r="Y12" s="110"/>
      <c r="Z12" s="110"/>
      <c r="AA12" s="110"/>
      <c r="AB12" s="110"/>
      <c r="AC12" s="110"/>
      <c r="AD12" s="110"/>
      <c r="AE12" s="110"/>
      <c r="AF12" s="110"/>
    </row>
    <row r="13" spans="4:32" ht="15.75" thickBot="1" x14ac:dyDescent="0.3">
      <c r="D13">
        <f t="shared" si="0"/>
        <v>0</v>
      </c>
      <c r="E13" t="str">
        <f>IF(S13="NOT READY",IFERROR(VLOOKUP(D13,'Break Schedule'!A:B,2,FALSE),""),"")</f>
        <v/>
      </c>
      <c r="F13" s="6" t="str">
        <f t="shared" ca="1" si="1"/>
        <v/>
      </c>
      <c r="G13" t="str">
        <f>IFERROR(IF(E13="","",VLOOKUP(D13,'Break Schedule'!X:Y,2,FALSE)),"USNR")</f>
        <v/>
      </c>
      <c r="H13" t="str">
        <f>IF(G13="","","USNR"&amp;COUNTIF(G$3:G13,"USNR"))</f>
        <v/>
      </c>
      <c r="I13" t="str">
        <f t="shared" si="2"/>
        <v/>
      </c>
      <c r="J13" t="str">
        <f>IF(I13="","",VLOOKUP(D13,'Break Schedule'!A:B,2,FALSE))</f>
        <v/>
      </c>
      <c r="K13" s="6" t="str">
        <f t="shared" si="3"/>
        <v/>
      </c>
      <c r="M13" t="str">
        <f t="shared" si="4"/>
        <v/>
      </c>
      <c r="P13" s="108">
        <f t="shared" si="5"/>
        <v>0</v>
      </c>
      <c r="Q13" s="104">
        <f t="shared" si="6"/>
        <v>0</v>
      </c>
      <c r="R13" s="103">
        <f t="shared" si="7"/>
        <v>0</v>
      </c>
      <c r="S13" s="103" t="str">
        <f t="shared" si="8"/>
        <v/>
      </c>
      <c r="T13" s="105">
        <f t="shared" si="9"/>
        <v>0</v>
      </c>
      <c r="U13" s="109"/>
      <c r="X13" s="110"/>
      <c r="Y13" s="110"/>
      <c r="Z13" s="110"/>
      <c r="AA13" s="110"/>
      <c r="AB13" s="110"/>
      <c r="AC13" s="110"/>
      <c r="AD13" s="110"/>
      <c r="AE13" s="110"/>
      <c r="AF13" s="110"/>
    </row>
    <row r="14" spans="4:32" ht="24.75" thickBot="1" x14ac:dyDescent="0.3">
      <c r="D14">
        <f t="shared" si="0"/>
        <v>0</v>
      </c>
      <c r="E14" t="str">
        <f>IF(S14="NOT READY",IFERROR(VLOOKUP(D14,'Break Schedule'!A:B,2,FALSE),""),"")</f>
        <v/>
      </c>
      <c r="F14" s="6" t="str">
        <f t="shared" ca="1" si="1"/>
        <v/>
      </c>
      <c r="G14" t="str">
        <f>IFERROR(IF(E14="","",VLOOKUP(D14,'Break Schedule'!X:Y,2,FALSE)),"USNR")</f>
        <v/>
      </c>
      <c r="H14" t="str">
        <f>IF(G14="","","USNR"&amp;COUNTIF(G$3:G14,"USNR"))</f>
        <v/>
      </c>
      <c r="I14" t="str">
        <f t="shared" si="2"/>
        <v/>
      </c>
      <c r="J14" t="str">
        <f>IF(I14="","",VLOOKUP(D14,'Break Schedule'!A:B,2,FALSE))</f>
        <v/>
      </c>
      <c r="K14" s="6" t="str">
        <f t="shared" si="3"/>
        <v/>
      </c>
      <c r="M14" t="str">
        <f t="shared" si="4"/>
        <v/>
      </c>
      <c r="P14" s="108">
        <f t="shared" si="5"/>
        <v>0</v>
      </c>
      <c r="Q14" s="104">
        <f t="shared" si="6"/>
        <v>0</v>
      </c>
      <c r="R14" s="103">
        <f t="shared" si="7"/>
        <v>0</v>
      </c>
      <c r="S14" s="103" t="str">
        <f t="shared" si="8"/>
        <v/>
      </c>
      <c r="T14" s="105">
        <f t="shared" si="9"/>
        <v>0</v>
      </c>
      <c r="U14" s="109"/>
      <c r="X14" s="110"/>
      <c r="Y14" s="110"/>
      <c r="Z14" s="110"/>
      <c r="AA14" s="110"/>
      <c r="AB14" s="110"/>
      <c r="AC14" s="110"/>
      <c r="AD14" s="110"/>
      <c r="AE14" s="110"/>
      <c r="AF14" s="110"/>
    </row>
    <row r="15" spans="4:32" ht="24.75" thickBot="1" x14ac:dyDescent="0.3">
      <c r="D15">
        <f t="shared" si="0"/>
        <v>0</v>
      </c>
      <c r="E15" t="str">
        <f>IF(S15="NOT READY",IFERROR(VLOOKUP(D15,'Break Schedule'!A:B,2,FALSE),""),"")</f>
        <v/>
      </c>
      <c r="F15" s="6" t="str">
        <f t="shared" ca="1" si="1"/>
        <v/>
      </c>
      <c r="G15" t="str">
        <f>IFERROR(IF(E15="","",VLOOKUP(D15,'Break Schedule'!X:Y,2,FALSE)),"USNR")</f>
        <v/>
      </c>
      <c r="H15" t="str">
        <f>IF(G15="","","USNR"&amp;COUNTIF(G$3:G15,"USNR"))</f>
        <v/>
      </c>
      <c r="I15" t="str">
        <f t="shared" si="2"/>
        <v/>
      </c>
      <c r="J15" t="str">
        <f>IF(I15="","",VLOOKUP(D15,'Break Schedule'!A:B,2,FALSE))</f>
        <v/>
      </c>
      <c r="K15" s="6" t="str">
        <f t="shared" si="3"/>
        <v/>
      </c>
      <c r="M15" t="str">
        <f t="shared" si="4"/>
        <v/>
      </c>
      <c r="P15" s="108">
        <f t="shared" si="5"/>
        <v>0</v>
      </c>
      <c r="Q15" s="104">
        <f t="shared" si="6"/>
        <v>0</v>
      </c>
      <c r="R15" s="103">
        <f t="shared" si="7"/>
        <v>0</v>
      </c>
      <c r="S15" s="103" t="str">
        <f t="shared" si="8"/>
        <v/>
      </c>
      <c r="T15" s="105">
        <f t="shared" si="9"/>
        <v>0</v>
      </c>
      <c r="U15" s="109"/>
      <c r="X15" s="110"/>
      <c r="Y15" s="110"/>
      <c r="Z15" s="110"/>
      <c r="AA15" s="110"/>
      <c r="AB15" s="110"/>
      <c r="AC15" s="110"/>
      <c r="AD15" s="110"/>
      <c r="AE15" s="110"/>
      <c r="AF15" s="110"/>
    </row>
    <row r="16" spans="4:32" ht="24.75" thickBot="1" x14ac:dyDescent="0.3">
      <c r="D16">
        <f t="shared" si="0"/>
        <v>0</v>
      </c>
      <c r="E16" t="str">
        <f>IF(S16="NOT READY",IFERROR(VLOOKUP(D16,'Break Schedule'!A:B,2,FALSE),""),"")</f>
        <v/>
      </c>
      <c r="F16" s="6" t="str">
        <f t="shared" ca="1" si="1"/>
        <v/>
      </c>
      <c r="G16" t="str">
        <f>IFERROR(IF(E16="","",VLOOKUP(D16,'Break Schedule'!X:Y,2,FALSE)),"USNR")</f>
        <v/>
      </c>
      <c r="H16" t="str">
        <f>IF(G16="","","USNR"&amp;COUNTIF(G$3:G16,"USNR"))</f>
        <v/>
      </c>
      <c r="I16" t="str">
        <f t="shared" si="2"/>
        <v/>
      </c>
      <c r="J16" t="str">
        <f>IF(I16="","",VLOOKUP(D16,'Break Schedule'!A:B,2,FALSE))</f>
        <v/>
      </c>
      <c r="K16" s="6" t="str">
        <f t="shared" si="3"/>
        <v/>
      </c>
      <c r="M16" t="str">
        <f t="shared" si="4"/>
        <v/>
      </c>
      <c r="P16" s="108">
        <f t="shared" si="5"/>
        <v>0</v>
      </c>
      <c r="Q16" s="104">
        <f t="shared" si="6"/>
        <v>0</v>
      </c>
      <c r="R16" s="103">
        <f t="shared" si="7"/>
        <v>0</v>
      </c>
      <c r="S16" s="103" t="str">
        <f t="shared" si="8"/>
        <v/>
      </c>
      <c r="T16" s="105">
        <f t="shared" si="9"/>
        <v>0</v>
      </c>
      <c r="U16" s="109"/>
      <c r="X16" s="110"/>
      <c r="Y16" s="110"/>
      <c r="Z16" s="110"/>
      <c r="AA16" s="110"/>
      <c r="AB16" s="110"/>
      <c r="AC16" s="110"/>
      <c r="AD16" s="110"/>
      <c r="AE16" s="110"/>
      <c r="AF16" s="110"/>
    </row>
    <row r="17" spans="4:32" ht="24.75" thickBot="1" x14ac:dyDescent="0.3">
      <c r="D17">
        <f t="shared" si="0"/>
        <v>0</v>
      </c>
      <c r="E17" t="str">
        <f>IF(S17="NOT READY",IFERROR(VLOOKUP(D17,'Break Schedule'!A:B,2,FALSE),""),"")</f>
        <v/>
      </c>
      <c r="F17" s="6" t="str">
        <f t="shared" ca="1" si="1"/>
        <v/>
      </c>
      <c r="G17" t="str">
        <f>IFERROR(IF(E17="","",VLOOKUP(D17,'Break Schedule'!X:Y,2,FALSE)),"USNR")</f>
        <v/>
      </c>
      <c r="H17" t="str">
        <f>IF(G17="","","USNR"&amp;COUNTIF(G$3:G17,"USNR"))</f>
        <v/>
      </c>
      <c r="I17" t="str">
        <f t="shared" si="2"/>
        <v/>
      </c>
      <c r="J17" t="str">
        <f>IF(I17="","",VLOOKUP(D17,'Break Schedule'!A:B,2,FALSE))</f>
        <v/>
      </c>
      <c r="K17" s="6" t="str">
        <f t="shared" si="3"/>
        <v/>
      </c>
      <c r="M17" t="str">
        <f t="shared" si="4"/>
        <v/>
      </c>
      <c r="P17" s="108">
        <f t="shared" si="5"/>
        <v>0</v>
      </c>
      <c r="Q17" s="104">
        <f t="shared" si="6"/>
        <v>0</v>
      </c>
      <c r="R17" s="103">
        <f t="shared" si="7"/>
        <v>0</v>
      </c>
      <c r="S17" s="103" t="str">
        <f t="shared" si="8"/>
        <v/>
      </c>
      <c r="T17" s="105">
        <f t="shared" si="9"/>
        <v>0</v>
      </c>
      <c r="U17" s="109"/>
      <c r="X17" s="110"/>
      <c r="Y17" s="110"/>
      <c r="Z17" s="110"/>
      <c r="AA17" s="110"/>
      <c r="AB17" s="110"/>
      <c r="AC17" s="110"/>
      <c r="AD17" s="110"/>
      <c r="AE17" s="110"/>
      <c r="AF17" s="110"/>
    </row>
    <row r="18" spans="4:32" ht="24.75" thickBot="1" x14ac:dyDescent="0.3">
      <c r="D18">
        <f t="shared" si="0"/>
        <v>0</v>
      </c>
      <c r="E18" t="str">
        <f>IF(S18="NOT READY",IFERROR(VLOOKUP(D18,'Break Schedule'!A:B,2,FALSE),""),"")</f>
        <v/>
      </c>
      <c r="F18" s="6" t="str">
        <f t="shared" ca="1" si="1"/>
        <v/>
      </c>
      <c r="G18" t="str">
        <f>IFERROR(IF(E18="","",VLOOKUP(D18,'Break Schedule'!X:Y,2,FALSE)),"USNR")</f>
        <v/>
      </c>
      <c r="H18" t="str">
        <f>IF(G18="","","USNR"&amp;COUNTIF(G$3:G18,"USNR"))</f>
        <v/>
      </c>
      <c r="I18" t="str">
        <f t="shared" si="2"/>
        <v/>
      </c>
      <c r="J18" t="str">
        <f>IF(I18="","",VLOOKUP(D18,'Break Schedule'!A:B,2,FALSE))</f>
        <v/>
      </c>
      <c r="K18" s="6" t="str">
        <f t="shared" si="3"/>
        <v/>
      </c>
      <c r="M18" t="str">
        <f t="shared" si="4"/>
        <v/>
      </c>
      <c r="P18" s="108">
        <f t="shared" si="5"/>
        <v>0</v>
      </c>
      <c r="Q18" s="104">
        <f t="shared" si="6"/>
        <v>0</v>
      </c>
      <c r="R18" s="103">
        <f t="shared" si="7"/>
        <v>0</v>
      </c>
      <c r="S18" s="103" t="str">
        <f t="shared" si="8"/>
        <v/>
      </c>
      <c r="T18" s="105">
        <f t="shared" si="9"/>
        <v>0</v>
      </c>
      <c r="U18" s="109"/>
      <c r="X18" s="110"/>
      <c r="Y18" s="110"/>
      <c r="Z18" s="110"/>
      <c r="AA18" s="110"/>
      <c r="AB18" s="110"/>
      <c r="AC18" s="110"/>
      <c r="AD18" s="110"/>
      <c r="AE18" s="111"/>
      <c r="AF18" s="110"/>
    </row>
    <row r="19" spans="4:32" ht="24.75" thickBot="1" x14ac:dyDescent="0.3">
      <c r="D19">
        <f t="shared" si="0"/>
        <v>0</v>
      </c>
      <c r="E19" t="str">
        <f>IF(S19="NOT READY",IFERROR(VLOOKUP(D19,'Break Schedule'!A:B,2,FALSE),""),"")</f>
        <v/>
      </c>
      <c r="F19" s="6" t="str">
        <f t="shared" ca="1" si="1"/>
        <v/>
      </c>
      <c r="G19" t="str">
        <f>IFERROR(IF(E19="","",VLOOKUP(D19,'Break Schedule'!X:Y,2,FALSE)),"USNR")</f>
        <v/>
      </c>
      <c r="H19" t="str">
        <f>IF(G19="","","USNR"&amp;COUNTIF(G$3:G19,"USNR"))</f>
        <v/>
      </c>
      <c r="I19" t="str">
        <f t="shared" si="2"/>
        <v/>
      </c>
      <c r="J19" t="str">
        <f>IF(I19="","",VLOOKUP(D19,'Break Schedule'!A:B,2,FALSE))</f>
        <v/>
      </c>
      <c r="K19" s="6" t="str">
        <f t="shared" si="3"/>
        <v/>
      </c>
      <c r="M19" t="str">
        <f t="shared" si="4"/>
        <v/>
      </c>
      <c r="P19" s="108">
        <f t="shared" si="5"/>
        <v>0</v>
      </c>
      <c r="Q19" s="104">
        <f t="shared" si="6"/>
        <v>0</v>
      </c>
      <c r="R19" s="103">
        <f t="shared" si="7"/>
        <v>0</v>
      </c>
      <c r="S19" s="103" t="str">
        <f t="shared" si="8"/>
        <v/>
      </c>
      <c r="T19" s="105">
        <f t="shared" si="9"/>
        <v>0</v>
      </c>
      <c r="U19" s="109"/>
      <c r="X19" s="110"/>
      <c r="Y19" s="110"/>
      <c r="Z19" s="110"/>
      <c r="AA19" s="110"/>
      <c r="AB19" s="110"/>
      <c r="AC19" s="110"/>
      <c r="AD19" s="110"/>
      <c r="AE19" s="111"/>
      <c r="AF19" s="110"/>
    </row>
    <row r="20" spans="4:32" ht="24.75" thickBot="1" x14ac:dyDescent="0.3">
      <c r="D20">
        <f t="shared" si="0"/>
        <v>0</v>
      </c>
      <c r="E20" t="str">
        <f>IF(S20="NOT READY",IFERROR(VLOOKUP(D20,'Break Schedule'!A:B,2,FALSE),""),"")</f>
        <v/>
      </c>
      <c r="F20" s="6" t="str">
        <f t="shared" ca="1" si="1"/>
        <v/>
      </c>
      <c r="G20" t="str">
        <f>IFERROR(IF(E20="","",VLOOKUP(D20,'Break Schedule'!X:Y,2,FALSE)),"USNR")</f>
        <v/>
      </c>
      <c r="H20" t="str">
        <f>IF(G20="","","USNR"&amp;COUNTIF(G$3:G20,"USNR"))</f>
        <v/>
      </c>
      <c r="I20" t="str">
        <f t="shared" si="2"/>
        <v/>
      </c>
      <c r="J20" t="str">
        <f>IF(I20="","",VLOOKUP(D20,'Break Schedule'!A:B,2,FALSE))</f>
        <v/>
      </c>
      <c r="K20" s="6" t="str">
        <f t="shared" si="3"/>
        <v/>
      </c>
      <c r="M20" t="str">
        <f t="shared" si="4"/>
        <v/>
      </c>
      <c r="P20" s="108">
        <f t="shared" si="5"/>
        <v>0</v>
      </c>
      <c r="Q20" s="104">
        <f t="shared" si="6"/>
        <v>0</v>
      </c>
      <c r="R20" s="103">
        <f t="shared" si="7"/>
        <v>0</v>
      </c>
      <c r="S20" s="103" t="str">
        <f t="shared" si="8"/>
        <v/>
      </c>
      <c r="T20" s="105">
        <f t="shared" si="9"/>
        <v>0</v>
      </c>
      <c r="U20" s="109"/>
      <c r="X20" s="110"/>
      <c r="Y20" s="110"/>
      <c r="Z20" s="110"/>
      <c r="AA20" s="110"/>
      <c r="AB20" s="110"/>
      <c r="AC20" s="110"/>
      <c r="AD20" s="110"/>
      <c r="AE20" s="111"/>
      <c r="AF20" s="110"/>
    </row>
    <row r="21" spans="4:32" ht="24.75" thickBot="1" x14ac:dyDescent="0.3">
      <c r="D21">
        <f t="shared" si="0"/>
        <v>0</v>
      </c>
      <c r="E21" t="str">
        <f>IF(S21="NOT READY",IFERROR(VLOOKUP(D21,'Break Schedule'!A:B,2,FALSE),""),"")</f>
        <v/>
      </c>
      <c r="F21" s="6" t="str">
        <f t="shared" ca="1" si="1"/>
        <v/>
      </c>
      <c r="G21" t="str">
        <f>IFERROR(IF(E21="","",VLOOKUP(D21,'Break Schedule'!X:Y,2,FALSE)),"USNR")</f>
        <v/>
      </c>
      <c r="H21" t="str">
        <f>IF(G21="","","USNR"&amp;COUNTIF(G$3:G21,"USNR"))</f>
        <v/>
      </c>
      <c r="I21" t="str">
        <f t="shared" si="2"/>
        <v/>
      </c>
      <c r="J21" t="str">
        <f>IF(I21="","",VLOOKUP(D21,'Break Schedule'!A:B,2,FALSE))</f>
        <v/>
      </c>
      <c r="K21" s="6" t="str">
        <f t="shared" si="3"/>
        <v/>
      </c>
      <c r="M21" t="str">
        <f t="shared" si="4"/>
        <v/>
      </c>
      <c r="P21" s="108">
        <f t="shared" si="5"/>
        <v>0</v>
      </c>
      <c r="Q21" s="104">
        <f t="shared" si="6"/>
        <v>0</v>
      </c>
      <c r="R21" s="103">
        <f t="shared" si="7"/>
        <v>0</v>
      </c>
      <c r="S21" s="103" t="str">
        <f t="shared" si="8"/>
        <v/>
      </c>
      <c r="T21" s="105">
        <f t="shared" si="9"/>
        <v>0</v>
      </c>
      <c r="U21" s="109"/>
      <c r="X21" s="110"/>
      <c r="Y21" s="110"/>
      <c r="Z21" s="110"/>
      <c r="AA21" s="110"/>
      <c r="AB21" s="110"/>
      <c r="AC21" s="110"/>
      <c r="AD21" s="110"/>
      <c r="AE21" s="111"/>
      <c r="AF21" s="110"/>
    </row>
    <row r="22" spans="4:32" ht="24.75" thickBot="1" x14ac:dyDescent="0.3">
      <c r="D22">
        <f t="shared" si="0"/>
        <v>0</v>
      </c>
      <c r="E22" t="str">
        <f>IF(S22="NOT READY",IFERROR(VLOOKUP(D22,'Break Schedule'!A:B,2,FALSE),""),"")</f>
        <v/>
      </c>
      <c r="F22" s="6" t="str">
        <f t="shared" ca="1" si="1"/>
        <v/>
      </c>
      <c r="G22" t="str">
        <f>IFERROR(IF(E22="","",VLOOKUP(D22,'Break Schedule'!X:Y,2,FALSE)),"USNR")</f>
        <v/>
      </c>
      <c r="H22" t="str">
        <f>IF(G22="","","USNR"&amp;COUNTIF(G$3:G22,"USNR"))</f>
        <v/>
      </c>
      <c r="I22" t="str">
        <f t="shared" si="2"/>
        <v/>
      </c>
      <c r="J22" t="str">
        <f>IF(I22="","",VLOOKUP(D22,'Break Schedule'!A:B,2,FALSE))</f>
        <v/>
      </c>
      <c r="K22" s="6" t="str">
        <f t="shared" si="3"/>
        <v/>
      </c>
      <c r="M22" t="str">
        <f t="shared" si="4"/>
        <v/>
      </c>
      <c r="P22" s="108">
        <f t="shared" si="5"/>
        <v>0</v>
      </c>
      <c r="Q22" s="104">
        <f t="shared" si="6"/>
        <v>0</v>
      </c>
      <c r="R22" s="103">
        <f t="shared" si="7"/>
        <v>0</v>
      </c>
      <c r="S22" s="103" t="str">
        <f t="shared" si="8"/>
        <v/>
      </c>
      <c r="T22" s="105">
        <f t="shared" si="9"/>
        <v>0</v>
      </c>
      <c r="U22" s="109"/>
      <c r="X22" s="110"/>
      <c r="Y22" s="110"/>
      <c r="Z22" s="110"/>
      <c r="AA22" s="110"/>
      <c r="AB22" s="110"/>
      <c r="AC22" s="110"/>
      <c r="AD22" s="110"/>
      <c r="AE22" s="111"/>
      <c r="AF22" s="110"/>
    </row>
    <row r="23" spans="4:32" ht="15.75" thickBot="1" x14ac:dyDescent="0.3">
      <c r="D23">
        <f t="shared" si="0"/>
        <v>0</v>
      </c>
      <c r="E23" t="str">
        <f>IF(S23="NOT READY",IFERROR(VLOOKUP(D23,'Break Schedule'!A:B,2,FALSE),""),"")</f>
        <v/>
      </c>
      <c r="F23" s="6" t="str">
        <f t="shared" ca="1" si="1"/>
        <v/>
      </c>
      <c r="G23" t="str">
        <f>IFERROR(IF(E23="","",VLOOKUP(D23,'Break Schedule'!X:Y,2,FALSE)),"USNR")</f>
        <v/>
      </c>
      <c r="H23" t="str">
        <f>IF(G23="","","USNR"&amp;COUNTIF(G$3:G23,"USNR"))</f>
        <v/>
      </c>
      <c r="I23" t="str">
        <f t="shared" si="2"/>
        <v/>
      </c>
      <c r="J23" t="str">
        <f>IF(I23="","",VLOOKUP(D23,'Break Schedule'!A:B,2,FALSE))</f>
        <v/>
      </c>
      <c r="K23" s="6" t="str">
        <f t="shared" si="3"/>
        <v/>
      </c>
      <c r="M23" t="str">
        <f t="shared" si="4"/>
        <v/>
      </c>
      <c r="P23" s="108">
        <f t="shared" si="5"/>
        <v>0</v>
      </c>
      <c r="Q23" s="104">
        <f t="shared" si="6"/>
        <v>0</v>
      </c>
      <c r="R23" s="103">
        <f t="shared" si="7"/>
        <v>0</v>
      </c>
      <c r="S23" s="103" t="str">
        <f t="shared" si="8"/>
        <v/>
      </c>
      <c r="T23" s="105">
        <f t="shared" si="9"/>
        <v>0</v>
      </c>
      <c r="U23" s="109"/>
      <c r="X23" s="110"/>
      <c r="Y23" s="110"/>
      <c r="Z23" s="110"/>
      <c r="AA23" s="110"/>
      <c r="AB23" s="110"/>
      <c r="AC23" s="110"/>
      <c r="AD23" s="110"/>
      <c r="AE23" s="111"/>
      <c r="AF23" s="110"/>
    </row>
    <row r="24" spans="4:32" ht="15.75" thickBot="1" x14ac:dyDescent="0.3">
      <c r="D24">
        <f t="shared" si="0"/>
        <v>0</v>
      </c>
      <c r="E24" t="str">
        <f>IF(S24="NOT READY",IFERROR(VLOOKUP(D24,'Break Schedule'!A:B,2,FALSE),""),"")</f>
        <v/>
      </c>
      <c r="F24" s="6" t="str">
        <f t="shared" ca="1" si="1"/>
        <v/>
      </c>
      <c r="G24" t="str">
        <f>IFERROR(IF(E24="","",VLOOKUP(D24,'Break Schedule'!X:Y,2,FALSE)),"USNR")</f>
        <v/>
      </c>
      <c r="H24" t="str">
        <f>IF(G24="","","USNR"&amp;COUNTIF(G$3:G24,"USNR"))</f>
        <v/>
      </c>
      <c r="I24" t="str">
        <f t="shared" si="2"/>
        <v/>
      </c>
      <c r="J24" t="str">
        <f>IF(I24="","",VLOOKUP(D24,'Break Schedule'!A:B,2,FALSE))</f>
        <v/>
      </c>
      <c r="K24" s="6" t="str">
        <f t="shared" si="3"/>
        <v/>
      </c>
      <c r="M24" t="str">
        <f t="shared" si="4"/>
        <v/>
      </c>
      <c r="P24" s="108">
        <f t="shared" si="5"/>
        <v>0</v>
      </c>
      <c r="Q24" s="104">
        <f t="shared" si="6"/>
        <v>0</v>
      </c>
      <c r="R24" s="103">
        <f t="shared" si="7"/>
        <v>0</v>
      </c>
      <c r="S24" s="103" t="str">
        <f t="shared" si="8"/>
        <v/>
      </c>
      <c r="T24" s="105">
        <f t="shared" si="9"/>
        <v>0</v>
      </c>
      <c r="U24" s="109"/>
      <c r="X24" s="110"/>
      <c r="Y24" s="110"/>
      <c r="Z24" s="110"/>
      <c r="AA24" s="110"/>
      <c r="AB24" s="110"/>
      <c r="AC24" s="110"/>
      <c r="AD24" s="110"/>
      <c r="AE24" s="111"/>
      <c r="AF24" s="110"/>
    </row>
    <row r="25" spans="4:32" ht="15.75" thickBot="1" x14ac:dyDescent="0.3">
      <c r="D25">
        <f t="shared" si="0"/>
        <v>0</v>
      </c>
      <c r="E25" t="str">
        <f>IF(S25="NOT READY",IFERROR(VLOOKUP(D25,'Break Schedule'!A:B,2,FALSE),""),"")</f>
        <v/>
      </c>
      <c r="F25" s="6" t="str">
        <f t="shared" ca="1" si="1"/>
        <v/>
      </c>
      <c r="G25" t="str">
        <f>IFERROR(IF(E25="","",VLOOKUP(D25,'Break Schedule'!X:Y,2,FALSE)),"USNR")</f>
        <v/>
      </c>
      <c r="H25" t="str">
        <f>IF(G25="","","USNR"&amp;COUNTIF(G$3:G25,"USNR"))</f>
        <v/>
      </c>
      <c r="I25" t="str">
        <f t="shared" si="2"/>
        <v/>
      </c>
      <c r="J25" t="str">
        <f>IF(I25="","",VLOOKUP(D25,'Break Schedule'!A:B,2,FALSE))</f>
        <v/>
      </c>
      <c r="K25" s="6" t="str">
        <f t="shared" si="3"/>
        <v/>
      </c>
      <c r="M25" t="str">
        <f t="shared" si="4"/>
        <v/>
      </c>
      <c r="P25" s="108">
        <f t="shared" si="5"/>
        <v>0</v>
      </c>
      <c r="Q25" s="104">
        <f t="shared" si="6"/>
        <v>0</v>
      </c>
      <c r="R25" s="103">
        <f t="shared" si="7"/>
        <v>0</v>
      </c>
      <c r="S25" s="103" t="str">
        <f t="shared" si="8"/>
        <v/>
      </c>
      <c r="T25" s="105">
        <f t="shared" si="9"/>
        <v>0</v>
      </c>
      <c r="U25" s="109"/>
      <c r="X25" s="110"/>
      <c r="Y25" s="110"/>
      <c r="Z25" s="110"/>
      <c r="AA25" s="110"/>
      <c r="AB25" s="110"/>
      <c r="AC25" s="110"/>
      <c r="AD25" s="110"/>
      <c r="AE25" s="111"/>
      <c r="AF25" s="110"/>
    </row>
    <row r="26" spans="4:32" ht="15.75" thickBot="1" x14ac:dyDescent="0.3">
      <c r="D26">
        <f t="shared" si="0"/>
        <v>0</v>
      </c>
      <c r="E26" t="str">
        <f>IF(S26="NOT READY",IFERROR(VLOOKUP(D26,'Break Schedule'!A:B,2,FALSE),""),"")</f>
        <v/>
      </c>
      <c r="F26" s="6" t="str">
        <f t="shared" ca="1" si="1"/>
        <v/>
      </c>
      <c r="G26" t="str">
        <f>IFERROR(IF(E26="","",VLOOKUP(D26,'Break Schedule'!X:Y,2,FALSE)),"USNR")</f>
        <v/>
      </c>
      <c r="H26" t="str">
        <f>IF(G26="","","USNR"&amp;COUNTIF(G$3:G26,"USNR"))</f>
        <v/>
      </c>
      <c r="I26" t="str">
        <f t="shared" si="2"/>
        <v/>
      </c>
      <c r="J26" t="str">
        <f>IF(I26="","",VLOOKUP(D26,'Break Schedule'!A:B,2,FALSE))</f>
        <v/>
      </c>
      <c r="K26" s="6" t="str">
        <f t="shared" si="3"/>
        <v/>
      </c>
      <c r="M26" t="str">
        <f t="shared" si="4"/>
        <v/>
      </c>
      <c r="P26" s="108">
        <f t="shared" si="5"/>
        <v>0</v>
      </c>
      <c r="Q26" s="104">
        <f t="shared" si="6"/>
        <v>0</v>
      </c>
      <c r="R26" s="103">
        <f t="shared" si="7"/>
        <v>0</v>
      </c>
      <c r="S26" s="103" t="str">
        <f t="shared" si="8"/>
        <v/>
      </c>
      <c r="T26" s="105">
        <f t="shared" si="9"/>
        <v>0</v>
      </c>
      <c r="U26" s="109"/>
      <c r="X26" s="110"/>
      <c r="Y26" s="110"/>
      <c r="Z26" s="110"/>
      <c r="AA26" s="110"/>
      <c r="AB26" s="110"/>
      <c r="AC26" s="110"/>
      <c r="AD26" s="110"/>
      <c r="AE26" s="111"/>
      <c r="AF26" s="110"/>
    </row>
    <row r="27" spans="4:32" ht="15.75" thickBot="1" x14ac:dyDescent="0.3">
      <c r="D27">
        <f t="shared" si="0"/>
        <v>0</v>
      </c>
      <c r="E27" t="str">
        <f>IF(S27="NOT READY",IFERROR(VLOOKUP(D27,'Break Schedule'!A:B,2,FALSE),""),"")</f>
        <v/>
      </c>
      <c r="F27" s="6" t="str">
        <f t="shared" ca="1" si="1"/>
        <v/>
      </c>
      <c r="G27" t="str">
        <f>IFERROR(IF(E27="","",VLOOKUP(D27,'Break Schedule'!X:Y,2,FALSE)),"USNR")</f>
        <v/>
      </c>
      <c r="H27" t="str">
        <f>IF(G27="","","USNR"&amp;COUNTIF(G$3:G27,"USNR"))</f>
        <v/>
      </c>
      <c r="I27" t="str">
        <f t="shared" si="2"/>
        <v/>
      </c>
      <c r="J27" t="str">
        <f>IF(I27="","",VLOOKUP(D27,'Break Schedule'!A:B,2,FALSE))</f>
        <v/>
      </c>
      <c r="K27" s="6" t="str">
        <f t="shared" si="3"/>
        <v/>
      </c>
      <c r="M27" t="str">
        <f t="shared" si="4"/>
        <v/>
      </c>
      <c r="P27" s="108">
        <f t="shared" si="5"/>
        <v>0</v>
      </c>
      <c r="Q27" s="104">
        <f t="shared" si="6"/>
        <v>0</v>
      </c>
      <c r="R27" s="103">
        <f t="shared" si="7"/>
        <v>0</v>
      </c>
      <c r="S27" s="103" t="str">
        <f t="shared" si="8"/>
        <v/>
      </c>
      <c r="T27" s="105">
        <f t="shared" si="9"/>
        <v>0</v>
      </c>
      <c r="U27" s="109"/>
      <c r="X27" s="110"/>
      <c r="Y27" s="110"/>
      <c r="Z27" s="110"/>
      <c r="AA27" s="110"/>
      <c r="AB27" s="110"/>
      <c r="AC27" s="110"/>
      <c r="AD27" s="110"/>
      <c r="AE27" s="111"/>
      <c r="AF27" s="110"/>
    </row>
    <row r="28" spans="4:32" ht="15.75" thickBot="1" x14ac:dyDescent="0.3">
      <c r="D28">
        <f t="shared" si="0"/>
        <v>0</v>
      </c>
      <c r="E28" t="str">
        <f>IF(S28="NOT READY",IFERROR(VLOOKUP(D28,'Break Schedule'!A:B,2,FALSE),""),"")</f>
        <v/>
      </c>
      <c r="F28" s="6" t="str">
        <f t="shared" ca="1" si="1"/>
        <v/>
      </c>
      <c r="G28" t="str">
        <f>IFERROR(IF(E28="","",VLOOKUP(D28,'Break Schedule'!X:Y,2,FALSE)),"USNR")</f>
        <v/>
      </c>
      <c r="H28" t="str">
        <f>IF(G28="","","USNR"&amp;COUNTIF(G$3:G28,"USNR"))</f>
        <v/>
      </c>
      <c r="I28" t="str">
        <f t="shared" si="2"/>
        <v/>
      </c>
      <c r="J28" t="str">
        <f>IF(I28="","",VLOOKUP(D28,'Break Schedule'!A:B,2,FALSE))</f>
        <v/>
      </c>
      <c r="K28" s="6" t="str">
        <f t="shared" si="3"/>
        <v/>
      </c>
      <c r="M28" t="str">
        <f t="shared" si="4"/>
        <v/>
      </c>
      <c r="P28" s="108">
        <f t="shared" si="5"/>
        <v>0</v>
      </c>
      <c r="Q28" s="104">
        <f t="shared" si="6"/>
        <v>0</v>
      </c>
      <c r="R28" s="103">
        <f t="shared" si="7"/>
        <v>0</v>
      </c>
      <c r="S28" s="103" t="str">
        <f t="shared" si="8"/>
        <v/>
      </c>
      <c r="T28" s="105">
        <f t="shared" si="9"/>
        <v>0</v>
      </c>
      <c r="U28" s="109"/>
      <c r="X28" s="110"/>
      <c r="Y28" s="110"/>
      <c r="Z28" s="110"/>
      <c r="AA28" s="110"/>
      <c r="AB28" s="110"/>
      <c r="AC28" s="110"/>
      <c r="AD28" s="110"/>
      <c r="AE28" s="111"/>
      <c r="AF28" s="110"/>
    </row>
    <row r="29" spans="4:32" ht="15.75" thickBot="1" x14ac:dyDescent="0.3">
      <c r="D29">
        <f t="shared" si="0"/>
        <v>0</v>
      </c>
      <c r="E29" t="str">
        <f>IF(S29="NOT READY",IFERROR(VLOOKUP(D29,'Break Schedule'!A:B,2,FALSE),""),"")</f>
        <v/>
      </c>
      <c r="F29" s="6" t="str">
        <f t="shared" ca="1" si="1"/>
        <v/>
      </c>
      <c r="G29" t="str">
        <f>IFERROR(IF(E29="","",VLOOKUP(D29,'Break Schedule'!X:Y,2,FALSE)),"USNR")</f>
        <v/>
      </c>
      <c r="H29" t="str">
        <f>IF(G29="","","USNR"&amp;COUNTIF(G$3:G29,"USNR"))</f>
        <v/>
      </c>
      <c r="I29" t="str">
        <f t="shared" si="2"/>
        <v/>
      </c>
      <c r="J29" t="str">
        <f>IF(I29="","",VLOOKUP(D29,'Break Schedule'!A:B,2,FALSE))</f>
        <v/>
      </c>
      <c r="K29" s="6" t="str">
        <f t="shared" si="3"/>
        <v/>
      </c>
      <c r="M29" t="str">
        <f t="shared" si="4"/>
        <v/>
      </c>
      <c r="P29" s="108">
        <f t="shared" si="5"/>
        <v>0</v>
      </c>
      <c r="Q29" s="104">
        <f t="shared" si="6"/>
        <v>0</v>
      </c>
      <c r="R29" s="103">
        <f t="shared" si="7"/>
        <v>0</v>
      </c>
      <c r="S29" s="103" t="str">
        <f t="shared" si="8"/>
        <v/>
      </c>
      <c r="T29" s="105">
        <f t="shared" si="9"/>
        <v>0</v>
      </c>
      <c r="U29" s="109"/>
      <c r="X29" s="110"/>
      <c r="Y29" s="110"/>
      <c r="Z29" s="110"/>
      <c r="AA29" s="110"/>
      <c r="AB29" s="110"/>
      <c r="AC29" s="110"/>
      <c r="AD29" s="110"/>
      <c r="AE29" s="111"/>
      <c r="AF29" s="110"/>
    </row>
    <row r="30" spans="4:32" ht="15.75" thickBot="1" x14ac:dyDescent="0.3">
      <c r="D30">
        <f t="shared" si="0"/>
        <v>0</v>
      </c>
      <c r="E30" t="str">
        <f>IF(S30="NOT READY",IFERROR(VLOOKUP(D30,'Break Schedule'!A:B,2,FALSE),""),"")</f>
        <v/>
      </c>
      <c r="F30" s="6" t="str">
        <f t="shared" ca="1" si="1"/>
        <v/>
      </c>
      <c r="G30" t="str">
        <f>IFERROR(IF(E30="","",VLOOKUP(D30,'Break Schedule'!X:Y,2,FALSE)),"USNR")</f>
        <v/>
      </c>
      <c r="H30" t="str">
        <f>IF(G30="","","USNR"&amp;COUNTIF(G$3:G30,"USNR"))</f>
        <v/>
      </c>
      <c r="I30" t="str">
        <f t="shared" si="2"/>
        <v/>
      </c>
      <c r="J30" t="str">
        <f>IF(I30="","",VLOOKUP(D30,'Break Schedule'!A:B,2,FALSE))</f>
        <v/>
      </c>
      <c r="K30" s="6" t="str">
        <f t="shared" si="3"/>
        <v/>
      </c>
      <c r="M30" t="str">
        <f t="shared" si="4"/>
        <v/>
      </c>
      <c r="P30" s="108">
        <f t="shared" si="5"/>
        <v>0</v>
      </c>
      <c r="Q30" s="104">
        <f t="shared" si="6"/>
        <v>0</v>
      </c>
      <c r="R30" s="103">
        <f t="shared" si="7"/>
        <v>0</v>
      </c>
      <c r="S30" s="103" t="str">
        <f t="shared" si="8"/>
        <v/>
      </c>
      <c r="T30" s="105">
        <f t="shared" si="9"/>
        <v>0</v>
      </c>
      <c r="U30" s="109"/>
      <c r="X30" s="110"/>
      <c r="Y30" s="110"/>
      <c r="Z30" s="110"/>
      <c r="AA30" s="110"/>
      <c r="AB30" s="110"/>
      <c r="AC30" s="110"/>
      <c r="AD30" s="110"/>
      <c r="AE30" s="111"/>
      <c r="AF30" s="110"/>
    </row>
    <row r="31" spans="4:32" ht="15.75" thickBot="1" x14ac:dyDescent="0.3">
      <c r="D31">
        <f t="shared" si="0"/>
        <v>0</v>
      </c>
      <c r="E31" t="str">
        <f>IF(S31="NOT READY",IFERROR(VLOOKUP(D31,'Break Schedule'!A:B,2,FALSE),""),"")</f>
        <v/>
      </c>
      <c r="F31" s="6" t="str">
        <f t="shared" ca="1" si="1"/>
        <v/>
      </c>
      <c r="G31" t="str">
        <f>IFERROR(IF(E31="","",VLOOKUP(D31,'Break Schedule'!X:Y,2,FALSE)),"USNR")</f>
        <v/>
      </c>
      <c r="H31" t="str">
        <f>IF(G31="","","USNR"&amp;COUNTIF(G$3:G31,"USNR"))</f>
        <v/>
      </c>
      <c r="I31" t="str">
        <f t="shared" si="2"/>
        <v/>
      </c>
      <c r="J31" t="str">
        <f>IF(I31="","",VLOOKUP(D31,'Break Schedule'!A:B,2,FALSE))</f>
        <v/>
      </c>
      <c r="K31" s="6" t="str">
        <f t="shared" si="3"/>
        <v/>
      </c>
      <c r="M31" t="str">
        <f t="shared" si="4"/>
        <v/>
      </c>
      <c r="P31" s="108">
        <f t="shared" si="5"/>
        <v>0</v>
      </c>
      <c r="Q31" s="104">
        <f t="shared" si="6"/>
        <v>0</v>
      </c>
      <c r="R31" s="103">
        <f t="shared" si="7"/>
        <v>0</v>
      </c>
      <c r="S31" s="103" t="str">
        <f t="shared" si="8"/>
        <v/>
      </c>
      <c r="T31" s="105">
        <f t="shared" si="9"/>
        <v>0</v>
      </c>
      <c r="U31" s="109"/>
      <c r="X31" s="110"/>
      <c r="Y31" s="110"/>
      <c r="Z31" s="110"/>
      <c r="AA31" s="110"/>
      <c r="AB31" s="110"/>
      <c r="AC31" s="110"/>
      <c r="AD31" s="110"/>
      <c r="AE31" s="111"/>
      <c r="AF31" s="110"/>
    </row>
    <row r="32" spans="4:32" ht="15.75" thickBot="1" x14ac:dyDescent="0.3">
      <c r="D32">
        <f t="shared" si="0"/>
        <v>0</v>
      </c>
      <c r="E32" t="str">
        <f>IF(S32="NOT READY",IFERROR(VLOOKUP(D32,'Break Schedule'!A:B,2,FALSE),""),"")</f>
        <v/>
      </c>
      <c r="F32" s="6" t="str">
        <f t="shared" ca="1" si="1"/>
        <v/>
      </c>
      <c r="G32" t="str">
        <f>IFERROR(IF(E32="","",VLOOKUP(D32,'Break Schedule'!X:Y,2,FALSE)),"USNR")</f>
        <v/>
      </c>
      <c r="H32" t="str">
        <f>IF(G32="","","USNR"&amp;COUNTIF(G$3:G32,"USNR"))</f>
        <v/>
      </c>
      <c r="I32" t="str">
        <f t="shared" si="2"/>
        <v/>
      </c>
      <c r="J32" t="str">
        <f>IF(I32="","",VLOOKUP(D32,'Break Schedule'!A:B,2,FALSE))</f>
        <v/>
      </c>
      <c r="K32" s="6" t="str">
        <f t="shared" si="3"/>
        <v/>
      </c>
      <c r="M32" t="str">
        <f t="shared" si="4"/>
        <v/>
      </c>
      <c r="P32" s="108">
        <f t="shared" si="5"/>
        <v>0</v>
      </c>
      <c r="Q32" s="104">
        <f t="shared" si="6"/>
        <v>0</v>
      </c>
      <c r="R32" s="103">
        <f t="shared" si="7"/>
        <v>0</v>
      </c>
      <c r="S32" s="103" t="str">
        <f t="shared" si="8"/>
        <v/>
      </c>
      <c r="T32" s="105">
        <f t="shared" si="9"/>
        <v>0</v>
      </c>
      <c r="U32" s="109"/>
      <c r="X32" s="110"/>
      <c r="Y32" s="110"/>
      <c r="Z32" s="110"/>
      <c r="AA32" s="110"/>
      <c r="AB32" s="110"/>
      <c r="AC32" s="110"/>
      <c r="AD32" s="110"/>
      <c r="AE32" s="111"/>
      <c r="AF32" s="110"/>
    </row>
    <row r="33" spans="4:32" ht="15.75" thickBot="1" x14ac:dyDescent="0.3">
      <c r="D33">
        <f t="shared" si="0"/>
        <v>0</v>
      </c>
      <c r="E33" t="str">
        <f>IF(S33="NOT READY",IFERROR(VLOOKUP(D33,'Break Schedule'!A:B,2,FALSE),""),"")</f>
        <v/>
      </c>
      <c r="F33" s="6" t="str">
        <f t="shared" ca="1" si="1"/>
        <v/>
      </c>
      <c r="G33" t="str">
        <f>IFERROR(IF(E33="","",VLOOKUP(D33,'Break Schedule'!X:Y,2,FALSE)),"USNR")</f>
        <v/>
      </c>
      <c r="H33" t="str">
        <f>IF(G33="","","USNR"&amp;COUNTIF(G$3:G33,"USNR"))</f>
        <v/>
      </c>
      <c r="I33" t="str">
        <f t="shared" si="2"/>
        <v/>
      </c>
      <c r="J33" t="str">
        <f>IF(I33="","",VLOOKUP(D33,'Break Schedule'!A:B,2,FALSE))</f>
        <v/>
      </c>
      <c r="K33" s="6" t="str">
        <f t="shared" si="3"/>
        <v/>
      </c>
      <c r="M33" t="str">
        <f t="shared" si="4"/>
        <v/>
      </c>
      <c r="P33" s="108">
        <f t="shared" si="5"/>
        <v>0</v>
      </c>
      <c r="Q33" s="104">
        <f t="shared" si="6"/>
        <v>0</v>
      </c>
      <c r="R33" s="103">
        <f t="shared" si="7"/>
        <v>0</v>
      </c>
      <c r="S33" s="103" t="str">
        <f t="shared" si="8"/>
        <v/>
      </c>
      <c r="T33" s="105">
        <f t="shared" si="9"/>
        <v>0</v>
      </c>
      <c r="U33" s="109"/>
      <c r="X33" s="110"/>
      <c r="Y33" s="110"/>
      <c r="Z33" s="110"/>
      <c r="AA33" s="110"/>
      <c r="AB33" s="110"/>
      <c r="AC33" s="110"/>
      <c r="AD33" s="110"/>
      <c r="AE33" s="111"/>
      <c r="AF33" s="110"/>
    </row>
    <row r="34" spans="4:32" ht="15.75" thickBot="1" x14ac:dyDescent="0.3">
      <c r="D34">
        <f t="shared" si="0"/>
        <v>0</v>
      </c>
      <c r="E34" t="str">
        <f>IF(S34="NOT READY",IFERROR(VLOOKUP(D34,'Break Schedule'!A:B,2,FALSE),""),"")</f>
        <v/>
      </c>
      <c r="F34" s="6" t="str">
        <f t="shared" ca="1" si="1"/>
        <v/>
      </c>
      <c r="G34" t="str">
        <f>IFERROR(IF(E34="","",VLOOKUP(D34,'Break Schedule'!X:Y,2,FALSE)),"USNR")</f>
        <v/>
      </c>
      <c r="H34" t="str">
        <f>IF(G34="","","USNR"&amp;COUNTIF(G$3:G34,"USNR"))</f>
        <v/>
      </c>
      <c r="I34" t="str">
        <f t="shared" si="2"/>
        <v/>
      </c>
      <c r="J34" t="str">
        <f>IF(I34="","",VLOOKUP(D34,'Break Schedule'!A:B,2,FALSE))</f>
        <v/>
      </c>
      <c r="K34" s="6" t="str">
        <f t="shared" si="3"/>
        <v/>
      </c>
      <c r="M34" t="str">
        <f t="shared" si="4"/>
        <v/>
      </c>
      <c r="P34" s="108">
        <f t="shared" si="5"/>
        <v>0</v>
      </c>
      <c r="Q34" s="104">
        <f t="shared" si="6"/>
        <v>0</v>
      </c>
      <c r="R34" s="103">
        <f t="shared" si="7"/>
        <v>0</v>
      </c>
      <c r="S34" s="103" t="str">
        <f t="shared" si="8"/>
        <v/>
      </c>
      <c r="T34" s="105">
        <f t="shared" si="9"/>
        <v>0</v>
      </c>
      <c r="U34" s="109"/>
      <c r="X34" s="110"/>
      <c r="Y34" s="110"/>
      <c r="Z34" s="110"/>
      <c r="AA34" s="110"/>
      <c r="AB34" s="110"/>
      <c r="AC34" s="110"/>
      <c r="AD34" s="110"/>
      <c r="AE34" s="111"/>
      <c r="AF34" s="110"/>
    </row>
    <row r="35" spans="4:32" ht="15.75" thickBot="1" x14ac:dyDescent="0.3">
      <c r="D35">
        <f t="shared" si="0"/>
        <v>0</v>
      </c>
      <c r="E35" t="str">
        <f>IF(S35="NOT READY",IFERROR(VLOOKUP(D35,'Break Schedule'!A:B,2,FALSE),""),"")</f>
        <v/>
      </c>
      <c r="F35" s="6" t="str">
        <f t="shared" ca="1" si="1"/>
        <v/>
      </c>
      <c r="G35" t="str">
        <f>IFERROR(IF(E35="","",VLOOKUP(D35,'Break Schedule'!X:Y,2,FALSE)),"USNR")</f>
        <v/>
      </c>
      <c r="H35" t="str">
        <f>IF(G35="","","USNR"&amp;COUNTIF(G$3:G35,"USNR"))</f>
        <v/>
      </c>
      <c r="I35" t="str">
        <f t="shared" si="2"/>
        <v/>
      </c>
      <c r="J35" t="str">
        <f>IF(I35="","",VLOOKUP(D35,'Break Schedule'!A:B,2,FALSE))</f>
        <v/>
      </c>
      <c r="K35" s="6" t="str">
        <f t="shared" si="3"/>
        <v/>
      </c>
      <c r="M35" t="str">
        <f t="shared" si="4"/>
        <v/>
      </c>
      <c r="P35" s="108">
        <f t="shared" si="5"/>
        <v>0</v>
      </c>
      <c r="Q35" s="104">
        <f t="shared" si="6"/>
        <v>0</v>
      </c>
      <c r="R35" s="103">
        <f t="shared" si="7"/>
        <v>0</v>
      </c>
      <c r="S35" s="103" t="str">
        <f t="shared" si="8"/>
        <v/>
      </c>
      <c r="T35" s="105">
        <f t="shared" si="9"/>
        <v>0</v>
      </c>
      <c r="U35" s="109"/>
      <c r="X35" s="110"/>
      <c r="Y35" s="110"/>
      <c r="Z35" s="110"/>
      <c r="AA35" s="110"/>
      <c r="AB35" s="110"/>
      <c r="AC35" s="110"/>
      <c r="AD35" s="110"/>
      <c r="AE35" s="111"/>
      <c r="AF35" s="110"/>
    </row>
    <row r="36" spans="4:32" ht="15.75" thickBot="1" x14ac:dyDescent="0.3">
      <c r="D36">
        <f t="shared" si="0"/>
        <v>0</v>
      </c>
      <c r="E36" t="str">
        <f>IF(S36="NOT READY",IFERROR(VLOOKUP(D36,'Break Schedule'!A:B,2,FALSE),""),"")</f>
        <v/>
      </c>
      <c r="F36" s="6" t="str">
        <f t="shared" ca="1" si="1"/>
        <v/>
      </c>
      <c r="G36" t="str">
        <f>IFERROR(IF(E36="","",VLOOKUP(D36,'Break Schedule'!X:Y,2,FALSE)),"USNR")</f>
        <v/>
      </c>
      <c r="H36" t="str">
        <f>IF(G36="","","USNR"&amp;COUNTIF(G$3:G36,"USNR"))</f>
        <v/>
      </c>
      <c r="I36" t="str">
        <f t="shared" si="2"/>
        <v/>
      </c>
      <c r="J36" t="str">
        <f>IF(I36="","",VLOOKUP(D36,'Break Schedule'!A:B,2,FALSE))</f>
        <v/>
      </c>
      <c r="K36" s="6" t="str">
        <f t="shared" si="3"/>
        <v/>
      </c>
      <c r="M36" t="str">
        <f t="shared" si="4"/>
        <v/>
      </c>
      <c r="P36" s="108">
        <f t="shared" si="5"/>
        <v>0</v>
      </c>
      <c r="Q36" s="104">
        <f t="shared" si="6"/>
        <v>0</v>
      </c>
      <c r="R36" s="103">
        <f t="shared" si="7"/>
        <v>0</v>
      </c>
      <c r="S36" s="103" t="str">
        <f t="shared" si="8"/>
        <v/>
      </c>
      <c r="T36" s="105">
        <f t="shared" si="9"/>
        <v>0</v>
      </c>
      <c r="U36" s="109"/>
      <c r="X36" s="110"/>
      <c r="Y36" s="110"/>
      <c r="Z36" s="110"/>
      <c r="AA36" s="110"/>
      <c r="AB36" s="110"/>
      <c r="AC36" s="110"/>
      <c r="AD36" s="110"/>
      <c r="AE36" s="111"/>
      <c r="AF36" s="110"/>
    </row>
    <row r="37" spans="4:32" ht="15.75" thickBot="1" x14ac:dyDescent="0.3">
      <c r="D37">
        <f t="shared" si="0"/>
        <v>0</v>
      </c>
      <c r="E37" t="str">
        <f>IF(S37="NOT READY",IFERROR(VLOOKUP(D37,'Break Schedule'!A:B,2,FALSE),""),"")</f>
        <v/>
      </c>
      <c r="F37" s="6" t="str">
        <f t="shared" ca="1" si="1"/>
        <v/>
      </c>
      <c r="G37" t="str">
        <f>IFERROR(IF(E37="","",VLOOKUP(D37,'Break Schedule'!X:Y,2,FALSE)),"USNR")</f>
        <v/>
      </c>
      <c r="H37" t="str">
        <f>IF(G37="","","USNR"&amp;COUNTIF(G$3:G37,"USNR"))</f>
        <v/>
      </c>
      <c r="I37" t="str">
        <f t="shared" si="2"/>
        <v/>
      </c>
      <c r="J37" t="str">
        <f>IF(I37="","",VLOOKUP(D37,'Break Schedule'!A:B,2,FALSE))</f>
        <v/>
      </c>
      <c r="K37" s="6" t="str">
        <f t="shared" si="3"/>
        <v/>
      </c>
      <c r="M37" t="str">
        <f t="shared" si="4"/>
        <v/>
      </c>
      <c r="P37" s="108">
        <f t="shared" si="5"/>
        <v>0</v>
      </c>
      <c r="Q37" s="104">
        <f t="shared" si="6"/>
        <v>0</v>
      </c>
      <c r="R37" s="103">
        <f t="shared" si="7"/>
        <v>0</v>
      </c>
      <c r="S37" s="103" t="str">
        <f t="shared" si="8"/>
        <v/>
      </c>
      <c r="T37" s="105">
        <f t="shared" si="9"/>
        <v>0</v>
      </c>
      <c r="U37" s="109"/>
      <c r="X37" s="110"/>
      <c r="Y37" s="110"/>
      <c r="Z37" s="110"/>
      <c r="AA37" s="110"/>
      <c r="AB37" s="110"/>
      <c r="AC37" s="110"/>
      <c r="AD37" s="110"/>
      <c r="AE37" s="111"/>
      <c r="AF37" s="110"/>
    </row>
    <row r="38" spans="4:32" ht="15.75" thickBot="1" x14ac:dyDescent="0.3">
      <c r="D38">
        <f t="shared" si="0"/>
        <v>0</v>
      </c>
      <c r="E38" t="str">
        <f>IF(S38="NOT READY",IFERROR(VLOOKUP(D38,'Break Schedule'!A:B,2,FALSE),""),"")</f>
        <v/>
      </c>
      <c r="F38" s="6" t="str">
        <f t="shared" ca="1" si="1"/>
        <v/>
      </c>
      <c r="G38" t="str">
        <f>IFERROR(IF(E38="","",VLOOKUP(D38,'Break Schedule'!X:Y,2,FALSE)),"USNR")</f>
        <v/>
      </c>
      <c r="H38" t="str">
        <f>IF(G38="","","USNR"&amp;COUNTIF(G$3:G38,"USNR"))</f>
        <v/>
      </c>
      <c r="I38" t="str">
        <f t="shared" si="2"/>
        <v/>
      </c>
      <c r="J38" t="str">
        <f>IF(I38="","",VLOOKUP(D38,'Break Schedule'!A:B,2,FALSE))</f>
        <v/>
      </c>
      <c r="K38" s="6" t="str">
        <f t="shared" si="3"/>
        <v/>
      </c>
      <c r="M38" t="str">
        <f t="shared" si="4"/>
        <v/>
      </c>
      <c r="P38" s="108">
        <f t="shared" si="5"/>
        <v>0</v>
      </c>
      <c r="Q38" s="104">
        <f t="shared" si="6"/>
        <v>0</v>
      </c>
      <c r="R38" s="103">
        <f t="shared" si="7"/>
        <v>0</v>
      </c>
      <c r="S38" s="103" t="str">
        <f t="shared" si="8"/>
        <v/>
      </c>
      <c r="T38" s="105">
        <f t="shared" si="9"/>
        <v>0</v>
      </c>
      <c r="U38" s="109"/>
      <c r="X38" s="110"/>
      <c r="Y38" s="110"/>
      <c r="Z38" s="110"/>
      <c r="AA38" s="110"/>
      <c r="AB38" s="110"/>
      <c r="AC38" s="110"/>
      <c r="AD38" s="110"/>
      <c r="AE38" s="111"/>
      <c r="AF38" s="110"/>
    </row>
    <row r="39" spans="4:32" ht="15.75" thickBot="1" x14ac:dyDescent="0.3">
      <c r="D39">
        <f t="shared" si="0"/>
        <v>0</v>
      </c>
      <c r="E39" t="str">
        <f>IF(S39="NOT READY",IFERROR(VLOOKUP(D39,'Break Schedule'!A:B,2,FALSE),""),"")</f>
        <v/>
      </c>
      <c r="F39" s="6" t="str">
        <f t="shared" ca="1" si="1"/>
        <v/>
      </c>
      <c r="G39" t="str">
        <f>IFERROR(IF(E39="","",VLOOKUP(D39,'Break Schedule'!X:Y,2,FALSE)),"USNR")</f>
        <v/>
      </c>
      <c r="H39" t="str">
        <f>IF(G39="","","USNR"&amp;COUNTIF(G$3:G39,"USNR"))</f>
        <v/>
      </c>
      <c r="I39" t="str">
        <f t="shared" si="2"/>
        <v/>
      </c>
      <c r="J39" t="str">
        <f>IF(I39="","",VLOOKUP(D39,'Break Schedule'!A:B,2,FALSE))</f>
        <v/>
      </c>
      <c r="K39" s="6" t="str">
        <f t="shared" si="3"/>
        <v/>
      </c>
      <c r="M39" t="str">
        <f t="shared" si="4"/>
        <v/>
      </c>
      <c r="P39" s="108">
        <f t="shared" si="5"/>
        <v>0</v>
      </c>
      <c r="Q39" s="104">
        <f t="shared" si="6"/>
        <v>0</v>
      </c>
      <c r="R39" s="103">
        <f t="shared" si="7"/>
        <v>0</v>
      </c>
      <c r="S39" s="103" t="str">
        <f t="shared" si="8"/>
        <v/>
      </c>
      <c r="T39" s="105">
        <f t="shared" si="9"/>
        <v>0</v>
      </c>
      <c r="U39" s="106"/>
      <c r="X39" s="110"/>
      <c r="Y39" s="110"/>
      <c r="Z39" s="110"/>
      <c r="AA39" s="110"/>
      <c r="AB39" s="110"/>
      <c r="AC39" s="110"/>
      <c r="AD39" s="110"/>
      <c r="AE39" s="111"/>
      <c r="AF39" s="110"/>
    </row>
    <row r="40" spans="4:32" ht="15.75" thickBot="1" x14ac:dyDescent="0.3">
      <c r="D40">
        <f t="shared" si="0"/>
        <v>0</v>
      </c>
      <c r="E40" t="str">
        <f>IF(S40="NOT READY",IFERROR(VLOOKUP(D40,'Break Schedule'!A:B,2,FALSE),""),"")</f>
        <v/>
      </c>
      <c r="F40" s="6" t="str">
        <f t="shared" ca="1" si="1"/>
        <v/>
      </c>
      <c r="G40" t="str">
        <f>IFERROR(IF(E40="","",VLOOKUP(D40,'Break Schedule'!X:Y,2,FALSE)),"USNR")</f>
        <v/>
      </c>
      <c r="H40" t="str">
        <f>IF(G40="","","USNR"&amp;COUNTIF(G$3:G40,"USNR"))</f>
        <v/>
      </c>
      <c r="I40" t="str">
        <f t="shared" si="2"/>
        <v/>
      </c>
      <c r="J40" t="str">
        <f>IF(I40="","",VLOOKUP(D40,'Break Schedule'!A:B,2,FALSE))</f>
        <v/>
      </c>
      <c r="K40" s="6" t="str">
        <f t="shared" si="3"/>
        <v/>
      </c>
      <c r="M40" t="str">
        <f t="shared" si="4"/>
        <v/>
      </c>
      <c r="P40" s="108">
        <f t="shared" si="5"/>
        <v>0</v>
      </c>
      <c r="Q40" s="104">
        <f t="shared" si="6"/>
        <v>0</v>
      </c>
      <c r="R40" s="103">
        <f t="shared" si="7"/>
        <v>0</v>
      </c>
      <c r="S40" s="103" t="str">
        <f t="shared" si="8"/>
        <v/>
      </c>
      <c r="T40" s="105">
        <f t="shared" si="9"/>
        <v>0</v>
      </c>
      <c r="X40" s="110"/>
      <c r="Y40" s="110"/>
      <c r="Z40" s="110"/>
      <c r="AA40" s="110"/>
      <c r="AB40" s="110"/>
      <c r="AC40" s="110"/>
      <c r="AD40" s="110"/>
      <c r="AE40" s="111"/>
      <c r="AF40" s="110"/>
    </row>
    <row r="41" spans="4:32" ht="15.75" thickBot="1" x14ac:dyDescent="0.3">
      <c r="D41">
        <f t="shared" si="0"/>
        <v>0</v>
      </c>
      <c r="E41" t="str">
        <f>IF(S41="NOT READY",IFERROR(VLOOKUP(D41,'Break Schedule'!A:B,2,FALSE),""),"")</f>
        <v/>
      </c>
      <c r="F41" s="6" t="str">
        <f t="shared" ca="1" si="1"/>
        <v/>
      </c>
      <c r="G41" t="str">
        <f>IFERROR(IF(E41="","",VLOOKUP(D41,'Break Schedule'!X:Y,2,FALSE)),"USNR")</f>
        <v/>
      </c>
      <c r="H41" t="str">
        <f>IF(G41="","","USNR"&amp;COUNTIF(G$3:G41,"USNR"))</f>
        <v/>
      </c>
      <c r="I41" t="str">
        <f t="shared" si="2"/>
        <v/>
      </c>
      <c r="J41" t="str">
        <f>IF(I41="","",VLOOKUP(D41,'Break Schedule'!A:B,2,FALSE))</f>
        <v/>
      </c>
      <c r="K41" s="6" t="str">
        <f t="shared" si="3"/>
        <v/>
      </c>
      <c r="M41" t="str">
        <f t="shared" si="4"/>
        <v/>
      </c>
      <c r="P41" s="108">
        <f t="shared" si="5"/>
        <v>0</v>
      </c>
      <c r="Q41" s="104">
        <f t="shared" si="6"/>
        <v>0</v>
      </c>
      <c r="R41" s="103">
        <f t="shared" si="7"/>
        <v>0</v>
      </c>
      <c r="S41" s="103" t="str">
        <f t="shared" si="8"/>
        <v/>
      </c>
      <c r="T41" s="105">
        <f t="shared" si="9"/>
        <v>0</v>
      </c>
      <c r="X41" s="110"/>
      <c r="Y41" s="110"/>
      <c r="Z41" s="110"/>
      <c r="AA41" s="110"/>
      <c r="AB41" s="110"/>
      <c r="AC41" s="110"/>
      <c r="AD41" s="110"/>
      <c r="AE41" s="111"/>
      <c r="AF41" s="110"/>
    </row>
    <row r="42" spans="4:32" ht="15.75" thickBot="1" x14ac:dyDescent="0.3">
      <c r="D42">
        <f t="shared" si="0"/>
        <v>0</v>
      </c>
      <c r="E42" t="str">
        <f>IF(S42="NOT READY",IFERROR(VLOOKUP(D42,'Break Schedule'!A:B,2,FALSE),""),"")</f>
        <v/>
      </c>
      <c r="F42" s="6" t="str">
        <f t="shared" ca="1" si="1"/>
        <v/>
      </c>
      <c r="G42" t="str">
        <f>IFERROR(IF(E42="","",VLOOKUP(D42,'Break Schedule'!X:Y,2,FALSE)),"USNR")</f>
        <v/>
      </c>
      <c r="H42" t="str">
        <f>IF(G42="","","USNR"&amp;COUNTIF(G$3:G42,"USNR"))</f>
        <v/>
      </c>
      <c r="I42" t="str">
        <f t="shared" si="2"/>
        <v/>
      </c>
      <c r="J42" t="str">
        <f>IF(I42="","",VLOOKUP(D42,'Break Schedule'!A:B,2,FALSE))</f>
        <v/>
      </c>
      <c r="K42" s="6" t="str">
        <f t="shared" si="3"/>
        <v/>
      </c>
      <c r="M42" t="str">
        <f t="shared" si="4"/>
        <v/>
      </c>
      <c r="P42" s="108">
        <f t="shared" si="5"/>
        <v>0</v>
      </c>
      <c r="Q42" s="104">
        <f t="shared" si="6"/>
        <v>0</v>
      </c>
      <c r="R42" s="103">
        <f t="shared" si="7"/>
        <v>0</v>
      </c>
      <c r="S42" s="103" t="str">
        <f t="shared" si="8"/>
        <v/>
      </c>
      <c r="T42" s="105">
        <f t="shared" si="9"/>
        <v>0</v>
      </c>
      <c r="X42" s="110"/>
      <c r="Y42" s="110"/>
      <c r="Z42" s="110"/>
      <c r="AA42" s="110"/>
      <c r="AB42" s="110"/>
      <c r="AC42" s="110"/>
      <c r="AD42" s="110"/>
      <c r="AE42" s="111"/>
      <c r="AF42" s="110"/>
    </row>
    <row r="43" spans="4:32" ht="15.75" thickBot="1" x14ac:dyDescent="0.3">
      <c r="D43">
        <f t="shared" si="0"/>
        <v>0</v>
      </c>
      <c r="E43" t="str">
        <f>IF(S43="NOT READY",IFERROR(VLOOKUP(D43,'Break Schedule'!A:B,2,FALSE),""),"")</f>
        <v/>
      </c>
      <c r="F43" s="6" t="str">
        <f t="shared" ca="1" si="1"/>
        <v/>
      </c>
      <c r="G43" t="str">
        <f>IFERROR(IF(E43="","",VLOOKUP(D43,'Break Schedule'!X:Y,2,FALSE)),"USNR")</f>
        <v/>
      </c>
      <c r="H43" t="str">
        <f>IF(G43="","","USNR"&amp;COUNTIF(G$3:G43,"USNR"))</f>
        <v/>
      </c>
      <c r="I43" t="str">
        <f t="shared" si="2"/>
        <v/>
      </c>
      <c r="J43" t="str">
        <f>IF(I43="","",VLOOKUP(D43,'Break Schedule'!A:B,2,FALSE))</f>
        <v/>
      </c>
      <c r="K43" s="6" t="str">
        <f t="shared" si="3"/>
        <v/>
      </c>
      <c r="M43" t="str">
        <f t="shared" si="4"/>
        <v/>
      </c>
      <c r="P43" s="108">
        <f t="shared" si="5"/>
        <v>0</v>
      </c>
      <c r="Q43" s="104">
        <f t="shared" si="6"/>
        <v>0</v>
      </c>
      <c r="R43" s="103">
        <f t="shared" si="7"/>
        <v>0</v>
      </c>
      <c r="S43" s="103" t="str">
        <f t="shared" si="8"/>
        <v/>
      </c>
      <c r="T43" s="105">
        <f t="shared" si="9"/>
        <v>0</v>
      </c>
      <c r="U43" s="109"/>
      <c r="X43" s="110"/>
      <c r="Y43" s="110"/>
      <c r="Z43" s="110"/>
      <c r="AA43" s="110"/>
      <c r="AB43" s="110"/>
      <c r="AC43" s="110"/>
      <c r="AD43" s="110"/>
      <c r="AE43" s="111"/>
      <c r="AF43" s="110"/>
    </row>
    <row r="44" spans="4:32" ht="15.75" thickBot="1" x14ac:dyDescent="0.3">
      <c r="D44">
        <f t="shared" si="0"/>
        <v>0</v>
      </c>
      <c r="E44" t="str">
        <f>IF(S44="NOT READY",IFERROR(VLOOKUP(D44,'Break Schedule'!A:B,2,FALSE),""),"")</f>
        <v/>
      </c>
      <c r="F44" s="6" t="str">
        <f t="shared" ca="1" si="1"/>
        <v/>
      </c>
      <c r="G44" t="str">
        <f>IFERROR(IF(E44="","",VLOOKUP(D44,'Break Schedule'!X:Y,2,FALSE)),"USNR")</f>
        <v/>
      </c>
      <c r="H44" t="str">
        <f>IF(G44="","","USNR"&amp;COUNTIF(G$3:G44,"USNR"))</f>
        <v/>
      </c>
      <c r="I44" t="str">
        <f t="shared" si="2"/>
        <v/>
      </c>
      <c r="J44" t="str">
        <f>IF(I44="","",VLOOKUP(D44,'Break Schedule'!A:B,2,FALSE))</f>
        <v/>
      </c>
      <c r="K44" s="6" t="str">
        <f t="shared" si="3"/>
        <v/>
      </c>
      <c r="M44" t="str">
        <f t="shared" si="4"/>
        <v/>
      </c>
      <c r="P44" s="108">
        <f t="shared" si="5"/>
        <v>0</v>
      </c>
      <c r="Q44" s="104">
        <f t="shared" si="6"/>
        <v>0</v>
      </c>
      <c r="R44" s="103">
        <f t="shared" si="7"/>
        <v>0</v>
      </c>
      <c r="S44" s="103" t="str">
        <f t="shared" si="8"/>
        <v/>
      </c>
      <c r="T44" s="105">
        <f t="shared" si="9"/>
        <v>0</v>
      </c>
      <c r="U44" s="109"/>
      <c r="X44" s="110"/>
      <c r="Y44" s="110"/>
      <c r="Z44" s="110"/>
      <c r="AA44" s="110"/>
      <c r="AB44" s="110"/>
      <c r="AC44" s="110"/>
      <c r="AD44" s="110"/>
      <c r="AE44" s="111"/>
      <c r="AF44" s="110"/>
    </row>
    <row r="45" spans="4:32" ht="15.75" thickBot="1" x14ac:dyDescent="0.3">
      <c r="D45">
        <f t="shared" si="0"/>
        <v>0</v>
      </c>
      <c r="E45" t="str">
        <f>IF(S45="NOT READY",IFERROR(VLOOKUP(D45,'Break Schedule'!A:B,2,FALSE),""),"")</f>
        <v/>
      </c>
      <c r="F45" s="6" t="str">
        <f t="shared" ca="1" si="1"/>
        <v/>
      </c>
      <c r="G45" t="str">
        <f>IFERROR(IF(E45="","",VLOOKUP(D45,'Break Schedule'!X:Y,2,FALSE)),"USNR")</f>
        <v/>
      </c>
      <c r="H45" t="str">
        <f>IF(G45="","","USNR"&amp;COUNTIF(G$3:G45,"USNR"))</f>
        <v/>
      </c>
      <c r="I45" t="str">
        <f t="shared" si="2"/>
        <v/>
      </c>
      <c r="J45" t="str">
        <f>IF(I45="","",VLOOKUP(D45,'Break Schedule'!A:B,2,FALSE))</f>
        <v/>
      </c>
      <c r="K45" s="6" t="str">
        <f t="shared" si="3"/>
        <v/>
      </c>
      <c r="M45" t="str">
        <f t="shared" si="4"/>
        <v/>
      </c>
      <c r="P45" s="108">
        <f t="shared" si="5"/>
        <v>0</v>
      </c>
      <c r="Q45" s="104">
        <f t="shared" si="6"/>
        <v>0</v>
      </c>
      <c r="R45" s="103">
        <f t="shared" si="7"/>
        <v>0</v>
      </c>
      <c r="S45" s="103" t="str">
        <f t="shared" si="8"/>
        <v/>
      </c>
      <c r="T45" s="105">
        <f t="shared" si="9"/>
        <v>0</v>
      </c>
      <c r="U45" s="109"/>
      <c r="X45" s="110"/>
      <c r="Y45" s="110"/>
      <c r="Z45" s="110"/>
      <c r="AA45" s="110"/>
      <c r="AB45" s="110"/>
      <c r="AC45" s="110"/>
      <c r="AD45" s="110"/>
      <c r="AE45" s="111"/>
      <c r="AF45" s="110"/>
    </row>
    <row r="46" spans="4:32" ht="15.75" thickBot="1" x14ac:dyDescent="0.3">
      <c r="D46">
        <f t="shared" si="0"/>
        <v>0</v>
      </c>
      <c r="E46" t="str">
        <f>IF(S46="NOT READY",IFERROR(VLOOKUP(D46,'Break Schedule'!A:B,2,FALSE),""),"")</f>
        <v/>
      </c>
      <c r="F46" s="6" t="str">
        <f t="shared" ca="1" si="1"/>
        <v/>
      </c>
      <c r="G46" t="str">
        <f>IFERROR(IF(E46="","",VLOOKUP(D46,'Break Schedule'!X:Y,2,FALSE)),"USNR")</f>
        <v/>
      </c>
      <c r="H46" t="str">
        <f>IF(G46="","","USNR"&amp;COUNTIF(G$3:G46,"USNR"))</f>
        <v/>
      </c>
      <c r="I46" t="str">
        <f t="shared" si="2"/>
        <v/>
      </c>
      <c r="J46" t="str">
        <f>IF(I46="","",VLOOKUP(D46,'Break Schedule'!A:B,2,FALSE))</f>
        <v/>
      </c>
      <c r="K46" s="6" t="str">
        <f t="shared" si="3"/>
        <v/>
      </c>
      <c r="M46" t="str">
        <f t="shared" si="4"/>
        <v/>
      </c>
      <c r="P46" s="108">
        <f t="shared" si="5"/>
        <v>0</v>
      </c>
      <c r="Q46" s="104">
        <f t="shared" si="6"/>
        <v>0</v>
      </c>
      <c r="R46" s="103">
        <f t="shared" si="7"/>
        <v>0</v>
      </c>
      <c r="S46" s="103" t="str">
        <f t="shared" si="8"/>
        <v/>
      </c>
      <c r="T46" s="105">
        <f t="shared" si="9"/>
        <v>0</v>
      </c>
      <c r="U46" s="109"/>
      <c r="X46" s="110"/>
      <c r="Y46" s="110"/>
      <c r="Z46" s="110"/>
      <c r="AA46" s="110"/>
      <c r="AB46" s="110"/>
      <c r="AC46" s="110"/>
      <c r="AD46" s="110"/>
      <c r="AE46" s="111"/>
      <c r="AF46" s="110"/>
    </row>
    <row r="47" spans="4:32" ht="15.75" thickBot="1" x14ac:dyDescent="0.3">
      <c r="D47">
        <f t="shared" si="0"/>
        <v>0</v>
      </c>
      <c r="E47" t="str">
        <f>IF(S47="NOT READY",IFERROR(VLOOKUP(D47,'Break Schedule'!A:B,2,FALSE),""),"")</f>
        <v/>
      </c>
      <c r="F47" s="6" t="str">
        <f t="shared" ca="1" si="1"/>
        <v/>
      </c>
      <c r="G47" t="str">
        <f>IFERROR(IF(E47="","",VLOOKUP(D47,'Break Schedule'!X:Y,2,FALSE)),"USNR")</f>
        <v/>
      </c>
      <c r="H47" t="str">
        <f>IF(G47="","","USNR"&amp;COUNTIF(G$3:G47,"USNR"))</f>
        <v/>
      </c>
      <c r="I47" t="str">
        <f t="shared" si="2"/>
        <v/>
      </c>
      <c r="J47" t="str">
        <f>IF(I47="","",VLOOKUP(D47,'Break Schedule'!A:B,2,FALSE))</f>
        <v/>
      </c>
      <c r="K47" s="6" t="str">
        <f t="shared" si="3"/>
        <v/>
      </c>
      <c r="M47" t="str">
        <f t="shared" si="4"/>
        <v/>
      </c>
      <c r="P47" s="108">
        <f t="shared" si="5"/>
        <v>0</v>
      </c>
      <c r="Q47" s="104">
        <f t="shared" si="6"/>
        <v>0</v>
      </c>
      <c r="R47" s="103">
        <f t="shared" si="7"/>
        <v>0</v>
      </c>
      <c r="S47" s="103" t="str">
        <f t="shared" si="8"/>
        <v/>
      </c>
      <c r="T47" s="105">
        <f t="shared" si="9"/>
        <v>0</v>
      </c>
      <c r="U47" s="109"/>
      <c r="X47" s="110"/>
      <c r="Y47" s="110"/>
      <c r="Z47" s="110"/>
      <c r="AA47" s="110"/>
      <c r="AB47" s="110"/>
      <c r="AC47" s="110"/>
      <c r="AD47" s="110"/>
      <c r="AE47" s="110"/>
      <c r="AF47" s="110"/>
    </row>
    <row r="48" spans="4:32" ht="15.75" thickBot="1" x14ac:dyDescent="0.3">
      <c r="D48">
        <f t="shared" si="0"/>
        <v>0</v>
      </c>
      <c r="E48" t="str">
        <f>IF(S48="NOT READY",IFERROR(VLOOKUP(D48,'Break Schedule'!A:B,2,FALSE),""),"")</f>
        <v/>
      </c>
      <c r="F48" s="6" t="str">
        <f t="shared" ca="1" si="1"/>
        <v/>
      </c>
      <c r="G48" t="str">
        <f>IFERROR(IF(E48="","",VLOOKUP(D48,'Break Schedule'!X:Y,2,FALSE)),"USNR")</f>
        <v/>
      </c>
      <c r="H48" t="str">
        <f>IF(G48="","","USNR"&amp;COUNTIF(G$3:G48,"USNR"))</f>
        <v/>
      </c>
      <c r="I48" t="str">
        <f t="shared" si="2"/>
        <v/>
      </c>
      <c r="J48" t="str">
        <f>IF(I48="","",VLOOKUP(D48,'Break Schedule'!A:B,2,FALSE))</f>
        <v/>
      </c>
      <c r="K48" s="6" t="str">
        <f t="shared" si="3"/>
        <v/>
      </c>
      <c r="M48" t="str">
        <f t="shared" si="4"/>
        <v/>
      </c>
      <c r="P48" s="108">
        <f t="shared" si="5"/>
        <v>0</v>
      </c>
      <c r="Q48" s="104">
        <f t="shared" si="6"/>
        <v>0</v>
      </c>
      <c r="R48" s="103">
        <f t="shared" si="7"/>
        <v>0</v>
      </c>
      <c r="S48" s="103" t="str">
        <f t="shared" si="8"/>
        <v/>
      </c>
      <c r="T48" s="105">
        <f t="shared" si="9"/>
        <v>0</v>
      </c>
      <c r="U48" s="109"/>
      <c r="X48" s="110"/>
      <c r="Y48" s="110"/>
      <c r="Z48" s="110"/>
      <c r="AA48" s="110"/>
      <c r="AB48" s="110"/>
      <c r="AC48" s="110"/>
      <c r="AD48" s="110"/>
      <c r="AE48" s="110"/>
      <c r="AF48" s="110"/>
    </row>
    <row r="49" spans="4:32" ht="15.75" thickBot="1" x14ac:dyDescent="0.3">
      <c r="D49">
        <f t="shared" si="0"/>
        <v>0</v>
      </c>
      <c r="E49" t="str">
        <f>IF(S49="NOT READY",IFERROR(VLOOKUP(D49,'Break Schedule'!A:B,2,FALSE),""),"")</f>
        <v/>
      </c>
      <c r="F49" s="6" t="str">
        <f t="shared" ca="1" si="1"/>
        <v/>
      </c>
      <c r="G49" t="str">
        <f>IFERROR(IF(E49="","",VLOOKUP(D49,'Break Schedule'!X:Y,2,FALSE)),"USNR")</f>
        <v/>
      </c>
      <c r="H49" t="str">
        <f>IF(G49="","","USNR"&amp;COUNTIF(G$3:G49,"USNR"))</f>
        <v/>
      </c>
      <c r="I49" t="str">
        <f t="shared" si="2"/>
        <v/>
      </c>
      <c r="J49" t="str">
        <f>IF(I49="","",VLOOKUP(D49,'Break Schedule'!A:B,2,FALSE))</f>
        <v/>
      </c>
      <c r="K49" s="6" t="str">
        <f t="shared" si="3"/>
        <v/>
      </c>
      <c r="M49" t="str">
        <f t="shared" si="4"/>
        <v/>
      </c>
      <c r="P49" s="108">
        <f t="shared" si="5"/>
        <v>0</v>
      </c>
      <c r="Q49" s="104">
        <f t="shared" si="6"/>
        <v>0</v>
      </c>
      <c r="R49" s="103">
        <f t="shared" si="7"/>
        <v>0</v>
      </c>
      <c r="S49" s="103" t="str">
        <f t="shared" si="8"/>
        <v/>
      </c>
      <c r="T49" s="105">
        <f t="shared" si="9"/>
        <v>0</v>
      </c>
      <c r="U49" s="109"/>
      <c r="X49" s="110"/>
      <c r="Y49" s="110"/>
      <c r="Z49" s="110"/>
      <c r="AA49" s="110"/>
      <c r="AB49" s="110"/>
      <c r="AC49" s="110"/>
      <c r="AD49" s="110"/>
      <c r="AE49" s="110"/>
      <c r="AF49" s="110"/>
    </row>
    <row r="50" spans="4:32" ht="15.75" thickBot="1" x14ac:dyDescent="0.3">
      <c r="D50">
        <f t="shared" si="0"/>
        <v>0</v>
      </c>
      <c r="E50" t="str">
        <f>IF(S50="NOT READY",IFERROR(VLOOKUP(D50,'Break Schedule'!A:B,2,FALSE),""),"")</f>
        <v/>
      </c>
      <c r="F50" s="6" t="str">
        <f t="shared" ca="1" si="1"/>
        <v/>
      </c>
      <c r="G50" t="str">
        <f>IFERROR(IF(E50="","",VLOOKUP(D50,'Break Schedule'!X:Y,2,FALSE)),"USNR")</f>
        <v/>
      </c>
      <c r="H50" t="str">
        <f>IF(G50="","","USNR"&amp;COUNTIF(G$3:G50,"USNR"))</f>
        <v/>
      </c>
      <c r="I50" t="str">
        <f t="shared" si="2"/>
        <v/>
      </c>
      <c r="J50" t="str">
        <f>IF(I50="","",VLOOKUP(D50,'Break Schedule'!A:B,2,FALSE))</f>
        <v/>
      </c>
      <c r="K50" s="6" t="str">
        <f t="shared" si="3"/>
        <v/>
      </c>
      <c r="M50" t="str">
        <f t="shared" si="4"/>
        <v/>
      </c>
      <c r="P50" s="108">
        <f t="shared" si="5"/>
        <v>0</v>
      </c>
      <c r="Q50" s="104">
        <f t="shared" si="6"/>
        <v>0</v>
      </c>
      <c r="R50" s="103">
        <f t="shared" si="7"/>
        <v>0</v>
      </c>
      <c r="S50" s="103" t="str">
        <f t="shared" si="8"/>
        <v/>
      </c>
      <c r="T50" s="105">
        <f t="shared" si="9"/>
        <v>0</v>
      </c>
      <c r="U50" s="109"/>
      <c r="X50" s="110"/>
      <c r="Y50" s="110"/>
      <c r="Z50" s="110"/>
      <c r="AA50" s="110"/>
      <c r="AB50" s="110"/>
      <c r="AC50" s="110"/>
      <c r="AD50" s="110"/>
      <c r="AE50" s="110"/>
      <c r="AF50" s="110"/>
    </row>
    <row r="51" spans="4:32" ht="15.75" thickBot="1" x14ac:dyDescent="0.3">
      <c r="D51">
        <f t="shared" si="0"/>
        <v>0</v>
      </c>
      <c r="E51" t="str">
        <f>IF(S51="NOT READY",IFERROR(VLOOKUP(D51,'Break Schedule'!A:B,2,FALSE),""),"")</f>
        <v/>
      </c>
      <c r="F51" s="6" t="str">
        <f t="shared" ca="1" si="1"/>
        <v/>
      </c>
      <c r="G51" t="str">
        <f>IFERROR(IF(E51="","",VLOOKUP(D51,'Break Schedule'!X:Y,2,FALSE)),"USNR")</f>
        <v/>
      </c>
      <c r="H51" t="str">
        <f>IF(G51="","","USNR"&amp;COUNTIF(G$3:G51,"USNR"))</f>
        <v/>
      </c>
      <c r="I51" t="str">
        <f t="shared" si="2"/>
        <v/>
      </c>
      <c r="J51" t="str">
        <f>IF(I51="","",VLOOKUP(D51,'Break Schedule'!A:B,2,FALSE))</f>
        <v/>
      </c>
      <c r="K51" s="6" t="str">
        <f t="shared" si="3"/>
        <v/>
      </c>
      <c r="M51" t="str">
        <f t="shared" si="4"/>
        <v/>
      </c>
      <c r="P51" s="108">
        <f t="shared" si="5"/>
        <v>0</v>
      </c>
      <c r="Q51" s="104">
        <f t="shared" si="6"/>
        <v>0</v>
      </c>
      <c r="R51" s="103">
        <f t="shared" si="7"/>
        <v>0</v>
      </c>
      <c r="S51" s="103" t="str">
        <f t="shared" si="8"/>
        <v/>
      </c>
      <c r="T51" s="105">
        <f t="shared" si="9"/>
        <v>0</v>
      </c>
      <c r="U51" s="109"/>
      <c r="X51" s="110"/>
      <c r="Y51" s="110"/>
      <c r="Z51" s="110"/>
      <c r="AA51" s="110"/>
      <c r="AB51" s="110"/>
      <c r="AC51" s="110"/>
      <c r="AD51" s="110"/>
      <c r="AE51" s="110"/>
      <c r="AF51" s="110"/>
    </row>
    <row r="52" spans="4:32" ht="15.75" thickBot="1" x14ac:dyDescent="0.3">
      <c r="D52">
        <f t="shared" si="0"/>
        <v>0</v>
      </c>
      <c r="E52" t="str">
        <f>IF(S52="NOT READY",IFERROR(VLOOKUP(D52,'Break Schedule'!A:B,2,FALSE),""),"")</f>
        <v/>
      </c>
      <c r="F52" s="6" t="str">
        <f t="shared" ca="1" si="1"/>
        <v/>
      </c>
      <c r="G52" t="str">
        <f>IFERROR(IF(E52="","",VLOOKUP(D52,'Break Schedule'!X:Y,2,FALSE)),"USNR")</f>
        <v/>
      </c>
      <c r="H52" t="str">
        <f>IF(G52="","","USNR"&amp;COUNTIF(G$3:G52,"USNR"))</f>
        <v/>
      </c>
      <c r="I52" t="str">
        <f t="shared" si="2"/>
        <v/>
      </c>
      <c r="J52" t="str">
        <f>IF(I52="","",VLOOKUP(D52,'Break Schedule'!A:B,2,FALSE))</f>
        <v/>
      </c>
      <c r="K52" s="6" t="str">
        <f t="shared" si="3"/>
        <v/>
      </c>
      <c r="M52" t="str">
        <f t="shared" si="4"/>
        <v/>
      </c>
      <c r="P52" s="108">
        <f t="shared" si="5"/>
        <v>0</v>
      </c>
      <c r="Q52" s="104">
        <f t="shared" si="6"/>
        <v>0</v>
      </c>
      <c r="R52" s="103">
        <f t="shared" si="7"/>
        <v>0</v>
      </c>
      <c r="S52" s="103" t="str">
        <f t="shared" si="8"/>
        <v/>
      </c>
      <c r="T52" s="105">
        <f t="shared" si="9"/>
        <v>0</v>
      </c>
      <c r="U52" s="109"/>
      <c r="X52" s="110"/>
      <c r="Y52" s="110"/>
      <c r="Z52" s="110"/>
      <c r="AA52" s="110"/>
      <c r="AB52" s="110"/>
      <c r="AC52" s="110"/>
      <c r="AD52" s="110"/>
      <c r="AE52" s="110"/>
      <c r="AF52" s="110"/>
    </row>
    <row r="53" spans="4:32" ht="15.75" thickBot="1" x14ac:dyDescent="0.3">
      <c r="D53">
        <f t="shared" si="0"/>
        <v>0</v>
      </c>
      <c r="E53" t="str">
        <f>IF(S53="NOT READY",IFERROR(VLOOKUP(D53,'Break Schedule'!A:B,2,FALSE),""),"")</f>
        <v/>
      </c>
      <c r="F53" s="6" t="str">
        <f t="shared" ca="1" si="1"/>
        <v/>
      </c>
      <c r="G53" t="str">
        <f>IFERROR(IF(E53="","",VLOOKUP(D53,'Break Schedule'!X:Y,2,FALSE)),"USNR")</f>
        <v/>
      </c>
      <c r="H53" t="str">
        <f>IF(G53="","","USNR"&amp;COUNTIF(G$3:G53,"USNR"))</f>
        <v/>
      </c>
      <c r="I53" t="str">
        <f t="shared" si="2"/>
        <v/>
      </c>
      <c r="J53" t="str">
        <f>IF(I53="","",VLOOKUP(D53,'Break Schedule'!A:B,2,FALSE))</f>
        <v/>
      </c>
      <c r="K53" s="6" t="str">
        <f t="shared" si="3"/>
        <v/>
      </c>
      <c r="M53" t="str">
        <f t="shared" si="4"/>
        <v/>
      </c>
      <c r="P53" s="108">
        <f t="shared" si="5"/>
        <v>0</v>
      </c>
      <c r="Q53" s="104">
        <f t="shared" si="6"/>
        <v>0</v>
      </c>
      <c r="R53" s="103">
        <f t="shared" si="7"/>
        <v>0</v>
      </c>
      <c r="S53" s="103" t="str">
        <f t="shared" si="8"/>
        <v/>
      </c>
      <c r="T53" s="105">
        <f t="shared" si="9"/>
        <v>0</v>
      </c>
      <c r="U53" s="109"/>
      <c r="X53" s="110"/>
      <c r="Y53" s="110"/>
      <c r="Z53" s="110"/>
      <c r="AA53" s="110"/>
      <c r="AB53" s="110"/>
      <c r="AC53" s="110"/>
      <c r="AD53" s="110"/>
      <c r="AE53" s="110"/>
      <c r="AF53" s="110"/>
    </row>
    <row r="54" spans="4:32" ht="15.75" thickBot="1" x14ac:dyDescent="0.3">
      <c r="D54">
        <f t="shared" si="0"/>
        <v>0</v>
      </c>
      <c r="E54" t="str">
        <f>IF(S54="NOT READY",IFERROR(VLOOKUP(D54,'Break Schedule'!A:B,2,FALSE),""),"")</f>
        <v/>
      </c>
      <c r="F54" s="6" t="str">
        <f t="shared" ca="1" si="1"/>
        <v/>
      </c>
      <c r="G54" t="str">
        <f>IFERROR(IF(E54="","",VLOOKUP(D54,'Break Schedule'!X:Y,2,FALSE)),"USNR")</f>
        <v/>
      </c>
      <c r="H54" t="str">
        <f>IF(G54="","","USNR"&amp;COUNTIF(G$3:G54,"USNR"))</f>
        <v/>
      </c>
      <c r="I54" t="str">
        <f t="shared" si="2"/>
        <v/>
      </c>
      <c r="J54" t="str">
        <f>IF(I54="","",VLOOKUP(D54,'Break Schedule'!A:B,2,FALSE))</f>
        <v/>
      </c>
      <c r="K54" s="6" t="str">
        <f t="shared" si="3"/>
        <v/>
      </c>
      <c r="M54" t="str">
        <f t="shared" si="4"/>
        <v/>
      </c>
      <c r="P54" s="108">
        <f t="shared" si="5"/>
        <v>0</v>
      </c>
      <c r="Q54" s="104">
        <f t="shared" si="6"/>
        <v>0</v>
      </c>
      <c r="R54" s="103">
        <f t="shared" si="7"/>
        <v>0</v>
      </c>
      <c r="S54" s="103" t="str">
        <f t="shared" si="8"/>
        <v/>
      </c>
      <c r="T54" s="105">
        <f t="shared" si="9"/>
        <v>0</v>
      </c>
      <c r="U54" s="109"/>
      <c r="X54" s="110"/>
      <c r="Y54" s="110"/>
      <c r="Z54" s="110"/>
      <c r="AA54" s="110"/>
      <c r="AB54" s="110"/>
      <c r="AC54" s="110"/>
      <c r="AD54" s="110"/>
      <c r="AE54" s="110"/>
      <c r="AF54" s="110"/>
    </row>
    <row r="55" spans="4:32" ht="15.75" thickBot="1" x14ac:dyDescent="0.3">
      <c r="D55">
        <f t="shared" si="0"/>
        <v>0</v>
      </c>
      <c r="E55" t="str">
        <f>IF(S55="NOT READY",IFERROR(VLOOKUP(D55,'Break Schedule'!A:B,2,FALSE),""),"")</f>
        <v/>
      </c>
      <c r="F55" s="6" t="str">
        <f t="shared" ca="1" si="1"/>
        <v/>
      </c>
      <c r="G55" t="str">
        <f>IFERROR(IF(E55="","",VLOOKUP(D55,'Break Schedule'!X:Y,2,FALSE)),"USNR")</f>
        <v/>
      </c>
      <c r="H55" t="str">
        <f>IF(G55="","","USNR"&amp;COUNTIF(G$3:G55,"USNR"))</f>
        <v/>
      </c>
      <c r="I55" t="str">
        <f t="shared" si="2"/>
        <v/>
      </c>
      <c r="J55" t="str">
        <f>IF(I55="","",VLOOKUP(D55,'Break Schedule'!A:B,2,FALSE))</f>
        <v/>
      </c>
      <c r="K55" s="6" t="str">
        <f t="shared" si="3"/>
        <v/>
      </c>
      <c r="M55" t="str">
        <f t="shared" si="4"/>
        <v/>
      </c>
      <c r="P55" s="108">
        <f t="shared" si="5"/>
        <v>0</v>
      </c>
      <c r="Q55" s="104">
        <f t="shared" si="6"/>
        <v>0</v>
      </c>
      <c r="R55" s="103">
        <f t="shared" si="7"/>
        <v>0</v>
      </c>
      <c r="S55" s="103" t="str">
        <f t="shared" si="8"/>
        <v/>
      </c>
      <c r="T55" s="105">
        <f t="shared" si="9"/>
        <v>0</v>
      </c>
      <c r="U55" s="109"/>
      <c r="X55" s="110"/>
      <c r="Y55" s="110"/>
      <c r="Z55" s="110"/>
      <c r="AA55" s="110"/>
      <c r="AB55" s="110"/>
      <c r="AC55" s="110"/>
      <c r="AD55" s="110"/>
      <c r="AE55" s="110"/>
      <c r="AF55" s="110"/>
    </row>
    <row r="56" spans="4:32" ht="15.75" thickBot="1" x14ac:dyDescent="0.3">
      <c r="D56">
        <f t="shared" si="0"/>
        <v>0</v>
      </c>
      <c r="E56" t="str">
        <f>IF(S56="NOT READY",IFERROR(VLOOKUP(D56,'Break Schedule'!A:B,2,FALSE),""),"")</f>
        <v/>
      </c>
      <c r="F56" s="6" t="str">
        <f t="shared" ca="1" si="1"/>
        <v/>
      </c>
      <c r="G56" t="str">
        <f>IFERROR(IF(E56="","",VLOOKUP(D56,'Break Schedule'!X:Y,2,FALSE)),"USNR")</f>
        <v/>
      </c>
      <c r="H56" t="str">
        <f>IF(G56="","","USNR"&amp;COUNTIF(G$3:G56,"USNR"))</f>
        <v/>
      </c>
      <c r="I56" t="str">
        <f t="shared" si="2"/>
        <v/>
      </c>
      <c r="J56" t="str">
        <f>IF(I56="","",VLOOKUP(D56,'Break Schedule'!A:B,2,FALSE))</f>
        <v/>
      </c>
      <c r="K56" s="6" t="str">
        <f t="shared" si="3"/>
        <v/>
      </c>
      <c r="M56" t="str">
        <f t="shared" si="4"/>
        <v/>
      </c>
      <c r="P56" s="108">
        <f t="shared" si="5"/>
        <v>0</v>
      </c>
      <c r="Q56" s="104">
        <f t="shared" si="6"/>
        <v>0</v>
      </c>
      <c r="R56" s="103">
        <f t="shared" si="7"/>
        <v>0</v>
      </c>
      <c r="S56" s="103" t="str">
        <f t="shared" si="8"/>
        <v/>
      </c>
      <c r="T56" s="105">
        <f t="shared" si="9"/>
        <v>0</v>
      </c>
      <c r="U56" s="109"/>
      <c r="X56" s="110"/>
      <c r="Y56" s="110"/>
      <c r="Z56" s="110"/>
      <c r="AA56" s="110"/>
      <c r="AB56" s="110"/>
      <c r="AC56" s="110"/>
      <c r="AD56" s="110"/>
      <c r="AE56" s="110"/>
      <c r="AF56" s="110"/>
    </row>
    <row r="57" spans="4:32" ht="15.75" thickBot="1" x14ac:dyDescent="0.3">
      <c r="D57">
        <f t="shared" si="0"/>
        <v>0</v>
      </c>
      <c r="E57" t="str">
        <f>IF(S57="NOT READY",IFERROR(VLOOKUP(D57,'Break Schedule'!A:B,2,FALSE),""),"")</f>
        <v/>
      </c>
      <c r="F57" s="6" t="str">
        <f t="shared" ca="1" si="1"/>
        <v/>
      </c>
      <c r="G57" t="str">
        <f>IFERROR(IF(E57="","",VLOOKUP(D57,'Break Schedule'!X:Y,2,FALSE)),"USNR")</f>
        <v/>
      </c>
      <c r="H57" t="str">
        <f>IF(G57="","","USNR"&amp;COUNTIF(G$3:G57,"USNR"))</f>
        <v/>
      </c>
      <c r="I57" t="str">
        <f t="shared" si="2"/>
        <v/>
      </c>
      <c r="J57" t="str">
        <f>IF(I57="","",VLOOKUP(D57,'Break Schedule'!A:B,2,FALSE))</f>
        <v/>
      </c>
      <c r="K57" s="6" t="str">
        <f t="shared" si="3"/>
        <v/>
      </c>
      <c r="M57" t="str">
        <f t="shared" si="4"/>
        <v/>
      </c>
      <c r="P57" s="108">
        <f t="shared" si="5"/>
        <v>0</v>
      </c>
      <c r="Q57" s="104">
        <f t="shared" si="6"/>
        <v>0</v>
      </c>
      <c r="R57" s="103">
        <f t="shared" si="7"/>
        <v>0</v>
      </c>
      <c r="S57" s="103" t="str">
        <f t="shared" si="8"/>
        <v/>
      </c>
      <c r="T57" s="105">
        <f t="shared" si="9"/>
        <v>0</v>
      </c>
      <c r="U57" s="109"/>
      <c r="X57" s="110"/>
      <c r="Y57" s="110"/>
      <c r="Z57" s="110"/>
      <c r="AA57" s="110"/>
      <c r="AB57" s="110"/>
      <c r="AC57" s="110"/>
      <c r="AD57" s="110"/>
      <c r="AE57" s="110"/>
      <c r="AF57" s="110"/>
    </row>
    <row r="58" spans="4:32" ht="15.75" thickBot="1" x14ac:dyDescent="0.3">
      <c r="D58">
        <f t="shared" si="0"/>
        <v>0</v>
      </c>
      <c r="E58" t="str">
        <f>IF(S58="NOT READY",IFERROR(VLOOKUP(D58,'Break Schedule'!A:B,2,FALSE),""),"")</f>
        <v/>
      </c>
      <c r="F58" s="6" t="str">
        <f t="shared" ca="1" si="1"/>
        <v/>
      </c>
      <c r="G58" t="str">
        <f>IFERROR(IF(E58="","",VLOOKUP(D58,'Break Schedule'!X:Y,2,FALSE)),"USNR")</f>
        <v/>
      </c>
      <c r="H58" t="str">
        <f>IF(G58="","","USNR"&amp;COUNTIF(G$3:G58,"USNR"))</f>
        <v/>
      </c>
      <c r="I58" t="str">
        <f t="shared" si="2"/>
        <v/>
      </c>
      <c r="J58" t="str">
        <f>IF(I58="","",VLOOKUP(D58,'Break Schedule'!A:B,2,FALSE))</f>
        <v/>
      </c>
      <c r="K58" s="6" t="str">
        <f t="shared" si="3"/>
        <v/>
      </c>
      <c r="M58" t="str">
        <f t="shared" si="4"/>
        <v/>
      </c>
      <c r="P58" s="108">
        <f t="shared" si="5"/>
        <v>0</v>
      </c>
      <c r="Q58" s="104">
        <f t="shared" si="6"/>
        <v>0</v>
      </c>
      <c r="R58" s="103">
        <f t="shared" si="7"/>
        <v>0</v>
      </c>
      <c r="S58" s="103" t="str">
        <f t="shared" si="8"/>
        <v/>
      </c>
      <c r="T58" s="105">
        <f t="shared" si="9"/>
        <v>0</v>
      </c>
      <c r="U58" s="109"/>
      <c r="X58" s="110"/>
      <c r="Y58" s="110"/>
      <c r="Z58" s="110"/>
      <c r="AA58" s="110"/>
      <c r="AB58" s="110"/>
      <c r="AC58" s="110"/>
      <c r="AD58" s="110"/>
      <c r="AE58" s="110"/>
      <c r="AF58" s="110"/>
    </row>
    <row r="59" spans="4:32" ht="15.75" thickBot="1" x14ac:dyDescent="0.3">
      <c r="D59">
        <f t="shared" si="0"/>
        <v>0</v>
      </c>
      <c r="E59" t="str">
        <f>IF(S59="NOT READY",IFERROR(VLOOKUP(D59,'Break Schedule'!A:B,2,FALSE),""),"")</f>
        <v/>
      </c>
      <c r="F59" s="6" t="str">
        <f t="shared" ca="1" si="1"/>
        <v/>
      </c>
      <c r="G59" t="str">
        <f>IFERROR(IF(E59="","",VLOOKUP(D59,'Break Schedule'!X:Y,2,FALSE)),"USNR")</f>
        <v/>
      </c>
      <c r="H59" t="str">
        <f>IF(G59="","","USNR"&amp;COUNTIF(G$3:G59,"USNR"))</f>
        <v/>
      </c>
      <c r="I59" t="str">
        <f t="shared" si="2"/>
        <v/>
      </c>
      <c r="J59" t="str">
        <f>IF(I59="","",VLOOKUP(D59,'Break Schedule'!A:B,2,FALSE))</f>
        <v/>
      </c>
      <c r="K59" s="6" t="str">
        <f t="shared" si="3"/>
        <v/>
      </c>
      <c r="M59" t="str">
        <f t="shared" si="4"/>
        <v/>
      </c>
      <c r="P59" s="108">
        <f t="shared" si="5"/>
        <v>0</v>
      </c>
      <c r="Q59" s="104">
        <f t="shared" si="6"/>
        <v>0</v>
      </c>
      <c r="R59" s="103">
        <f t="shared" si="7"/>
        <v>0</v>
      </c>
      <c r="S59" s="103" t="str">
        <f t="shared" si="8"/>
        <v/>
      </c>
      <c r="T59" s="105">
        <f t="shared" si="9"/>
        <v>0</v>
      </c>
      <c r="U59" s="109"/>
      <c r="X59" s="110"/>
      <c r="Y59" s="110"/>
      <c r="Z59" s="110"/>
      <c r="AA59" s="110"/>
      <c r="AB59" s="110"/>
      <c r="AC59" s="110"/>
      <c r="AD59" s="110"/>
      <c r="AE59" s="110"/>
      <c r="AF59" s="110"/>
    </row>
    <row r="60" spans="4:32" ht="15.75" thickBot="1" x14ac:dyDescent="0.3">
      <c r="D60">
        <f t="shared" si="0"/>
        <v>0</v>
      </c>
      <c r="E60" t="str">
        <f>IF(S60="NOT READY",IFERROR(VLOOKUP(D60,'Break Schedule'!A:B,2,FALSE),""),"")</f>
        <v/>
      </c>
      <c r="F60" s="6" t="str">
        <f t="shared" ca="1" si="1"/>
        <v/>
      </c>
      <c r="G60" t="str">
        <f>IFERROR(IF(E60="","",VLOOKUP(D60,'Break Schedule'!X:Y,2,FALSE)),"USNR")</f>
        <v/>
      </c>
      <c r="H60" t="str">
        <f>IF(G60="","","USNR"&amp;COUNTIF(G$3:G60,"USNR"))</f>
        <v/>
      </c>
      <c r="I60" t="str">
        <f t="shared" si="2"/>
        <v/>
      </c>
      <c r="J60" t="str">
        <f>IF(I60="","",VLOOKUP(D60,'Break Schedule'!A:B,2,FALSE))</f>
        <v/>
      </c>
      <c r="K60" s="6" t="str">
        <f t="shared" si="3"/>
        <v/>
      </c>
      <c r="M60" t="str">
        <f t="shared" si="4"/>
        <v/>
      </c>
      <c r="P60" s="108">
        <f t="shared" si="5"/>
        <v>0</v>
      </c>
      <c r="Q60" s="104">
        <f t="shared" si="6"/>
        <v>0</v>
      </c>
      <c r="R60" s="103">
        <f t="shared" si="7"/>
        <v>0</v>
      </c>
      <c r="S60" s="103" t="str">
        <f t="shared" si="8"/>
        <v/>
      </c>
      <c r="T60" s="105">
        <f t="shared" si="9"/>
        <v>0</v>
      </c>
      <c r="U60" s="109"/>
      <c r="X60" s="110"/>
      <c r="Y60" s="110"/>
      <c r="Z60" s="110"/>
      <c r="AA60" s="110"/>
      <c r="AB60" s="110"/>
      <c r="AC60" s="110"/>
      <c r="AD60" s="110"/>
      <c r="AE60" s="110"/>
      <c r="AF60" s="110"/>
    </row>
    <row r="61" spans="4:32" ht="15.75" thickBot="1" x14ac:dyDescent="0.3">
      <c r="D61">
        <f t="shared" si="0"/>
        <v>0</v>
      </c>
      <c r="E61" t="str">
        <f>IF(S61="NOT READY",IFERROR(VLOOKUP(D61,'Break Schedule'!A:B,2,FALSE),""),"")</f>
        <v/>
      </c>
      <c r="F61" s="6" t="str">
        <f t="shared" ca="1" si="1"/>
        <v/>
      </c>
      <c r="G61" t="str">
        <f>IFERROR(IF(E61="","",VLOOKUP(D61,'Break Schedule'!X:Y,2,FALSE)),"USNR")</f>
        <v/>
      </c>
      <c r="H61" t="str">
        <f>IF(G61="","","USNR"&amp;COUNTIF(G$3:G61,"USNR"))</f>
        <v/>
      </c>
      <c r="I61" t="str">
        <f t="shared" si="2"/>
        <v/>
      </c>
      <c r="J61" t="str">
        <f>IF(I61="","",VLOOKUP(D61,'Break Schedule'!A:B,2,FALSE))</f>
        <v/>
      </c>
      <c r="K61" s="6" t="str">
        <f t="shared" si="3"/>
        <v/>
      </c>
      <c r="M61" t="str">
        <f t="shared" si="4"/>
        <v/>
      </c>
      <c r="P61" s="108">
        <f t="shared" si="5"/>
        <v>0</v>
      </c>
      <c r="Q61" s="104">
        <f t="shared" si="6"/>
        <v>0</v>
      </c>
      <c r="R61" s="103">
        <f t="shared" si="7"/>
        <v>0</v>
      </c>
      <c r="S61" s="103" t="str">
        <f t="shared" si="8"/>
        <v/>
      </c>
      <c r="T61" s="105">
        <f t="shared" si="9"/>
        <v>0</v>
      </c>
      <c r="U61" s="109"/>
      <c r="X61" s="110"/>
      <c r="Y61" s="110"/>
      <c r="Z61" s="110"/>
      <c r="AA61" s="110"/>
      <c r="AB61" s="110"/>
      <c r="AC61" s="110"/>
      <c r="AD61" s="110"/>
      <c r="AE61" s="110"/>
      <c r="AF61" s="110"/>
    </row>
    <row r="62" spans="4:32" ht="15.75" thickBot="1" x14ac:dyDescent="0.3">
      <c r="D62">
        <f t="shared" si="0"/>
        <v>0</v>
      </c>
      <c r="E62" t="str">
        <f>IF(S62="NOT READY",IFERROR(VLOOKUP(D62,'Break Schedule'!A:B,2,FALSE),""),"")</f>
        <v/>
      </c>
      <c r="F62" s="6" t="str">
        <f t="shared" ca="1" si="1"/>
        <v/>
      </c>
      <c r="G62" t="str">
        <f>IFERROR(IF(E62="","",VLOOKUP(D62,'Break Schedule'!X:Y,2,FALSE)),"USNR")</f>
        <v/>
      </c>
      <c r="H62" t="str">
        <f>IF(G62="","","USNR"&amp;COUNTIF(G$3:G62,"USNR"))</f>
        <v/>
      </c>
      <c r="I62" t="str">
        <f t="shared" si="2"/>
        <v/>
      </c>
      <c r="J62" t="str">
        <f>IF(I62="","",VLOOKUP(D62,'Break Schedule'!A:B,2,FALSE))</f>
        <v/>
      </c>
      <c r="K62" s="6" t="str">
        <f t="shared" si="3"/>
        <v/>
      </c>
      <c r="M62" t="str">
        <f t="shared" si="4"/>
        <v/>
      </c>
      <c r="P62" s="108">
        <f t="shared" si="5"/>
        <v>0</v>
      </c>
      <c r="Q62" s="104">
        <f t="shared" si="6"/>
        <v>0</v>
      </c>
      <c r="R62" s="103">
        <f t="shared" si="7"/>
        <v>0</v>
      </c>
      <c r="S62" s="103" t="str">
        <f t="shared" si="8"/>
        <v/>
      </c>
      <c r="T62" s="105">
        <f t="shared" si="9"/>
        <v>0</v>
      </c>
      <c r="U62" s="109"/>
      <c r="X62" s="110"/>
      <c r="Y62" s="110"/>
      <c r="Z62" s="110"/>
      <c r="AA62" s="110"/>
      <c r="AB62" s="110"/>
      <c r="AC62" s="110"/>
      <c r="AD62" s="110"/>
      <c r="AE62" s="110"/>
      <c r="AF62" s="110"/>
    </row>
    <row r="63" spans="4:32" ht="15.75" thickBot="1" x14ac:dyDescent="0.3">
      <c r="D63">
        <f t="shared" si="0"/>
        <v>0</v>
      </c>
      <c r="E63" t="str">
        <f>IF(S63="NOT READY",IFERROR(VLOOKUP(D63,'Break Schedule'!A:B,2,FALSE),""),"")</f>
        <v/>
      </c>
      <c r="F63" s="6" t="str">
        <f t="shared" ca="1" si="1"/>
        <v/>
      </c>
      <c r="G63" t="str">
        <f>IFERROR(IF(E63="","",VLOOKUP(D63,'Break Schedule'!X:Y,2,FALSE)),"USNR")</f>
        <v/>
      </c>
      <c r="H63" t="str">
        <f>IF(G63="","","USNR"&amp;COUNTIF(G$3:G63,"USNR"))</f>
        <v/>
      </c>
      <c r="I63" t="str">
        <f t="shared" si="2"/>
        <v/>
      </c>
      <c r="J63" t="str">
        <f>IF(I63="","",VLOOKUP(D63,'Break Schedule'!A:B,2,FALSE))</f>
        <v/>
      </c>
      <c r="K63" s="6" t="str">
        <f t="shared" si="3"/>
        <v/>
      </c>
      <c r="M63" t="str">
        <f t="shared" si="4"/>
        <v/>
      </c>
      <c r="P63" s="108">
        <f t="shared" si="5"/>
        <v>0</v>
      </c>
      <c r="Q63" s="104">
        <f t="shared" si="6"/>
        <v>0</v>
      </c>
      <c r="R63" s="103">
        <f t="shared" si="7"/>
        <v>0</v>
      </c>
      <c r="S63" s="103" t="str">
        <f t="shared" si="8"/>
        <v/>
      </c>
      <c r="T63" s="105">
        <f t="shared" si="9"/>
        <v>0</v>
      </c>
      <c r="U63" s="109"/>
      <c r="X63" s="110"/>
      <c r="Y63" s="110"/>
      <c r="Z63" s="110"/>
      <c r="AA63" s="110"/>
      <c r="AB63" s="110"/>
      <c r="AC63" s="110"/>
      <c r="AD63" s="110"/>
      <c r="AE63" s="110"/>
      <c r="AF63" s="110"/>
    </row>
    <row r="64" spans="4:32" ht="15.75" thickBot="1" x14ac:dyDescent="0.3">
      <c r="D64">
        <f t="shared" si="0"/>
        <v>0</v>
      </c>
      <c r="E64" t="str">
        <f>IF(S64="NOT READY",IFERROR(VLOOKUP(D64,'Break Schedule'!A:B,2,FALSE),""),"")</f>
        <v/>
      </c>
      <c r="F64" s="6" t="str">
        <f t="shared" ca="1" si="1"/>
        <v/>
      </c>
      <c r="G64" t="str">
        <f>IFERROR(IF(E64="","",VLOOKUP(D64,'Break Schedule'!X:Y,2,FALSE)),"USNR")</f>
        <v/>
      </c>
      <c r="H64" t="str">
        <f>IF(G64="","","USNR"&amp;COUNTIF(G$3:G64,"USNR"))</f>
        <v/>
      </c>
      <c r="I64" t="str">
        <f t="shared" si="2"/>
        <v/>
      </c>
      <c r="J64" t="str">
        <f>IF(I64="","",VLOOKUP(D64,'Break Schedule'!A:B,2,FALSE))</f>
        <v/>
      </c>
      <c r="K64" s="6" t="str">
        <f t="shared" si="3"/>
        <v/>
      </c>
      <c r="M64" t="str">
        <f t="shared" si="4"/>
        <v/>
      </c>
      <c r="P64" s="108">
        <f t="shared" si="5"/>
        <v>0</v>
      </c>
      <c r="Q64" s="104">
        <f t="shared" si="6"/>
        <v>0</v>
      </c>
      <c r="R64" s="103">
        <f t="shared" si="7"/>
        <v>0</v>
      </c>
      <c r="S64" s="103" t="str">
        <f t="shared" si="8"/>
        <v/>
      </c>
      <c r="T64" s="105">
        <f t="shared" si="9"/>
        <v>0</v>
      </c>
      <c r="U64" s="109"/>
      <c r="X64" s="110"/>
      <c r="Y64" s="110"/>
      <c r="Z64" s="110"/>
      <c r="AA64" s="110"/>
      <c r="AB64" s="110"/>
      <c r="AC64" s="110"/>
      <c r="AD64" s="110"/>
      <c r="AE64" s="111"/>
      <c r="AF64" s="110"/>
    </row>
    <row r="65" spans="4:32" ht="15.75" thickBot="1" x14ac:dyDescent="0.3">
      <c r="D65">
        <f t="shared" si="0"/>
        <v>0</v>
      </c>
      <c r="E65" t="str">
        <f>IF(S65="NOT READY",IFERROR(VLOOKUP(D65,'Break Schedule'!A:B,2,FALSE),""),"")</f>
        <v/>
      </c>
      <c r="F65" s="6" t="str">
        <f t="shared" ca="1" si="1"/>
        <v/>
      </c>
      <c r="G65" t="str">
        <f>IFERROR(IF(E65="","",VLOOKUP(D65,'Break Schedule'!X:Y,2,FALSE)),"USNR")</f>
        <v/>
      </c>
      <c r="H65" t="str">
        <f>IF(G65="","","USNR"&amp;COUNTIF(G$3:G65,"USNR"))</f>
        <v/>
      </c>
      <c r="I65" t="str">
        <f t="shared" si="2"/>
        <v/>
      </c>
      <c r="J65" t="str">
        <f>IF(I65="","",VLOOKUP(D65,'Break Schedule'!A:B,2,FALSE))</f>
        <v/>
      </c>
      <c r="K65" s="6" t="str">
        <f t="shared" si="3"/>
        <v/>
      </c>
      <c r="M65" t="str">
        <f t="shared" si="4"/>
        <v/>
      </c>
      <c r="P65" s="108">
        <f t="shared" si="5"/>
        <v>0</v>
      </c>
      <c r="Q65" s="104">
        <f t="shared" si="6"/>
        <v>0</v>
      </c>
      <c r="R65" s="103">
        <f t="shared" si="7"/>
        <v>0</v>
      </c>
      <c r="S65" s="103" t="str">
        <f t="shared" si="8"/>
        <v/>
      </c>
      <c r="T65" s="105">
        <f t="shared" si="9"/>
        <v>0</v>
      </c>
      <c r="U65" s="109"/>
      <c r="X65" s="110"/>
      <c r="Y65" s="110"/>
      <c r="Z65" s="110"/>
      <c r="AA65" s="110"/>
      <c r="AB65" s="110"/>
      <c r="AC65" s="110"/>
      <c r="AD65" s="110"/>
      <c r="AE65" s="111"/>
      <c r="AF65" s="110"/>
    </row>
    <row r="66" spans="4:32" ht="15.75" thickBot="1" x14ac:dyDescent="0.3">
      <c r="D66">
        <f t="shared" si="0"/>
        <v>0</v>
      </c>
      <c r="E66" t="str">
        <f>IF(S66="NOT READY",IFERROR(VLOOKUP(D66,'Break Schedule'!A:B,2,FALSE),""),"")</f>
        <v/>
      </c>
      <c r="F66" s="6" t="str">
        <f t="shared" ca="1" si="1"/>
        <v/>
      </c>
      <c r="G66" t="str">
        <f>IFERROR(IF(E66="","",VLOOKUP(D66,'Break Schedule'!X:Y,2,FALSE)),"USNR")</f>
        <v/>
      </c>
      <c r="H66" t="str">
        <f>IF(G66="","","USNR"&amp;COUNTIF(G$3:G66,"USNR"))</f>
        <v/>
      </c>
      <c r="I66" t="str">
        <f t="shared" si="2"/>
        <v/>
      </c>
      <c r="J66" t="str">
        <f>IF(I66="","",VLOOKUP(D66,'Break Schedule'!A:B,2,FALSE))</f>
        <v/>
      </c>
      <c r="K66" s="6" t="str">
        <f t="shared" si="3"/>
        <v/>
      </c>
      <c r="M66" t="str">
        <f t="shared" si="4"/>
        <v/>
      </c>
      <c r="P66" s="108">
        <f t="shared" si="5"/>
        <v>0</v>
      </c>
      <c r="Q66" s="104">
        <f t="shared" si="6"/>
        <v>0</v>
      </c>
      <c r="R66" s="103">
        <f t="shared" si="7"/>
        <v>0</v>
      </c>
      <c r="S66" s="103" t="str">
        <f t="shared" si="8"/>
        <v/>
      </c>
      <c r="T66" s="105">
        <f t="shared" si="9"/>
        <v>0</v>
      </c>
      <c r="U66" s="109"/>
      <c r="X66" s="110"/>
      <c r="Y66" s="110"/>
      <c r="Z66" s="110"/>
      <c r="AA66" s="110"/>
      <c r="AB66" s="110"/>
      <c r="AC66" s="110"/>
      <c r="AD66" s="110"/>
      <c r="AE66" s="111"/>
      <c r="AF66" s="110"/>
    </row>
    <row r="67" spans="4:32" ht="15.75" thickBot="1" x14ac:dyDescent="0.3">
      <c r="D67">
        <f t="shared" si="0"/>
        <v>0</v>
      </c>
      <c r="E67" t="str">
        <f>IF(S67="NOT READY",IFERROR(VLOOKUP(D67,'Break Schedule'!A:B,2,FALSE),""),"")</f>
        <v/>
      </c>
      <c r="F67" s="6" t="str">
        <f t="shared" ca="1" si="1"/>
        <v/>
      </c>
      <c r="G67" t="str">
        <f>IFERROR(IF(E67="","",VLOOKUP(D67,'Break Schedule'!X:Y,2,FALSE)),"USNR")</f>
        <v/>
      </c>
      <c r="H67" t="str">
        <f>IF(G67="","","USNR"&amp;COUNTIF(G$3:G67,"USNR"))</f>
        <v/>
      </c>
      <c r="I67" t="str">
        <f t="shared" si="2"/>
        <v/>
      </c>
      <c r="J67" t="str">
        <f>IF(I67="","",VLOOKUP(D67,'Break Schedule'!A:B,2,FALSE))</f>
        <v/>
      </c>
      <c r="K67" s="6" t="str">
        <f t="shared" si="3"/>
        <v/>
      </c>
      <c r="M67" t="str">
        <f t="shared" si="4"/>
        <v/>
      </c>
      <c r="P67" s="108">
        <f t="shared" si="5"/>
        <v>0</v>
      </c>
      <c r="Q67" s="104">
        <f t="shared" si="6"/>
        <v>0</v>
      </c>
      <c r="R67" s="103">
        <f t="shared" si="7"/>
        <v>0</v>
      </c>
      <c r="S67" s="103" t="str">
        <f t="shared" si="8"/>
        <v/>
      </c>
      <c r="T67" s="105">
        <f t="shared" si="9"/>
        <v>0</v>
      </c>
      <c r="U67" s="109"/>
      <c r="X67" s="110"/>
      <c r="Y67" s="110"/>
      <c r="Z67" s="110"/>
      <c r="AA67" s="110"/>
      <c r="AB67" s="110"/>
      <c r="AC67" s="110"/>
      <c r="AD67" s="110"/>
      <c r="AE67" s="111"/>
      <c r="AF67" s="110"/>
    </row>
    <row r="68" spans="4:32" ht="15.75" thickBot="1" x14ac:dyDescent="0.3">
      <c r="D68">
        <f t="shared" ref="D68:D131" si="10">P68</f>
        <v>0</v>
      </c>
      <c r="E68" t="str">
        <f>IF(S68="NOT READY",IFERROR(VLOOKUP(D68,'Break Schedule'!A:B,2,FALSE),""),"")</f>
        <v/>
      </c>
      <c r="F68" s="6" t="str">
        <f t="shared" ref="F68:F131" ca="1" si="11">IF(E68="","",VALUE(HOUR(NOW())&amp;":"&amp;MINUTE(NOW())))</f>
        <v/>
      </c>
      <c r="G68" t="str">
        <f>IFERROR(IF(E68="","",VLOOKUP(D68,'Break Schedule'!X:Y,2,FALSE)),"USNR")</f>
        <v/>
      </c>
      <c r="H68" t="str">
        <f>IF(G68="","","USNR"&amp;COUNTIF(G$3:G68,"USNR"))</f>
        <v/>
      </c>
      <c r="I68" t="str">
        <f t="shared" ref="I68:I130" si="12">IF(G68="USNR",D68,"")</f>
        <v/>
      </c>
      <c r="J68" t="str">
        <f>IF(I68="","",VLOOKUP(D68,'Break Schedule'!A:B,2,FALSE))</f>
        <v/>
      </c>
      <c r="K68" s="6" t="str">
        <f t="shared" ref="K68:K130" si="13">IF(J68="","",T68)</f>
        <v/>
      </c>
      <c r="M68" t="str">
        <f t="shared" ref="M68:M131" si="14">IF(K68="","",R68)</f>
        <v/>
      </c>
      <c r="P68" s="108">
        <f t="shared" ref="P68:P131" si="15">Z68</f>
        <v>0</v>
      </c>
      <c r="Q68" s="104">
        <f t="shared" ref="Q68:Q131" si="16">Y68</f>
        <v>0</v>
      </c>
      <c r="R68" s="103">
        <f t="shared" ref="R68:R131" si="17">AA68</f>
        <v>0</v>
      </c>
      <c r="S68" s="103" t="str">
        <f t="shared" ref="S68:S131" si="18">IF(AC68="Other","Hold",IF(AC68="Avail","Ready",IF(AC68="ACW","Wrap Up",IF(AC68="AUX","Not Ready",IF(AC68="ACDIN","Talking","")))))</f>
        <v/>
      </c>
      <c r="T68" s="105">
        <f t="shared" ref="T68:T131" si="19">AE68/24/3600</f>
        <v>0</v>
      </c>
      <c r="U68" s="109"/>
      <c r="X68" s="110"/>
      <c r="Y68" s="110"/>
      <c r="Z68" s="110"/>
      <c r="AA68" s="110"/>
      <c r="AB68" s="110"/>
      <c r="AC68" s="110"/>
      <c r="AD68" s="110"/>
      <c r="AE68" s="111"/>
      <c r="AF68" s="110"/>
    </row>
    <row r="69" spans="4:32" ht="15.75" thickBot="1" x14ac:dyDescent="0.3">
      <c r="D69">
        <f t="shared" si="10"/>
        <v>0</v>
      </c>
      <c r="E69" t="str">
        <f>IF(S69="NOT READY",IFERROR(VLOOKUP(D69,'Break Schedule'!A:B,2,FALSE),""),"")</f>
        <v/>
      </c>
      <c r="F69" s="6" t="str">
        <f t="shared" ca="1" si="11"/>
        <v/>
      </c>
      <c r="G69" t="str">
        <f>IFERROR(IF(E69="","",VLOOKUP(D69,'Break Schedule'!X:Y,2,FALSE)),"USNR")</f>
        <v/>
      </c>
      <c r="H69" t="str">
        <f>IF(G69="","","USNR"&amp;COUNTIF(G$3:G69,"USNR"))</f>
        <v/>
      </c>
      <c r="I69" t="str">
        <f t="shared" si="12"/>
        <v/>
      </c>
      <c r="J69" t="str">
        <f>IF(I69="","",VLOOKUP(D69,'Break Schedule'!A:B,2,FALSE))</f>
        <v/>
      </c>
      <c r="K69" s="6" t="str">
        <f t="shared" si="13"/>
        <v/>
      </c>
      <c r="M69" t="str">
        <f t="shared" si="14"/>
        <v/>
      </c>
      <c r="P69" s="108">
        <f t="shared" si="15"/>
        <v>0</v>
      </c>
      <c r="Q69" s="104">
        <f t="shared" si="16"/>
        <v>0</v>
      </c>
      <c r="R69" s="103">
        <f t="shared" si="17"/>
        <v>0</v>
      </c>
      <c r="S69" s="103" t="str">
        <f t="shared" si="18"/>
        <v/>
      </c>
      <c r="T69" s="105">
        <f t="shared" si="19"/>
        <v>0</v>
      </c>
      <c r="U69" s="109"/>
      <c r="X69" s="110"/>
      <c r="Y69" s="110"/>
      <c r="Z69" s="110"/>
      <c r="AA69" s="110"/>
      <c r="AB69" s="110"/>
      <c r="AC69" s="110"/>
      <c r="AD69" s="110"/>
      <c r="AE69" s="110"/>
      <c r="AF69" s="110"/>
    </row>
    <row r="70" spans="4:32" ht="15.75" thickBot="1" x14ac:dyDescent="0.3">
      <c r="D70">
        <f t="shared" si="10"/>
        <v>0</v>
      </c>
      <c r="E70" t="str">
        <f>IF(S70="NOT READY",IFERROR(VLOOKUP(D70,'Break Schedule'!A:B,2,FALSE),""),"")</f>
        <v/>
      </c>
      <c r="F70" s="6" t="str">
        <f t="shared" ca="1" si="11"/>
        <v/>
      </c>
      <c r="G70" t="str">
        <f>IFERROR(IF(E70="","",VLOOKUP(D70,'Break Schedule'!X:Y,2,FALSE)),"USNR")</f>
        <v/>
      </c>
      <c r="H70" t="str">
        <f>IF(G70="","","USNR"&amp;COUNTIF(G$3:G70,"USNR"))</f>
        <v/>
      </c>
      <c r="I70" t="str">
        <f t="shared" si="12"/>
        <v/>
      </c>
      <c r="J70" t="str">
        <f>IF(I70="","",VLOOKUP(D70,'Break Schedule'!A:B,2,FALSE))</f>
        <v/>
      </c>
      <c r="K70" s="6" t="str">
        <f t="shared" si="13"/>
        <v/>
      </c>
      <c r="M70" t="str">
        <f t="shared" si="14"/>
        <v/>
      </c>
      <c r="P70" s="108">
        <f t="shared" si="15"/>
        <v>0</v>
      </c>
      <c r="Q70" s="104">
        <f t="shared" si="16"/>
        <v>0</v>
      </c>
      <c r="R70" s="103">
        <f t="shared" si="17"/>
        <v>0</v>
      </c>
      <c r="S70" s="103" t="str">
        <f t="shared" si="18"/>
        <v/>
      </c>
      <c r="T70" s="105">
        <f t="shared" si="19"/>
        <v>0</v>
      </c>
      <c r="U70" s="109"/>
      <c r="X70" s="110"/>
      <c r="Y70" s="110"/>
      <c r="Z70" s="110"/>
      <c r="AA70" s="110"/>
      <c r="AB70" s="110"/>
      <c r="AC70" s="110"/>
      <c r="AD70" s="110"/>
      <c r="AE70" s="111"/>
      <c r="AF70" s="110"/>
    </row>
    <row r="71" spans="4:32" ht="15.75" thickBot="1" x14ac:dyDescent="0.3">
      <c r="D71">
        <f t="shared" si="10"/>
        <v>0</v>
      </c>
      <c r="E71" t="str">
        <f>IF(S71="NOT READY",IFERROR(VLOOKUP(D71,'Break Schedule'!A:B,2,FALSE),""),"")</f>
        <v/>
      </c>
      <c r="F71" s="6" t="str">
        <f t="shared" ca="1" si="11"/>
        <v/>
      </c>
      <c r="G71" t="str">
        <f>IFERROR(IF(E71="","",VLOOKUP(D71,'Break Schedule'!X:Y,2,FALSE)),"USNR")</f>
        <v/>
      </c>
      <c r="H71" t="str">
        <f>IF(G71="","","USNR"&amp;COUNTIF(G$3:G71,"USNR"))</f>
        <v/>
      </c>
      <c r="I71" t="str">
        <f t="shared" si="12"/>
        <v/>
      </c>
      <c r="J71" t="str">
        <f>IF(I71="","",VLOOKUP(D71,'Break Schedule'!A:B,2,FALSE))</f>
        <v/>
      </c>
      <c r="K71" s="6" t="str">
        <f t="shared" si="13"/>
        <v/>
      </c>
      <c r="M71" t="str">
        <f t="shared" si="14"/>
        <v/>
      </c>
      <c r="P71" s="108">
        <f t="shared" si="15"/>
        <v>0</v>
      </c>
      <c r="Q71" s="104">
        <f t="shared" si="16"/>
        <v>0</v>
      </c>
      <c r="R71" s="103">
        <f t="shared" si="17"/>
        <v>0</v>
      </c>
      <c r="S71" s="103" t="str">
        <f t="shared" si="18"/>
        <v/>
      </c>
      <c r="T71" s="105">
        <f t="shared" si="19"/>
        <v>0</v>
      </c>
      <c r="U71" s="109"/>
      <c r="X71" s="110"/>
      <c r="Y71" s="110"/>
      <c r="Z71" s="110"/>
      <c r="AA71" s="110"/>
      <c r="AB71" s="110"/>
      <c r="AC71" s="110"/>
      <c r="AD71" s="110"/>
      <c r="AE71" s="111"/>
      <c r="AF71" s="110"/>
    </row>
    <row r="72" spans="4:32" ht="15.75" thickBot="1" x14ac:dyDescent="0.3">
      <c r="D72">
        <f t="shared" si="10"/>
        <v>0</v>
      </c>
      <c r="E72" t="str">
        <f>IF(S72="NOT READY",IFERROR(VLOOKUP(D72,'Break Schedule'!A:B,2,FALSE),""),"")</f>
        <v/>
      </c>
      <c r="F72" s="6" t="str">
        <f t="shared" ca="1" si="11"/>
        <v/>
      </c>
      <c r="G72" t="str">
        <f>IFERROR(IF(E72="","",VLOOKUP(D72,'Break Schedule'!X:Y,2,FALSE)),"USNR")</f>
        <v/>
      </c>
      <c r="H72" t="str">
        <f>IF(G72="","","USNR"&amp;COUNTIF(G$3:G72,"USNR"))</f>
        <v/>
      </c>
      <c r="I72" t="str">
        <f t="shared" si="12"/>
        <v/>
      </c>
      <c r="J72" t="str">
        <f>IF(I72="","",VLOOKUP(D72,'Break Schedule'!A:B,2,FALSE))</f>
        <v/>
      </c>
      <c r="K72" s="6" t="str">
        <f t="shared" si="13"/>
        <v/>
      </c>
      <c r="M72" t="str">
        <f t="shared" si="14"/>
        <v/>
      </c>
      <c r="P72" s="108">
        <f t="shared" si="15"/>
        <v>0</v>
      </c>
      <c r="Q72" s="104">
        <f t="shared" si="16"/>
        <v>0</v>
      </c>
      <c r="R72" s="103">
        <f t="shared" si="17"/>
        <v>0</v>
      </c>
      <c r="S72" s="103" t="str">
        <f t="shared" si="18"/>
        <v/>
      </c>
      <c r="T72" s="105">
        <f t="shared" si="19"/>
        <v>0</v>
      </c>
      <c r="U72" s="109"/>
      <c r="X72" s="110"/>
      <c r="Y72" s="110"/>
      <c r="Z72" s="110"/>
      <c r="AA72" s="110"/>
      <c r="AB72" s="110"/>
      <c r="AC72" s="110"/>
      <c r="AD72" s="110"/>
      <c r="AE72" s="111"/>
      <c r="AF72" s="110"/>
    </row>
    <row r="73" spans="4:32" ht="15.75" thickBot="1" x14ac:dyDescent="0.3">
      <c r="D73">
        <f t="shared" si="10"/>
        <v>0</v>
      </c>
      <c r="E73" t="str">
        <f>IF(S73="NOT READY",IFERROR(VLOOKUP(D73,'Break Schedule'!A:B,2,FALSE),""),"")</f>
        <v/>
      </c>
      <c r="F73" s="6" t="str">
        <f t="shared" ca="1" si="11"/>
        <v/>
      </c>
      <c r="G73" t="str">
        <f>IFERROR(IF(E73="","",VLOOKUP(D73,'Break Schedule'!X:Y,2,FALSE)),"USNR")</f>
        <v/>
      </c>
      <c r="H73" t="str">
        <f>IF(G73="","","USNR"&amp;COUNTIF(G$3:G73,"USNR"))</f>
        <v/>
      </c>
      <c r="I73" t="str">
        <f t="shared" si="12"/>
        <v/>
      </c>
      <c r="J73" t="str">
        <f>IF(I73="","",VLOOKUP(D73,'Break Schedule'!A:B,2,FALSE))</f>
        <v/>
      </c>
      <c r="K73" s="6" t="str">
        <f t="shared" si="13"/>
        <v/>
      </c>
      <c r="M73" t="str">
        <f t="shared" si="14"/>
        <v/>
      </c>
      <c r="P73" s="108">
        <f t="shared" si="15"/>
        <v>0</v>
      </c>
      <c r="Q73" s="104">
        <f t="shared" si="16"/>
        <v>0</v>
      </c>
      <c r="R73" s="103">
        <f t="shared" si="17"/>
        <v>0</v>
      </c>
      <c r="S73" s="103" t="str">
        <f t="shared" si="18"/>
        <v/>
      </c>
      <c r="T73" s="105">
        <f t="shared" si="19"/>
        <v>0</v>
      </c>
      <c r="U73" s="106"/>
      <c r="X73" s="110"/>
      <c r="Y73" s="110"/>
      <c r="Z73" s="110"/>
      <c r="AA73" s="110"/>
      <c r="AB73" s="110"/>
      <c r="AC73" s="110"/>
      <c r="AD73" s="110"/>
      <c r="AE73" s="111"/>
      <c r="AF73" s="110"/>
    </row>
    <row r="74" spans="4:32" ht="15.75" thickBot="1" x14ac:dyDescent="0.3">
      <c r="D74">
        <f t="shared" si="10"/>
        <v>0</v>
      </c>
      <c r="E74" t="str">
        <f>IF(S74="NOT READY",IFERROR(VLOOKUP(D74,'Break Schedule'!A:B,2,FALSE),""),"")</f>
        <v/>
      </c>
      <c r="F74" s="6" t="str">
        <f t="shared" ca="1" si="11"/>
        <v/>
      </c>
      <c r="G74" t="str">
        <f>IFERROR(IF(E74="","",VLOOKUP(D74,'Break Schedule'!X:Y,2,FALSE)),"USNR")</f>
        <v/>
      </c>
      <c r="H74" t="str">
        <f>IF(G74="","","USNR"&amp;COUNTIF(G$3:G74,"USNR"))</f>
        <v/>
      </c>
      <c r="I74" t="str">
        <f t="shared" si="12"/>
        <v/>
      </c>
      <c r="J74" t="str">
        <f>IF(I74="","",VLOOKUP(D74,'Break Schedule'!A:B,2,FALSE))</f>
        <v/>
      </c>
      <c r="K74" s="6" t="str">
        <f t="shared" si="13"/>
        <v/>
      </c>
      <c r="M74" t="str">
        <f t="shared" si="14"/>
        <v/>
      </c>
      <c r="P74" s="108">
        <f t="shared" si="15"/>
        <v>0</v>
      </c>
      <c r="Q74" s="104">
        <f t="shared" si="16"/>
        <v>0</v>
      </c>
      <c r="R74" s="103">
        <f t="shared" si="17"/>
        <v>0</v>
      </c>
      <c r="S74" s="103" t="str">
        <f t="shared" si="18"/>
        <v/>
      </c>
      <c r="T74" s="105">
        <f t="shared" si="19"/>
        <v>0</v>
      </c>
      <c r="X74" s="110"/>
      <c r="Y74" s="110"/>
      <c r="Z74" s="110"/>
      <c r="AA74" s="110"/>
      <c r="AB74" s="110"/>
      <c r="AC74" s="110"/>
      <c r="AD74" s="110"/>
      <c r="AE74" s="111"/>
      <c r="AF74" s="110"/>
    </row>
    <row r="75" spans="4:32" ht="15.75" thickBot="1" x14ac:dyDescent="0.3">
      <c r="D75">
        <f t="shared" si="10"/>
        <v>0</v>
      </c>
      <c r="E75" t="str">
        <f>IF(S75="NOT READY",IFERROR(VLOOKUP(D75,'Break Schedule'!A:B,2,FALSE),""),"")</f>
        <v/>
      </c>
      <c r="F75" s="6" t="str">
        <f t="shared" ca="1" si="11"/>
        <v/>
      </c>
      <c r="G75" t="str">
        <f>IFERROR(IF(E75="","",VLOOKUP(D75,'Break Schedule'!X:Y,2,FALSE)),"USNR")</f>
        <v/>
      </c>
      <c r="H75" t="str">
        <f>IF(G75="","","USNR"&amp;COUNTIF(G$3:G75,"USNR"))</f>
        <v/>
      </c>
      <c r="I75" t="str">
        <f t="shared" si="12"/>
        <v/>
      </c>
      <c r="J75" t="str">
        <f>IF(I75="","",VLOOKUP(D75,'Break Schedule'!A:B,2,FALSE))</f>
        <v/>
      </c>
      <c r="K75" s="6" t="str">
        <f t="shared" si="13"/>
        <v/>
      </c>
      <c r="M75" t="str">
        <f t="shared" si="14"/>
        <v/>
      </c>
      <c r="P75" s="108">
        <f t="shared" si="15"/>
        <v>0</v>
      </c>
      <c r="Q75" s="104">
        <f t="shared" si="16"/>
        <v>0</v>
      </c>
      <c r="R75" s="103">
        <f t="shared" si="17"/>
        <v>0</v>
      </c>
      <c r="S75" s="103" t="str">
        <f t="shared" si="18"/>
        <v/>
      </c>
      <c r="T75" s="105">
        <f t="shared" si="19"/>
        <v>0</v>
      </c>
      <c r="X75" s="110"/>
      <c r="Y75" s="110"/>
      <c r="Z75" s="110"/>
      <c r="AA75" s="110"/>
      <c r="AB75" s="110"/>
      <c r="AC75" s="110"/>
      <c r="AD75" s="110"/>
      <c r="AE75" s="111"/>
      <c r="AF75" s="110"/>
    </row>
    <row r="76" spans="4:32" ht="15.75" thickBot="1" x14ac:dyDescent="0.3">
      <c r="D76">
        <f t="shared" si="10"/>
        <v>0</v>
      </c>
      <c r="E76" t="str">
        <f>IF(S76="NOT READY",IFERROR(VLOOKUP(D76,'Break Schedule'!A:B,2,FALSE),""),"")</f>
        <v/>
      </c>
      <c r="F76" s="6" t="str">
        <f t="shared" ca="1" si="11"/>
        <v/>
      </c>
      <c r="G76" t="str">
        <f>IFERROR(IF(E76="","",VLOOKUP(D76,'Break Schedule'!X:Y,2,FALSE)),"USNR")</f>
        <v/>
      </c>
      <c r="H76" t="str">
        <f>IF(G76="","","USNR"&amp;COUNTIF(G$3:G76,"USNR"))</f>
        <v/>
      </c>
      <c r="I76" t="str">
        <f t="shared" si="12"/>
        <v/>
      </c>
      <c r="J76" t="str">
        <f>IF(I76="","",VLOOKUP(D76,'Break Schedule'!A:B,2,FALSE))</f>
        <v/>
      </c>
      <c r="K76" s="6" t="str">
        <f t="shared" si="13"/>
        <v/>
      </c>
      <c r="M76" t="str">
        <f t="shared" si="14"/>
        <v/>
      </c>
      <c r="P76" s="108">
        <f t="shared" si="15"/>
        <v>0</v>
      </c>
      <c r="Q76" s="104">
        <f t="shared" si="16"/>
        <v>0</v>
      </c>
      <c r="R76" s="103">
        <f t="shared" si="17"/>
        <v>0</v>
      </c>
      <c r="S76" s="103" t="str">
        <f t="shared" si="18"/>
        <v/>
      </c>
      <c r="T76" s="105">
        <f t="shared" si="19"/>
        <v>0</v>
      </c>
      <c r="U76" s="76"/>
      <c r="X76" s="110"/>
      <c r="Y76" s="110"/>
      <c r="Z76" s="110"/>
      <c r="AA76" s="110"/>
      <c r="AB76" s="110"/>
      <c r="AC76" s="110"/>
      <c r="AD76" s="110"/>
      <c r="AE76" s="111"/>
      <c r="AF76" s="110"/>
    </row>
    <row r="77" spans="4:32" ht="15.75" thickBot="1" x14ac:dyDescent="0.3">
      <c r="D77">
        <f t="shared" si="10"/>
        <v>0</v>
      </c>
      <c r="E77" t="str">
        <f>IF(S77="NOT READY",IFERROR(VLOOKUP(D77,'Break Schedule'!A:B,2,FALSE),""),"")</f>
        <v/>
      </c>
      <c r="F77" s="6" t="str">
        <f t="shared" ca="1" si="11"/>
        <v/>
      </c>
      <c r="G77" t="str">
        <f>IFERROR(IF(E77="","",VLOOKUP(D77,'Break Schedule'!X:Y,2,FALSE)),"USNR")</f>
        <v/>
      </c>
      <c r="H77" t="str">
        <f>IF(G77="","","USNR"&amp;COUNTIF(G$3:G77,"USNR"))</f>
        <v/>
      </c>
      <c r="I77" t="str">
        <f t="shared" si="12"/>
        <v/>
      </c>
      <c r="J77" t="str">
        <f>IF(I77="","",VLOOKUP(D77,'Break Schedule'!A:B,2,FALSE))</f>
        <v/>
      </c>
      <c r="K77" s="6" t="str">
        <f t="shared" si="13"/>
        <v/>
      </c>
      <c r="M77" t="str">
        <f t="shared" si="14"/>
        <v/>
      </c>
      <c r="P77" s="108">
        <f t="shared" si="15"/>
        <v>0</v>
      </c>
      <c r="Q77" s="104">
        <f t="shared" si="16"/>
        <v>0</v>
      </c>
      <c r="R77" s="103">
        <f t="shared" si="17"/>
        <v>0</v>
      </c>
      <c r="S77" s="103" t="str">
        <f t="shared" si="18"/>
        <v/>
      </c>
      <c r="T77" s="105">
        <f t="shared" si="19"/>
        <v>0</v>
      </c>
      <c r="U77" s="74"/>
      <c r="X77" s="110"/>
      <c r="Y77" s="110"/>
      <c r="Z77" s="110"/>
      <c r="AA77" s="110"/>
      <c r="AB77" s="110"/>
      <c r="AC77" s="110"/>
      <c r="AD77" s="110"/>
      <c r="AE77" s="111"/>
      <c r="AF77" s="110"/>
    </row>
    <row r="78" spans="4:32" ht="15.75" thickBot="1" x14ac:dyDescent="0.3">
      <c r="D78">
        <f t="shared" si="10"/>
        <v>0</v>
      </c>
      <c r="E78" t="str">
        <f>IF(S78="NOT READY",IFERROR(VLOOKUP(D78,'Break Schedule'!A:B,2,FALSE),""),"")</f>
        <v/>
      </c>
      <c r="F78" s="6" t="str">
        <f t="shared" ca="1" si="11"/>
        <v/>
      </c>
      <c r="G78" t="str">
        <f>IFERROR(IF(E78="","",VLOOKUP(D78,'Break Schedule'!X:Y,2,FALSE)),"USNR")</f>
        <v/>
      </c>
      <c r="H78" t="str">
        <f>IF(G78="","","USNR"&amp;COUNTIF(G$3:G78,"USNR"))</f>
        <v/>
      </c>
      <c r="I78" t="str">
        <f t="shared" si="12"/>
        <v/>
      </c>
      <c r="J78" t="str">
        <f>IF(I78="","",VLOOKUP(D78,'Break Schedule'!A:B,2,FALSE))</f>
        <v/>
      </c>
      <c r="K78" s="6" t="str">
        <f t="shared" si="13"/>
        <v/>
      </c>
      <c r="M78" t="str">
        <f t="shared" si="14"/>
        <v/>
      </c>
      <c r="P78" s="108">
        <f t="shared" si="15"/>
        <v>0</v>
      </c>
      <c r="Q78" s="104">
        <f t="shared" si="16"/>
        <v>0</v>
      </c>
      <c r="R78" s="103">
        <f t="shared" si="17"/>
        <v>0</v>
      </c>
      <c r="S78" s="103" t="str">
        <f t="shared" si="18"/>
        <v/>
      </c>
      <c r="T78" s="105">
        <f t="shared" si="19"/>
        <v>0</v>
      </c>
      <c r="U78" s="76"/>
      <c r="X78" s="110"/>
      <c r="Y78" s="110"/>
      <c r="Z78" s="110"/>
      <c r="AA78" s="110"/>
      <c r="AB78" s="110"/>
      <c r="AC78" s="110"/>
      <c r="AD78" s="110"/>
      <c r="AE78" s="111"/>
      <c r="AF78" s="110"/>
    </row>
    <row r="79" spans="4:32" ht="15.75" thickBot="1" x14ac:dyDescent="0.3">
      <c r="D79">
        <f t="shared" si="10"/>
        <v>0</v>
      </c>
      <c r="E79" t="str">
        <f>IF(S79="NOT READY",IFERROR(VLOOKUP(D79,'Break Schedule'!A:B,2,FALSE),""),"")</f>
        <v/>
      </c>
      <c r="F79" s="6" t="str">
        <f t="shared" ca="1" si="11"/>
        <v/>
      </c>
      <c r="G79" t="str">
        <f>IFERROR(IF(E79="","",VLOOKUP(D79,'Break Schedule'!X:Y,2,FALSE)),"USNR")</f>
        <v/>
      </c>
      <c r="H79" t="str">
        <f>IF(G79="","","USNR"&amp;COUNTIF(G$3:G79,"USNR"))</f>
        <v/>
      </c>
      <c r="I79" t="str">
        <f t="shared" si="12"/>
        <v/>
      </c>
      <c r="J79" t="str">
        <f>IF(I79="","",VLOOKUP(D79,'Break Schedule'!A:B,2,FALSE))</f>
        <v/>
      </c>
      <c r="K79" s="6" t="str">
        <f t="shared" si="13"/>
        <v/>
      </c>
      <c r="M79" t="str">
        <f t="shared" si="14"/>
        <v/>
      </c>
      <c r="P79" s="108">
        <f t="shared" si="15"/>
        <v>0</v>
      </c>
      <c r="Q79" s="104">
        <f t="shared" si="16"/>
        <v>0</v>
      </c>
      <c r="R79" s="103">
        <f t="shared" si="17"/>
        <v>0</v>
      </c>
      <c r="S79" s="103" t="str">
        <f t="shared" si="18"/>
        <v/>
      </c>
      <c r="T79" s="105">
        <f t="shared" si="19"/>
        <v>0</v>
      </c>
      <c r="U79" s="74"/>
      <c r="X79" s="110"/>
      <c r="Y79" s="110"/>
      <c r="Z79" s="110"/>
      <c r="AA79" s="110"/>
      <c r="AB79" s="110"/>
      <c r="AC79" s="110"/>
      <c r="AD79" s="110"/>
      <c r="AE79" s="111"/>
      <c r="AF79" s="110"/>
    </row>
    <row r="80" spans="4:32" ht="15.75" thickBot="1" x14ac:dyDescent="0.3">
      <c r="D80">
        <f t="shared" si="10"/>
        <v>0</v>
      </c>
      <c r="E80" t="str">
        <f>IF(S80="NOT READY",IFERROR(VLOOKUP(D80,'Break Schedule'!A:B,2,FALSE),""),"")</f>
        <v/>
      </c>
      <c r="F80" s="6" t="str">
        <f t="shared" ca="1" si="11"/>
        <v/>
      </c>
      <c r="G80" t="str">
        <f>IFERROR(IF(E80="","",VLOOKUP(D80,'Break Schedule'!X:Y,2,FALSE)),"USNR")</f>
        <v/>
      </c>
      <c r="H80" t="str">
        <f>IF(G80="","","USNR"&amp;COUNTIF(G$3:G80,"USNR"))</f>
        <v/>
      </c>
      <c r="I80" t="str">
        <f t="shared" si="12"/>
        <v/>
      </c>
      <c r="J80" t="str">
        <f>IF(I80="","",VLOOKUP(D80,'Break Schedule'!A:B,2,FALSE))</f>
        <v/>
      </c>
      <c r="K80" s="6" t="str">
        <f t="shared" si="13"/>
        <v/>
      </c>
      <c r="M80" t="str">
        <f t="shared" si="14"/>
        <v/>
      </c>
      <c r="P80" s="108">
        <f t="shared" si="15"/>
        <v>0</v>
      </c>
      <c r="Q80" s="104">
        <f t="shared" si="16"/>
        <v>0</v>
      </c>
      <c r="R80" s="103">
        <f t="shared" si="17"/>
        <v>0</v>
      </c>
      <c r="S80" s="103" t="str">
        <f t="shared" si="18"/>
        <v/>
      </c>
      <c r="T80" s="105">
        <f t="shared" si="19"/>
        <v>0</v>
      </c>
      <c r="U80" s="76"/>
      <c r="X80" s="110"/>
      <c r="Y80" s="110"/>
      <c r="Z80" s="110"/>
      <c r="AA80" s="110"/>
      <c r="AB80" s="110"/>
      <c r="AC80" s="110"/>
      <c r="AD80" s="110"/>
      <c r="AE80" s="111"/>
      <c r="AF80" s="110"/>
    </row>
    <row r="81" spans="4:32" ht="15.75" thickBot="1" x14ac:dyDescent="0.3">
      <c r="D81">
        <f t="shared" si="10"/>
        <v>0</v>
      </c>
      <c r="E81" t="str">
        <f>IF(S81="NOT READY",IFERROR(VLOOKUP(D81,'Break Schedule'!A:B,2,FALSE),""),"")</f>
        <v/>
      </c>
      <c r="F81" s="6" t="str">
        <f t="shared" ca="1" si="11"/>
        <v/>
      </c>
      <c r="G81" t="str">
        <f>IFERROR(IF(E81="","",VLOOKUP(D81,'Break Schedule'!X:Y,2,FALSE)),"USNR")</f>
        <v/>
      </c>
      <c r="H81" t="str">
        <f>IF(G81="","","USNR"&amp;COUNTIF(G$3:G81,"USNR"))</f>
        <v/>
      </c>
      <c r="I81" t="str">
        <f t="shared" si="12"/>
        <v/>
      </c>
      <c r="J81" t="str">
        <f>IF(I81="","",VLOOKUP(D81,'Break Schedule'!A:B,2,FALSE))</f>
        <v/>
      </c>
      <c r="K81" s="6" t="str">
        <f t="shared" si="13"/>
        <v/>
      </c>
      <c r="M81" t="str">
        <f t="shared" si="14"/>
        <v/>
      </c>
      <c r="P81" s="108">
        <f t="shared" si="15"/>
        <v>0</v>
      </c>
      <c r="Q81" s="104">
        <f t="shared" si="16"/>
        <v>0</v>
      </c>
      <c r="R81" s="103">
        <f t="shared" si="17"/>
        <v>0</v>
      </c>
      <c r="S81" s="103" t="str">
        <f t="shared" si="18"/>
        <v/>
      </c>
      <c r="T81" s="105">
        <f t="shared" si="19"/>
        <v>0</v>
      </c>
      <c r="U81" s="77"/>
      <c r="X81" s="110"/>
      <c r="Y81" s="110"/>
      <c r="Z81" s="110"/>
      <c r="AA81" s="110"/>
      <c r="AB81" s="110"/>
      <c r="AC81" s="110"/>
      <c r="AD81" s="110"/>
      <c r="AE81" s="111"/>
      <c r="AF81" s="110"/>
    </row>
    <row r="82" spans="4:32" ht="15.75" thickBot="1" x14ac:dyDescent="0.3">
      <c r="D82">
        <f t="shared" si="10"/>
        <v>0</v>
      </c>
      <c r="E82" t="str">
        <f>IF(S82="NOT READY",IFERROR(VLOOKUP(D82,'Break Schedule'!A:B,2,FALSE),""),"")</f>
        <v/>
      </c>
      <c r="F82" s="6" t="str">
        <f t="shared" ca="1" si="11"/>
        <v/>
      </c>
      <c r="G82" t="str">
        <f>IFERROR(IF(E82="","",VLOOKUP(D82,'Break Schedule'!X:Y,2,FALSE)),"USNR")</f>
        <v/>
      </c>
      <c r="H82" t="str">
        <f>IF(G82="","","USNR"&amp;COUNTIF(G$3:G82,"USNR"))</f>
        <v/>
      </c>
      <c r="I82" t="str">
        <f t="shared" si="12"/>
        <v/>
      </c>
      <c r="J82" t="str">
        <f>IF(I82="","",VLOOKUP(D82,'Break Schedule'!A:B,2,FALSE))</f>
        <v/>
      </c>
      <c r="K82" s="6" t="str">
        <f t="shared" si="13"/>
        <v/>
      </c>
      <c r="M82" t="str">
        <f t="shared" si="14"/>
        <v/>
      </c>
      <c r="P82" s="108">
        <f t="shared" si="15"/>
        <v>0</v>
      </c>
      <c r="Q82" s="104">
        <f t="shared" si="16"/>
        <v>0</v>
      </c>
      <c r="R82" s="103">
        <f t="shared" si="17"/>
        <v>0</v>
      </c>
      <c r="S82" s="103" t="str">
        <f t="shared" si="18"/>
        <v/>
      </c>
      <c r="T82" s="105">
        <f t="shared" si="19"/>
        <v>0</v>
      </c>
      <c r="U82" s="76"/>
      <c r="X82" s="110"/>
      <c r="Y82" s="110"/>
      <c r="Z82" s="110"/>
      <c r="AA82" s="110"/>
      <c r="AB82" s="110"/>
      <c r="AC82" s="110"/>
      <c r="AD82" s="110"/>
      <c r="AE82" s="111"/>
      <c r="AF82" s="110"/>
    </row>
    <row r="83" spans="4:32" ht="15.75" thickBot="1" x14ac:dyDescent="0.3">
      <c r="D83">
        <f t="shared" si="10"/>
        <v>0</v>
      </c>
      <c r="E83" t="str">
        <f>IF(S83="NOT READY",IFERROR(VLOOKUP(D83,'Break Schedule'!A:B,2,FALSE),""),"")</f>
        <v/>
      </c>
      <c r="F83" s="6" t="str">
        <f t="shared" ca="1" si="11"/>
        <v/>
      </c>
      <c r="G83" t="str">
        <f>IFERROR(IF(E83="","",VLOOKUP(D83,'Break Schedule'!X:Y,2,FALSE)),"USNR")</f>
        <v/>
      </c>
      <c r="H83" t="str">
        <f>IF(G83="","","USNR"&amp;COUNTIF(G$3:G83,"USNR"))</f>
        <v/>
      </c>
      <c r="I83" t="str">
        <f t="shared" si="12"/>
        <v/>
      </c>
      <c r="J83" t="str">
        <f>IF(I83="","",VLOOKUP(D83,'Break Schedule'!A:B,2,FALSE))</f>
        <v/>
      </c>
      <c r="K83" s="6" t="str">
        <f t="shared" si="13"/>
        <v/>
      </c>
      <c r="M83" t="str">
        <f t="shared" si="14"/>
        <v/>
      </c>
      <c r="P83" s="108">
        <f t="shared" si="15"/>
        <v>0</v>
      </c>
      <c r="Q83" s="104">
        <f t="shared" si="16"/>
        <v>0</v>
      </c>
      <c r="R83" s="103">
        <f t="shared" si="17"/>
        <v>0</v>
      </c>
      <c r="S83" s="103" t="str">
        <f t="shared" si="18"/>
        <v/>
      </c>
      <c r="T83" s="105">
        <f t="shared" si="19"/>
        <v>0</v>
      </c>
      <c r="U83" s="77"/>
      <c r="X83" s="110"/>
      <c r="Y83" s="110"/>
      <c r="Z83" s="110"/>
      <c r="AA83" s="110"/>
      <c r="AB83" s="110"/>
      <c r="AC83" s="110"/>
      <c r="AD83" s="110"/>
      <c r="AE83" s="111"/>
      <c r="AF83" s="110"/>
    </row>
    <row r="84" spans="4:32" ht="15.75" thickBot="1" x14ac:dyDescent="0.3">
      <c r="D84">
        <f t="shared" si="10"/>
        <v>0</v>
      </c>
      <c r="E84" t="str">
        <f>IF(S84="NOT READY",IFERROR(VLOOKUP(D84,'Break Schedule'!A:B,2,FALSE),""),"")</f>
        <v/>
      </c>
      <c r="F84" s="6" t="str">
        <f t="shared" ca="1" si="11"/>
        <v/>
      </c>
      <c r="G84" t="str">
        <f>IFERROR(IF(E84="","",VLOOKUP(D84,'Break Schedule'!X:Y,2,FALSE)),"USNR")</f>
        <v/>
      </c>
      <c r="H84" t="str">
        <f>IF(G84="","","USNR"&amp;COUNTIF(G$3:G84,"USNR"))</f>
        <v/>
      </c>
      <c r="I84" t="str">
        <f t="shared" si="12"/>
        <v/>
      </c>
      <c r="J84" t="str">
        <f>IF(I84="","",VLOOKUP(D84,'Break Schedule'!A:B,2,FALSE))</f>
        <v/>
      </c>
      <c r="K84" s="6" t="str">
        <f t="shared" si="13"/>
        <v/>
      </c>
      <c r="M84" t="str">
        <f t="shared" si="14"/>
        <v/>
      </c>
      <c r="P84" s="108">
        <f t="shared" si="15"/>
        <v>0</v>
      </c>
      <c r="Q84" s="104">
        <f t="shared" si="16"/>
        <v>0</v>
      </c>
      <c r="R84" s="103">
        <f t="shared" si="17"/>
        <v>0</v>
      </c>
      <c r="S84" s="103" t="str">
        <f t="shared" si="18"/>
        <v/>
      </c>
      <c r="T84" s="105">
        <f t="shared" si="19"/>
        <v>0</v>
      </c>
      <c r="U84" s="76"/>
      <c r="X84" s="110"/>
      <c r="Y84" s="110"/>
      <c r="Z84" s="110"/>
      <c r="AA84" s="110"/>
      <c r="AB84" s="110"/>
      <c r="AC84" s="110"/>
      <c r="AD84" s="110"/>
      <c r="AE84" s="111"/>
      <c r="AF84" s="110"/>
    </row>
    <row r="85" spans="4:32" ht="15.75" thickBot="1" x14ac:dyDescent="0.3">
      <c r="D85">
        <f t="shared" si="10"/>
        <v>0</v>
      </c>
      <c r="E85" t="str">
        <f>IF(S85="NOT READY",IFERROR(VLOOKUP(D85,'Break Schedule'!A:B,2,FALSE),""),"")</f>
        <v/>
      </c>
      <c r="F85" s="6" t="str">
        <f t="shared" ca="1" si="11"/>
        <v/>
      </c>
      <c r="G85" t="str">
        <f>IFERROR(IF(E85="","",VLOOKUP(D85,'Break Schedule'!X:Y,2,FALSE)),"USNR")</f>
        <v/>
      </c>
      <c r="H85" t="str">
        <f>IF(G85="","","USNR"&amp;COUNTIF(G$3:G85,"USNR"))</f>
        <v/>
      </c>
      <c r="I85" t="str">
        <f t="shared" si="12"/>
        <v/>
      </c>
      <c r="J85" t="str">
        <f>IF(I85="","",VLOOKUP(D85,'Break Schedule'!A:B,2,FALSE))</f>
        <v/>
      </c>
      <c r="K85" s="6" t="str">
        <f t="shared" si="13"/>
        <v/>
      </c>
      <c r="M85" t="str">
        <f t="shared" si="14"/>
        <v/>
      </c>
      <c r="P85" s="108">
        <f t="shared" si="15"/>
        <v>0</v>
      </c>
      <c r="Q85" s="104">
        <f t="shared" si="16"/>
        <v>0</v>
      </c>
      <c r="R85" s="103">
        <f t="shared" si="17"/>
        <v>0</v>
      </c>
      <c r="S85" s="103" t="str">
        <f t="shared" si="18"/>
        <v/>
      </c>
      <c r="T85" s="105">
        <f t="shared" si="19"/>
        <v>0</v>
      </c>
      <c r="U85" s="74"/>
      <c r="X85" s="110"/>
      <c r="Y85" s="110"/>
      <c r="Z85" s="110"/>
      <c r="AA85" s="110"/>
      <c r="AB85" s="110"/>
      <c r="AC85" s="110"/>
      <c r="AD85" s="110"/>
      <c r="AE85" s="111"/>
      <c r="AF85" s="110"/>
    </row>
    <row r="86" spans="4:32" ht="15.75" thickBot="1" x14ac:dyDescent="0.3">
      <c r="D86">
        <f t="shared" si="10"/>
        <v>0</v>
      </c>
      <c r="E86" t="str">
        <f>IF(S86="NOT READY",IFERROR(VLOOKUP(D86,'Break Schedule'!A:B,2,FALSE),""),"")</f>
        <v/>
      </c>
      <c r="F86" s="6" t="str">
        <f t="shared" ca="1" si="11"/>
        <v/>
      </c>
      <c r="G86" t="str">
        <f>IFERROR(IF(E86="","",VLOOKUP(D86,'Break Schedule'!X:Y,2,FALSE)),"USNR")</f>
        <v/>
      </c>
      <c r="H86" t="str">
        <f>IF(G86="","","USNR"&amp;COUNTIF(G$3:G86,"USNR"))</f>
        <v/>
      </c>
      <c r="I86" t="str">
        <f t="shared" si="12"/>
        <v/>
      </c>
      <c r="J86" t="str">
        <f>IF(I86="","",VLOOKUP(D86,'Break Schedule'!A:B,2,FALSE))</f>
        <v/>
      </c>
      <c r="K86" s="6" t="str">
        <f t="shared" si="13"/>
        <v/>
      </c>
      <c r="M86" t="str">
        <f t="shared" si="14"/>
        <v/>
      </c>
      <c r="P86" s="108">
        <f t="shared" si="15"/>
        <v>0</v>
      </c>
      <c r="Q86" s="104">
        <f t="shared" si="16"/>
        <v>0</v>
      </c>
      <c r="R86" s="103">
        <f t="shared" si="17"/>
        <v>0</v>
      </c>
      <c r="S86" s="103" t="str">
        <f t="shared" si="18"/>
        <v/>
      </c>
      <c r="T86" s="105">
        <f t="shared" si="19"/>
        <v>0</v>
      </c>
      <c r="U86" s="76"/>
      <c r="X86" s="110"/>
      <c r="Y86" s="110"/>
      <c r="Z86" s="110"/>
      <c r="AA86" s="110"/>
      <c r="AB86" s="110"/>
      <c r="AC86" s="110"/>
      <c r="AD86" s="110"/>
      <c r="AE86" s="111"/>
      <c r="AF86" s="110"/>
    </row>
    <row r="87" spans="4:32" ht="15.75" thickBot="1" x14ac:dyDescent="0.3">
      <c r="D87">
        <f t="shared" si="10"/>
        <v>0</v>
      </c>
      <c r="E87" t="str">
        <f>IF(S87="NOT READY",IFERROR(VLOOKUP(D87,'Break Schedule'!A:B,2,FALSE),""),"")</f>
        <v/>
      </c>
      <c r="F87" s="6" t="str">
        <f t="shared" ca="1" si="11"/>
        <v/>
      </c>
      <c r="G87" t="str">
        <f>IFERROR(IF(E87="","",VLOOKUP(D87,'Break Schedule'!X:Y,2,FALSE)),"USNR")</f>
        <v/>
      </c>
      <c r="H87" t="str">
        <f>IF(G87="","","USNR"&amp;COUNTIF(G$3:G87,"USNR"))</f>
        <v/>
      </c>
      <c r="I87" t="str">
        <f t="shared" si="12"/>
        <v/>
      </c>
      <c r="J87" t="str">
        <f>IF(I87="","",VLOOKUP(D87,'Break Schedule'!A:B,2,FALSE))</f>
        <v/>
      </c>
      <c r="K87" s="6" t="str">
        <f t="shared" si="13"/>
        <v/>
      </c>
      <c r="M87" t="str">
        <f t="shared" si="14"/>
        <v/>
      </c>
      <c r="P87" s="108">
        <f t="shared" si="15"/>
        <v>0</v>
      </c>
      <c r="Q87" s="104">
        <f t="shared" si="16"/>
        <v>0</v>
      </c>
      <c r="R87" s="103">
        <f t="shared" si="17"/>
        <v>0</v>
      </c>
      <c r="S87" s="103" t="str">
        <f t="shared" si="18"/>
        <v/>
      </c>
      <c r="T87" s="105">
        <f t="shared" si="19"/>
        <v>0</v>
      </c>
      <c r="U87" s="74"/>
      <c r="X87" s="110"/>
      <c r="Y87" s="110"/>
      <c r="Z87" s="110"/>
      <c r="AA87" s="110"/>
      <c r="AB87" s="110"/>
      <c r="AC87" s="110"/>
      <c r="AD87" s="110"/>
      <c r="AE87" s="111"/>
      <c r="AF87" s="110"/>
    </row>
    <row r="88" spans="4:32" ht="15.75" thickBot="1" x14ac:dyDescent="0.3">
      <c r="D88">
        <f t="shared" si="10"/>
        <v>0</v>
      </c>
      <c r="E88" t="str">
        <f>IF(S88="NOT READY",IFERROR(VLOOKUP(D88,'Break Schedule'!A:B,2,FALSE),""),"")</f>
        <v/>
      </c>
      <c r="F88" s="6" t="str">
        <f t="shared" ca="1" si="11"/>
        <v/>
      </c>
      <c r="G88" t="str">
        <f>IFERROR(IF(E88="","",VLOOKUP(D88,'Break Schedule'!X:Y,2,FALSE)),"USNR")</f>
        <v/>
      </c>
      <c r="H88" t="str">
        <f>IF(G88="","","USNR"&amp;COUNTIF(G$3:G88,"USNR"))</f>
        <v/>
      </c>
      <c r="I88" t="str">
        <f t="shared" si="12"/>
        <v/>
      </c>
      <c r="J88" t="str">
        <f>IF(I88="","",VLOOKUP(D88,'Break Schedule'!A:B,2,FALSE))</f>
        <v/>
      </c>
      <c r="K88" s="6" t="str">
        <f t="shared" si="13"/>
        <v/>
      </c>
      <c r="M88" t="str">
        <f t="shared" si="14"/>
        <v/>
      </c>
      <c r="P88" s="108">
        <f t="shared" si="15"/>
        <v>0</v>
      </c>
      <c r="Q88" s="104">
        <f t="shared" si="16"/>
        <v>0</v>
      </c>
      <c r="R88" s="103">
        <f t="shared" si="17"/>
        <v>0</v>
      </c>
      <c r="S88" s="103" t="str">
        <f t="shared" si="18"/>
        <v/>
      </c>
      <c r="T88" s="105">
        <f t="shared" si="19"/>
        <v>0</v>
      </c>
      <c r="U88" s="76"/>
      <c r="X88" s="110"/>
      <c r="Y88" s="110"/>
      <c r="Z88" s="110"/>
      <c r="AA88" s="110"/>
      <c r="AB88" s="110"/>
      <c r="AC88" s="110"/>
      <c r="AD88" s="110"/>
      <c r="AE88" s="111"/>
      <c r="AF88" s="110"/>
    </row>
    <row r="89" spans="4:32" ht="15.75" thickBot="1" x14ac:dyDescent="0.3">
      <c r="D89">
        <f t="shared" si="10"/>
        <v>0</v>
      </c>
      <c r="E89" t="str">
        <f>IF(S89="NOT READY",IFERROR(VLOOKUP(D89,'Break Schedule'!A:B,2,FALSE),""),"")</f>
        <v/>
      </c>
      <c r="F89" s="6" t="str">
        <f t="shared" ca="1" si="11"/>
        <v/>
      </c>
      <c r="G89" t="str">
        <f>IFERROR(IF(E89="","",VLOOKUP(D89,'Break Schedule'!X:Y,2,FALSE)),"USNR")</f>
        <v/>
      </c>
      <c r="H89" t="str">
        <f>IF(G89="","","USNR"&amp;COUNTIF(G$3:G89,"USNR"))</f>
        <v/>
      </c>
      <c r="I89" t="str">
        <f t="shared" si="12"/>
        <v/>
      </c>
      <c r="J89" t="str">
        <f>IF(I89="","",VLOOKUP(D89,'Break Schedule'!A:B,2,FALSE))</f>
        <v/>
      </c>
      <c r="K89" s="6" t="str">
        <f t="shared" si="13"/>
        <v/>
      </c>
      <c r="M89" t="str">
        <f t="shared" si="14"/>
        <v/>
      </c>
      <c r="P89" s="108">
        <f t="shared" si="15"/>
        <v>0</v>
      </c>
      <c r="Q89" s="104">
        <f t="shared" si="16"/>
        <v>0</v>
      </c>
      <c r="R89" s="103">
        <f t="shared" si="17"/>
        <v>0</v>
      </c>
      <c r="S89" s="103" t="str">
        <f t="shared" si="18"/>
        <v/>
      </c>
      <c r="T89" s="105">
        <f t="shared" si="19"/>
        <v>0</v>
      </c>
      <c r="U89" s="77"/>
    </row>
    <row r="90" spans="4:32" ht="15.75" thickBot="1" x14ac:dyDescent="0.3">
      <c r="D90">
        <f t="shared" si="10"/>
        <v>0</v>
      </c>
      <c r="E90" t="str">
        <f>IF(S90="NOT READY",IFERROR(VLOOKUP(D90,'Break Schedule'!A:B,2,FALSE),""),"")</f>
        <v/>
      </c>
      <c r="F90" s="6" t="str">
        <f t="shared" ca="1" si="11"/>
        <v/>
      </c>
      <c r="G90" t="str">
        <f>IFERROR(IF(E90="","",VLOOKUP(D90,'Break Schedule'!X:Y,2,FALSE)),"USNR")</f>
        <v/>
      </c>
      <c r="H90" t="str">
        <f>IF(G90="","","USNR"&amp;COUNTIF(G$3:G90,"USNR"))</f>
        <v/>
      </c>
      <c r="I90" t="str">
        <f t="shared" si="12"/>
        <v/>
      </c>
      <c r="J90" t="str">
        <f>IF(I90="","",VLOOKUP(D90,'Break Schedule'!A:B,2,FALSE))</f>
        <v/>
      </c>
      <c r="K90" s="6" t="str">
        <f t="shared" si="13"/>
        <v/>
      </c>
      <c r="M90" t="str">
        <f t="shared" si="14"/>
        <v/>
      </c>
      <c r="P90" s="108">
        <f t="shared" si="15"/>
        <v>0</v>
      </c>
      <c r="Q90" s="104">
        <f t="shared" si="16"/>
        <v>0</v>
      </c>
      <c r="R90" s="103">
        <f t="shared" si="17"/>
        <v>0</v>
      </c>
      <c r="S90" s="103" t="str">
        <f t="shared" si="18"/>
        <v/>
      </c>
      <c r="T90" s="105">
        <f t="shared" si="19"/>
        <v>0</v>
      </c>
      <c r="U90" s="76"/>
    </row>
    <row r="91" spans="4:32" ht="15.75" thickBot="1" x14ac:dyDescent="0.3">
      <c r="D91">
        <f t="shared" si="10"/>
        <v>0</v>
      </c>
      <c r="E91" t="str">
        <f>IF(S91="NOT READY",IFERROR(VLOOKUP(D91,'Break Schedule'!A:B,2,FALSE),""),"")</f>
        <v/>
      </c>
      <c r="F91" s="6" t="str">
        <f t="shared" ca="1" si="11"/>
        <v/>
      </c>
      <c r="G91" t="str">
        <f>IFERROR(IF(E91="","",VLOOKUP(D91,'Break Schedule'!X:Y,2,FALSE)),"USNR")</f>
        <v/>
      </c>
      <c r="H91" t="str">
        <f>IF(G91="","","USNR"&amp;COUNTIF(G$3:G91,"USNR"))</f>
        <v/>
      </c>
      <c r="I91" t="str">
        <f t="shared" si="12"/>
        <v/>
      </c>
      <c r="J91" t="str">
        <f>IF(I91="","",VLOOKUP(D91,'Break Schedule'!A:B,2,FALSE))</f>
        <v/>
      </c>
      <c r="K91" s="6" t="str">
        <f t="shared" si="13"/>
        <v/>
      </c>
      <c r="M91" t="str">
        <f t="shared" si="14"/>
        <v/>
      </c>
      <c r="P91" s="108">
        <f t="shared" si="15"/>
        <v>0</v>
      </c>
      <c r="Q91" s="104">
        <f t="shared" si="16"/>
        <v>0</v>
      </c>
      <c r="R91" s="103">
        <f t="shared" si="17"/>
        <v>0</v>
      </c>
      <c r="S91" s="103" t="str">
        <f t="shared" si="18"/>
        <v/>
      </c>
      <c r="T91" s="105">
        <f t="shared" si="19"/>
        <v>0</v>
      </c>
      <c r="U91" s="74"/>
    </row>
    <row r="92" spans="4:32" ht="15.75" thickBot="1" x14ac:dyDescent="0.3">
      <c r="D92">
        <f t="shared" si="10"/>
        <v>0</v>
      </c>
      <c r="E92" t="str">
        <f>IF(S92="NOT READY",IFERROR(VLOOKUP(D92,'Break Schedule'!A:B,2,FALSE),""),"")</f>
        <v/>
      </c>
      <c r="F92" s="6" t="str">
        <f t="shared" ca="1" si="11"/>
        <v/>
      </c>
      <c r="G92" t="str">
        <f>IFERROR(IF(E92="","",VLOOKUP(D92,'Break Schedule'!X:Y,2,FALSE)),"USNR")</f>
        <v/>
      </c>
      <c r="H92" t="str">
        <f>IF(G92="","","USNR"&amp;COUNTIF(G$3:G92,"USNR"))</f>
        <v/>
      </c>
      <c r="I92" t="str">
        <f t="shared" si="12"/>
        <v/>
      </c>
      <c r="J92" t="str">
        <f>IF(I92="","",VLOOKUP(D92,'Break Schedule'!A:B,2,FALSE))</f>
        <v/>
      </c>
      <c r="K92" s="6" t="str">
        <f t="shared" si="13"/>
        <v/>
      </c>
      <c r="M92" t="str">
        <f t="shared" si="14"/>
        <v/>
      </c>
      <c r="P92" s="108">
        <f t="shared" si="15"/>
        <v>0</v>
      </c>
      <c r="Q92" s="104">
        <f t="shared" si="16"/>
        <v>0</v>
      </c>
      <c r="R92" s="103">
        <f t="shared" si="17"/>
        <v>0</v>
      </c>
      <c r="S92" s="103" t="str">
        <f t="shared" si="18"/>
        <v/>
      </c>
      <c r="T92" s="105">
        <f t="shared" si="19"/>
        <v>0</v>
      </c>
      <c r="U92" s="77"/>
    </row>
    <row r="93" spans="4:32" ht="15.75" thickBot="1" x14ac:dyDescent="0.3">
      <c r="D93">
        <f t="shared" si="10"/>
        <v>0</v>
      </c>
      <c r="E93" t="str">
        <f>IF(S93="NOT READY",IFERROR(VLOOKUP(D93,'Break Schedule'!A:B,2,FALSE),""),"")</f>
        <v/>
      </c>
      <c r="F93" s="6" t="str">
        <f t="shared" ca="1" si="11"/>
        <v/>
      </c>
      <c r="G93" t="str">
        <f>IFERROR(IF(E93="","",VLOOKUP(D93,'Break Schedule'!X:Y,2,FALSE)),"USNR")</f>
        <v/>
      </c>
      <c r="H93" t="str">
        <f>IF(G93="","","USNR"&amp;COUNTIF(G$3:G93,"USNR"))</f>
        <v/>
      </c>
      <c r="I93" t="str">
        <f t="shared" si="12"/>
        <v/>
      </c>
      <c r="J93" t="str">
        <f>IF(I93="","",VLOOKUP(D93,'Break Schedule'!A:B,2,FALSE))</f>
        <v/>
      </c>
      <c r="K93" s="6" t="str">
        <f t="shared" si="13"/>
        <v/>
      </c>
      <c r="M93" t="str">
        <f t="shared" si="14"/>
        <v/>
      </c>
      <c r="P93" s="108">
        <f t="shared" si="15"/>
        <v>0</v>
      </c>
      <c r="Q93" s="104">
        <f t="shared" si="16"/>
        <v>0</v>
      </c>
      <c r="R93" s="103">
        <f t="shared" si="17"/>
        <v>0</v>
      </c>
      <c r="S93" s="103" t="str">
        <f t="shared" si="18"/>
        <v/>
      </c>
      <c r="T93" s="105">
        <f t="shared" si="19"/>
        <v>0</v>
      </c>
      <c r="U93" s="77"/>
    </row>
    <row r="94" spans="4:32" ht="15.75" thickBot="1" x14ac:dyDescent="0.3">
      <c r="D94">
        <f t="shared" si="10"/>
        <v>0</v>
      </c>
      <c r="E94" t="str">
        <f>IF(S94="NOT READY",IFERROR(VLOOKUP(D94,'Break Schedule'!A:B,2,FALSE),""),"")</f>
        <v/>
      </c>
      <c r="F94" s="6" t="str">
        <f t="shared" ca="1" si="11"/>
        <v/>
      </c>
      <c r="G94" t="str">
        <f>IFERROR(IF(E94="","",VLOOKUP(D94,'Break Schedule'!X:Y,2,FALSE)),"USNR")</f>
        <v/>
      </c>
      <c r="H94" t="str">
        <f>IF(G94="","","USNR"&amp;COUNTIF(G$3:G94,"USNR"))</f>
        <v/>
      </c>
      <c r="I94" t="str">
        <f t="shared" si="12"/>
        <v/>
      </c>
      <c r="J94" t="str">
        <f>IF(I94="","",VLOOKUP(D94,'Break Schedule'!A:B,2,FALSE))</f>
        <v/>
      </c>
      <c r="K94" s="6" t="str">
        <f t="shared" si="13"/>
        <v/>
      </c>
      <c r="M94" t="str">
        <f t="shared" si="14"/>
        <v/>
      </c>
      <c r="P94" s="108">
        <f t="shared" si="15"/>
        <v>0</v>
      </c>
      <c r="Q94" s="104">
        <f t="shared" si="16"/>
        <v>0</v>
      </c>
      <c r="R94" s="103">
        <f t="shared" si="17"/>
        <v>0</v>
      </c>
      <c r="S94" s="103" t="str">
        <f t="shared" si="18"/>
        <v/>
      </c>
      <c r="T94" s="105">
        <f t="shared" si="19"/>
        <v>0</v>
      </c>
      <c r="U94" s="76"/>
    </row>
    <row r="95" spans="4:32" ht="15.75" thickBot="1" x14ac:dyDescent="0.3">
      <c r="D95">
        <f t="shared" si="10"/>
        <v>0</v>
      </c>
      <c r="E95" t="str">
        <f>IF(S95="NOT READY",IFERROR(VLOOKUP(D95,'Break Schedule'!A:B,2,FALSE),""),"")</f>
        <v/>
      </c>
      <c r="F95" s="6" t="str">
        <f t="shared" ca="1" si="11"/>
        <v/>
      </c>
      <c r="G95" t="str">
        <f>IFERROR(IF(E95="","",VLOOKUP(D95,'Break Schedule'!X:Y,2,FALSE)),"USNR")</f>
        <v/>
      </c>
      <c r="H95" t="str">
        <f>IF(G95="","","USNR"&amp;COUNTIF(G$3:G95,"USNR"))</f>
        <v/>
      </c>
      <c r="I95" t="str">
        <f t="shared" si="12"/>
        <v/>
      </c>
      <c r="J95" t="str">
        <f>IF(I95="","",VLOOKUP(D95,'Break Schedule'!A:B,2,FALSE))</f>
        <v/>
      </c>
      <c r="K95" s="6" t="str">
        <f t="shared" si="13"/>
        <v/>
      </c>
      <c r="M95" t="str">
        <f t="shared" si="14"/>
        <v/>
      </c>
      <c r="P95" s="108">
        <f t="shared" si="15"/>
        <v>0</v>
      </c>
      <c r="Q95" s="104">
        <f t="shared" si="16"/>
        <v>0</v>
      </c>
      <c r="R95" s="103">
        <f t="shared" si="17"/>
        <v>0</v>
      </c>
      <c r="S95" s="103" t="str">
        <f t="shared" si="18"/>
        <v/>
      </c>
      <c r="T95" s="105">
        <f t="shared" si="19"/>
        <v>0</v>
      </c>
      <c r="U95" s="74"/>
    </row>
    <row r="96" spans="4:32" ht="15.75" thickBot="1" x14ac:dyDescent="0.3">
      <c r="D96">
        <f t="shared" si="10"/>
        <v>0</v>
      </c>
      <c r="E96" t="str">
        <f>IF(S96="NOT READY",IFERROR(VLOOKUP(D96,'Break Schedule'!A:B,2,FALSE),""),"")</f>
        <v/>
      </c>
      <c r="F96" s="6" t="str">
        <f t="shared" ca="1" si="11"/>
        <v/>
      </c>
      <c r="G96" t="str">
        <f>IFERROR(IF(E96="","",VLOOKUP(D96,'Break Schedule'!X:Y,2,FALSE)),"USNR")</f>
        <v/>
      </c>
      <c r="H96" t="str">
        <f>IF(G96="","","USNR"&amp;COUNTIF(G$3:G96,"USNR"))</f>
        <v/>
      </c>
      <c r="I96" t="str">
        <f t="shared" si="12"/>
        <v/>
      </c>
      <c r="J96" t="str">
        <f>IF(I96="","",VLOOKUP(D96,'Break Schedule'!A:B,2,FALSE))</f>
        <v/>
      </c>
      <c r="K96" s="6" t="str">
        <f t="shared" si="13"/>
        <v/>
      </c>
      <c r="M96" t="str">
        <f t="shared" si="14"/>
        <v/>
      </c>
      <c r="P96" s="108">
        <f t="shared" si="15"/>
        <v>0</v>
      </c>
      <c r="Q96" s="104">
        <f t="shared" si="16"/>
        <v>0</v>
      </c>
      <c r="R96" s="103">
        <f t="shared" si="17"/>
        <v>0</v>
      </c>
      <c r="S96" s="103" t="str">
        <f t="shared" si="18"/>
        <v/>
      </c>
      <c r="T96" s="105">
        <f t="shared" si="19"/>
        <v>0</v>
      </c>
      <c r="U96" s="76"/>
    </row>
    <row r="97" spans="4:21" ht="15.75" thickBot="1" x14ac:dyDescent="0.3">
      <c r="D97">
        <f t="shared" si="10"/>
        <v>0</v>
      </c>
      <c r="E97" t="str">
        <f>IF(S97="NOT READY",IFERROR(VLOOKUP(D97,'Break Schedule'!A:B,2,FALSE),""),"")</f>
        <v/>
      </c>
      <c r="F97" s="6" t="str">
        <f t="shared" ca="1" si="11"/>
        <v/>
      </c>
      <c r="G97" t="str">
        <f>IFERROR(IF(E97="","",VLOOKUP(D97,'Break Schedule'!X:Y,2,FALSE)),"USNR")</f>
        <v/>
      </c>
      <c r="H97" t="str">
        <f>IF(G97="","","USNR"&amp;COUNTIF(G$3:G97,"USNR"))</f>
        <v/>
      </c>
      <c r="I97" t="str">
        <f t="shared" si="12"/>
        <v/>
      </c>
      <c r="J97" t="str">
        <f>IF(I97="","",VLOOKUP(D97,'Break Schedule'!A:B,2,FALSE))</f>
        <v/>
      </c>
      <c r="K97" s="6" t="str">
        <f t="shared" si="13"/>
        <v/>
      </c>
      <c r="M97" t="str">
        <f t="shared" si="14"/>
        <v/>
      </c>
      <c r="P97" s="108">
        <f t="shared" si="15"/>
        <v>0</v>
      </c>
      <c r="Q97" s="104">
        <f t="shared" si="16"/>
        <v>0</v>
      </c>
      <c r="R97" s="103">
        <f t="shared" si="17"/>
        <v>0</v>
      </c>
      <c r="S97" s="103" t="str">
        <f t="shared" si="18"/>
        <v/>
      </c>
      <c r="T97" s="105">
        <f t="shared" si="19"/>
        <v>0</v>
      </c>
      <c r="U97" s="74"/>
    </row>
    <row r="98" spans="4:21" ht="15.75" thickBot="1" x14ac:dyDescent="0.3">
      <c r="D98">
        <f t="shared" si="10"/>
        <v>0</v>
      </c>
      <c r="E98" t="str">
        <f>IF(S98="NOT READY",IFERROR(VLOOKUP(D98,'Break Schedule'!A:B,2,FALSE),""),"")</f>
        <v/>
      </c>
      <c r="F98" s="6" t="str">
        <f t="shared" ca="1" si="11"/>
        <v/>
      </c>
      <c r="G98" t="str">
        <f>IFERROR(IF(E98="","",VLOOKUP(D98,'Break Schedule'!X:Y,2,FALSE)),"USNR")</f>
        <v/>
      </c>
      <c r="H98" t="str">
        <f>IF(G98="","","USNR"&amp;COUNTIF(G$3:G98,"USNR"))</f>
        <v/>
      </c>
      <c r="I98" t="str">
        <f t="shared" si="12"/>
        <v/>
      </c>
      <c r="J98" t="str">
        <f>IF(I98="","",VLOOKUP(D98,'Break Schedule'!A:B,2,FALSE))</f>
        <v/>
      </c>
      <c r="K98" s="6" t="str">
        <f t="shared" si="13"/>
        <v/>
      </c>
      <c r="M98" t="str">
        <f t="shared" si="14"/>
        <v/>
      </c>
      <c r="P98" s="108">
        <f t="shared" si="15"/>
        <v>0</v>
      </c>
      <c r="Q98" s="104">
        <f t="shared" si="16"/>
        <v>0</v>
      </c>
      <c r="R98" s="103">
        <f t="shared" si="17"/>
        <v>0</v>
      </c>
      <c r="S98" s="103" t="str">
        <f t="shared" si="18"/>
        <v/>
      </c>
      <c r="T98" s="105">
        <f t="shared" si="19"/>
        <v>0</v>
      </c>
      <c r="U98" s="77"/>
    </row>
    <row r="99" spans="4:21" ht="15.75" thickBot="1" x14ac:dyDescent="0.3">
      <c r="D99">
        <f t="shared" si="10"/>
        <v>0</v>
      </c>
      <c r="E99" t="str">
        <f>IF(S99="NOT READY",IFERROR(VLOOKUP(D99,'Break Schedule'!A:B,2,FALSE),""),"")</f>
        <v/>
      </c>
      <c r="F99" s="6" t="str">
        <f t="shared" ca="1" si="11"/>
        <v/>
      </c>
      <c r="G99" t="str">
        <f>IFERROR(IF(E99="","",VLOOKUP(D99,'Break Schedule'!X:Y,2,FALSE)),"USNR")</f>
        <v/>
      </c>
      <c r="H99" t="str">
        <f>IF(G99="","","USNR"&amp;COUNTIF(G$3:G99,"USNR"))</f>
        <v/>
      </c>
      <c r="I99" t="str">
        <f t="shared" si="12"/>
        <v/>
      </c>
      <c r="J99" t="str">
        <f>IF(I99="","",VLOOKUP(D99,'Break Schedule'!A:B,2,FALSE))</f>
        <v/>
      </c>
      <c r="K99" s="6" t="str">
        <f t="shared" si="13"/>
        <v/>
      </c>
      <c r="M99" t="str">
        <f t="shared" si="14"/>
        <v/>
      </c>
      <c r="P99" s="108">
        <f t="shared" si="15"/>
        <v>0</v>
      </c>
      <c r="Q99" s="104">
        <f t="shared" si="16"/>
        <v>0</v>
      </c>
      <c r="R99" s="103">
        <f t="shared" si="17"/>
        <v>0</v>
      </c>
      <c r="S99" s="103" t="str">
        <f t="shared" si="18"/>
        <v/>
      </c>
      <c r="T99" s="105">
        <f t="shared" si="19"/>
        <v>0</v>
      </c>
      <c r="U99" s="77"/>
    </row>
    <row r="100" spans="4:21" ht="15.75" thickBot="1" x14ac:dyDescent="0.3">
      <c r="D100">
        <f t="shared" si="10"/>
        <v>0</v>
      </c>
      <c r="E100" t="str">
        <f>IF(S100="NOT READY",IFERROR(VLOOKUP(D100,'Break Schedule'!A:B,2,FALSE),""),"")</f>
        <v/>
      </c>
      <c r="F100" s="6" t="str">
        <f t="shared" ca="1" si="11"/>
        <v/>
      </c>
      <c r="G100" t="str">
        <f>IFERROR(IF(E100="","",VLOOKUP(D100,'Break Schedule'!X:Y,2,FALSE)),"USNR")</f>
        <v/>
      </c>
      <c r="H100" t="str">
        <f>IF(G100="","","USNR"&amp;COUNTIF(G$3:G100,"USNR"))</f>
        <v/>
      </c>
      <c r="I100" t="str">
        <f t="shared" si="12"/>
        <v/>
      </c>
      <c r="J100" t="str">
        <f>IF(I100="","",VLOOKUP(D100,'Break Schedule'!A:B,2,FALSE))</f>
        <v/>
      </c>
      <c r="K100" s="6" t="str">
        <f t="shared" si="13"/>
        <v/>
      </c>
      <c r="M100" t="str">
        <f t="shared" si="14"/>
        <v/>
      </c>
      <c r="P100" s="108">
        <f t="shared" si="15"/>
        <v>0</v>
      </c>
      <c r="Q100" s="104">
        <f t="shared" si="16"/>
        <v>0</v>
      </c>
      <c r="R100" s="103">
        <f t="shared" si="17"/>
        <v>0</v>
      </c>
      <c r="S100" s="103" t="str">
        <f t="shared" si="18"/>
        <v/>
      </c>
      <c r="T100" s="105">
        <f t="shared" si="19"/>
        <v>0</v>
      </c>
      <c r="U100" s="76"/>
    </row>
    <row r="101" spans="4:21" ht="15.75" thickBot="1" x14ac:dyDescent="0.3">
      <c r="D101">
        <f t="shared" si="10"/>
        <v>0</v>
      </c>
      <c r="E101" t="str">
        <f>IF(S101="NOT READY",IFERROR(VLOOKUP(D101,'Break Schedule'!A:B,2,FALSE),""),"")</f>
        <v/>
      </c>
      <c r="F101" s="6" t="str">
        <f t="shared" ca="1" si="11"/>
        <v/>
      </c>
      <c r="G101" t="str">
        <f>IFERROR(IF(E101="","",VLOOKUP(D101,'Break Schedule'!X:Y,2,FALSE)),"USNR")</f>
        <v/>
      </c>
      <c r="H101" t="str">
        <f>IF(G101="","","USNR"&amp;COUNTIF(G$3:G101,"USNR"))</f>
        <v/>
      </c>
      <c r="I101" t="str">
        <f t="shared" si="12"/>
        <v/>
      </c>
      <c r="J101" t="str">
        <f>IF(I101="","",VLOOKUP(D101,'Break Schedule'!A:B,2,FALSE))</f>
        <v/>
      </c>
      <c r="K101" s="6" t="str">
        <f t="shared" si="13"/>
        <v/>
      </c>
      <c r="M101" t="str">
        <f t="shared" si="14"/>
        <v/>
      </c>
      <c r="P101" s="108">
        <f t="shared" si="15"/>
        <v>0</v>
      </c>
      <c r="Q101" s="104">
        <f t="shared" si="16"/>
        <v>0</v>
      </c>
      <c r="R101" s="103">
        <f t="shared" si="17"/>
        <v>0</v>
      </c>
      <c r="S101" s="103" t="str">
        <f t="shared" si="18"/>
        <v/>
      </c>
      <c r="T101" s="105">
        <f t="shared" si="19"/>
        <v>0</v>
      </c>
      <c r="U101" s="74"/>
    </row>
    <row r="102" spans="4:21" ht="15.75" thickBot="1" x14ac:dyDescent="0.3">
      <c r="D102">
        <f t="shared" si="10"/>
        <v>0</v>
      </c>
      <c r="E102" t="str">
        <f>IF(S102="NOT READY",IFERROR(VLOOKUP(D102,'Break Schedule'!A:B,2,FALSE),""),"")</f>
        <v/>
      </c>
      <c r="F102" s="6" t="str">
        <f t="shared" ca="1" si="11"/>
        <v/>
      </c>
      <c r="G102" t="str">
        <f>IFERROR(IF(E102="","",VLOOKUP(D102,'Break Schedule'!X:Y,2,FALSE)),"USNR")</f>
        <v/>
      </c>
      <c r="H102" t="str">
        <f>IF(G102="","","USNR"&amp;COUNTIF(G$3:G102,"USNR"))</f>
        <v/>
      </c>
      <c r="I102" t="str">
        <f t="shared" si="12"/>
        <v/>
      </c>
      <c r="J102" t="str">
        <f>IF(I102="","",VLOOKUP(D102,'Break Schedule'!A:B,2,FALSE))</f>
        <v/>
      </c>
      <c r="K102" s="6" t="str">
        <f t="shared" si="13"/>
        <v/>
      </c>
      <c r="M102" t="str">
        <f t="shared" si="14"/>
        <v/>
      </c>
      <c r="P102" s="108">
        <f t="shared" si="15"/>
        <v>0</v>
      </c>
      <c r="Q102" s="104">
        <f t="shared" si="16"/>
        <v>0</v>
      </c>
      <c r="R102" s="103">
        <f t="shared" si="17"/>
        <v>0</v>
      </c>
      <c r="S102" s="103" t="str">
        <f t="shared" si="18"/>
        <v/>
      </c>
      <c r="T102" s="105">
        <f t="shared" si="19"/>
        <v>0</v>
      </c>
      <c r="U102" s="76"/>
    </row>
    <row r="103" spans="4:21" ht="15.75" thickBot="1" x14ac:dyDescent="0.3">
      <c r="D103">
        <f t="shared" si="10"/>
        <v>0</v>
      </c>
      <c r="E103" t="str">
        <f>IF(S103="NOT READY",IFERROR(VLOOKUP(D103,'Break Schedule'!A:B,2,FALSE),""),"")</f>
        <v/>
      </c>
      <c r="F103" s="6" t="str">
        <f t="shared" ca="1" si="11"/>
        <v/>
      </c>
      <c r="G103" t="str">
        <f>IFERROR(IF(E103="","",VLOOKUP(D103,'Break Schedule'!X:Y,2,FALSE)),"USNR")</f>
        <v/>
      </c>
      <c r="H103" t="str">
        <f>IF(G103="","","USNR"&amp;COUNTIF(G$3:G103,"USNR"))</f>
        <v/>
      </c>
      <c r="I103" t="str">
        <f t="shared" si="12"/>
        <v/>
      </c>
      <c r="J103" t="str">
        <f>IF(I103="","",VLOOKUP(D103,'Break Schedule'!A:B,2,FALSE))</f>
        <v/>
      </c>
      <c r="K103" s="6" t="str">
        <f t="shared" si="13"/>
        <v/>
      </c>
      <c r="M103" t="str">
        <f t="shared" si="14"/>
        <v/>
      </c>
      <c r="P103" s="108">
        <f t="shared" si="15"/>
        <v>0</v>
      </c>
      <c r="Q103" s="104">
        <f t="shared" si="16"/>
        <v>0</v>
      </c>
      <c r="R103" s="103">
        <f t="shared" si="17"/>
        <v>0</v>
      </c>
      <c r="S103" s="103" t="str">
        <f t="shared" si="18"/>
        <v/>
      </c>
      <c r="T103" s="105">
        <f t="shared" si="19"/>
        <v>0</v>
      </c>
      <c r="U103" s="77"/>
    </row>
    <row r="104" spans="4:21" ht="15.75" thickBot="1" x14ac:dyDescent="0.3">
      <c r="D104">
        <f t="shared" si="10"/>
        <v>0</v>
      </c>
      <c r="E104" t="str">
        <f>IF(S104="NOT READY",IFERROR(VLOOKUP(D104,'Break Schedule'!A:B,2,FALSE),""),"")</f>
        <v/>
      </c>
      <c r="F104" s="6" t="str">
        <f t="shared" ca="1" si="11"/>
        <v/>
      </c>
      <c r="G104" t="str">
        <f>IFERROR(IF(E104="","",VLOOKUP(D104,'Break Schedule'!X:Y,2,FALSE)),"USNR")</f>
        <v/>
      </c>
      <c r="H104" t="str">
        <f>IF(G104="","","USNR"&amp;COUNTIF(G$3:G104,"USNR"))</f>
        <v/>
      </c>
      <c r="I104" t="str">
        <f t="shared" si="12"/>
        <v/>
      </c>
      <c r="J104" t="str">
        <f>IF(I104="","",VLOOKUP(D104,'Break Schedule'!A:B,2,FALSE))</f>
        <v/>
      </c>
      <c r="K104" s="6" t="str">
        <f t="shared" si="13"/>
        <v/>
      </c>
      <c r="M104" t="str">
        <f t="shared" si="14"/>
        <v/>
      </c>
      <c r="P104" s="108">
        <f t="shared" si="15"/>
        <v>0</v>
      </c>
      <c r="Q104" s="104">
        <f t="shared" si="16"/>
        <v>0</v>
      </c>
      <c r="R104" s="103">
        <f t="shared" si="17"/>
        <v>0</v>
      </c>
      <c r="S104" s="103" t="str">
        <f t="shared" si="18"/>
        <v/>
      </c>
      <c r="T104" s="105">
        <f t="shared" si="19"/>
        <v>0</v>
      </c>
      <c r="U104" s="77"/>
    </row>
    <row r="105" spans="4:21" ht="15.75" thickBot="1" x14ac:dyDescent="0.3">
      <c r="D105">
        <f t="shared" si="10"/>
        <v>0</v>
      </c>
      <c r="E105" t="str">
        <f>IF(S105="NOT READY",IFERROR(VLOOKUP(D105,'Break Schedule'!A:B,2,FALSE),""),"")</f>
        <v/>
      </c>
      <c r="F105" s="6" t="str">
        <f t="shared" ca="1" si="11"/>
        <v/>
      </c>
      <c r="G105" t="str">
        <f>IFERROR(IF(E105="","",VLOOKUP(D105,'Break Schedule'!X:Y,2,FALSE)),"USNR")</f>
        <v/>
      </c>
      <c r="H105" t="str">
        <f>IF(G105="","","USNR"&amp;COUNTIF(G$3:G105,"USNR"))</f>
        <v/>
      </c>
      <c r="I105" t="str">
        <f t="shared" si="12"/>
        <v/>
      </c>
      <c r="J105" t="str">
        <f>IF(I105="","",VLOOKUP(D105,'Break Schedule'!A:B,2,FALSE))</f>
        <v/>
      </c>
      <c r="K105" s="6" t="str">
        <f t="shared" si="13"/>
        <v/>
      </c>
      <c r="M105" t="str">
        <f t="shared" si="14"/>
        <v/>
      </c>
      <c r="P105" s="108">
        <f t="shared" si="15"/>
        <v>0</v>
      </c>
      <c r="Q105" s="104">
        <f t="shared" si="16"/>
        <v>0</v>
      </c>
      <c r="R105" s="103">
        <f t="shared" si="17"/>
        <v>0</v>
      </c>
      <c r="S105" s="103" t="str">
        <f t="shared" si="18"/>
        <v/>
      </c>
      <c r="T105" s="105">
        <f t="shared" si="19"/>
        <v>0</v>
      </c>
      <c r="U105" s="74"/>
    </row>
    <row r="106" spans="4:21" ht="15.75" thickBot="1" x14ac:dyDescent="0.3">
      <c r="D106">
        <f t="shared" si="10"/>
        <v>0</v>
      </c>
      <c r="E106" t="str">
        <f>IF(S106="NOT READY",IFERROR(VLOOKUP(D106,'Break Schedule'!A:B,2,FALSE),""),"")</f>
        <v/>
      </c>
      <c r="F106" s="6" t="str">
        <f t="shared" ca="1" si="11"/>
        <v/>
      </c>
      <c r="G106" t="str">
        <f>IFERROR(IF(E106="","",VLOOKUP(D106,'Break Schedule'!X:Y,2,FALSE)),"USNR")</f>
        <v/>
      </c>
      <c r="H106" t="str">
        <f>IF(G106="","","USNR"&amp;COUNTIF(G$3:G106,"USNR"))</f>
        <v/>
      </c>
      <c r="I106" t="str">
        <f t="shared" si="12"/>
        <v/>
      </c>
      <c r="J106" t="str">
        <f>IF(I106="","",VLOOKUP(D106,'Break Schedule'!A:B,2,FALSE))</f>
        <v/>
      </c>
      <c r="K106" s="6" t="str">
        <f t="shared" si="13"/>
        <v/>
      </c>
      <c r="M106" t="str">
        <f t="shared" si="14"/>
        <v/>
      </c>
      <c r="P106" s="108">
        <f t="shared" si="15"/>
        <v>0</v>
      </c>
      <c r="Q106" s="104">
        <f t="shared" si="16"/>
        <v>0</v>
      </c>
      <c r="R106" s="103">
        <f t="shared" si="17"/>
        <v>0</v>
      </c>
      <c r="S106" s="103" t="str">
        <f t="shared" si="18"/>
        <v/>
      </c>
      <c r="T106" s="105">
        <f t="shared" si="19"/>
        <v>0</v>
      </c>
      <c r="U106" s="76"/>
    </row>
    <row r="107" spans="4:21" ht="15.75" thickBot="1" x14ac:dyDescent="0.3">
      <c r="D107">
        <f t="shared" si="10"/>
        <v>0</v>
      </c>
      <c r="E107" t="str">
        <f>IF(S107="NOT READY",IFERROR(VLOOKUP(D107,'Break Schedule'!A:B,2,FALSE),""),"")</f>
        <v/>
      </c>
      <c r="F107" s="6" t="str">
        <f t="shared" ca="1" si="11"/>
        <v/>
      </c>
      <c r="G107" t="str">
        <f>IFERROR(IF(E107="","",VLOOKUP(D107,'Break Schedule'!X:Y,2,FALSE)),"USNR")</f>
        <v/>
      </c>
      <c r="H107" t="str">
        <f>IF(G107="","","USNR"&amp;COUNTIF(G$3:G107,"USNR"))</f>
        <v/>
      </c>
      <c r="I107" t="str">
        <f t="shared" si="12"/>
        <v/>
      </c>
      <c r="J107" t="str">
        <f>IF(I107="","",VLOOKUP(D107,'Break Schedule'!A:B,2,FALSE))</f>
        <v/>
      </c>
      <c r="K107" s="6" t="str">
        <f t="shared" si="13"/>
        <v/>
      </c>
      <c r="M107" t="str">
        <f t="shared" si="14"/>
        <v/>
      </c>
      <c r="P107" s="108">
        <f t="shared" si="15"/>
        <v>0</v>
      </c>
      <c r="Q107" s="104">
        <f t="shared" si="16"/>
        <v>0</v>
      </c>
      <c r="R107" s="103">
        <f t="shared" si="17"/>
        <v>0</v>
      </c>
      <c r="S107" s="103" t="str">
        <f t="shared" si="18"/>
        <v/>
      </c>
      <c r="T107" s="105">
        <f t="shared" si="19"/>
        <v>0</v>
      </c>
      <c r="U107" s="77"/>
    </row>
    <row r="108" spans="4:21" ht="15.75" thickBot="1" x14ac:dyDescent="0.3">
      <c r="D108">
        <f t="shared" si="10"/>
        <v>0</v>
      </c>
      <c r="E108" t="str">
        <f>IF(S108="NOT READY",IFERROR(VLOOKUP(D108,'Break Schedule'!A:B,2,FALSE),""),"")</f>
        <v/>
      </c>
      <c r="F108" s="6" t="str">
        <f t="shared" ca="1" si="11"/>
        <v/>
      </c>
      <c r="G108" t="str">
        <f>IFERROR(IF(E108="","",VLOOKUP(D108,'Break Schedule'!X:Y,2,FALSE)),"USNR")</f>
        <v/>
      </c>
      <c r="H108" t="str">
        <f>IF(G108="","","USNR"&amp;COUNTIF(G$3:G108,"USNR"))</f>
        <v/>
      </c>
      <c r="I108" t="str">
        <f t="shared" si="12"/>
        <v/>
      </c>
      <c r="J108" t="str">
        <f>IF(I108="","",VLOOKUP(D108,'Break Schedule'!A:B,2,FALSE))</f>
        <v/>
      </c>
      <c r="K108" s="6" t="str">
        <f t="shared" si="13"/>
        <v/>
      </c>
      <c r="M108" t="str">
        <f t="shared" si="14"/>
        <v/>
      </c>
      <c r="P108" s="108">
        <f t="shared" si="15"/>
        <v>0</v>
      </c>
      <c r="Q108" s="104">
        <f t="shared" si="16"/>
        <v>0</v>
      </c>
      <c r="R108" s="103">
        <f t="shared" si="17"/>
        <v>0</v>
      </c>
      <c r="S108" s="103" t="str">
        <f t="shared" si="18"/>
        <v/>
      </c>
      <c r="T108" s="105">
        <f t="shared" si="19"/>
        <v>0</v>
      </c>
      <c r="U108" s="76"/>
    </row>
    <row r="109" spans="4:21" ht="15.75" thickBot="1" x14ac:dyDescent="0.3">
      <c r="D109">
        <f t="shared" si="10"/>
        <v>0</v>
      </c>
      <c r="E109" t="str">
        <f>IF(S109="NOT READY",IFERROR(VLOOKUP(D109,'Break Schedule'!A:B,2,FALSE),""),"")</f>
        <v/>
      </c>
      <c r="F109" s="6" t="str">
        <f t="shared" ca="1" si="11"/>
        <v/>
      </c>
      <c r="G109" t="str">
        <f>IFERROR(IF(E109="","",VLOOKUP(D109,'Break Schedule'!X:Y,2,FALSE)),"USNR")</f>
        <v/>
      </c>
      <c r="H109" t="str">
        <f>IF(G109="","","USNR"&amp;COUNTIF(G$3:G109,"USNR"))</f>
        <v/>
      </c>
      <c r="I109" t="str">
        <f t="shared" si="12"/>
        <v/>
      </c>
      <c r="J109" t="str">
        <f>IF(I109="","",VLOOKUP(D109,'Break Schedule'!A:B,2,FALSE))</f>
        <v/>
      </c>
      <c r="K109" s="6" t="str">
        <f t="shared" si="13"/>
        <v/>
      </c>
      <c r="M109" t="str">
        <f t="shared" si="14"/>
        <v/>
      </c>
      <c r="P109" s="108">
        <f t="shared" si="15"/>
        <v>0</v>
      </c>
      <c r="Q109" s="104">
        <f t="shared" si="16"/>
        <v>0</v>
      </c>
      <c r="R109" s="103">
        <f t="shared" si="17"/>
        <v>0</v>
      </c>
      <c r="S109" s="103" t="str">
        <f t="shared" si="18"/>
        <v/>
      </c>
      <c r="T109" s="105">
        <f t="shared" si="19"/>
        <v>0</v>
      </c>
      <c r="U109" s="74"/>
    </row>
    <row r="110" spans="4:21" ht="15.75" thickBot="1" x14ac:dyDescent="0.3">
      <c r="D110">
        <f t="shared" si="10"/>
        <v>0</v>
      </c>
      <c r="E110" t="str">
        <f>IF(S110="NOT READY",IFERROR(VLOOKUP(D110,'Break Schedule'!A:B,2,FALSE),""),"")</f>
        <v/>
      </c>
      <c r="F110" s="6" t="str">
        <f t="shared" ca="1" si="11"/>
        <v/>
      </c>
      <c r="G110" t="str">
        <f>IFERROR(IF(E110="","",VLOOKUP(D110,'Break Schedule'!X:Y,2,FALSE)),"USNR")</f>
        <v/>
      </c>
      <c r="H110" t="str">
        <f>IF(G110="","","USNR"&amp;COUNTIF(G$3:G110,"USNR"))</f>
        <v/>
      </c>
      <c r="I110" t="str">
        <f t="shared" si="12"/>
        <v/>
      </c>
      <c r="J110" t="str">
        <f>IF(I110="","",VLOOKUP(D110,'Break Schedule'!A:B,2,FALSE))</f>
        <v/>
      </c>
      <c r="K110" s="6" t="str">
        <f t="shared" si="13"/>
        <v/>
      </c>
      <c r="M110" t="str">
        <f t="shared" si="14"/>
        <v/>
      </c>
      <c r="P110" s="108">
        <f t="shared" si="15"/>
        <v>0</v>
      </c>
      <c r="Q110" s="104">
        <f t="shared" si="16"/>
        <v>0</v>
      </c>
      <c r="R110" s="103">
        <f t="shared" si="17"/>
        <v>0</v>
      </c>
      <c r="S110" s="103" t="str">
        <f t="shared" si="18"/>
        <v/>
      </c>
      <c r="T110" s="105">
        <f t="shared" si="19"/>
        <v>0</v>
      </c>
      <c r="U110" s="77"/>
    </row>
    <row r="111" spans="4:21" ht="15.75" thickBot="1" x14ac:dyDescent="0.3">
      <c r="D111">
        <f t="shared" si="10"/>
        <v>0</v>
      </c>
      <c r="E111" t="str">
        <f>IF(S111="NOT READY",IFERROR(VLOOKUP(D111,'Break Schedule'!A:B,2,FALSE),""),"")</f>
        <v/>
      </c>
      <c r="F111" s="6" t="str">
        <f t="shared" ca="1" si="11"/>
        <v/>
      </c>
      <c r="G111" t="str">
        <f>IFERROR(IF(E111="","",VLOOKUP(D111,'Break Schedule'!X:Y,2,FALSE)),"USNR")</f>
        <v/>
      </c>
      <c r="H111" t="str">
        <f>IF(G111="","","USNR"&amp;COUNTIF(G$3:G111,"USNR"))</f>
        <v/>
      </c>
      <c r="I111" t="str">
        <f t="shared" si="12"/>
        <v/>
      </c>
      <c r="J111" t="str">
        <f>IF(I111="","",VLOOKUP(D111,'Break Schedule'!A:B,2,FALSE))</f>
        <v/>
      </c>
      <c r="K111" s="6" t="str">
        <f t="shared" si="13"/>
        <v/>
      </c>
      <c r="M111" t="str">
        <f t="shared" si="14"/>
        <v/>
      </c>
      <c r="P111" s="108">
        <f t="shared" si="15"/>
        <v>0</v>
      </c>
      <c r="Q111" s="104">
        <f t="shared" si="16"/>
        <v>0</v>
      </c>
      <c r="R111" s="103">
        <f t="shared" si="17"/>
        <v>0</v>
      </c>
      <c r="S111" s="103" t="str">
        <f t="shared" si="18"/>
        <v/>
      </c>
      <c r="T111" s="105">
        <f t="shared" si="19"/>
        <v>0</v>
      </c>
      <c r="U111" s="74"/>
    </row>
    <row r="112" spans="4:21" ht="15.75" thickBot="1" x14ac:dyDescent="0.3">
      <c r="D112">
        <f t="shared" si="10"/>
        <v>0</v>
      </c>
      <c r="E112" t="str">
        <f>IF(S112="NOT READY",IFERROR(VLOOKUP(D112,'Break Schedule'!A:B,2,FALSE),""),"")</f>
        <v/>
      </c>
      <c r="F112" s="6" t="str">
        <f t="shared" ca="1" si="11"/>
        <v/>
      </c>
      <c r="G112" t="str">
        <f>IFERROR(IF(E112="","",VLOOKUP(D112,'Break Schedule'!X:Y,2,FALSE)),"USNR")</f>
        <v/>
      </c>
      <c r="H112" t="str">
        <f>IF(G112="","","USNR"&amp;COUNTIF(G$3:G112,"USNR"))</f>
        <v/>
      </c>
      <c r="I112" t="str">
        <f t="shared" si="12"/>
        <v/>
      </c>
      <c r="J112" t="str">
        <f>IF(I112="","",VLOOKUP(D112,'Break Schedule'!A:B,2,FALSE))</f>
        <v/>
      </c>
      <c r="K112" s="6" t="str">
        <f t="shared" si="13"/>
        <v/>
      </c>
      <c r="M112" t="str">
        <f t="shared" si="14"/>
        <v/>
      </c>
      <c r="P112" s="108">
        <f t="shared" si="15"/>
        <v>0</v>
      </c>
      <c r="Q112" s="104">
        <f t="shared" si="16"/>
        <v>0</v>
      </c>
      <c r="R112" s="103">
        <f t="shared" si="17"/>
        <v>0</v>
      </c>
      <c r="S112" s="103" t="str">
        <f t="shared" si="18"/>
        <v/>
      </c>
      <c r="T112" s="105">
        <f t="shared" si="19"/>
        <v>0</v>
      </c>
      <c r="U112" s="76"/>
    </row>
    <row r="113" spans="4:21" ht="15.75" thickBot="1" x14ac:dyDescent="0.3">
      <c r="D113">
        <f t="shared" si="10"/>
        <v>0</v>
      </c>
      <c r="E113" t="str">
        <f>IF(S113="NOT READY",IFERROR(VLOOKUP(D113,'Break Schedule'!A:B,2,FALSE),""),"")</f>
        <v/>
      </c>
      <c r="F113" s="6" t="str">
        <f t="shared" ca="1" si="11"/>
        <v/>
      </c>
      <c r="G113" t="str">
        <f>IFERROR(IF(E113="","",VLOOKUP(D113,'Break Schedule'!X:Y,2,FALSE)),"USNR")</f>
        <v/>
      </c>
      <c r="H113" t="str">
        <f>IF(G113="","","USNR"&amp;COUNTIF(G$3:G113,"USNR"))</f>
        <v/>
      </c>
      <c r="I113" t="str">
        <f t="shared" si="12"/>
        <v/>
      </c>
      <c r="J113" t="str">
        <f>IF(I113="","",VLOOKUP(D113,'Break Schedule'!A:B,2,FALSE))</f>
        <v/>
      </c>
      <c r="K113" s="6" t="str">
        <f t="shared" si="13"/>
        <v/>
      </c>
      <c r="M113" t="str">
        <f t="shared" si="14"/>
        <v/>
      </c>
      <c r="P113" s="108">
        <f t="shared" si="15"/>
        <v>0</v>
      </c>
      <c r="Q113" s="104">
        <f t="shared" si="16"/>
        <v>0</v>
      </c>
      <c r="R113" s="103">
        <f t="shared" si="17"/>
        <v>0</v>
      </c>
      <c r="S113" s="103" t="str">
        <f t="shared" si="18"/>
        <v/>
      </c>
      <c r="T113" s="105">
        <f t="shared" si="19"/>
        <v>0</v>
      </c>
      <c r="U113" s="77"/>
    </row>
    <row r="114" spans="4:21" ht="15.75" thickBot="1" x14ac:dyDescent="0.3">
      <c r="D114">
        <f t="shared" si="10"/>
        <v>0</v>
      </c>
      <c r="E114" t="str">
        <f>IF(S114="NOT READY",IFERROR(VLOOKUP(D114,'Break Schedule'!A:B,2,FALSE),""),"")</f>
        <v/>
      </c>
      <c r="F114" s="6" t="str">
        <f t="shared" ca="1" si="11"/>
        <v/>
      </c>
      <c r="G114" t="str">
        <f>IFERROR(IF(E114="","",VLOOKUP(D114,'Break Schedule'!X:Y,2,FALSE)),"USNR")</f>
        <v/>
      </c>
      <c r="H114" t="str">
        <f>IF(G114="","","USNR"&amp;COUNTIF(G$3:G114,"USNR"))</f>
        <v/>
      </c>
      <c r="I114" t="str">
        <f t="shared" si="12"/>
        <v/>
      </c>
      <c r="J114" t="str">
        <f>IF(I114="","",VLOOKUP(D114,'Break Schedule'!A:B,2,FALSE))</f>
        <v/>
      </c>
      <c r="K114" s="6" t="str">
        <f t="shared" si="13"/>
        <v/>
      </c>
      <c r="M114" t="str">
        <f t="shared" si="14"/>
        <v/>
      </c>
      <c r="P114" s="108">
        <f t="shared" si="15"/>
        <v>0</v>
      </c>
      <c r="Q114" s="104">
        <f t="shared" si="16"/>
        <v>0</v>
      </c>
      <c r="R114" s="103">
        <f t="shared" si="17"/>
        <v>0</v>
      </c>
      <c r="S114" s="103" t="str">
        <f t="shared" si="18"/>
        <v/>
      </c>
      <c r="T114" s="105">
        <f t="shared" si="19"/>
        <v>0</v>
      </c>
      <c r="U114" s="76"/>
    </row>
    <row r="115" spans="4:21" ht="15.75" thickBot="1" x14ac:dyDescent="0.3">
      <c r="D115">
        <f t="shared" si="10"/>
        <v>0</v>
      </c>
      <c r="E115" t="str">
        <f>IF(S115="NOT READY",IFERROR(VLOOKUP(D115,'Break Schedule'!A:B,2,FALSE),""),"")</f>
        <v/>
      </c>
      <c r="F115" s="6" t="str">
        <f t="shared" ca="1" si="11"/>
        <v/>
      </c>
      <c r="G115" t="str">
        <f>IFERROR(IF(E115="","",VLOOKUP(D115,'Break Schedule'!X:Y,2,FALSE)),"USNR")</f>
        <v/>
      </c>
      <c r="H115" t="str">
        <f>IF(G115="","","USNR"&amp;COUNTIF(G$3:G115,"USNR"))</f>
        <v/>
      </c>
      <c r="I115" t="str">
        <f t="shared" si="12"/>
        <v/>
      </c>
      <c r="J115" t="str">
        <f>IF(I115="","",VLOOKUP(D115,'Break Schedule'!A:B,2,FALSE))</f>
        <v/>
      </c>
      <c r="K115" s="6" t="str">
        <f t="shared" si="13"/>
        <v/>
      </c>
      <c r="M115" t="str">
        <f t="shared" si="14"/>
        <v/>
      </c>
      <c r="P115" s="108">
        <f t="shared" si="15"/>
        <v>0</v>
      </c>
      <c r="Q115" s="104">
        <f t="shared" si="16"/>
        <v>0</v>
      </c>
      <c r="R115" s="103">
        <f t="shared" si="17"/>
        <v>0</v>
      </c>
      <c r="S115" s="103" t="str">
        <f t="shared" si="18"/>
        <v/>
      </c>
      <c r="T115" s="105">
        <f t="shared" si="19"/>
        <v>0</v>
      </c>
      <c r="U115" s="74"/>
    </row>
    <row r="116" spans="4:21" ht="15.75" thickBot="1" x14ac:dyDescent="0.3">
      <c r="D116">
        <f t="shared" si="10"/>
        <v>0</v>
      </c>
      <c r="E116" t="str">
        <f>IF(S116="NOT READY",IFERROR(VLOOKUP(D116,'Break Schedule'!A:B,2,FALSE),""),"")</f>
        <v/>
      </c>
      <c r="F116" s="6" t="str">
        <f t="shared" ca="1" si="11"/>
        <v/>
      </c>
      <c r="G116" t="str">
        <f>IFERROR(IF(E116="","",VLOOKUP(D116,'Break Schedule'!X:Y,2,FALSE)),"USNR")</f>
        <v/>
      </c>
      <c r="H116" t="str">
        <f>IF(G116="","","USNR"&amp;COUNTIF(G$3:G116,"USNR"))</f>
        <v/>
      </c>
      <c r="I116" t="str">
        <f t="shared" si="12"/>
        <v/>
      </c>
      <c r="J116" t="str">
        <f>IF(I116="","",VLOOKUP(D116,'Break Schedule'!A:B,2,FALSE))</f>
        <v/>
      </c>
      <c r="K116" s="6" t="str">
        <f t="shared" si="13"/>
        <v/>
      </c>
      <c r="M116" t="str">
        <f t="shared" si="14"/>
        <v/>
      </c>
      <c r="P116" s="108">
        <f t="shared" si="15"/>
        <v>0</v>
      </c>
      <c r="Q116" s="104">
        <f t="shared" si="16"/>
        <v>0</v>
      </c>
      <c r="R116" s="103">
        <f t="shared" si="17"/>
        <v>0</v>
      </c>
      <c r="S116" s="103" t="str">
        <f t="shared" si="18"/>
        <v/>
      </c>
      <c r="T116" s="105">
        <f t="shared" si="19"/>
        <v>0</v>
      </c>
      <c r="U116" s="76"/>
    </row>
    <row r="117" spans="4:21" ht="15.75" thickBot="1" x14ac:dyDescent="0.3">
      <c r="D117">
        <f t="shared" si="10"/>
        <v>0</v>
      </c>
      <c r="E117" t="str">
        <f>IF(S117="NOT READY",IFERROR(VLOOKUP(D117,'Break Schedule'!A:B,2,FALSE),""),"")</f>
        <v/>
      </c>
      <c r="F117" s="6" t="str">
        <f t="shared" ca="1" si="11"/>
        <v/>
      </c>
      <c r="G117" t="str">
        <f>IFERROR(IF(E117="","",VLOOKUP(D117,'Break Schedule'!X:Y,2,FALSE)),"USNR")</f>
        <v/>
      </c>
      <c r="H117" t="str">
        <f>IF(G117="","","USNR"&amp;COUNTIF(G$3:G117,"USNR"))</f>
        <v/>
      </c>
      <c r="I117" t="str">
        <f t="shared" si="12"/>
        <v/>
      </c>
      <c r="J117" t="str">
        <f>IF(I117="","",VLOOKUP(D117,'Break Schedule'!A:B,2,FALSE))</f>
        <v/>
      </c>
      <c r="K117" s="6" t="str">
        <f t="shared" si="13"/>
        <v/>
      </c>
      <c r="M117" t="str">
        <f t="shared" si="14"/>
        <v/>
      </c>
      <c r="P117" s="108">
        <f t="shared" si="15"/>
        <v>0</v>
      </c>
      <c r="Q117" s="104">
        <f t="shared" si="16"/>
        <v>0</v>
      </c>
      <c r="R117" s="103">
        <f t="shared" si="17"/>
        <v>0</v>
      </c>
      <c r="S117" s="103" t="str">
        <f t="shared" si="18"/>
        <v/>
      </c>
      <c r="T117" s="105">
        <f t="shared" si="19"/>
        <v>0</v>
      </c>
      <c r="U117" s="77"/>
    </row>
    <row r="118" spans="4:21" ht="15.75" thickBot="1" x14ac:dyDescent="0.3">
      <c r="D118">
        <f t="shared" si="10"/>
        <v>0</v>
      </c>
      <c r="E118" t="str">
        <f>IF(S118="NOT READY",IFERROR(VLOOKUP(D118,'Break Schedule'!A:B,2,FALSE),""),"")</f>
        <v/>
      </c>
      <c r="F118" s="6" t="str">
        <f t="shared" ca="1" si="11"/>
        <v/>
      </c>
      <c r="G118" t="str">
        <f>IFERROR(IF(E118="","",VLOOKUP(D118,'Break Schedule'!X:Y,2,FALSE)),"USNR")</f>
        <v/>
      </c>
      <c r="H118" t="str">
        <f>IF(G118="","","USNR"&amp;COUNTIF(G$3:G118,"USNR"))</f>
        <v/>
      </c>
      <c r="I118" t="str">
        <f t="shared" si="12"/>
        <v/>
      </c>
      <c r="J118" t="str">
        <f>IF(I118="","",VLOOKUP(D118,'Break Schedule'!A:B,2,FALSE))</f>
        <v/>
      </c>
      <c r="K118" s="6" t="str">
        <f t="shared" si="13"/>
        <v/>
      </c>
      <c r="M118" t="str">
        <f t="shared" si="14"/>
        <v/>
      </c>
      <c r="P118" s="108">
        <f t="shared" si="15"/>
        <v>0</v>
      </c>
      <c r="Q118" s="104">
        <f t="shared" si="16"/>
        <v>0</v>
      </c>
      <c r="R118" s="103">
        <f t="shared" si="17"/>
        <v>0</v>
      </c>
      <c r="S118" s="103" t="str">
        <f t="shared" si="18"/>
        <v/>
      </c>
      <c r="T118" s="105">
        <f t="shared" si="19"/>
        <v>0</v>
      </c>
      <c r="U118" s="76"/>
    </row>
    <row r="119" spans="4:21" ht="15.75" thickBot="1" x14ac:dyDescent="0.3">
      <c r="D119">
        <f t="shared" si="10"/>
        <v>0</v>
      </c>
      <c r="E119" t="str">
        <f>IF(S119="NOT READY",IFERROR(VLOOKUP(D119,'Break Schedule'!A:B,2,FALSE),""),"")</f>
        <v/>
      </c>
      <c r="F119" s="6" t="str">
        <f t="shared" ca="1" si="11"/>
        <v/>
      </c>
      <c r="G119" t="str">
        <f>IFERROR(IF(E119="","",VLOOKUP(D119,'Break Schedule'!X:Y,2,FALSE)),"USNR")</f>
        <v/>
      </c>
      <c r="H119" t="str">
        <f>IF(G119="","","USNR"&amp;COUNTIF(G$3:G119,"USNR"))</f>
        <v/>
      </c>
      <c r="I119" t="str">
        <f t="shared" si="12"/>
        <v/>
      </c>
      <c r="J119" t="str">
        <f>IF(I119="","",VLOOKUP(D119,'Break Schedule'!A:B,2,FALSE))</f>
        <v/>
      </c>
      <c r="K119" s="6" t="str">
        <f t="shared" si="13"/>
        <v/>
      </c>
      <c r="M119" t="str">
        <f t="shared" si="14"/>
        <v/>
      </c>
      <c r="P119" s="108">
        <f t="shared" si="15"/>
        <v>0</v>
      </c>
      <c r="Q119" s="104">
        <f t="shared" si="16"/>
        <v>0</v>
      </c>
      <c r="R119" s="103">
        <f t="shared" si="17"/>
        <v>0</v>
      </c>
      <c r="S119" s="103" t="str">
        <f t="shared" si="18"/>
        <v/>
      </c>
      <c r="T119" s="105">
        <f t="shared" si="19"/>
        <v>0</v>
      </c>
      <c r="U119" s="74"/>
    </row>
    <row r="120" spans="4:21" ht="15.75" thickBot="1" x14ac:dyDescent="0.3">
      <c r="D120">
        <f t="shared" si="10"/>
        <v>0</v>
      </c>
      <c r="E120" t="str">
        <f>IF(S120="NOT READY",IFERROR(VLOOKUP(D120,'Break Schedule'!A:B,2,FALSE),""),"")</f>
        <v/>
      </c>
      <c r="F120" s="6" t="str">
        <f t="shared" ca="1" si="11"/>
        <v/>
      </c>
      <c r="G120" t="str">
        <f>IFERROR(IF(E120="","",VLOOKUP(D120,'Break Schedule'!X:Y,2,FALSE)),"USNR")</f>
        <v/>
      </c>
      <c r="H120" t="str">
        <f>IF(G120="","","USNR"&amp;COUNTIF(G$3:G120,"USNR"))</f>
        <v/>
      </c>
      <c r="I120" t="str">
        <f t="shared" si="12"/>
        <v/>
      </c>
      <c r="J120" t="str">
        <f>IF(I120="","",VLOOKUP(D120,'Break Schedule'!A:B,2,FALSE))</f>
        <v/>
      </c>
      <c r="K120" s="6" t="str">
        <f t="shared" si="13"/>
        <v/>
      </c>
      <c r="M120" t="str">
        <f t="shared" si="14"/>
        <v/>
      </c>
      <c r="P120" s="108">
        <f t="shared" si="15"/>
        <v>0</v>
      </c>
      <c r="Q120" s="104">
        <f t="shared" si="16"/>
        <v>0</v>
      </c>
      <c r="R120" s="103">
        <f t="shared" si="17"/>
        <v>0</v>
      </c>
      <c r="S120" s="103" t="str">
        <f t="shared" si="18"/>
        <v/>
      </c>
      <c r="T120" s="105">
        <f t="shared" si="19"/>
        <v>0</v>
      </c>
      <c r="U120" s="77"/>
    </row>
    <row r="121" spans="4:21" ht="15.75" thickBot="1" x14ac:dyDescent="0.3">
      <c r="D121">
        <f t="shared" si="10"/>
        <v>0</v>
      </c>
      <c r="E121" t="str">
        <f>IF(S121="NOT READY",IFERROR(VLOOKUP(D121,'Break Schedule'!A:B,2,FALSE),""),"")</f>
        <v/>
      </c>
      <c r="F121" s="6" t="str">
        <f t="shared" ca="1" si="11"/>
        <v/>
      </c>
      <c r="G121" t="str">
        <f>IFERROR(IF(E121="","",VLOOKUP(D121,'Break Schedule'!X:Y,2,FALSE)),"USNR")</f>
        <v/>
      </c>
      <c r="H121" t="str">
        <f>IF(G121="","","USNR"&amp;COUNTIF(G$3:G121,"USNR"))</f>
        <v/>
      </c>
      <c r="I121" t="str">
        <f t="shared" si="12"/>
        <v/>
      </c>
      <c r="J121" t="str">
        <f>IF(I121="","",VLOOKUP(D121,'Break Schedule'!A:B,2,FALSE))</f>
        <v/>
      </c>
      <c r="K121" s="6" t="str">
        <f t="shared" si="13"/>
        <v/>
      </c>
      <c r="M121" t="str">
        <f t="shared" si="14"/>
        <v/>
      </c>
      <c r="P121" s="108">
        <f t="shared" si="15"/>
        <v>0</v>
      </c>
      <c r="Q121" s="104">
        <f t="shared" si="16"/>
        <v>0</v>
      </c>
      <c r="R121" s="103">
        <f t="shared" si="17"/>
        <v>0</v>
      </c>
      <c r="S121" s="103" t="str">
        <f t="shared" si="18"/>
        <v/>
      </c>
      <c r="T121" s="105">
        <f t="shared" si="19"/>
        <v>0</v>
      </c>
      <c r="U121" s="74"/>
    </row>
    <row r="122" spans="4:21" ht="15.75" thickBot="1" x14ac:dyDescent="0.3">
      <c r="D122">
        <f t="shared" si="10"/>
        <v>0</v>
      </c>
      <c r="E122" t="str">
        <f>IF(S122="NOT READY",IFERROR(VLOOKUP(D122,'Break Schedule'!A:B,2,FALSE),""),"")</f>
        <v/>
      </c>
      <c r="F122" s="6" t="str">
        <f t="shared" ca="1" si="11"/>
        <v/>
      </c>
      <c r="G122" t="str">
        <f>IFERROR(IF(E122="","",VLOOKUP(D122,'Break Schedule'!X:Y,2,FALSE)),"USNR")</f>
        <v/>
      </c>
      <c r="H122" t="str">
        <f>IF(G122="","","USNR"&amp;COUNTIF(G$3:G122,"USNR"))</f>
        <v/>
      </c>
      <c r="I122" t="str">
        <f t="shared" si="12"/>
        <v/>
      </c>
      <c r="J122" t="str">
        <f>IF(I122="","",VLOOKUP(D122,'Break Schedule'!A:B,2,FALSE))</f>
        <v/>
      </c>
      <c r="K122" s="6" t="str">
        <f t="shared" si="13"/>
        <v/>
      </c>
      <c r="M122" t="str">
        <f t="shared" si="14"/>
        <v/>
      </c>
      <c r="P122" s="108">
        <f t="shared" si="15"/>
        <v>0</v>
      </c>
      <c r="Q122" s="104">
        <f t="shared" si="16"/>
        <v>0</v>
      </c>
      <c r="R122" s="103">
        <f t="shared" si="17"/>
        <v>0</v>
      </c>
      <c r="S122" s="103" t="str">
        <f t="shared" si="18"/>
        <v/>
      </c>
      <c r="T122" s="105">
        <f t="shared" si="19"/>
        <v>0</v>
      </c>
      <c r="U122" s="76"/>
    </row>
    <row r="123" spans="4:21" ht="15.75" thickBot="1" x14ac:dyDescent="0.3">
      <c r="D123">
        <f t="shared" si="10"/>
        <v>0</v>
      </c>
      <c r="E123" t="str">
        <f>IF(S123="NOT READY",IFERROR(VLOOKUP(D123,'Break Schedule'!A:B,2,FALSE),""),"")</f>
        <v/>
      </c>
      <c r="F123" s="6" t="str">
        <f t="shared" ca="1" si="11"/>
        <v/>
      </c>
      <c r="G123" t="str">
        <f>IFERROR(IF(E123="","",VLOOKUP(D123,'Break Schedule'!X:Y,2,FALSE)),"USNR")</f>
        <v/>
      </c>
      <c r="H123" t="str">
        <f>IF(G123="","","USNR"&amp;COUNTIF(G$3:G123,"USNR"))</f>
        <v/>
      </c>
      <c r="I123" t="str">
        <f t="shared" si="12"/>
        <v/>
      </c>
      <c r="J123" t="str">
        <f>IF(I123="","",VLOOKUP(D123,'Break Schedule'!A:B,2,FALSE))</f>
        <v/>
      </c>
      <c r="K123" s="6" t="str">
        <f t="shared" si="13"/>
        <v/>
      </c>
      <c r="M123" t="str">
        <f t="shared" si="14"/>
        <v/>
      </c>
      <c r="P123" s="108">
        <f t="shared" si="15"/>
        <v>0</v>
      </c>
      <c r="Q123" s="104">
        <f t="shared" si="16"/>
        <v>0</v>
      </c>
      <c r="R123" s="103">
        <f t="shared" si="17"/>
        <v>0</v>
      </c>
      <c r="S123" s="103" t="str">
        <f t="shared" si="18"/>
        <v/>
      </c>
      <c r="T123" s="105">
        <f t="shared" si="19"/>
        <v>0</v>
      </c>
      <c r="U123" s="77"/>
    </row>
    <row r="124" spans="4:21" ht="15.75" thickBot="1" x14ac:dyDescent="0.3">
      <c r="D124">
        <f t="shared" si="10"/>
        <v>0</v>
      </c>
      <c r="E124" t="str">
        <f>IF(S124="NOT READY",IFERROR(VLOOKUP(D124,'Break Schedule'!A:B,2,FALSE),""),"")</f>
        <v/>
      </c>
      <c r="F124" s="6" t="str">
        <f t="shared" ca="1" si="11"/>
        <v/>
      </c>
      <c r="G124" t="str">
        <f>IFERROR(IF(E124="","",VLOOKUP(D124,'Break Schedule'!X:Y,2,FALSE)),"USNR")</f>
        <v/>
      </c>
      <c r="H124" t="str">
        <f>IF(G124="","","USNR"&amp;COUNTIF(G$3:G124,"USNR"))</f>
        <v/>
      </c>
      <c r="I124" t="str">
        <f t="shared" si="12"/>
        <v/>
      </c>
      <c r="J124" t="str">
        <f>IF(I124="","",VLOOKUP(D124,'Break Schedule'!A:B,2,FALSE))</f>
        <v/>
      </c>
      <c r="K124" s="6" t="str">
        <f t="shared" si="13"/>
        <v/>
      </c>
      <c r="M124" t="str">
        <f t="shared" si="14"/>
        <v/>
      </c>
      <c r="P124" s="108">
        <f t="shared" si="15"/>
        <v>0</v>
      </c>
      <c r="Q124" s="104">
        <f t="shared" si="16"/>
        <v>0</v>
      </c>
      <c r="R124" s="103">
        <f t="shared" si="17"/>
        <v>0</v>
      </c>
      <c r="S124" s="103" t="str">
        <f t="shared" si="18"/>
        <v/>
      </c>
      <c r="T124" s="105">
        <f t="shared" si="19"/>
        <v>0</v>
      </c>
      <c r="U124" s="76"/>
    </row>
    <row r="125" spans="4:21" ht="15.75" thickBot="1" x14ac:dyDescent="0.3">
      <c r="D125">
        <f t="shared" si="10"/>
        <v>0</v>
      </c>
      <c r="E125" t="str">
        <f>IF(S125="NOT READY",IFERROR(VLOOKUP(D125,'Break Schedule'!A:B,2,FALSE),""),"")</f>
        <v/>
      </c>
      <c r="F125" s="6" t="str">
        <f t="shared" ca="1" si="11"/>
        <v/>
      </c>
      <c r="G125" t="str">
        <f>IFERROR(IF(E125="","",VLOOKUP(D125,'Break Schedule'!X:Y,2,FALSE)),"USNR")</f>
        <v/>
      </c>
      <c r="H125" t="str">
        <f>IF(G125="","","USNR"&amp;COUNTIF(G$3:G125,"USNR"))</f>
        <v/>
      </c>
      <c r="I125" t="str">
        <f t="shared" si="12"/>
        <v/>
      </c>
      <c r="J125" t="str">
        <f>IF(I125="","",VLOOKUP(D125,'Break Schedule'!A:B,2,FALSE))</f>
        <v/>
      </c>
      <c r="K125" s="6" t="str">
        <f t="shared" si="13"/>
        <v/>
      </c>
      <c r="M125" t="str">
        <f t="shared" si="14"/>
        <v/>
      </c>
      <c r="P125" s="108">
        <f t="shared" si="15"/>
        <v>0</v>
      </c>
      <c r="Q125" s="104">
        <f t="shared" si="16"/>
        <v>0</v>
      </c>
      <c r="R125" s="103">
        <f t="shared" si="17"/>
        <v>0</v>
      </c>
      <c r="S125" s="103" t="str">
        <f t="shared" si="18"/>
        <v/>
      </c>
      <c r="T125" s="105">
        <f t="shared" si="19"/>
        <v>0</v>
      </c>
      <c r="U125" s="74"/>
    </row>
    <row r="126" spans="4:21" ht="15.75" thickBot="1" x14ac:dyDescent="0.3">
      <c r="D126">
        <f t="shared" si="10"/>
        <v>0</v>
      </c>
      <c r="E126" t="str">
        <f>IF(S126="NOT READY",IFERROR(VLOOKUP(D126,'Break Schedule'!A:B,2,FALSE),""),"")</f>
        <v/>
      </c>
      <c r="F126" s="6" t="str">
        <f t="shared" ca="1" si="11"/>
        <v/>
      </c>
      <c r="G126" t="str">
        <f>IFERROR(IF(E126="","",VLOOKUP(D126,'Break Schedule'!X:Y,2,FALSE)),"USNR")</f>
        <v/>
      </c>
      <c r="H126" t="str">
        <f>IF(G126="","","USNR"&amp;COUNTIF(G$3:G126,"USNR"))</f>
        <v/>
      </c>
      <c r="I126" t="str">
        <f t="shared" si="12"/>
        <v/>
      </c>
      <c r="J126" t="str">
        <f>IF(I126="","",VLOOKUP(D126,'Break Schedule'!A:B,2,FALSE))</f>
        <v/>
      </c>
      <c r="K126" s="6" t="str">
        <f t="shared" si="13"/>
        <v/>
      </c>
      <c r="M126" t="str">
        <f t="shared" si="14"/>
        <v/>
      </c>
      <c r="P126" s="108">
        <f t="shared" si="15"/>
        <v>0</v>
      </c>
      <c r="Q126" s="104">
        <f t="shared" si="16"/>
        <v>0</v>
      </c>
      <c r="R126" s="103">
        <f t="shared" si="17"/>
        <v>0</v>
      </c>
      <c r="S126" s="103" t="str">
        <f t="shared" si="18"/>
        <v/>
      </c>
      <c r="T126" s="105">
        <f t="shared" si="19"/>
        <v>0</v>
      </c>
      <c r="U126" s="76"/>
    </row>
    <row r="127" spans="4:21" ht="15.75" thickBot="1" x14ac:dyDescent="0.3">
      <c r="D127">
        <f t="shared" si="10"/>
        <v>0</v>
      </c>
      <c r="E127" t="str">
        <f>IF(S127="NOT READY",IFERROR(VLOOKUP(D127,'Break Schedule'!A:B,2,FALSE),""),"")</f>
        <v/>
      </c>
      <c r="F127" s="6" t="str">
        <f t="shared" ca="1" si="11"/>
        <v/>
      </c>
      <c r="G127" t="str">
        <f>IFERROR(IF(E127="","",VLOOKUP(D127,'Break Schedule'!X:Y,2,FALSE)),"USNR")</f>
        <v/>
      </c>
      <c r="H127" t="str">
        <f>IF(G127="","","USNR"&amp;COUNTIF(G$3:G127,"USNR"))</f>
        <v/>
      </c>
      <c r="I127" t="str">
        <f t="shared" si="12"/>
        <v/>
      </c>
      <c r="J127" t="str">
        <f>IF(I127="","",VLOOKUP(D127,'Break Schedule'!A:B,2,FALSE))</f>
        <v/>
      </c>
      <c r="K127" s="6" t="str">
        <f t="shared" si="13"/>
        <v/>
      </c>
      <c r="M127" t="str">
        <f t="shared" si="14"/>
        <v/>
      </c>
      <c r="P127" s="108">
        <f t="shared" si="15"/>
        <v>0</v>
      </c>
      <c r="Q127" s="104">
        <f t="shared" si="16"/>
        <v>0</v>
      </c>
      <c r="R127" s="103">
        <f t="shared" si="17"/>
        <v>0</v>
      </c>
      <c r="S127" s="103" t="str">
        <f t="shared" si="18"/>
        <v/>
      </c>
      <c r="T127" s="105">
        <f t="shared" si="19"/>
        <v>0</v>
      </c>
      <c r="U127" s="74"/>
    </row>
    <row r="128" spans="4:21" ht="15.75" thickBot="1" x14ac:dyDescent="0.3">
      <c r="D128">
        <f t="shared" si="10"/>
        <v>0</v>
      </c>
      <c r="E128" t="str">
        <f>IF(S128="NOT READY",IFERROR(VLOOKUP(D128,'Break Schedule'!A:B,2,FALSE),""),"")</f>
        <v/>
      </c>
      <c r="F128" s="6" t="str">
        <f t="shared" ca="1" si="11"/>
        <v/>
      </c>
      <c r="G128" t="str">
        <f>IFERROR(IF(E128="","",VLOOKUP(D128,'Break Schedule'!X:Y,2,FALSE)),"USNR")</f>
        <v/>
      </c>
      <c r="H128" t="str">
        <f>IF(G128="","","USNR"&amp;COUNTIF(G$3:G128,"USNR"))</f>
        <v/>
      </c>
      <c r="I128" t="str">
        <f t="shared" si="12"/>
        <v/>
      </c>
      <c r="J128" t="str">
        <f>IF(I128="","",VLOOKUP(D128,'Break Schedule'!A:B,2,FALSE))</f>
        <v/>
      </c>
      <c r="K128" s="6" t="str">
        <f t="shared" si="13"/>
        <v/>
      </c>
      <c r="M128" t="str">
        <f t="shared" si="14"/>
        <v/>
      </c>
      <c r="P128" s="108">
        <f t="shared" si="15"/>
        <v>0</v>
      </c>
      <c r="Q128" s="104">
        <f t="shared" si="16"/>
        <v>0</v>
      </c>
      <c r="R128" s="103">
        <f t="shared" si="17"/>
        <v>0</v>
      </c>
      <c r="S128" s="103" t="str">
        <f t="shared" si="18"/>
        <v/>
      </c>
      <c r="T128" s="105">
        <f t="shared" si="19"/>
        <v>0</v>
      </c>
      <c r="U128" s="76"/>
    </row>
    <row r="129" spans="4:21" ht="15.75" thickBot="1" x14ac:dyDescent="0.3">
      <c r="D129">
        <f t="shared" si="10"/>
        <v>0</v>
      </c>
      <c r="E129" t="str">
        <f>IF(S129="NOT READY",IFERROR(VLOOKUP(D129,'Break Schedule'!A:B,2,FALSE),""),"")</f>
        <v/>
      </c>
      <c r="F129" s="6" t="str">
        <f t="shared" ca="1" si="11"/>
        <v/>
      </c>
      <c r="G129" t="str">
        <f>IFERROR(IF(E129="","",VLOOKUP(D129,'Break Schedule'!X:Y,2,FALSE)),"USNR")</f>
        <v/>
      </c>
      <c r="H129" t="str">
        <f>IF(G129="","","USNR"&amp;COUNTIF(G$3:G129,"USNR"))</f>
        <v/>
      </c>
      <c r="I129" t="str">
        <f t="shared" si="12"/>
        <v/>
      </c>
      <c r="J129" t="str">
        <f>IF(I129="","",VLOOKUP(D129,'Break Schedule'!A:B,2,FALSE))</f>
        <v/>
      </c>
      <c r="K129" s="6" t="str">
        <f t="shared" si="13"/>
        <v/>
      </c>
      <c r="M129" t="str">
        <f t="shared" si="14"/>
        <v/>
      </c>
      <c r="P129" s="108">
        <f t="shared" si="15"/>
        <v>0</v>
      </c>
      <c r="Q129" s="104">
        <f t="shared" si="16"/>
        <v>0</v>
      </c>
      <c r="R129" s="103">
        <f t="shared" si="17"/>
        <v>0</v>
      </c>
      <c r="S129" s="103" t="str">
        <f t="shared" si="18"/>
        <v/>
      </c>
      <c r="T129" s="105">
        <f t="shared" si="19"/>
        <v>0</v>
      </c>
      <c r="U129" s="74"/>
    </row>
    <row r="130" spans="4:21" ht="15.75" thickBot="1" x14ac:dyDescent="0.3">
      <c r="D130">
        <f t="shared" si="10"/>
        <v>0</v>
      </c>
      <c r="E130" t="str">
        <f>IF(S130="NOT READY",IFERROR(VLOOKUP(D130,'Break Schedule'!A:B,2,FALSE),""),"")</f>
        <v/>
      </c>
      <c r="F130" s="6" t="str">
        <f t="shared" ca="1" si="11"/>
        <v/>
      </c>
      <c r="G130" t="str">
        <f>IFERROR(IF(E130="","",VLOOKUP(D130,'Break Schedule'!X:Y,2,FALSE)),"USNR")</f>
        <v/>
      </c>
      <c r="H130" t="str">
        <f>IF(G130="","","USNR"&amp;COUNTIF(G$3:G130,"USNR"))</f>
        <v/>
      </c>
      <c r="I130" t="str">
        <f t="shared" si="12"/>
        <v/>
      </c>
      <c r="J130" t="str">
        <f>IF(I130="","",VLOOKUP(D130,'Break Schedule'!A:B,2,FALSE))</f>
        <v/>
      </c>
      <c r="K130" s="6" t="str">
        <f t="shared" si="13"/>
        <v/>
      </c>
      <c r="M130" t="str">
        <f t="shared" si="14"/>
        <v/>
      </c>
      <c r="P130" s="108">
        <f t="shared" si="15"/>
        <v>0</v>
      </c>
      <c r="Q130" s="104">
        <f t="shared" si="16"/>
        <v>0</v>
      </c>
      <c r="R130" s="103">
        <f t="shared" si="17"/>
        <v>0</v>
      </c>
      <c r="S130" s="103" t="str">
        <f t="shared" si="18"/>
        <v/>
      </c>
      <c r="T130" s="105">
        <f t="shared" si="19"/>
        <v>0</v>
      </c>
      <c r="U130" s="76"/>
    </row>
    <row r="131" spans="4:21" ht="15.75" thickBot="1" x14ac:dyDescent="0.3">
      <c r="D131">
        <f t="shared" si="10"/>
        <v>0</v>
      </c>
      <c r="E131" t="str">
        <f>IF(S131="NOT READY",IFERROR(VLOOKUP(D131,'Break Schedule'!A:B,2,FALSE),""),"")</f>
        <v/>
      </c>
      <c r="F131" s="6" t="str">
        <f t="shared" ca="1" si="11"/>
        <v/>
      </c>
      <c r="G131" t="str">
        <f>IFERROR(IF(E131="","",VLOOKUP(D131,'Break Schedule'!X:Y,2,FALSE)),"USNR")</f>
        <v/>
      </c>
      <c r="H131" t="str">
        <f>IF(G131="","","USNR"&amp;COUNTIF(G$3:G131,"USNR"))</f>
        <v/>
      </c>
      <c r="I131" t="str">
        <f t="shared" ref="I131:I194" si="20">IF(G131="USNR",D131,"")</f>
        <v/>
      </c>
      <c r="J131" t="str">
        <f>IF(I131="","",VLOOKUP(D131,'Break Schedule'!A:B,2,FALSE))</f>
        <v/>
      </c>
      <c r="K131" s="6" t="str">
        <f t="shared" ref="K131:K194" si="21">IF(J131="","",T131)</f>
        <v/>
      </c>
      <c r="M131" t="str">
        <f t="shared" si="14"/>
        <v/>
      </c>
      <c r="P131" s="108">
        <f t="shared" si="15"/>
        <v>0</v>
      </c>
      <c r="Q131" s="104">
        <f t="shared" si="16"/>
        <v>0</v>
      </c>
      <c r="R131" s="103">
        <f t="shared" si="17"/>
        <v>0</v>
      </c>
      <c r="S131" s="103" t="str">
        <f t="shared" si="18"/>
        <v/>
      </c>
      <c r="T131" s="105">
        <f t="shared" si="19"/>
        <v>0</v>
      </c>
      <c r="U131" s="74"/>
    </row>
    <row r="132" spans="4:21" ht="15.75" thickBot="1" x14ac:dyDescent="0.3">
      <c r="D132">
        <f t="shared" ref="D132:D195" si="22">P132</f>
        <v>0</v>
      </c>
      <c r="E132" t="str">
        <f>IF(S132="NOT READY",IFERROR(VLOOKUP(D132,'Break Schedule'!A:B,2,FALSE),""),"")</f>
        <v/>
      </c>
      <c r="F132" s="6" t="str">
        <f t="shared" ref="F132:F195" ca="1" si="23">IF(E132="","",VALUE(HOUR(NOW())&amp;":"&amp;MINUTE(NOW())))</f>
        <v/>
      </c>
      <c r="G132" t="str">
        <f>IFERROR(IF(E132="","",VLOOKUP(D132,'Break Schedule'!X:Y,2,FALSE)),"USNR")</f>
        <v/>
      </c>
      <c r="H132" t="str">
        <f>IF(G132="","","USNR"&amp;COUNTIF(G$3:G132,"USNR"))</f>
        <v/>
      </c>
      <c r="I132" t="str">
        <f t="shared" si="20"/>
        <v/>
      </c>
      <c r="J132" t="str">
        <f>IF(I132="","",VLOOKUP(D132,'Break Schedule'!A:B,2,FALSE))</f>
        <v/>
      </c>
      <c r="K132" s="6" t="str">
        <f t="shared" si="21"/>
        <v/>
      </c>
      <c r="M132" t="str">
        <f t="shared" ref="M132:M195" si="24">IF(K132="","",R132)</f>
        <v/>
      </c>
      <c r="P132" s="108">
        <f t="shared" ref="P132:P144" si="25">Z132</f>
        <v>0</v>
      </c>
      <c r="Q132" s="104">
        <f t="shared" ref="Q132:Q144" si="26">Y132</f>
        <v>0</v>
      </c>
      <c r="R132" s="103">
        <f t="shared" ref="R132:R144" si="27">AA132</f>
        <v>0</v>
      </c>
      <c r="S132" s="103" t="str">
        <f t="shared" ref="S132:S144" si="28">IF(AC132="Other","Hold",IF(AC132="Avail","Ready",IF(AC132="ACW","Wrap Up",IF(AC132="AUX","Not Ready",IF(AC132="ACDIN","Talking","")))))</f>
        <v/>
      </c>
      <c r="T132" s="105">
        <f t="shared" ref="T132:T144" si="29">AE132/24/3600</f>
        <v>0</v>
      </c>
      <c r="U132" s="76"/>
    </row>
    <row r="133" spans="4:21" ht="15.75" thickBot="1" x14ac:dyDescent="0.3">
      <c r="D133">
        <f t="shared" si="22"/>
        <v>0</v>
      </c>
      <c r="E133" t="str">
        <f>IF(S133="NOT READY",IFERROR(VLOOKUP(D133,'Break Schedule'!A:B,2,FALSE),""),"")</f>
        <v/>
      </c>
      <c r="F133" s="6" t="str">
        <f t="shared" ca="1" si="23"/>
        <v/>
      </c>
      <c r="G133" t="str">
        <f>IFERROR(IF(E133="","",VLOOKUP(D133,'Break Schedule'!X:Y,2,FALSE)),"USNR")</f>
        <v/>
      </c>
      <c r="H133" t="str">
        <f>IF(G133="","","USNR"&amp;COUNTIF(G$3:G133,"USNR"))</f>
        <v/>
      </c>
      <c r="I133" t="str">
        <f t="shared" si="20"/>
        <v/>
      </c>
      <c r="J133" t="str">
        <f>IF(I133="","",VLOOKUP(D133,'Break Schedule'!A:B,2,FALSE))</f>
        <v/>
      </c>
      <c r="K133" s="6" t="str">
        <f t="shared" si="21"/>
        <v/>
      </c>
      <c r="M133" t="str">
        <f t="shared" si="24"/>
        <v/>
      </c>
      <c r="P133" s="108">
        <f t="shared" si="25"/>
        <v>0</v>
      </c>
      <c r="Q133" s="104">
        <f t="shared" si="26"/>
        <v>0</v>
      </c>
      <c r="R133" s="103">
        <f t="shared" si="27"/>
        <v>0</v>
      </c>
      <c r="S133" s="103" t="str">
        <f t="shared" si="28"/>
        <v/>
      </c>
      <c r="T133" s="105">
        <f t="shared" si="29"/>
        <v>0</v>
      </c>
      <c r="U133" s="74"/>
    </row>
    <row r="134" spans="4:21" ht="15.75" thickBot="1" x14ac:dyDescent="0.3">
      <c r="D134">
        <f t="shared" si="22"/>
        <v>0</v>
      </c>
      <c r="E134" t="str">
        <f>IF(S134="NOT READY",IFERROR(VLOOKUP(D134,'Break Schedule'!A:B,2,FALSE),""),"")</f>
        <v/>
      </c>
      <c r="F134" s="6" t="str">
        <f t="shared" ca="1" si="23"/>
        <v/>
      </c>
      <c r="G134" t="str">
        <f>IFERROR(IF(E134="","",VLOOKUP(D134,'Break Schedule'!X:Y,2,FALSE)),"USNR")</f>
        <v/>
      </c>
      <c r="H134" t="str">
        <f>IF(G134="","","USNR"&amp;COUNTIF(G$3:G134,"USNR"))</f>
        <v/>
      </c>
      <c r="I134" t="str">
        <f t="shared" si="20"/>
        <v/>
      </c>
      <c r="J134" t="str">
        <f>IF(I134="","",VLOOKUP(D134,'Break Schedule'!A:B,2,FALSE))</f>
        <v/>
      </c>
      <c r="K134" s="6" t="str">
        <f t="shared" si="21"/>
        <v/>
      </c>
      <c r="M134" t="str">
        <f t="shared" si="24"/>
        <v/>
      </c>
      <c r="P134" s="108">
        <f t="shared" si="25"/>
        <v>0</v>
      </c>
      <c r="Q134" s="104">
        <f t="shared" si="26"/>
        <v>0</v>
      </c>
      <c r="R134" s="103">
        <f t="shared" si="27"/>
        <v>0</v>
      </c>
      <c r="S134" s="103" t="str">
        <f t="shared" si="28"/>
        <v/>
      </c>
      <c r="T134" s="105">
        <f t="shared" si="29"/>
        <v>0</v>
      </c>
      <c r="U134" s="77"/>
    </row>
    <row r="135" spans="4:21" ht="15.75" thickBot="1" x14ac:dyDescent="0.3">
      <c r="D135">
        <f t="shared" si="22"/>
        <v>0</v>
      </c>
      <c r="E135" t="str">
        <f>IF(S135="NOT READY",IFERROR(VLOOKUP(D135,'Break Schedule'!A:B,2,FALSE),""),"")</f>
        <v/>
      </c>
      <c r="F135" s="6" t="str">
        <f t="shared" ca="1" si="23"/>
        <v/>
      </c>
      <c r="G135" t="str">
        <f>IFERROR(IF(E135="","",VLOOKUP(D135,'Break Schedule'!X:Y,2,FALSE)),"USNR")</f>
        <v/>
      </c>
      <c r="H135" t="str">
        <f>IF(G135="","","USNR"&amp;COUNTIF(G$3:G135,"USNR"))</f>
        <v/>
      </c>
      <c r="I135" t="str">
        <f t="shared" si="20"/>
        <v/>
      </c>
      <c r="J135" t="str">
        <f>IF(I135="","",VLOOKUP(D135,'Break Schedule'!A:B,2,FALSE))</f>
        <v/>
      </c>
      <c r="K135" s="6" t="str">
        <f t="shared" si="21"/>
        <v/>
      </c>
      <c r="M135" t="str">
        <f t="shared" si="24"/>
        <v/>
      </c>
      <c r="P135" s="108">
        <f t="shared" si="25"/>
        <v>0</v>
      </c>
      <c r="Q135" s="104">
        <f t="shared" si="26"/>
        <v>0</v>
      </c>
      <c r="R135" s="103">
        <f t="shared" si="27"/>
        <v>0</v>
      </c>
      <c r="S135" s="103" t="str">
        <f t="shared" si="28"/>
        <v/>
      </c>
      <c r="T135" s="105">
        <f t="shared" si="29"/>
        <v>0</v>
      </c>
      <c r="U135" s="77"/>
    </row>
    <row r="136" spans="4:21" ht="15.75" thickBot="1" x14ac:dyDescent="0.3">
      <c r="D136">
        <f t="shared" si="22"/>
        <v>0</v>
      </c>
      <c r="E136" t="str">
        <f>IF(S136="NOT READY",IFERROR(VLOOKUP(D136,'Break Schedule'!A:B,2,FALSE),""),"")</f>
        <v/>
      </c>
      <c r="F136" s="6" t="str">
        <f t="shared" ca="1" si="23"/>
        <v/>
      </c>
      <c r="G136" t="str">
        <f>IFERROR(IF(E136="","",VLOOKUP(D136,'Break Schedule'!X:Y,2,FALSE)),"USNR")</f>
        <v/>
      </c>
      <c r="H136" t="str">
        <f>IF(G136="","","USNR"&amp;COUNTIF(G$3:G136,"USNR"))</f>
        <v/>
      </c>
      <c r="I136" t="str">
        <f t="shared" si="20"/>
        <v/>
      </c>
      <c r="J136" t="str">
        <f>IF(I136="","",VLOOKUP(D136,'Break Schedule'!A:B,2,FALSE))</f>
        <v/>
      </c>
      <c r="K136" s="6" t="str">
        <f t="shared" si="21"/>
        <v/>
      </c>
      <c r="M136" t="str">
        <f t="shared" si="24"/>
        <v/>
      </c>
      <c r="P136" s="108">
        <f t="shared" si="25"/>
        <v>0</v>
      </c>
      <c r="Q136" s="104">
        <f t="shared" si="26"/>
        <v>0</v>
      </c>
      <c r="R136" s="103">
        <f t="shared" si="27"/>
        <v>0</v>
      </c>
      <c r="S136" s="103" t="str">
        <f t="shared" si="28"/>
        <v/>
      </c>
      <c r="T136" s="105">
        <f t="shared" si="29"/>
        <v>0</v>
      </c>
    </row>
    <row r="137" spans="4:21" ht="15.75" thickBot="1" x14ac:dyDescent="0.3">
      <c r="D137">
        <f t="shared" si="22"/>
        <v>0</v>
      </c>
      <c r="E137" t="str">
        <f>IF(S137="NOT READY",IFERROR(VLOOKUP(D137,'Break Schedule'!A:B,2,FALSE),""),"")</f>
        <v/>
      </c>
      <c r="F137" s="6" t="str">
        <f t="shared" ca="1" si="23"/>
        <v/>
      </c>
      <c r="G137" t="str">
        <f>IFERROR(IF(E137="","",VLOOKUP(D137,'Break Schedule'!X:Y,2,FALSE)),"USNR")</f>
        <v/>
      </c>
      <c r="H137" t="str">
        <f>IF(G137="","","USNR"&amp;COUNTIF(G$3:G137,"USNR"))</f>
        <v/>
      </c>
      <c r="I137" t="str">
        <f t="shared" si="20"/>
        <v/>
      </c>
      <c r="J137" t="str">
        <f>IF(I137="","",VLOOKUP(D137,'Break Schedule'!A:B,2,FALSE))</f>
        <v/>
      </c>
      <c r="K137" s="6" t="str">
        <f t="shared" si="21"/>
        <v/>
      </c>
      <c r="M137" t="str">
        <f t="shared" si="24"/>
        <v/>
      </c>
      <c r="P137" s="108">
        <f t="shared" si="25"/>
        <v>0</v>
      </c>
      <c r="Q137" s="104">
        <f t="shared" si="26"/>
        <v>0</v>
      </c>
      <c r="R137" s="103">
        <f t="shared" si="27"/>
        <v>0</v>
      </c>
      <c r="S137" s="103" t="str">
        <f t="shared" si="28"/>
        <v/>
      </c>
      <c r="T137" s="105">
        <f t="shared" si="29"/>
        <v>0</v>
      </c>
    </row>
    <row r="138" spans="4:21" ht="15.75" thickBot="1" x14ac:dyDescent="0.3">
      <c r="D138">
        <f t="shared" si="22"/>
        <v>0</v>
      </c>
      <c r="E138" t="str">
        <f>IF(S138="NOT READY",IFERROR(VLOOKUP(D138,'Break Schedule'!A:B,2,FALSE),""),"")</f>
        <v/>
      </c>
      <c r="F138" s="6" t="str">
        <f t="shared" ca="1" si="23"/>
        <v/>
      </c>
      <c r="G138" t="str">
        <f>IFERROR(IF(E138="","",VLOOKUP(D138,'Break Schedule'!X:Y,2,FALSE)),"USNR")</f>
        <v/>
      </c>
      <c r="H138" t="str">
        <f>IF(G138="","","USNR"&amp;COUNTIF(G$3:G138,"USNR"))</f>
        <v/>
      </c>
      <c r="I138" t="str">
        <f t="shared" si="20"/>
        <v/>
      </c>
      <c r="J138" t="str">
        <f>IF(I138="","",VLOOKUP(D138,'Break Schedule'!A:B,2,FALSE))</f>
        <v/>
      </c>
      <c r="K138" s="6" t="str">
        <f t="shared" si="21"/>
        <v/>
      </c>
      <c r="M138" t="str">
        <f t="shared" si="24"/>
        <v/>
      </c>
      <c r="P138" s="108">
        <f t="shared" si="25"/>
        <v>0</v>
      </c>
      <c r="Q138" s="104">
        <f t="shared" si="26"/>
        <v>0</v>
      </c>
      <c r="R138" s="103">
        <f t="shared" si="27"/>
        <v>0</v>
      </c>
      <c r="S138" s="103" t="str">
        <f t="shared" si="28"/>
        <v/>
      </c>
      <c r="T138" s="105">
        <f t="shared" si="29"/>
        <v>0</v>
      </c>
    </row>
    <row r="139" spans="4:21" ht="15.75" thickBot="1" x14ac:dyDescent="0.3">
      <c r="D139">
        <f t="shared" si="22"/>
        <v>0</v>
      </c>
      <c r="E139" t="str">
        <f>IF(S139="NOT READY",IFERROR(VLOOKUP(D139,'Break Schedule'!A:B,2,FALSE),""),"")</f>
        <v/>
      </c>
      <c r="F139" s="6" t="str">
        <f t="shared" ca="1" si="23"/>
        <v/>
      </c>
      <c r="G139" t="str">
        <f>IFERROR(IF(E139="","",VLOOKUP(D139,'Break Schedule'!X:Y,2,FALSE)),"USNR")</f>
        <v/>
      </c>
      <c r="H139" t="str">
        <f>IF(G139="","","USNR"&amp;COUNTIF(G$3:G139,"USNR"))</f>
        <v/>
      </c>
      <c r="I139" t="str">
        <f t="shared" si="20"/>
        <v/>
      </c>
      <c r="J139" t="str">
        <f>IF(I139="","",VLOOKUP(D139,'Break Schedule'!A:B,2,FALSE))</f>
        <v/>
      </c>
      <c r="K139" s="6" t="str">
        <f t="shared" si="21"/>
        <v/>
      </c>
      <c r="M139" t="str">
        <f t="shared" si="24"/>
        <v/>
      </c>
      <c r="P139" s="108">
        <f t="shared" si="25"/>
        <v>0</v>
      </c>
      <c r="Q139" s="104">
        <f t="shared" si="26"/>
        <v>0</v>
      </c>
      <c r="R139" s="103">
        <f t="shared" si="27"/>
        <v>0</v>
      </c>
      <c r="S139" s="103" t="str">
        <f t="shared" si="28"/>
        <v/>
      </c>
      <c r="T139" s="105">
        <f t="shared" si="29"/>
        <v>0</v>
      </c>
    </row>
    <row r="140" spans="4:21" ht="15.75" thickBot="1" x14ac:dyDescent="0.3">
      <c r="D140">
        <f t="shared" si="22"/>
        <v>0</v>
      </c>
      <c r="E140" t="str">
        <f>IF(S140="NOT READY",IFERROR(VLOOKUP(D140,'Break Schedule'!A:B,2,FALSE),""),"")</f>
        <v/>
      </c>
      <c r="F140" s="6" t="str">
        <f t="shared" ca="1" si="23"/>
        <v/>
      </c>
      <c r="G140" t="str">
        <f>IFERROR(IF(E140="","",VLOOKUP(D140,'Break Schedule'!X:Y,2,FALSE)),"USNR")</f>
        <v/>
      </c>
      <c r="H140" t="str">
        <f>IF(G140="","","USNR"&amp;COUNTIF(G$3:G140,"USNR"))</f>
        <v/>
      </c>
      <c r="I140" t="str">
        <f t="shared" si="20"/>
        <v/>
      </c>
      <c r="J140" t="str">
        <f>IF(I140="","",VLOOKUP(D140,'Break Schedule'!A:B,2,FALSE))</f>
        <v/>
      </c>
      <c r="K140" s="6" t="str">
        <f t="shared" si="21"/>
        <v/>
      </c>
      <c r="M140" t="str">
        <f t="shared" si="24"/>
        <v/>
      </c>
      <c r="P140" s="108">
        <f t="shared" si="25"/>
        <v>0</v>
      </c>
      <c r="Q140" s="104">
        <f t="shared" si="26"/>
        <v>0</v>
      </c>
      <c r="R140" s="103">
        <f t="shared" si="27"/>
        <v>0</v>
      </c>
      <c r="S140" s="103" t="str">
        <f t="shared" si="28"/>
        <v/>
      </c>
      <c r="T140" s="105">
        <f t="shared" si="29"/>
        <v>0</v>
      </c>
    </row>
    <row r="141" spans="4:21" ht="15.75" thickBot="1" x14ac:dyDescent="0.3">
      <c r="D141">
        <f t="shared" si="22"/>
        <v>0</v>
      </c>
      <c r="E141" t="str">
        <f>IF(S141="NOT READY",IFERROR(VLOOKUP(D141,'Break Schedule'!A:B,2,FALSE),""),"")</f>
        <v/>
      </c>
      <c r="F141" s="6" t="str">
        <f t="shared" ca="1" si="23"/>
        <v/>
      </c>
      <c r="G141" t="str">
        <f>IFERROR(IF(E141="","",VLOOKUP(D141,'Break Schedule'!X:Y,2,FALSE)),"USNR")</f>
        <v/>
      </c>
      <c r="H141" t="str">
        <f>IF(G141="","","USNR"&amp;COUNTIF(G$3:G141,"USNR"))</f>
        <v/>
      </c>
      <c r="I141" t="str">
        <f t="shared" si="20"/>
        <v/>
      </c>
      <c r="J141" t="str">
        <f>IF(I141="","",VLOOKUP(D141,'Break Schedule'!A:B,2,FALSE))</f>
        <v/>
      </c>
      <c r="K141" s="6" t="str">
        <f t="shared" si="21"/>
        <v/>
      </c>
      <c r="M141" t="str">
        <f t="shared" si="24"/>
        <v/>
      </c>
      <c r="P141" s="108">
        <f t="shared" si="25"/>
        <v>0</v>
      </c>
      <c r="Q141" s="104">
        <f t="shared" si="26"/>
        <v>0</v>
      </c>
      <c r="R141" s="103">
        <f t="shared" si="27"/>
        <v>0</v>
      </c>
      <c r="S141" s="103" t="str">
        <f t="shared" si="28"/>
        <v/>
      </c>
      <c r="T141" s="105">
        <f t="shared" si="29"/>
        <v>0</v>
      </c>
    </row>
    <row r="142" spans="4:21" ht="15.75" thickBot="1" x14ac:dyDescent="0.3">
      <c r="D142">
        <f t="shared" si="22"/>
        <v>0</v>
      </c>
      <c r="E142" t="str">
        <f>IF(S142="NOT READY",IFERROR(VLOOKUP(D142,'Break Schedule'!A:B,2,FALSE),""),"")</f>
        <v/>
      </c>
      <c r="F142" s="6" t="str">
        <f t="shared" ca="1" si="23"/>
        <v/>
      </c>
      <c r="G142" t="str">
        <f>IFERROR(IF(E142="","",VLOOKUP(D142,'Break Schedule'!X:Y,2,FALSE)),"USNR")</f>
        <v/>
      </c>
      <c r="H142" t="str">
        <f>IF(G142="","","USNR"&amp;COUNTIF(G$3:G142,"USNR"))</f>
        <v/>
      </c>
      <c r="I142" t="str">
        <f t="shared" si="20"/>
        <v/>
      </c>
      <c r="J142" t="str">
        <f>IF(I142="","",VLOOKUP(D142,'Break Schedule'!A:B,2,FALSE))</f>
        <v/>
      </c>
      <c r="K142" s="6" t="str">
        <f t="shared" si="21"/>
        <v/>
      </c>
      <c r="M142" t="str">
        <f t="shared" si="24"/>
        <v/>
      </c>
      <c r="P142" s="108">
        <f t="shared" si="25"/>
        <v>0</v>
      </c>
      <c r="Q142" s="104">
        <f t="shared" si="26"/>
        <v>0</v>
      </c>
      <c r="R142" s="103">
        <f t="shared" si="27"/>
        <v>0</v>
      </c>
      <c r="S142" s="103" t="str">
        <f t="shared" si="28"/>
        <v/>
      </c>
      <c r="T142" s="105">
        <f t="shared" si="29"/>
        <v>0</v>
      </c>
    </row>
    <row r="143" spans="4:21" ht="15.75" thickBot="1" x14ac:dyDescent="0.3">
      <c r="D143">
        <f t="shared" si="22"/>
        <v>0</v>
      </c>
      <c r="E143" t="str">
        <f>IF(S143="NOT READY",IFERROR(VLOOKUP(D143,'Break Schedule'!A:B,2,FALSE),""),"")</f>
        <v/>
      </c>
      <c r="F143" s="6" t="str">
        <f t="shared" ca="1" si="23"/>
        <v/>
      </c>
      <c r="G143" t="str">
        <f>IFERROR(IF(E143="","",VLOOKUP(D143,'Break Schedule'!X:Y,2,FALSE)),"USNR")</f>
        <v/>
      </c>
      <c r="H143" t="str">
        <f>IF(G143="","","USNR"&amp;COUNTIF(G$3:G143,"USNR"))</f>
        <v/>
      </c>
      <c r="I143" t="str">
        <f t="shared" si="20"/>
        <v/>
      </c>
      <c r="J143" t="str">
        <f>IF(I143="","",VLOOKUP(D143,'Break Schedule'!A:B,2,FALSE))</f>
        <v/>
      </c>
      <c r="K143" s="6" t="str">
        <f t="shared" si="21"/>
        <v/>
      </c>
      <c r="M143" t="str">
        <f t="shared" si="24"/>
        <v/>
      </c>
      <c r="P143" s="108">
        <f t="shared" si="25"/>
        <v>0</v>
      </c>
      <c r="Q143" s="104">
        <f t="shared" si="26"/>
        <v>0</v>
      </c>
      <c r="R143" s="103">
        <f t="shared" si="27"/>
        <v>0</v>
      </c>
      <c r="S143" s="103" t="str">
        <f t="shared" si="28"/>
        <v/>
      </c>
      <c r="T143" s="105">
        <f t="shared" si="29"/>
        <v>0</v>
      </c>
    </row>
    <row r="144" spans="4:21" ht="15.75" thickBot="1" x14ac:dyDescent="0.3">
      <c r="D144">
        <f t="shared" si="22"/>
        <v>0</v>
      </c>
      <c r="E144" t="str">
        <f>IF(S144="NOT READY",IFERROR(VLOOKUP(D144,'Break Schedule'!A:B,2,FALSE),""),"")</f>
        <v/>
      </c>
      <c r="F144" s="6" t="str">
        <f t="shared" ca="1" si="23"/>
        <v/>
      </c>
      <c r="G144" t="str">
        <f>IFERROR(IF(E144="","",VLOOKUP(D144,'Break Schedule'!X:Y,2,FALSE)),"USNR")</f>
        <v/>
      </c>
      <c r="H144" t="str">
        <f>IF(G144="","","USNR"&amp;COUNTIF(G$3:G144,"USNR"))</f>
        <v/>
      </c>
      <c r="I144" t="str">
        <f t="shared" si="20"/>
        <v/>
      </c>
      <c r="J144" t="str">
        <f>IF(I144="","",VLOOKUP(D144,'Break Schedule'!A:B,2,FALSE))</f>
        <v/>
      </c>
      <c r="K144" s="6" t="str">
        <f t="shared" si="21"/>
        <v/>
      </c>
      <c r="M144" t="str">
        <f t="shared" si="24"/>
        <v/>
      </c>
      <c r="P144" s="108">
        <f t="shared" si="25"/>
        <v>0</v>
      </c>
      <c r="Q144" s="104">
        <f t="shared" si="26"/>
        <v>0</v>
      </c>
      <c r="R144" s="103">
        <f t="shared" si="27"/>
        <v>0</v>
      </c>
      <c r="S144" s="103" t="str">
        <f t="shared" si="28"/>
        <v/>
      </c>
      <c r="T144" s="105">
        <f t="shared" si="29"/>
        <v>0</v>
      </c>
    </row>
    <row r="145" spans="4:20" ht="15.75" thickBot="1" x14ac:dyDescent="0.3">
      <c r="D145">
        <f t="shared" si="22"/>
        <v>0</v>
      </c>
      <c r="E145" t="str">
        <f>IF(S145="NOT READY",IFERROR(VLOOKUP(D145,'Break Schedule'!A:B,2,FALSE),""),"")</f>
        <v/>
      </c>
      <c r="F145" s="6" t="str">
        <f t="shared" ca="1" si="23"/>
        <v/>
      </c>
      <c r="G145" t="str">
        <f>IFERROR(IF(E145="","",VLOOKUP(D145,'Break Schedule'!X:Y,2,FALSE)),"USNR")</f>
        <v/>
      </c>
      <c r="H145" t="str">
        <f>IF(G145="","","USNR"&amp;COUNTIF(G$3:G145,"USNR"))</f>
        <v/>
      </c>
      <c r="I145" t="str">
        <f t="shared" si="20"/>
        <v/>
      </c>
      <c r="J145" t="str">
        <f>IF(I145="","",VLOOKUP(D145,'Break Schedule'!A:B,2,FALSE))</f>
        <v/>
      </c>
      <c r="K145" s="6" t="str">
        <f t="shared" si="21"/>
        <v/>
      </c>
      <c r="M145" t="str">
        <f t="shared" si="24"/>
        <v/>
      </c>
      <c r="P145" s="108">
        <f t="shared" ref="P145:P172" si="30">Z145</f>
        <v>0</v>
      </c>
      <c r="Q145" s="104">
        <f t="shared" ref="Q145:Q172" si="31">Y145</f>
        <v>0</v>
      </c>
      <c r="R145" s="103">
        <f t="shared" ref="R145:R172" si="32">AA145</f>
        <v>0</v>
      </c>
      <c r="S145" s="103" t="str">
        <f t="shared" ref="S145:S172" si="33">IF(AC145="Other","Hold",IF(AC145="Avail","Ready",IF(AC145="ACW","Wrap Up",IF(AC145="AUX","Not Ready",IF(AC145="ACDIN","Talking","")))))</f>
        <v/>
      </c>
      <c r="T145" s="105">
        <f t="shared" ref="T145:T172" si="34">AE145/24/3600</f>
        <v>0</v>
      </c>
    </row>
    <row r="146" spans="4:20" ht="15.75" thickBot="1" x14ac:dyDescent="0.3">
      <c r="D146">
        <f t="shared" si="22"/>
        <v>0</v>
      </c>
      <c r="E146" t="str">
        <f>IF(S146="NOT READY",IFERROR(VLOOKUP(D146,'Break Schedule'!A:B,2,FALSE),""),"")</f>
        <v/>
      </c>
      <c r="F146" s="6" t="str">
        <f t="shared" ca="1" si="23"/>
        <v/>
      </c>
      <c r="G146" t="str">
        <f>IFERROR(IF(E146="","",VLOOKUP(D146,'Break Schedule'!X:Y,2,FALSE)),"USNR")</f>
        <v/>
      </c>
      <c r="H146" t="str">
        <f>IF(G146="","","USNR"&amp;COUNTIF(G$3:G146,"USNR"))</f>
        <v/>
      </c>
      <c r="I146" t="str">
        <f t="shared" si="20"/>
        <v/>
      </c>
      <c r="J146" t="str">
        <f>IF(I146="","",VLOOKUP(D146,'Break Schedule'!A:B,2,FALSE))</f>
        <v/>
      </c>
      <c r="K146" s="6" t="str">
        <f t="shared" si="21"/>
        <v/>
      </c>
      <c r="M146" t="str">
        <f t="shared" si="24"/>
        <v/>
      </c>
      <c r="P146" s="108">
        <f t="shared" si="30"/>
        <v>0</v>
      </c>
      <c r="Q146" s="104">
        <f t="shared" si="31"/>
        <v>0</v>
      </c>
      <c r="R146" s="103">
        <f t="shared" si="32"/>
        <v>0</v>
      </c>
      <c r="S146" s="103" t="str">
        <f t="shared" si="33"/>
        <v/>
      </c>
      <c r="T146" s="105">
        <f t="shared" si="34"/>
        <v>0</v>
      </c>
    </row>
    <row r="147" spans="4:20" ht="15.75" thickBot="1" x14ac:dyDescent="0.3">
      <c r="D147">
        <f t="shared" si="22"/>
        <v>0</v>
      </c>
      <c r="E147" t="str">
        <f>IF(S147="NOT READY",IFERROR(VLOOKUP(D147,'Break Schedule'!A:B,2,FALSE),""),"")</f>
        <v/>
      </c>
      <c r="F147" s="6" t="str">
        <f t="shared" ca="1" si="23"/>
        <v/>
      </c>
      <c r="G147" t="str">
        <f>IFERROR(IF(E147="","",VLOOKUP(D147,'Break Schedule'!X:Y,2,FALSE)),"USNR")</f>
        <v/>
      </c>
      <c r="H147" t="str">
        <f>IF(G147="","","USNR"&amp;COUNTIF(G$3:G147,"USNR"))</f>
        <v/>
      </c>
      <c r="I147" t="str">
        <f t="shared" si="20"/>
        <v/>
      </c>
      <c r="J147" t="str">
        <f>IF(I147="","",VLOOKUP(D147,'Break Schedule'!A:B,2,FALSE))</f>
        <v/>
      </c>
      <c r="K147" s="6" t="str">
        <f t="shared" si="21"/>
        <v/>
      </c>
      <c r="M147" t="str">
        <f t="shared" si="24"/>
        <v/>
      </c>
      <c r="P147" s="108">
        <f t="shared" si="30"/>
        <v>0</v>
      </c>
      <c r="Q147" s="104">
        <f t="shared" si="31"/>
        <v>0</v>
      </c>
      <c r="R147" s="103">
        <f t="shared" si="32"/>
        <v>0</v>
      </c>
      <c r="S147" s="103" t="str">
        <f t="shared" si="33"/>
        <v/>
      </c>
      <c r="T147" s="105">
        <f t="shared" si="34"/>
        <v>0</v>
      </c>
    </row>
    <row r="148" spans="4:20" ht="15.75" thickBot="1" x14ac:dyDescent="0.3">
      <c r="D148">
        <f t="shared" si="22"/>
        <v>0</v>
      </c>
      <c r="E148" t="str">
        <f>IF(S148="NOT READY",IFERROR(VLOOKUP(D148,'Break Schedule'!A:B,2,FALSE),""),"")</f>
        <v/>
      </c>
      <c r="F148" s="6" t="str">
        <f t="shared" ca="1" si="23"/>
        <v/>
      </c>
      <c r="G148" t="str">
        <f>IFERROR(IF(E148="","",VLOOKUP(D148,'Break Schedule'!X:Y,2,FALSE)),"USNR")</f>
        <v/>
      </c>
      <c r="H148" t="str">
        <f>IF(G148="","","USNR"&amp;COUNTIF(G$3:G148,"USNR"))</f>
        <v/>
      </c>
      <c r="I148" t="str">
        <f t="shared" si="20"/>
        <v/>
      </c>
      <c r="J148" t="str">
        <f>IF(I148="","",VLOOKUP(D148,'Break Schedule'!A:B,2,FALSE))</f>
        <v/>
      </c>
      <c r="K148" s="6" t="str">
        <f t="shared" si="21"/>
        <v/>
      </c>
      <c r="M148" t="str">
        <f t="shared" si="24"/>
        <v/>
      </c>
      <c r="P148" s="108">
        <f t="shared" si="30"/>
        <v>0</v>
      </c>
      <c r="Q148" s="104">
        <f t="shared" si="31"/>
        <v>0</v>
      </c>
      <c r="R148" s="103">
        <f t="shared" si="32"/>
        <v>0</v>
      </c>
      <c r="S148" s="103" t="str">
        <f t="shared" si="33"/>
        <v/>
      </c>
      <c r="T148" s="105">
        <f t="shared" si="34"/>
        <v>0</v>
      </c>
    </row>
    <row r="149" spans="4:20" ht="15.75" thickBot="1" x14ac:dyDescent="0.3">
      <c r="D149">
        <f t="shared" si="22"/>
        <v>0</v>
      </c>
      <c r="E149" t="str">
        <f>IF(S149="NOT READY",IFERROR(VLOOKUP(D149,'Break Schedule'!A:B,2,FALSE),""),"")</f>
        <v/>
      </c>
      <c r="F149" s="6" t="str">
        <f t="shared" ca="1" si="23"/>
        <v/>
      </c>
      <c r="G149" t="str">
        <f>IFERROR(IF(E149="","",VLOOKUP(D149,'Break Schedule'!X:Y,2,FALSE)),"USNR")</f>
        <v/>
      </c>
      <c r="H149" t="str">
        <f>IF(G149="","","USNR"&amp;COUNTIF(G$3:G149,"USNR"))</f>
        <v/>
      </c>
      <c r="I149" t="str">
        <f t="shared" si="20"/>
        <v/>
      </c>
      <c r="J149" t="str">
        <f>IF(I149="","",VLOOKUP(D149,'Break Schedule'!A:B,2,FALSE))</f>
        <v/>
      </c>
      <c r="K149" s="6" t="str">
        <f t="shared" si="21"/>
        <v/>
      </c>
      <c r="M149" t="str">
        <f t="shared" si="24"/>
        <v/>
      </c>
      <c r="P149" s="108">
        <f t="shared" si="30"/>
        <v>0</v>
      </c>
      <c r="Q149" s="104">
        <f t="shared" si="31"/>
        <v>0</v>
      </c>
      <c r="R149" s="103">
        <f t="shared" si="32"/>
        <v>0</v>
      </c>
      <c r="S149" s="103" t="str">
        <f t="shared" si="33"/>
        <v/>
      </c>
      <c r="T149" s="105">
        <f t="shared" si="34"/>
        <v>0</v>
      </c>
    </row>
    <row r="150" spans="4:20" ht="15.75" thickBot="1" x14ac:dyDescent="0.3">
      <c r="D150">
        <f t="shared" si="22"/>
        <v>0</v>
      </c>
      <c r="E150" t="str">
        <f>IF(S150="NOT READY",IFERROR(VLOOKUP(D150,'Break Schedule'!A:B,2,FALSE),""),"")</f>
        <v/>
      </c>
      <c r="F150" s="6" t="str">
        <f t="shared" ca="1" si="23"/>
        <v/>
      </c>
      <c r="G150" t="str">
        <f>IFERROR(IF(E150="","",VLOOKUP(D150,'Break Schedule'!X:Y,2,FALSE)),"USNR")</f>
        <v/>
      </c>
      <c r="H150" t="str">
        <f>IF(G150="","","USNR"&amp;COUNTIF(G$3:G150,"USNR"))</f>
        <v/>
      </c>
      <c r="I150" t="str">
        <f t="shared" si="20"/>
        <v/>
      </c>
      <c r="J150" t="str">
        <f>IF(I150="","",VLOOKUP(D150,'Break Schedule'!A:B,2,FALSE))</f>
        <v/>
      </c>
      <c r="K150" s="6" t="str">
        <f t="shared" si="21"/>
        <v/>
      </c>
      <c r="M150" t="str">
        <f t="shared" si="24"/>
        <v/>
      </c>
      <c r="P150" s="108">
        <f t="shared" si="30"/>
        <v>0</v>
      </c>
      <c r="Q150" s="104">
        <f t="shared" si="31"/>
        <v>0</v>
      </c>
      <c r="R150" s="103">
        <f t="shared" si="32"/>
        <v>0</v>
      </c>
      <c r="S150" s="103" t="str">
        <f t="shared" si="33"/>
        <v/>
      </c>
      <c r="T150" s="105">
        <f t="shared" si="34"/>
        <v>0</v>
      </c>
    </row>
    <row r="151" spans="4:20" ht="15.75" thickBot="1" x14ac:dyDescent="0.3">
      <c r="D151">
        <f t="shared" si="22"/>
        <v>0</v>
      </c>
      <c r="E151" t="str">
        <f>IF(S151="NOT READY",IFERROR(VLOOKUP(D151,'Break Schedule'!A:B,2,FALSE),""),"")</f>
        <v/>
      </c>
      <c r="F151" s="6" t="str">
        <f t="shared" ca="1" si="23"/>
        <v/>
      </c>
      <c r="G151" t="str">
        <f>IFERROR(IF(E151="","",VLOOKUP(D151,'Break Schedule'!X:Y,2,FALSE)),"USNR")</f>
        <v/>
      </c>
      <c r="H151" t="str">
        <f>IF(G151="","","USNR"&amp;COUNTIF(G$3:G151,"USNR"))</f>
        <v/>
      </c>
      <c r="I151" t="str">
        <f t="shared" si="20"/>
        <v/>
      </c>
      <c r="J151" t="str">
        <f>IF(I151="","",VLOOKUP(D151,'Break Schedule'!A:B,2,FALSE))</f>
        <v/>
      </c>
      <c r="K151" s="6" t="str">
        <f t="shared" si="21"/>
        <v/>
      </c>
      <c r="M151" t="str">
        <f t="shared" si="24"/>
        <v/>
      </c>
      <c r="P151" s="108">
        <f t="shared" si="30"/>
        <v>0</v>
      </c>
      <c r="Q151" s="104">
        <f t="shared" si="31"/>
        <v>0</v>
      </c>
      <c r="R151" s="103">
        <f t="shared" si="32"/>
        <v>0</v>
      </c>
      <c r="S151" s="103" t="str">
        <f t="shared" si="33"/>
        <v/>
      </c>
      <c r="T151" s="105">
        <f t="shared" si="34"/>
        <v>0</v>
      </c>
    </row>
    <row r="152" spans="4:20" ht="15.75" thickBot="1" x14ac:dyDescent="0.3">
      <c r="D152">
        <f t="shared" si="22"/>
        <v>0</v>
      </c>
      <c r="E152" t="str">
        <f>IF(S152="NOT READY",IFERROR(VLOOKUP(D152,'Break Schedule'!A:B,2,FALSE),""),"")</f>
        <v/>
      </c>
      <c r="F152" s="6" t="str">
        <f t="shared" ca="1" si="23"/>
        <v/>
      </c>
      <c r="G152" t="str">
        <f>IFERROR(IF(E152="","",VLOOKUP(D152,'Break Schedule'!X:Y,2,FALSE)),"USNR")</f>
        <v/>
      </c>
      <c r="H152" t="str">
        <f>IF(G152="","","USNR"&amp;COUNTIF(G$3:G152,"USNR"))</f>
        <v/>
      </c>
      <c r="I152" t="str">
        <f t="shared" si="20"/>
        <v/>
      </c>
      <c r="J152" t="str">
        <f>IF(I152="","",VLOOKUP(D152,'Break Schedule'!A:B,2,FALSE))</f>
        <v/>
      </c>
      <c r="K152" s="6" t="str">
        <f t="shared" si="21"/>
        <v/>
      </c>
      <c r="M152" t="str">
        <f t="shared" si="24"/>
        <v/>
      </c>
      <c r="P152" s="108">
        <f t="shared" si="30"/>
        <v>0</v>
      </c>
      <c r="Q152" s="104">
        <f t="shared" si="31"/>
        <v>0</v>
      </c>
      <c r="R152" s="103">
        <f t="shared" si="32"/>
        <v>0</v>
      </c>
      <c r="S152" s="103" t="str">
        <f t="shared" si="33"/>
        <v/>
      </c>
      <c r="T152" s="105">
        <f t="shared" si="34"/>
        <v>0</v>
      </c>
    </row>
    <row r="153" spans="4:20" ht="15.75" thickBot="1" x14ac:dyDescent="0.3">
      <c r="D153">
        <f t="shared" si="22"/>
        <v>0</v>
      </c>
      <c r="E153" t="str">
        <f>IF(S153="NOT READY",IFERROR(VLOOKUP(D153,'Break Schedule'!A:B,2,FALSE),""),"")</f>
        <v/>
      </c>
      <c r="F153" s="6" t="str">
        <f t="shared" ca="1" si="23"/>
        <v/>
      </c>
      <c r="G153" t="str">
        <f>IFERROR(IF(E153="","",VLOOKUP(D153,'Break Schedule'!X:Y,2,FALSE)),"USNR")</f>
        <v/>
      </c>
      <c r="H153" t="str">
        <f>IF(G153="","","USNR"&amp;COUNTIF(G$3:G153,"USNR"))</f>
        <v/>
      </c>
      <c r="I153" t="str">
        <f t="shared" si="20"/>
        <v/>
      </c>
      <c r="J153" t="str">
        <f>IF(I153="","",VLOOKUP(D153,'Break Schedule'!A:B,2,FALSE))</f>
        <v/>
      </c>
      <c r="K153" s="6" t="str">
        <f t="shared" si="21"/>
        <v/>
      </c>
      <c r="M153" t="str">
        <f t="shared" si="24"/>
        <v/>
      </c>
      <c r="P153" s="108">
        <f t="shared" si="30"/>
        <v>0</v>
      </c>
      <c r="Q153" s="104">
        <f t="shared" si="31"/>
        <v>0</v>
      </c>
      <c r="R153" s="103">
        <f t="shared" si="32"/>
        <v>0</v>
      </c>
      <c r="S153" s="103" t="str">
        <f t="shared" si="33"/>
        <v/>
      </c>
      <c r="T153" s="105">
        <f t="shared" si="34"/>
        <v>0</v>
      </c>
    </row>
    <row r="154" spans="4:20" ht="15.75" thickBot="1" x14ac:dyDescent="0.3">
      <c r="D154">
        <f t="shared" si="22"/>
        <v>0</v>
      </c>
      <c r="E154" t="str">
        <f>IF(S154="NOT READY",IFERROR(VLOOKUP(D154,'Break Schedule'!A:B,2,FALSE),""),"")</f>
        <v/>
      </c>
      <c r="F154" s="6" t="str">
        <f t="shared" ca="1" si="23"/>
        <v/>
      </c>
      <c r="G154" t="str">
        <f>IFERROR(IF(E154="","",VLOOKUP(D154,'Break Schedule'!X:Y,2,FALSE)),"USNR")</f>
        <v/>
      </c>
      <c r="H154" t="str">
        <f>IF(G154="","","USNR"&amp;COUNTIF(G$3:G154,"USNR"))</f>
        <v/>
      </c>
      <c r="I154" t="str">
        <f t="shared" si="20"/>
        <v/>
      </c>
      <c r="J154" t="str">
        <f>IF(I154="","",VLOOKUP(D154,'Break Schedule'!A:B,2,FALSE))</f>
        <v/>
      </c>
      <c r="K154" s="6" t="str">
        <f t="shared" si="21"/>
        <v/>
      </c>
      <c r="M154" t="str">
        <f t="shared" si="24"/>
        <v/>
      </c>
      <c r="P154" s="108">
        <f t="shared" si="30"/>
        <v>0</v>
      </c>
      <c r="Q154" s="104">
        <f t="shared" si="31"/>
        <v>0</v>
      </c>
      <c r="R154" s="103">
        <f t="shared" si="32"/>
        <v>0</v>
      </c>
      <c r="S154" s="103" t="str">
        <f t="shared" si="33"/>
        <v/>
      </c>
      <c r="T154" s="105">
        <f t="shared" si="34"/>
        <v>0</v>
      </c>
    </row>
    <row r="155" spans="4:20" ht="15.75" thickBot="1" x14ac:dyDescent="0.3">
      <c r="D155">
        <f t="shared" si="22"/>
        <v>0</v>
      </c>
      <c r="E155" t="str">
        <f>IF(S155="NOT READY",IFERROR(VLOOKUP(D155,'Break Schedule'!A:B,2,FALSE),""),"")</f>
        <v/>
      </c>
      <c r="F155" s="6" t="str">
        <f t="shared" ca="1" si="23"/>
        <v/>
      </c>
      <c r="G155" t="str">
        <f>IFERROR(IF(E155="","",VLOOKUP(D155,'Break Schedule'!X:Y,2,FALSE)),"USNR")</f>
        <v/>
      </c>
      <c r="H155" t="str">
        <f>IF(G155="","","USNR"&amp;COUNTIF(G$3:G155,"USNR"))</f>
        <v/>
      </c>
      <c r="I155" t="str">
        <f t="shared" si="20"/>
        <v/>
      </c>
      <c r="J155" t="str">
        <f>IF(I155="","",VLOOKUP(D155,'Break Schedule'!A:B,2,FALSE))</f>
        <v/>
      </c>
      <c r="K155" s="6" t="str">
        <f t="shared" si="21"/>
        <v/>
      </c>
      <c r="M155" t="str">
        <f t="shared" si="24"/>
        <v/>
      </c>
      <c r="P155" s="108">
        <f t="shared" si="30"/>
        <v>0</v>
      </c>
      <c r="Q155" s="104">
        <f t="shared" si="31"/>
        <v>0</v>
      </c>
      <c r="R155" s="103">
        <f t="shared" si="32"/>
        <v>0</v>
      </c>
      <c r="S155" s="103" t="str">
        <f t="shared" si="33"/>
        <v/>
      </c>
      <c r="T155" s="105">
        <f t="shared" si="34"/>
        <v>0</v>
      </c>
    </row>
    <row r="156" spans="4:20" ht="15.75" thickBot="1" x14ac:dyDescent="0.3">
      <c r="D156">
        <f t="shared" si="22"/>
        <v>0</v>
      </c>
      <c r="E156" t="str">
        <f>IF(S156="NOT READY",IFERROR(VLOOKUP(D156,'Break Schedule'!A:B,2,FALSE),""),"")</f>
        <v/>
      </c>
      <c r="F156" s="6" t="str">
        <f t="shared" ca="1" si="23"/>
        <v/>
      </c>
      <c r="G156" t="str">
        <f>IFERROR(IF(E156="","",VLOOKUP(D156,'Break Schedule'!X:Y,2,FALSE)),"USNR")</f>
        <v/>
      </c>
      <c r="H156" t="str">
        <f>IF(G156="","","USNR"&amp;COUNTIF(G$3:G156,"USNR"))</f>
        <v/>
      </c>
      <c r="I156" t="str">
        <f t="shared" si="20"/>
        <v/>
      </c>
      <c r="J156" t="str">
        <f>IF(I156="","",VLOOKUP(D156,'Break Schedule'!A:B,2,FALSE))</f>
        <v/>
      </c>
      <c r="K156" s="6" t="str">
        <f t="shared" si="21"/>
        <v/>
      </c>
      <c r="M156" t="str">
        <f t="shared" si="24"/>
        <v/>
      </c>
      <c r="P156" s="108">
        <f t="shared" si="30"/>
        <v>0</v>
      </c>
      <c r="Q156" s="104">
        <f t="shared" si="31"/>
        <v>0</v>
      </c>
      <c r="R156" s="103">
        <f t="shared" si="32"/>
        <v>0</v>
      </c>
      <c r="S156" s="103" t="str">
        <f t="shared" si="33"/>
        <v/>
      </c>
      <c r="T156" s="105">
        <f t="shared" si="34"/>
        <v>0</v>
      </c>
    </row>
    <row r="157" spans="4:20" ht="15.75" thickBot="1" x14ac:dyDescent="0.3">
      <c r="D157">
        <f t="shared" si="22"/>
        <v>0</v>
      </c>
      <c r="E157" t="str">
        <f>IF(S157="NOT READY",IFERROR(VLOOKUP(D157,'Break Schedule'!A:B,2,FALSE),""),"")</f>
        <v/>
      </c>
      <c r="F157" s="6" t="str">
        <f t="shared" ca="1" si="23"/>
        <v/>
      </c>
      <c r="G157" t="str">
        <f>IFERROR(IF(E157="","",VLOOKUP(D157,'Break Schedule'!X:Y,2,FALSE)),"USNR")</f>
        <v/>
      </c>
      <c r="H157" t="str">
        <f>IF(G157="","","USNR"&amp;COUNTIF(G$3:G157,"USNR"))</f>
        <v/>
      </c>
      <c r="I157" t="str">
        <f t="shared" si="20"/>
        <v/>
      </c>
      <c r="J157" t="str">
        <f>IF(I157="","",VLOOKUP(D157,'Break Schedule'!A:B,2,FALSE))</f>
        <v/>
      </c>
      <c r="K157" s="6" t="str">
        <f t="shared" si="21"/>
        <v/>
      </c>
      <c r="M157" t="str">
        <f t="shared" si="24"/>
        <v/>
      </c>
      <c r="P157" s="108">
        <f t="shared" si="30"/>
        <v>0</v>
      </c>
      <c r="Q157" s="104">
        <f t="shared" si="31"/>
        <v>0</v>
      </c>
      <c r="R157" s="103">
        <f t="shared" si="32"/>
        <v>0</v>
      </c>
      <c r="S157" s="103" t="str">
        <f t="shared" si="33"/>
        <v/>
      </c>
      <c r="T157" s="105">
        <f t="shared" si="34"/>
        <v>0</v>
      </c>
    </row>
    <row r="158" spans="4:20" ht="15.75" thickBot="1" x14ac:dyDescent="0.3">
      <c r="D158">
        <f t="shared" si="22"/>
        <v>0</v>
      </c>
      <c r="E158" t="str">
        <f>IF(S158="NOT READY",IFERROR(VLOOKUP(D158,'Break Schedule'!A:B,2,FALSE),""),"")</f>
        <v/>
      </c>
      <c r="F158" s="6" t="str">
        <f t="shared" ca="1" si="23"/>
        <v/>
      </c>
      <c r="G158" t="str">
        <f>IFERROR(IF(E158="","",VLOOKUP(D158,'Break Schedule'!X:Y,2,FALSE)),"USNR")</f>
        <v/>
      </c>
      <c r="H158" t="str">
        <f>IF(G158="","","USNR"&amp;COUNTIF(G$3:G158,"USNR"))</f>
        <v/>
      </c>
      <c r="I158" t="str">
        <f t="shared" si="20"/>
        <v/>
      </c>
      <c r="J158" t="str">
        <f>IF(I158="","",VLOOKUP(D158,'Break Schedule'!A:B,2,FALSE))</f>
        <v/>
      </c>
      <c r="K158" s="6" t="str">
        <f t="shared" si="21"/>
        <v/>
      </c>
      <c r="M158" t="str">
        <f t="shared" si="24"/>
        <v/>
      </c>
      <c r="P158" s="108">
        <f t="shared" si="30"/>
        <v>0</v>
      </c>
      <c r="Q158" s="104">
        <f t="shared" si="31"/>
        <v>0</v>
      </c>
      <c r="R158" s="103">
        <f t="shared" si="32"/>
        <v>0</v>
      </c>
      <c r="S158" s="103" t="str">
        <f t="shared" si="33"/>
        <v/>
      </c>
      <c r="T158" s="105">
        <f t="shared" si="34"/>
        <v>0</v>
      </c>
    </row>
    <row r="159" spans="4:20" ht="15.75" thickBot="1" x14ac:dyDescent="0.3">
      <c r="D159">
        <f t="shared" si="22"/>
        <v>0</v>
      </c>
      <c r="E159" t="str">
        <f>IF(S159="NOT READY",IFERROR(VLOOKUP(D159,'Break Schedule'!A:B,2,FALSE),""),"")</f>
        <v/>
      </c>
      <c r="F159" s="6" t="str">
        <f t="shared" ca="1" si="23"/>
        <v/>
      </c>
      <c r="G159" t="str">
        <f>IFERROR(IF(E159="","",VLOOKUP(D159,'Break Schedule'!X:Y,2,FALSE)),"USNR")</f>
        <v/>
      </c>
      <c r="H159" t="str">
        <f>IF(G159="","","USNR"&amp;COUNTIF(G$3:G159,"USNR"))</f>
        <v/>
      </c>
      <c r="I159" t="str">
        <f t="shared" si="20"/>
        <v/>
      </c>
      <c r="J159" t="str">
        <f>IF(I159="","",VLOOKUP(D159,'Break Schedule'!A:B,2,FALSE))</f>
        <v/>
      </c>
      <c r="K159" s="6" t="str">
        <f t="shared" si="21"/>
        <v/>
      </c>
      <c r="M159" t="str">
        <f t="shared" si="24"/>
        <v/>
      </c>
      <c r="P159" s="108">
        <f t="shared" si="30"/>
        <v>0</v>
      </c>
      <c r="Q159" s="104">
        <f t="shared" si="31"/>
        <v>0</v>
      </c>
      <c r="R159" s="103">
        <f t="shared" si="32"/>
        <v>0</v>
      </c>
      <c r="S159" s="103" t="str">
        <f t="shared" si="33"/>
        <v/>
      </c>
      <c r="T159" s="105">
        <f t="shared" si="34"/>
        <v>0</v>
      </c>
    </row>
    <row r="160" spans="4:20" ht="15.75" thickBot="1" x14ac:dyDescent="0.3">
      <c r="D160">
        <f t="shared" si="22"/>
        <v>0</v>
      </c>
      <c r="E160" t="str">
        <f>IF(S160="NOT READY",IFERROR(VLOOKUP(D160,'Break Schedule'!A:B,2,FALSE),""),"")</f>
        <v/>
      </c>
      <c r="F160" s="6" t="str">
        <f t="shared" ca="1" si="23"/>
        <v/>
      </c>
      <c r="G160" t="str">
        <f>IFERROR(IF(E160="","",VLOOKUP(D160,'Break Schedule'!X:Y,2,FALSE)),"USNR")</f>
        <v/>
      </c>
      <c r="H160" t="str">
        <f>IF(G160="","","USNR"&amp;COUNTIF(G$3:G160,"USNR"))</f>
        <v/>
      </c>
      <c r="I160" t="str">
        <f t="shared" si="20"/>
        <v/>
      </c>
      <c r="J160" t="str">
        <f>IF(I160="","",VLOOKUP(D160,'Break Schedule'!A:B,2,FALSE))</f>
        <v/>
      </c>
      <c r="K160" s="6" t="str">
        <f t="shared" si="21"/>
        <v/>
      </c>
      <c r="M160" t="str">
        <f t="shared" si="24"/>
        <v/>
      </c>
      <c r="P160" s="108">
        <f t="shared" si="30"/>
        <v>0</v>
      </c>
      <c r="Q160" s="104">
        <f t="shared" si="31"/>
        <v>0</v>
      </c>
      <c r="R160" s="103">
        <f t="shared" si="32"/>
        <v>0</v>
      </c>
      <c r="S160" s="103" t="str">
        <f t="shared" si="33"/>
        <v/>
      </c>
      <c r="T160" s="105">
        <f t="shared" si="34"/>
        <v>0</v>
      </c>
    </row>
    <row r="161" spans="4:20" ht="15.75" thickBot="1" x14ac:dyDescent="0.3">
      <c r="D161">
        <f t="shared" si="22"/>
        <v>0</v>
      </c>
      <c r="E161" t="str">
        <f>IF(S161="NOT READY",IFERROR(VLOOKUP(D161,'Break Schedule'!A:B,2,FALSE),""),"")</f>
        <v/>
      </c>
      <c r="F161" s="6" t="str">
        <f t="shared" ca="1" si="23"/>
        <v/>
      </c>
      <c r="G161" t="str">
        <f>IFERROR(IF(E161="","",VLOOKUP(D161,'Break Schedule'!X:Y,2,FALSE)),"USNR")</f>
        <v/>
      </c>
      <c r="H161" t="str">
        <f>IF(G161="","","USNR"&amp;COUNTIF(G$3:G161,"USNR"))</f>
        <v/>
      </c>
      <c r="I161" t="str">
        <f t="shared" si="20"/>
        <v/>
      </c>
      <c r="J161" t="str">
        <f>IF(I161="","",VLOOKUP(D161,'Break Schedule'!A:B,2,FALSE))</f>
        <v/>
      </c>
      <c r="K161" s="6" t="str">
        <f t="shared" si="21"/>
        <v/>
      </c>
      <c r="M161" t="str">
        <f t="shared" si="24"/>
        <v/>
      </c>
      <c r="P161" s="108">
        <f t="shared" si="30"/>
        <v>0</v>
      </c>
      <c r="Q161" s="104">
        <f t="shared" si="31"/>
        <v>0</v>
      </c>
      <c r="R161" s="103">
        <f t="shared" si="32"/>
        <v>0</v>
      </c>
      <c r="S161" s="103" t="str">
        <f t="shared" si="33"/>
        <v/>
      </c>
      <c r="T161" s="105">
        <f t="shared" si="34"/>
        <v>0</v>
      </c>
    </row>
    <row r="162" spans="4:20" ht="15.75" thickBot="1" x14ac:dyDescent="0.3">
      <c r="D162">
        <f t="shared" si="22"/>
        <v>0</v>
      </c>
      <c r="E162" t="str">
        <f>IF(S162="NOT READY",IFERROR(VLOOKUP(D162,'Break Schedule'!A:B,2,FALSE),""),"")</f>
        <v/>
      </c>
      <c r="F162" s="6" t="str">
        <f t="shared" ca="1" si="23"/>
        <v/>
      </c>
      <c r="G162" t="str">
        <f>IFERROR(IF(E162="","",VLOOKUP(D162,'Break Schedule'!X:Y,2,FALSE)),"USNR")</f>
        <v/>
      </c>
      <c r="H162" t="str">
        <f>IF(G162="","","USNR"&amp;COUNTIF(G$3:G162,"USNR"))</f>
        <v/>
      </c>
      <c r="I162" t="str">
        <f t="shared" si="20"/>
        <v/>
      </c>
      <c r="J162" t="str">
        <f>IF(I162="","",VLOOKUP(D162,'Break Schedule'!A:B,2,FALSE))</f>
        <v/>
      </c>
      <c r="K162" s="6" t="str">
        <f t="shared" si="21"/>
        <v/>
      </c>
      <c r="M162" t="str">
        <f t="shared" si="24"/>
        <v/>
      </c>
      <c r="P162" s="108">
        <f t="shared" si="30"/>
        <v>0</v>
      </c>
      <c r="Q162" s="104">
        <f t="shared" si="31"/>
        <v>0</v>
      </c>
      <c r="R162" s="103">
        <f t="shared" si="32"/>
        <v>0</v>
      </c>
      <c r="S162" s="103" t="str">
        <f t="shared" si="33"/>
        <v/>
      </c>
      <c r="T162" s="105">
        <f t="shared" si="34"/>
        <v>0</v>
      </c>
    </row>
    <row r="163" spans="4:20" ht="15.75" thickBot="1" x14ac:dyDescent="0.3">
      <c r="D163">
        <f t="shared" si="22"/>
        <v>0</v>
      </c>
      <c r="E163" t="str">
        <f>IF(S163="NOT READY",IFERROR(VLOOKUP(D163,'Break Schedule'!A:B,2,FALSE),""),"")</f>
        <v/>
      </c>
      <c r="F163" s="6" t="str">
        <f t="shared" ca="1" si="23"/>
        <v/>
      </c>
      <c r="G163" t="str">
        <f>IFERROR(IF(E163="","",VLOOKUP(D163,'Break Schedule'!X:Y,2,FALSE)),"USNR")</f>
        <v/>
      </c>
      <c r="H163" t="str">
        <f>IF(G163="","","USNR"&amp;COUNTIF(G$3:G163,"USNR"))</f>
        <v/>
      </c>
      <c r="I163" t="str">
        <f t="shared" si="20"/>
        <v/>
      </c>
      <c r="J163" t="str">
        <f>IF(I163="","",VLOOKUP(D163,'Break Schedule'!A:B,2,FALSE))</f>
        <v/>
      </c>
      <c r="K163" s="6" t="str">
        <f t="shared" si="21"/>
        <v/>
      </c>
      <c r="M163" t="str">
        <f t="shared" si="24"/>
        <v/>
      </c>
      <c r="P163" s="108">
        <f t="shared" si="30"/>
        <v>0</v>
      </c>
      <c r="Q163" s="104">
        <f t="shared" si="31"/>
        <v>0</v>
      </c>
      <c r="R163" s="103">
        <f t="shared" si="32"/>
        <v>0</v>
      </c>
      <c r="S163" s="103" t="str">
        <f t="shared" si="33"/>
        <v/>
      </c>
      <c r="T163" s="105">
        <f t="shared" si="34"/>
        <v>0</v>
      </c>
    </row>
    <row r="164" spans="4:20" ht="15.75" thickBot="1" x14ac:dyDescent="0.3">
      <c r="D164">
        <f t="shared" si="22"/>
        <v>0</v>
      </c>
      <c r="E164" t="str">
        <f>IF(S164="NOT READY",IFERROR(VLOOKUP(D164,'Break Schedule'!A:B,2,FALSE),""),"")</f>
        <v/>
      </c>
      <c r="F164" s="6" t="str">
        <f t="shared" ca="1" si="23"/>
        <v/>
      </c>
      <c r="G164" t="str">
        <f>IFERROR(IF(E164="","",VLOOKUP(D164,'Break Schedule'!X:Y,2,FALSE)),"USNR")</f>
        <v/>
      </c>
      <c r="H164" t="str">
        <f>IF(G164="","","USNR"&amp;COUNTIF(G$3:G164,"USNR"))</f>
        <v/>
      </c>
      <c r="I164" t="str">
        <f t="shared" si="20"/>
        <v/>
      </c>
      <c r="J164" t="str">
        <f>IF(I164="","",VLOOKUP(D164,'Break Schedule'!A:B,2,FALSE))</f>
        <v/>
      </c>
      <c r="K164" s="6" t="str">
        <f t="shared" si="21"/>
        <v/>
      </c>
      <c r="M164" t="str">
        <f t="shared" si="24"/>
        <v/>
      </c>
      <c r="P164" s="108">
        <f t="shared" si="30"/>
        <v>0</v>
      </c>
      <c r="Q164" s="104">
        <f t="shared" si="31"/>
        <v>0</v>
      </c>
      <c r="R164" s="103">
        <f t="shared" si="32"/>
        <v>0</v>
      </c>
      <c r="S164" s="103" t="str">
        <f t="shared" si="33"/>
        <v/>
      </c>
      <c r="T164" s="105">
        <f t="shared" si="34"/>
        <v>0</v>
      </c>
    </row>
    <row r="165" spans="4:20" ht="15.75" thickBot="1" x14ac:dyDescent="0.3">
      <c r="D165">
        <f t="shared" si="22"/>
        <v>0</v>
      </c>
      <c r="E165" t="str">
        <f>IF(S165="NOT READY",IFERROR(VLOOKUP(D165,'Break Schedule'!A:B,2,FALSE),""),"")</f>
        <v/>
      </c>
      <c r="F165" s="6" t="str">
        <f t="shared" ca="1" si="23"/>
        <v/>
      </c>
      <c r="G165" t="str">
        <f>IFERROR(IF(E165="","",VLOOKUP(D165,'Break Schedule'!X:Y,2,FALSE)),"USNR")</f>
        <v/>
      </c>
      <c r="H165" t="str">
        <f>IF(G165="","","USNR"&amp;COUNTIF(G$3:G165,"USNR"))</f>
        <v/>
      </c>
      <c r="I165" t="str">
        <f t="shared" si="20"/>
        <v/>
      </c>
      <c r="J165" t="str">
        <f>IF(I165="","",VLOOKUP(D165,'Break Schedule'!A:B,2,FALSE))</f>
        <v/>
      </c>
      <c r="K165" s="6" t="str">
        <f t="shared" si="21"/>
        <v/>
      </c>
      <c r="M165" t="str">
        <f t="shared" si="24"/>
        <v/>
      </c>
      <c r="P165" s="108">
        <f t="shared" si="30"/>
        <v>0</v>
      </c>
      <c r="Q165" s="104">
        <f t="shared" si="31"/>
        <v>0</v>
      </c>
      <c r="R165" s="103">
        <f t="shared" si="32"/>
        <v>0</v>
      </c>
      <c r="S165" s="103" t="str">
        <f t="shared" si="33"/>
        <v/>
      </c>
      <c r="T165" s="105">
        <f t="shared" si="34"/>
        <v>0</v>
      </c>
    </row>
    <row r="166" spans="4:20" ht="15.75" thickBot="1" x14ac:dyDescent="0.3">
      <c r="D166">
        <f t="shared" si="22"/>
        <v>0</v>
      </c>
      <c r="E166" t="str">
        <f>IF(S166="NOT READY",IFERROR(VLOOKUP(D166,'Break Schedule'!A:B,2,FALSE),""),"")</f>
        <v/>
      </c>
      <c r="F166" s="6" t="str">
        <f t="shared" ca="1" si="23"/>
        <v/>
      </c>
      <c r="G166" t="str">
        <f>IFERROR(IF(E166="","",VLOOKUP(D166,'Break Schedule'!X:Y,2,FALSE)),"USNR")</f>
        <v/>
      </c>
      <c r="H166" t="str">
        <f>IF(G166="","","USNR"&amp;COUNTIF(G$3:G166,"USNR"))</f>
        <v/>
      </c>
      <c r="I166" t="str">
        <f t="shared" si="20"/>
        <v/>
      </c>
      <c r="J166" t="str">
        <f>IF(I166="","",VLOOKUP(D166,'Break Schedule'!A:B,2,FALSE))</f>
        <v/>
      </c>
      <c r="K166" s="6" t="str">
        <f t="shared" si="21"/>
        <v/>
      </c>
      <c r="M166" t="str">
        <f t="shared" si="24"/>
        <v/>
      </c>
      <c r="P166" s="108">
        <f t="shared" si="30"/>
        <v>0</v>
      </c>
      <c r="Q166" s="104">
        <f t="shared" si="31"/>
        <v>0</v>
      </c>
      <c r="R166" s="103">
        <f t="shared" si="32"/>
        <v>0</v>
      </c>
      <c r="S166" s="103" t="str">
        <f t="shared" si="33"/>
        <v/>
      </c>
      <c r="T166" s="105">
        <f t="shared" si="34"/>
        <v>0</v>
      </c>
    </row>
    <row r="167" spans="4:20" ht="15.75" thickBot="1" x14ac:dyDescent="0.3">
      <c r="D167">
        <f t="shared" si="22"/>
        <v>0</v>
      </c>
      <c r="E167" t="str">
        <f>IF(S167="NOT READY",IFERROR(VLOOKUP(D167,'Break Schedule'!A:B,2,FALSE),""),"")</f>
        <v/>
      </c>
      <c r="F167" s="6" t="str">
        <f t="shared" ca="1" si="23"/>
        <v/>
      </c>
      <c r="G167" t="str">
        <f>IFERROR(IF(E167="","",VLOOKUP(D167,'Break Schedule'!X:Y,2,FALSE)),"USNR")</f>
        <v/>
      </c>
      <c r="H167" t="str">
        <f>IF(G167="","","USNR"&amp;COUNTIF(G$3:G167,"USNR"))</f>
        <v/>
      </c>
      <c r="I167" t="str">
        <f t="shared" si="20"/>
        <v/>
      </c>
      <c r="J167" t="str">
        <f>IF(I167="","",VLOOKUP(D167,'Break Schedule'!A:B,2,FALSE))</f>
        <v/>
      </c>
      <c r="K167" s="6" t="str">
        <f t="shared" si="21"/>
        <v/>
      </c>
      <c r="M167" t="str">
        <f t="shared" si="24"/>
        <v/>
      </c>
      <c r="P167" s="108">
        <f t="shared" si="30"/>
        <v>0</v>
      </c>
      <c r="Q167" s="104">
        <f t="shared" si="31"/>
        <v>0</v>
      </c>
      <c r="R167" s="103">
        <f t="shared" si="32"/>
        <v>0</v>
      </c>
      <c r="S167" s="103" t="str">
        <f t="shared" si="33"/>
        <v/>
      </c>
      <c r="T167" s="105">
        <f t="shared" si="34"/>
        <v>0</v>
      </c>
    </row>
    <row r="168" spans="4:20" ht="15.75" thickBot="1" x14ac:dyDescent="0.3">
      <c r="D168">
        <f t="shared" si="22"/>
        <v>0</v>
      </c>
      <c r="E168" t="str">
        <f>IF(S168="NOT READY",IFERROR(VLOOKUP(D168,'Break Schedule'!A:B,2,FALSE),""),"")</f>
        <v/>
      </c>
      <c r="F168" s="6" t="str">
        <f t="shared" ca="1" si="23"/>
        <v/>
      </c>
      <c r="G168" t="str">
        <f>IFERROR(IF(E168="","",VLOOKUP(D168,'Break Schedule'!X:Y,2,FALSE)),"USNR")</f>
        <v/>
      </c>
      <c r="H168" t="str">
        <f>IF(G168="","","USNR"&amp;COUNTIF(G$3:G168,"USNR"))</f>
        <v/>
      </c>
      <c r="I168" t="str">
        <f t="shared" si="20"/>
        <v/>
      </c>
      <c r="J168" t="str">
        <f>IF(I168="","",VLOOKUP(D168,'Break Schedule'!A:B,2,FALSE))</f>
        <v/>
      </c>
      <c r="K168" s="6" t="str">
        <f t="shared" si="21"/>
        <v/>
      </c>
      <c r="M168" t="str">
        <f t="shared" si="24"/>
        <v/>
      </c>
      <c r="P168" s="108">
        <f t="shared" si="30"/>
        <v>0</v>
      </c>
      <c r="Q168" s="104">
        <f t="shared" si="31"/>
        <v>0</v>
      </c>
      <c r="R168" s="103">
        <f t="shared" si="32"/>
        <v>0</v>
      </c>
      <c r="S168" s="103" t="str">
        <f t="shared" si="33"/>
        <v/>
      </c>
      <c r="T168" s="105">
        <f t="shared" si="34"/>
        <v>0</v>
      </c>
    </row>
    <row r="169" spans="4:20" ht="15.75" thickBot="1" x14ac:dyDescent="0.3">
      <c r="D169">
        <f t="shared" si="22"/>
        <v>0</v>
      </c>
      <c r="E169" t="str">
        <f>IF(S169="NOT READY",IFERROR(VLOOKUP(D169,'Break Schedule'!A:B,2,FALSE),""),"")</f>
        <v/>
      </c>
      <c r="F169" s="6" t="str">
        <f t="shared" ca="1" si="23"/>
        <v/>
      </c>
      <c r="G169" t="str">
        <f>IFERROR(IF(E169="","",VLOOKUP(D169,'Break Schedule'!X:Y,2,FALSE)),"USNR")</f>
        <v/>
      </c>
      <c r="H169" t="str">
        <f>IF(G169="","","USNR"&amp;COUNTIF(G$3:G169,"USNR"))</f>
        <v/>
      </c>
      <c r="I169" t="str">
        <f t="shared" si="20"/>
        <v/>
      </c>
      <c r="J169" t="str">
        <f>IF(I169="","",VLOOKUP(D169,'Break Schedule'!A:B,2,FALSE))</f>
        <v/>
      </c>
      <c r="K169" s="6" t="str">
        <f t="shared" si="21"/>
        <v/>
      </c>
      <c r="M169" t="str">
        <f t="shared" si="24"/>
        <v/>
      </c>
      <c r="P169" s="108">
        <f t="shared" si="30"/>
        <v>0</v>
      </c>
      <c r="Q169" s="104">
        <f t="shared" si="31"/>
        <v>0</v>
      </c>
      <c r="R169" s="103">
        <f t="shared" si="32"/>
        <v>0</v>
      </c>
      <c r="S169" s="103" t="str">
        <f t="shared" si="33"/>
        <v/>
      </c>
      <c r="T169" s="105">
        <f t="shared" si="34"/>
        <v>0</v>
      </c>
    </row>
    <row r="170" spans="4:20" ht="15.75" thickBot="1" x14ac:dyDescent="0.3">
      <c r="D170">
        <f t="shared" si="22"/>
        <v>0</v>
      </c>
      <c r="E170" t="str">
        <f>IF(S170="NOT READY",IFERROR(VLOOKUP(D170,'Break Schedule'!A:B,2,FALSE),""),"")</f>
        <v/>
      </c>
      <c r="F170" s="6" t="str">
        <f t="shared" ca="1" si="23"/>
        <v/>
      </c>
      <c r="G170" t="str">
        <f>IFERROR(IF(E170="","",VLOOKUP(D170,'Break Schedule'!X:Y,2,FALSE)),"USNR")</f>
        <v/>
      </c>
      <c r="H170" t="str">
        <f>IF(G170="","","USNR"&amp;COUNTIF(G$3:G170,"USNR"))</f>
        <v/>
      </c>
      <c r="I170" t="str">
        <f t="shared" si="20"/>
        <v/>
      </c>
      <c r="J170" t="str">
        <f>IF(I170="","",VLOOKUP(D170,'Break Schedule'!A:B,2,FALSE))</f>
        <v/>
      </c>
      <c r="K170" s="6" t="str">
        <f t="shared" si="21"/>
        <v/>
      </c>
      <c r="M170" t="str">
        <f t="shared" si="24"/>
        <v/>
      </c>
      <c r="P170" s="108">
        <f t="shared" si="30"/>
        <v>0</v>
      </c>
      <c r="Q170" s="104">
        <f t="shared" si="31"/>
        <v>0</v>
      </c>
      <c r="R170" s="103">
        <f t="shared" si="32"/>
        <v>0</v>
      </c>
      <c r="S170" s="103" t="str">
        <f t="shared" si="33"/>
        <v/>
      </c>
      <c r="T170" s="105">
        <f t="shared" si="34"/>
        <v>0</v>
      </c>
    </row>
    <row r="171" spans="4:20" ht="15.75" thickBot="1" x14ac:dyDescent="0.3">
      <c r="D171">
        <f t="shared" si="22"/>
        <v>0</v>
      </c>
      <c r="E171" t="str">
        <f>IF(S171="NOT READY",IFERROR(VLOOKUP(D171,'Break Schedule'!A:B,2,FALSE),""),"")</f>
        <v/>
      </c>
      <c r="F171" s="6" t="str">
        <f t="shared" ca="1" si="23"/>
        <v/>
      </c>
      <c r="G171" t="str">
        <f>IFERROR(IF(E171="","",VLOOKUP(D171,'Break Schedule'!X:Y,2,FALSE)),"USNR")</f>
        <v/>
      </c>
      <c r="H171" t="str">
        <f>IF(G171="","","USNR"&amp;COUNTIF(G$3:G171,"USNR"))</f>
        <v/>
      </c>
      <c r="I171" t="str">
        <f t="shared" si="20"/>
        <v/>
      </c>
      <c r="J171" t="str">
        <f>IF(I171="","",VLOOKUP(D171,'Break Schedule'!A:B,2,FALSE))</f>
        <v/>
      </c>
      <c r="K171" s="6" t="str">
        <f t="shared" si="21"/>
        <v/>
      </c>
      <c r="M171" t="str">
        <f t="shared" si="24"/>
        <v/>
      </c>
      <c r="P171" s="108">
        <f t="shared" si="30"/>
        <v>0</v>
      </c>
      <c r="Q171" s="104">
        <f t="shared" si="31"/>
        <v>0</v>
      </c>
      <c r="R171" s="103">
        <f t="shared" si="32"/>
        <v>0</v>
      </c>
      <c r="S171" s="103" t="str">
        <f t="shared" si="33"/>
        <v/>
      </c>
      <c r="T171" s="105">
        <f t="shared" si="34"/>
        <v>0</v>
      </c>
    </row>
    <row r="172" spans="4:20" ht="15.75" thickBot="1" x14ac:dyDescent="0.3">
      <c r="D172">
        <f t="shared" si="22"/>
        <v>0</v>
      </c>
      <c r="E172" t="str">
        <f>IF(S172="NOT READY",IFERROR(VLOOKUP(D172,'Break Schedule'!A:B,2,FALSE),""),"")</f>
        <v/>
      </c>
      <c r="F172" s="6" t="str">
        <f t="shared" ca="1" si="23"/>
        <v/>
      </c>
      <c r="G172" t="str">
        <f>IFERROR(IF(E172="","",VLOOKUP(D172,'Break Schedule'!X:Y,2,FALSE)),"USNR")</f>
        <v/>
      </c>
      <c r="H172" t="str">
        <f>IF(G172="","","USNR"&amp;COUNTIF(G$3:G172,"USNR"))</f>
        <v/>
      </c>
      <c r="I172" t="str">
        <f t="shared" si="20"/>
        <v/>
      </c>
      <c r="J172" t="str">
        <f>IF(I172="","",VLOOKUP(D172,'Break Schedule'!A:B,2,FALSE))</f>
        <v/>
      </c>
      <c r="K172" s="6" t="str">
        <f t="shared" si="21"/>
        <v/>
      </c>
      <c r="M172" t="str">
        <f t="shared" si="24"/>
        <v/>
      </c>
      <c r="P172" s="108">
        <f t="shared" si="30"/>
        <v>0</v>
      </c>
      <c r="Q172" s="104">
        <f t="shared" si="31"/>
        <v>0</v>
      </c>
      <c r="R172" s="103">
        <f t="shared" si="32"/>
        <v>0</v>
      </c>
      <c r="S172" s="103" t="str">
        <f t="shared" si="33"/>
        <v/>
      </c>
      <c r="T172" s="105">
        <f t="shared" si="34"/>
        <v>0</v>
      </c>
    </row>
    <row r="173" spans="4:20" ht="15.75" thickBot="1" x14ac:dyDescent="0.3">
      <c r="D173">
        <f t="shared" si="22"/>
        <v>0</v>
      </c>
      <c r="E173" t="str">
        <f>IF(S173="NOT READY",IFERROR(VLOOKUP(D173,'Break Schedule'!A:B,2,FALSE),""),"")</f>
        <v/>
      </c>
      <c r="F173" s="6" t="str">
        <f t="shared" ca="1" si="23"/>
        <v/>
      </c>
      <c r="G173" t="str">
        <f>IFERROR(IF(E173="","",VLOOKUP(D173,'Break Schedule'!X:Y,2,FALSE)),"USNR")</f>
        <v/>
      </c>
      <c r="H173" t="str">
        <f>IF(G173="","","USNR"&amp;COUNTIF(G$3:G173,"USNR"))</f>
        <v/>
      </c>
      <c r="I173" t="str">
        <f t="shared" si="20"/>
        <v/>
      </c>
      <c r="J173" t="str">
        <f>IF(I173="","",VLOOKUP(D173,'Break Schedule'!A:B,2,FALSE))</f>
        <v/>
      </c>
      <c r="K173" s="6" t="str">
        <f t="shared" si="21"/>
        <v/>
      </c>
      <c r="M173" t="str">
        <f t="shared" si="24"/>
        <v/>
      </c>
      <c r="P173" s="108">
        <f t="shared" ref="P173:P236" si="35">Z173</f>
        <v>0</v>
      </c>
      <c r="Q173" s="104">
        <f t="shared" ref="Q173:Q236" si="36">Y173</f>
        <v>0</v>
      </c>
      <c r="R173" s="103">
        <f t="shared" ref="R173:R236" si="37">AA173</f>
        <v>0</v>
      </c>
      <c r="S173" s="103" t="str">
        <f t="shared" ref="S173:S236" si="38">IF(AC173="Other","Hold",IF(AC173="Avail","Ready",IF(AC173="ACW","Wrap Up",IF(AC173="AUX","Not Ready",IF(AC173="ACDIN","Talking","")))))</f>
        <v/>
      </c>
      <c r="T173" s="105">
        <f t="shared" ref="T173:T236" si="39">AE173/24/3600</f>
        <v>0</v>
      </c>
    </row>
    <row r="174" spans="4:20" ht="15.75" thickBot="1" x14ac:dyDescent="0.3">
      <c r="D174">
        <f t="shared" si="22"/>
        <v>0</v>
      </c>
      <c r="E174" t="str">
        <f>IF(S174="NOT READY",IFERROR(VLOOKUP(D174,'Break Schedule'!A:B,2,FALSE),""),"")</f>
        <v/>
      </c>
      <c r="F174" s="6" t="str">
        <f t="shared" ca="1" si="23"/>
        <v/>
      </c>
      <c r="G174" t="str">
        <f>IFERROR(IF(E174="","",VLOOKUP(D174,'Break Schedule'!X:Y,2,FALSE)),"USNR")</f>
        <v/>
      </c>
      <c r="H174" t="str">
        <f>IF(G174="","","USNR"&amp;COUNTIF(G$3:G174,"USNR"))</f>
        <v/>
      </c>
      <c r="I174" t="str">
        <f t="shared" si="20"/>
        <v/>
      </c>
      <c r="J174" t="str">
        <f>IF(I174="","",VLOOKUP(D174,'Break Schedule'!A:B,2,FALSE))</f>
        <v/>
      </c>
      <c r="K174" s="6" t="str">
        <f t="shared" si="21"/>
        <v/>
      </c>
      <c r="M174" t="str">
        <f t="shared" si="24"/>
        <v/>
      </c>
      <c r="P174" s="108">
        <f t="shared" si="35"/>
        <v>0</v>
      </c>
      <c r="Q174" s="104">
        <f t="shared" si="36"/>
        <v>0</v>
      </c>
      <c r="R174" s="103">
        <f t="shared" si="37"/>
        <v>0</v>
      </c>
      <c r="S174" s="103" t="str">
        <f t="shared" si="38"/>
        <v/>
      </c>
      <c r="T174" s="105">
        <f t="shared" si="39"/>
        <v>0</v>
      </c>
    </row>
    <row r="175" spans="4:20" ht="15.75" thickBot="1" x14ac:dyDescent="0.3">
      <c r="D175">
        <f t="shared" si="22"/>
        <v>0</v>
      </c>
      <c r="E175" t="str">
        <f>IF(S175="NOT READY",IFERROR(VLOOKUP(D175,'Break Schedule'!A:B,2,FALSE),""),"")</f>
        <v/>
      </c>
      <c r="F175" s="6" t="str">
        <f t="shared" ca="1" si="23"/>
        <v/>
      </c>
      <c r="G175" t="str">
        <f>IFERROR(IF(E175="","",VLOOKUP(D175,'Break Schedule'!X:Y,2,FALSE)),"USNR")</f>
        <v/>
      </c>
      <c r="H175" t="str">
        <f>IF(G175="","","USNR"&amp;COUNTIF(G$3:G175,"USNR"))</f>
        <v/>
      </c>
      <c r="I175" t="str">
        <f t="shared" si="20"/>
        <v/>
      </c>
      <c r="J175" t="str">
        <f>IF(I175="","",VLOOKUP(D175,'Break Schedule'!A:B,2,FALSE))</f>
        <v/>
      </c>
      <c r="K175" s="6" t="str">
        <f t="shared" si="21"/>
        <v/>
      </c>
      <c r="M175" t="str">
        <f t="shared" si="24"/>
        <v/>
      </c>
      <c r="P175" s="108">
        <f t="shared" si="35"/>
        <v>0</v>
      </c>
      <c r="Q175" s="104">
        <f t="shared" si="36"/>
        <v>0</v>
      </c>
      <c r="R175" s="103">
        <f t="shared" si="37"/>
        <v>0</v>
      </c>
      <c r="S175" s="103" t="str">
        <f t="shared" si="38"/>
        <v/>
      </c>
      <c r="T175" s="105">
        <f t="shared" si="39"/>
        <v>0</v>
      </c>
    </row>
    <row r="176" spans="4:20" ht="15.75" thickBot="1" x14ac:dyDescent="0.3">
      <c r="D176">
        <f t="shared" si="22"/>
        <v>0</v>
      </c>
      <c r="E176" t="str">
        <f>IF(S176="NOT READY",IFERROR(VLOOKUP(D176,'Break Schedule'!A:B,2,FALSE),""),"")</f>
        <v/>
      </c>
      <c r="F176" s="6" t="str">
        <f t="shared" ca="1" si="23"/>
        <v/>
      </c>
      <c r="G176" t="str">
        <f>IFERROR(IF(E176="","",VLOOKUP(D176,'Break Schedule'!X:Y,2,FALSE)),"USNR")</f>
        <v/>
      </c>
      <c r="H176" t="str">
        <f>IF(G176="","","USNR"&amp;COUNTIF(G$3:G176,"USNR"))</f>
        <v/>
      </c>
      <c r="I176" t="str">
        <f t="shared" si="20"/>
        <v/>
      </c>
      <c r="J176" t="str">
        <f>IF(I176="","",VLOOKUP(D176,'Break Schedule'!A:B,2,FALSE))</f>
        <v/>
      </c>
      <c r="K176" s="6" t="str">
        <f t="shared" si="21"/>
        <v/>
      </c>
      <c r="M176" t="str">
        <f t="shared" si="24"/>
        <v/>
      </c>
      <c r="P176" s="108">
        <f t="shared" si="35"/>
        <v>0</v>
      </c>
      <c r="Q176" s="104">
        <f t="shared" si="36"/>
        <v>0</v>
      </c>
      <c r="R176" s="103">
        <f t="shared" si="37"/>
        <v>0</v>
      </c>
      <c r="S176" s="103" t="str">
        <f t="shared" si="38"/>
        <v/>
      </c>
      <c r="T176" s="105">
        <f t="shared" si="39"/>
        <v>0</v>
      </c>
    </row>
    <row r="177" spans="4:20" ht="15.75" thickBot="1" x14ac:dyDescent="0.3">
      <c r="D177">
        <f t="shared" si="22"/>
        <v>0</v>
      </c>
      <c r="E177" t="str">
        <f>IF(S177="NOT READY",IFERROR(VLOOKUP(D177,'Break Schedule'!A:B,2,FALSE),""),"")</f>
        <v/>
      </c>
      <c r="F177" s="6" t="str">
        <f t="shared" ca="1" si="23"/>
        <v/>
      </c>
      <c r="G177" t="str">
        <f>IFERROR(IF(E177="","",VLOOKUP(D177,'Break Schedule'!X:Y,2,FALSE)),"USNR")</f>
        <v/>
      </c>
      <c r="H177" t="str">
        <f>IF(G177="","","USNR"&amp;COUNTIF(G$3:G177,"USNR"))</f>
        <v/>
      </c>
      <c r="I177" t="str">
        <f t="shared" si="20"/>
        <v/>
      </c>
      <c r="J177" t="str">
        <f>IF(I177="","",VLOOKUP(D177,'Break Schedule'!A:B,2,FALSE))</f>
        <v/>
      </c>
      <c r="K177" s="6" t="str">
        <f t="shared" si="21"/>
        <v/>
      </c>
      <c r="M177" t="str">
        <f t="shared" si="24"/>
        <v/>
      </c>
      <c r="P177" s="108">
        <f t="shared" si="35"/>
        <v>0</v>
      </c>
      <c r="Q177" s="104">
        <f t="shared" si="36"/>
        <v>0</v>
      </c>
      <c r="R177" s="103">
        <f t="shared" si="37"/>
        <v>0</v>
      </c>
      <c r="S177" s="103" t="str">
        <f t="shared" si="38"/>
        <v/>
      </c>
      <c r="T177" s="105">
        <f t="shared" si="39"/>
        <v>0</v>
      </c>
    </row>
    <row r="178" spans="4:20" ht="15.75" thickBot="1" x14ac:dyDescent="0.3">
      <c r="D178">
        <f t="shared" si="22"/>
        <v>0</v>
      </c>
      <c r="E178" t="str">
        <f>IF(S178="NOT READY",IFERROR(VLOOKUP(D178,'Break Schedule'!A:B,2,FALSE),""),"")</f>
        <v/>
      </c>
      <c r="F178" s="6" t="str">
        <f t="shared" ca="1" si="23"/>
        <v/>
      </c>
      <c r="G178" t="str">
        <f>IFERROR(IF(E178="","",VLOOKUP(D178,'Break Schedule'!X:Y,2,FALSE)),"USNR")</f>
        <v/>
      </c>
      <c r="H178" t="str">
        <f>IF(G178="","","USNR"&amp;COUNTIF(G$3:G178,"USNR"))</f>
        <v/>
      </c>
      <c r="I178" t="str">
        <f t="shared" si="20"/>
        <v/>
      </c>
      <c r="J178" t="str">
        <f>IF(I178="","",VLOOKUP(D178,'Break Schedule'!A:B,2,FALSE))</f>
        <v/>
      </c>
      <c r="K178" s="6" t="str">
        <f t="shared" si="21"/>
        <v/>
      </c>
      <c r="M178" t="str">
        <f t="shared" si="24"/>
        <v/>
      </c>
      <c r="P178" s="108">
        <f t="shared" si="35"/>
        <v>0</v>
      </c>
      <c r="Q178" s="104">
        <f t="shared" si="36"/>
        <v>0</v>
      </c>
      <c r="R178" s="103">
        <f t="shared" si="37"/>
        <v>0</v>
      </c>
      <c r="S178" s="103" t="str">
        <f t="shared" si="38"/>
        <v/>
      </c>
      <c r="T178" s="105">
        <f t="shared" si="39"/>
        <v>0</v>
      </c>
    </row>
    <row r="179" spans="4:20" ht="15.75" thickBot="1" x14ac:dyDescent="0.3">
      <c r="D179">
        <f t="shared" si="22"/>
        <v>0</v>
      </c>
      <c r="E179" t="str">
        <f>IF(S179="NOT READY",IFERROR(VLOOKUP(D179,'Break Schedule'!A:B,2,FALSE),""),"")</f>
        <v/>
      </c>
      <c r="F179" s="6" t="str">
        <f t="shared" ca="1" si="23"/>
        <v/>
      </c>
      <c r="G179" t="str">
        <f>IFERROR(IF(E179="","",VLOOKUP(D179,'Break Schedule'!X:Y,2,FALSE)),"USNR")</f>
        <v/>
      </c>
      <c r="H179" t="str">
        <f>IF(G179="","","USNR"&amp;COUNTIF(G$3:G179,"USNR"))</f>
        <v/>
      </c>
      <c r="I179" t="str">
        <f t="shared" si="20"/>
        <v/>
      </c>
      <c r="J179" t="str">
        <f>IF(I179="","",VLOOKUP(D179,'Break Schedule'!A:B,2,FALSE))</f>
        <v/>
      </c>
      <c r="K179" s="6" t="str">
        <f t="shared" si="21"/>
        <v/>
      </c>
      <c r="M179" t="str">
        <f t="shared" si="24"/>
        <v/>
      </c>
      <c r="P179" s="108">
        <f t="shared" si="35"/>
        <v>0</v>
      </c>
      <c r="Q179" s="104">
        <f t="shared" si="36"/>
        <v>0</v>
      </c>
      <c r="R179" s="103">
        <f t="shared" si="37"/>
        <v>0</v>
      </c>
      <c r="S179" s="103" t="str">
        <f t="shared" si="38"/>
        <v/>
      </c>
      <c r="T179" s="105">
        <f t="shared" si="39"/>
        <v>0</v>
      </c>
    </row>
    <row r="180" spans="4:20" ht="15.75" thickBot="1" x14ac:dyDescent="0.3">
      <c r="D180">
        <f t="shared" si="22"/>
        <v>0</v>
      </c>
      <c r="E180" t="str">
        <f>IF(S180="NOT READY",IFERROR(VLOOKUP(D180,'Break Schedule'!A:B,2,FALSE),""),"")</f>
        <v/>
      </c>
      <c r="F180" s="6" t="str">
        <f t="shared" ca="1" si="23"/>
        <v/>
      </c>
      <c r="G180" t="str">
        <f>IFERROR(IF(E180="","",VLOOKUP(D180,'Break Schedule'!X:Y,2,FALSE)),"USNR")</f>
        <v/>
      </c>
      <c r="H180" t="str">
        <f>IF(G180="","","USNR"&amp;COUNTIF(G$3:G180,"USNR"))</f>
        <v/>
      </c>
      <c r="I180" t="str">
        <f t="shared" si="20"/>
        <v/>
      </c>
      <c r="J180" t="str">
        <f>IF(I180="","",VLOOKUP(D180,'Break Schedule'!A:B,2,FALSE))</f>
        <v/>
      </c>
      <c r="K180" s="6" t="str">
        <f t="shared" si="21"/>
        <v/>
      </c>
      <c r="M180" t="str">
        <f t="shared" si="24"/>
        <v/>
      </c>
      <c r="P180" s="108">
        <f t="shared" si="35"/>
        <v>0</v>
      </c>
      <c r="Q180" s="104">
        <f t="shared" si="36"/>
        <v>0</v>
      </c>
      <c r="R180" s="103">
        <f t="shared" si="37"/>
        <v>0</v>
      </c>
      <c r="S180" s="103" t="str">
        <f t="shared" si="38"/>
        <v/>
      </c>
      <c r="T180" s="105">
        <f t="shared" si="39"/>
        <v>0</v>
      </c>
    </row>
    <row r="181" spans="4:20" ht="15.75" thickBot="1" x14ac:dyDescent="0.3">
      <c r="D181">
        <f t="shared" si="22"/>
        <v>0</v>
      </c>
      <c r="E181" t="str">
        <f>IF(S181="NOT READY",IFERROR(VLOOKUP(D181,'Break Schedule'!A:B,2,FALSE),""),"")</f>
        <v/>
      </c>
      <c r="F181" s="6" t="str">
        <f t="shared" ca="1" si="23"/>
        <v/>
      </c>
      <c r="G181" t="str">
        <f>IFERROR(IF(E181="","",VLOOKUP(D181,'Break Schedule'!X:Y,2,FALSE)),"USNR")</f>
        <v/>
      </c>
      <c r="H181" t="str">
        <f>IF(G181="","","USNR"&amp;COUNTIF(G$3:G181,"USNR"))</f>
        <v/>
      </c>
      <c r="I181" t="str">
        <f t="shared" si="20"/>
        <v/>
      </c>
      <c r="J181" t="str">
        <f>IF(I181="","",VLOOKUP(D181,'Break Schedule'!A:B,2,FALSE))</f>
        <v/>
      </c>
      <c r="K181" s="6" t="str">
        <f t="shared" si="21"/>
        <v/>
      </c>
      <c r="M181" t="str">
        <f t="shared" si="24"/>
        <v/>
      </c>
      <c r="P181" s="108">
        <f t="shared" si="35"/>
        <v>0</v>
      </c>
      <c r="Q181" s="104">
        <f t="shared" si="36"/>
        <v>0</v>
      </c>
      <c r="R181" s="103">
        <f t="shared" si="37"/>
        <v>0</v>
      </c>
      <c r="S181" s="103" t="str">
        <f t="shared" si="38"/>
        <v/>
      </c>
      <c r="T181" s="105">
        <f t="shared" si="39"/>
        <v>0</v>
      </c>
    </row>
    <row r="182" spans="4:20" ht="15.75" thickBot="1" x14ac:dyDescent="0.3">
      <c r="D182">
        <f t="shared" si="22"/>
        <v>0</v>
      </c>
      <c r="E182" t="str">
        <f>IF(S182="NOT READY",IFERROR(VLOOKUP(D182,'Break Schedule'!A:B,2,FALSE),""),"")</f>
        <v/>
      </c>
      <c r="F182" s="6" t="str">
        <f t="shared" ca="1" si="23"/>
        <v/>
      </c>
      <c r="G182" t="str">
        <f>IFERROR(IF(E182="","",VLOOKUP(D182,'Break Schedule'!X:Y,2,FALSE)),"USNR")</f>
        <v/>
      </c>
      <c r="H182" t="str">
        <f>IF(G182="","","USNR"&amp;COUNTIF(G$3:G182,"USNR"))</f>
        <v/>
      </c>
      <c r="I182" t="str">
        <f t="shared" si="20"/>
        <v/>
      </c>
      <c r="J182" t="str">
        <f>IF(I182="","",VLOOKUP(D182,'Break Schedule'!A:B,2,FALSE))</f>
        <v/>
      </c>
      <c r="K182" s="6" t="str">
        <f t="shared" si="21"/>
        <v/>
      </c>
      <c r="M182" t="str">
        <f t="shared" si="24"/>
        <v/>
      </c>
      <c r="P182" s="108">
        <f t="shared" si="35"/>
        <v>0</v>
      </c>
      <c r="Q182" s="104">
        <f t="shared" si="36"/>
        <v>0</v>
      </c>
      <c r="R182" s="103">
        <f t="shared" si="37"/>
        <v>0</v>
      </c>
      <c r="S182" s="103" t="str">
        <f t="shared" si="38"/>
        <v/>
      </c>
      <c r="T182" s="105">
        <f t="shared" si="39"/>
        <v>0</v>
      </c>
    </row>
    <row r="183" spans="4:20" ht="15.75" thickBot="1" x14ac:dyDescent="0.3">
      <c r="D183">
        <f t="shared" si="22"/>
        <v>0</v>
      </c>
      <c r="E183" t="str">
        <f>IF(S183="NOT READY",IFERROR(VLOOKUP(D183,'Break Schedule'!A:B,2,FALSE),""),"")</f>
        <v/>
      </c>
      <c r="F183" s="6" t="str">
        <f t="shared" ca="1" si="23"/>
        <v/>
      </c>
      <c r="G183" t="str">
        <f>IFERROR(IF(E183="","",VLOOKUP(D183,'Break Schedule'!X:Y,2,FALSE)),"USNR")</f>
        <v/>
      </c>
      <c r="H183" t="str">
        <f>IF(G183="","","USNR"&amp;COUNTIF(G$3:G183,"USNR"))</f>
        <v/>
      </c>
      <c r="I183" t="str">
        <f t="shared" si="20"/>
        <v/>
      </c>
      <c r="J183" t="str">
        <f>IF(I183="","",VLOOKUP(D183,'Break Schedule'!A:B,2,FALSE))</f>
        <v/>
      </c>
      <c r="K183" s="6" t="str">
        <f t="shared" si="21"/>
        <v/>
      </c>
      <c r="M183" t="str">
        <f t="shared" si="24"/>
        <v/>
      </c>
      <c r="P183" s="108">
        <f t="shared" si="35"/>
        <v>0</v>
      </c>
      <c r="Q183" s="104">
        <f t="shared" si="36"/>
        <v>0</v>
      </c>
      <c r="R183" s="103">
        <f t="shared" si="37"/>
        <v>0</v>
      </c>
      <c r="S183" s="103" t="str">
        <f t="shared" si="38"/>
        <v/>
      </c>
      <c r="T183" s="105">
        <f t="shared" si="39"/>
        <v>0</v>
      </c>
    </row>
    <row r="184" spans="4:20" ht="15.75" thickBot="1" x14ac:dyDescent="0.3">
      <c r="D184">
        <f t="shared" si="22"/>
        <v>0</v>
      </c>
      <c r="E184" t="str">
        <f>IF(S184="NOT READY",IFERROR(VLOOKUP(D184,'Break Schedule'!A:B,2,FALSE),""),"")</f>
        <v/>
      </c>
      <c r="F184" s="6" t="str">
        <f t="shared" ca="1" si="23"/>
        <v/>
      </c>
      <c r="G184" t="str">
        <f>IFERROR(IF(E184="","",VLOOKUP(D184,'Break Schedule'!X:Y,2,FALSE)),"USNR")</f>
        <v/>
      </c>
      <c r="H184" t="str">
        <f>IF(G184="","","USNR"&amp;COUNTIF(G$3:G184,"USNR"))</f>
        <v/>
      </c>
      <c r="I184" t="str">
        <f t="shared" si="20"/>
        <v/>
      </c>
      <c r="J184" t="str">
        <f>IF(I184="","",VLOOKUP(D184,'Break Schedule'!A:B,2,FALSE))</f>
        <v/>
      </c>
      <c r="K184" s="6" t="str">
        <f t="shared" si="21"/>
        <v/>
      </c>
      <c r="M184" t="str">
        <f t="shared" si="24"/>
        <v/>
      </c>
      <c r="P184" s="108">
        <f t="shared" si="35"/>
        <v>0</v>
      </c>
      <c r="Q184" s="104">
        <f t="shared" si="36"/>
        <v>0</v>
      </c>
      <c r="R184" s="103">
        <f t="shared" si="37"/>
        <v>0</v>
      </c>
      <c r="S184" s="103" t="str">
        <f t="shared" si="38"/>
        <v/>
      </c>
      <c r="T184" s="105">
        <f t="shared" si="39"/>
        <v>0</v>
      </c>
    </row>
    <row r="185" spans="4:20" ht="15.75" thickBot="1" x14ac:dyDescent="0.3">
      <c r="D185">
        <f t="shared" si="22"/>
        <v>0</v>
      </c>
      <c r="E185" t="str">
        <f>IF(S185="NOT READY",IFERROR(VLOOKUP(D185,'Break Schedule'!A:B,2,FALSE),""),"")</f>
        <v/>
      </c>
      <c r="F185" s="6" t="str">
        <f t="shared" ca="1" si="23"/>
        <v/>
      </c>
      <c r="G185" t="str">
        <f>IFERROR(IF(E185="","",VLOOKUP(D185,'Break Schedule'!X:Y,2,FALSE)),"USNR")</f>
        <v/>
      </c>
      <c r="H185" t="str">
        <f>IF(G185="","","USNR"&amp;COUNTIF(G$3:G185,"USNR"))</f>
        <v/>
      </c>
      <c r="I185" t="str">
        <f t="shared" si="20"/>
        <v/>
      </c>
      <c r="J185" t="str">
        <f>IF(I185="","",VLOOKUP(D185,'Break Schedule'!A:B,2,FALSE))</f>
        <v/>
      </c>
      <c r="K185" s="6" t="str">
        <f t="shared" si="21"/>
        <v/>
      </c>
      <c r="M185" t="str">
        <f t="shared" si="24"/>
        <v/>
      </c>
      <c r="P185" s="108">
        <f t="shared" si="35"/>
        <v>0</v>
      </c>
      <c r="Q185" s="104">
        <f t="shared" si="36"/>
        <v>0</v>
      </c>
      <c r="R185" s="103">
        <f t="shared" si="37"/>
        <v>0</v>
      </c>
      <c r="S185" s="103" t="str">
        <f t="shared" si="38"/>
        <v/>
      </c>
      <c r="T185" s="105">
        <f t="shared" si="39"/>
        <v>0</v>
      </c>
    </row>
    <row r="186" spans="4:20" ht="15.75" thickBot="1" x14ac:dyDescent="0.3">
      <c r="D186">
        <f t="shared" si="22"/>
        <v>0</v>
      </c>
      <c r="E186" t="str">
        <f>IF(S186="NOT READY",IFERROR(VLOOKUP(D186,'Break Schedule'!A:B,2,FALSE),""),"")</f>
        <v/>
      </c>
      <c r="F186" s="6" t="str">
        <f t="shared" ca="1" si="23"/>
        <v/>
      </c>
      <c r="G186" t="str">
        <f>IFERROR(IF(E186="","",VLOOKUP(D186,'Break Schedule'!X:Y,2,FALSE)),"USNR")</f>
        <v/>
      </c>
      <c r="H186" t="str">
        <f>IF(G186="","","USNR"&amp;COUNTIF(G$3:G186,"USNR"))</f>
        <v/>
      </c>
      <c r="I186" t="str">
        <f t="shared" si="20"/>
        <v/>
      </c>
      <c r="J186" t="str">
        <f>IF(I186="","",VLOOKUP(D186,'Break Schedule'!A:B,2,FALSE))</f>
        <v/>
      </c>
      <c r="K186" s="6" t="str">
        <f t="shared" si="21"/>
        <v/>
      </c>
      <c r="M186" t="str">
        <f t="shared" si="24"/>
        <v/>
      </c>
      <c r="P186" s="108">
        <f t="shared" si="35"/>
        <v>0</v>
      </c>
      <c r="Q186" s="104">
        <f t="shared" si="36"/>
        <v>0</v>
      </c>
      <c r="R186" s="103">
        <f t="shared" si="37"/>
        <v>0</v>
      </c>
      <c r="S186" s="103" t="str">
        <f t="shared" si="38"/>
        <v/>
      </c>
      <c r="T186" s="105">
        <f t="shared" si="39"/>
        <v>0</v>
      </c>
    </row>
    <row r="187" spans="4:20" ht="15.75" thickBot="1" x14ac:dyDescent="0.3">
      <c r="D187">
        <f t="shared" si="22"/>
        <v>0</v>
      </c>
      <c r="E187" t="str">
        <f>IF(S187="NOT READY",IFERROR(VLOOKUP(D187,'Break Schedule'!A:B,2,FALSE),""),"")</f>
        <v/>
      </c>
      <c r="F187" s="6" t="str">
        <f t="shared" ca="1" si="23"/>
        <v/>
      </c>
      <c r="G187" t="str">
        <f>IFERROR(IF(E187="","",VLOOKUP(D187,'Break Schedule'!X:Y,2,FALSE)),"USNR")</f>
        <v/>
      </c>
      <c r="H187" t="str">
        <f>IF(G187="","","USNR"&amp;COUNTIF(G$3:G187,"USNR"))</f>
        <v/>
      </c>
      <c r="I187" t="str">
        <f t="shared" si="20"/>
        <v/>
      </c>
      <c r="J187" t="str">
        <f>IF(I187="","",VLOOKUP(D187,'Break Schedule'!A:B,2,FALSE))</f>
        <v/>
      </c>
      <c r="K187" s="6" t="str">
        <f t="shared" si="21"/>
        <v/>
      </c>
      <c r="M187" t="str">
        <f t="shared" si="24"/>
        <v/>
      </c>
      <c r="P187" s="108">
        <f t="shared" si="35"/>
        <v>0</v>
      </c>
      <c r="Q187" s="104">
        <f t="shared" si="36"/>
        <v>0</v>
      </c>
      <c r="R187" s="103">
        <f t="shared" si="37"/>
        <v>0</v>
      </c>
      <c r="S187" s="103" t="str">
        <f t="shared" si="38"/>
        <v/>
      </c>
      <c r="T187" s="105">
        <f t="shared" si="39"/>
        <v>0</v>
      </c>
    </row>
    <row r="188" spans="4:20" ht="15.75" thickBot="1" x14ac:dyDescent="0.3">
      <c r="D188">
        <f t="shared" si="22"/>
        <v>0</v>
      </c>
      <c r="E188" t="str">
        <f>IF(S188="NOT READY",IFERROR(VLOOKUP(D188,'Break Schedule'!A:B,2,FALSE),""),"")</f>
        <v/>
      </c>
      <c r="F188" s="6" t="str">
        <f t="shared" ca="1" si="23"/>
        <v/>
      </c>
      <c r="G188" t="str">
        <f>IFERROR(IF(E188="","",VLOOKUP(D188,'Break Schedule'!X:Y,2,FALSE)),"USNR")</f>
        <v/>
      </c>
      <c r="H188" t="str">
        <f>IF(G188="","","USNR"&amp;COUNTIF(G$3:G188,"USNR"))</f>
        <v/>
      </c>
      <c r="I188" t="str">
        <f t="shared" si="20"/>
        <v/>
      </c>
      <c r="J188" t="str">
        <f>IF(I188="","",VLOOKUP(D188,'Break Schedule'!A:B,2,FALSE))</f>
        <v/>
      </c>
      <c r="K188" s="6" t="str">
        <f t="shared" si="21"/>
        <v/>
      </c>
      <c r="M188" t="str">
        <f t="shared" si="24"/>
        <v/>
      </c>
      <c r="P188" s="108">
        <f t="shared" si="35"/>
        <v>0</v>
      </c>
      <c r="Q188" s="104">
        <f t="shared" si="36"/>
        <v>0</v>
      </c>
      <c r="R188" s="103">
        <f t="shared" si="37"/>
        <v>0</v>
      </c>
      <c r="S188" s="103" t="str">
        <f t="shared" si="38"/>
        <v/>
      </c>
      <c r="T188" s="105">
        <f t="shared" si="39"/>
        <v>0</v>
      </c>
    </row>
    <row r="189" spans="4:20" ht="15.75" thickBot="1" x14ac:dyDescent="0.3">
      <c r="D189">
        <f t="shared" si="22"/>
        <v>0</v>
      </c>
      <c r="E189" t="str">
        <f>IF(S189="NOT READY",IFERROR(VLOOKUP(D189,'Break Schedule'!A:B,2,FALSE),""),"")</f>
        <v/>
      </c>
      <c r="F189" s="6" t="str">
        <f t="shared" ca="1" si="23"/>
        <v/>
      </c>
      <c r="G189" t="str">
        <f>IFERROR(IF(E189="","",VLOOKUP(D189,'Break Schedule'!X:Y,2,FALSE)),"USNR")</f>
        <v/>
      </c>
      <c r="H189" t="str">
        <f>IF(G189="","","USNR"&amp;COUNTIF(G$3:G189,"USNR"))</f>
        <v/>
      </c>
      <c r="I189" t="str">
        <f t="shared" si="20"/>
        <v/>
      </c>
      <c r="J189" t="str">
        <f>IF(I189="","",VLOOKUP(D189,'Break Schedule'!A:B,2,FALSE))</f>
        <v/>
      </c>
      <c r="K189" s="6" t="str">
        <f t="shared" si="21"/>
        <v/>
      </c>
      <c r="M189" t="str">
        <f t="shared" si="24"/>
        <v/>
      </c>
      <c r="P189" s="108">
        <f t="shared" si="35"/>
        <v>0</v>
      </c>
      <c r="Q189" s="104">
        <f t="shared" si="36"/>
        <v>0</v>
      </c>
      <c r="R189" s="103">
        <f t="shared" si="37"/>
        <v>0</v>
      </c>
      <c r="S189" s="103" t="str">
        <f t="shared" si="38"/>
        <v/>
      </c>
      <c r="T189" s="105">
        <f t="shared" si="39"/>
        <v>0</v>
      </c>
    </row>
    <row r="190" spans="4:20" ht="15.75" thickBot="1" x14ac:dyDescent="0.3">
      <c r="D190">
        <f t="shared" si="22"/>
        <v>0</v>
      </c>
      <c r="E190" t="str">
        <f>IF(S190="NOT READY",IFERROR(VLOOKUP(D190,'Break Schedule'!A:B,2,FALSE),""),"")</f>
        <v/>
      </c>
      <c r="F190" s="6" t="str">
        <f t="shared" ca="1" si="23"/>
        <v/>
      </c>
      <c r="G190" t="str">
        <f>IFERROR(IF(E190="","",VLOOKUP(D190,'Break Schedule'!X:Y,2,FALSE)),"USNR")</f>
        <v/>
      </c>
      <c r="H190" t="str">
        <f>IF(G190="","","USNR"&amp;COUNTIF(G$3:G190,"USNR"))</f>
        <v/>
      </c>
      <c r="I190" t="str">
        <f t="shared" si="20"/>
        <v/>
      </c>
      <c r="J190" t="str">
        <f>IF(I190="","",VLOOKUP(D190,'Break Schedule'!A:B,2,FALSE))</f>
        <v/>
      </c>
      <c r="K190" s="6" t="str">
        <f t="shared" si="21"/>
        <v/>
      </c>
      <c r="M190" t="str">
        <f t="shared" si="24"/>
        <v/>
      </c>
      <c r="P190" s="108">
        <f t="shared" si="35"/>
        <v>0</v>
      </c>
      <c r="Q190" s="104">
        <f t="shared" si="36"/>
        <v>0</v>
      </c>
      <c r="R190" s="103">
        <f t="shared" si="37"/>
        <v>0</v>
      </c>
      <c r="S190" s="103" t="str">
        <f t="shared" si="38"/>
        <v/>
      </c>
      <c r="T190" s="105">
        <f t="shared" si="39"/>
        <v>0</v>
      </c>
    </row>
    <row r="191" spans="4:20" ht="15.75" thickBot="1" x14ac:dyDescent="0.3">
      <c r="D191">
        <f t="shared" si="22"/>
        <v>0</v>
      </c>
      <c r="E191" t="str">
        <f>IF(S191="NOT READY",IFERROR(VLOOKUP(D191,'Break Schedule'!A:B,2,FALSE),""),"")</f>
        <v/>
      </c>
      <c r="F191" s="6" t="str">
        <f t="shared" ca="1" si="23"/>
        <v/>
      </c>
      <c r="G191" t="str">
        <f>IFERROR(IF(E191="","",VLOOKUP(D191,'Break Schedule'!X:Y,2,FALSE)),"USNR")</f>
        <v/>
      </c>
      <c r="H191" t="str">
        <f>IF(G191="","","USNR"&amp;COUNTIF(G$3:G191,"USNR"))</f>
        <v/>
      </c>
      <c r="I191" t="str">
        <f t="shared" si="20"/>
        <v/>
      </c>
      <c r="J191" t="str">
        <f>IF(I191="","",VLOOKUP(D191,'Break Schedule'!A:B,2,FALSE))</f>
        <v/>
      </c>
      <c r="K191" s="6" t="str">
        <f t="shared" si="21"/>
        <v/>
      </c>
      <c r="M191" t="str">
        <f t="shared" si="24"/>
        <v/>
      </c>
      <c r="P191" s="108">
        <f t="shared" si="35"/>
        <v>0</v>
      </c>
      <c r="Q191" s="104">
        <f t="shared" si="36"/>
        <v>0</v>
      </c>
      <c r="R191" s="103">
        <f t="shared" si="37"/>
        <v>0</v>
      </c>
      <c r="S191" s="103" t="str">
        <f t="shared" si="38"/>
        <v/>
      </c>
      <c r="T191" s="105">
        <f t="shared" si="39"/>
        <v>0</v>
      </c>
    </row>
    <row r="192" spans="4:20" ht="15.75" thickBot="1" x14ac:dyDescent="0.3">
      <c r="D192">
        <f t="shared" si="22"/>
        <v>0</v>
      </c>
      <c r="E192" t="str">
        <f>IF(S192="NOT READY",IFERROR(VLOOKUP(D192,'Break Schedule'!A:B,2,FALSE),""),"")</f>
        <v/>
      </c>
      <c r="F192" s="6" t="str">
        <f t="shared" ca="1" si="23"/>
        <v/>
      </c>
      <c r="G192" t="str">
        <f>IFERROR(IF(E192="","",VLOOKUP(D192,'Break Schedule'!X:Y,2,FALSE)),"USNR")</f>
        <v/>
      </c>
      <c r="H192" t="str">
        <f>IF(G192="","","USNR"&amp;COUNTIF(G$3:G192,"USNR"))</f>
        <v/>
      </c>
      <c r="I192" t="str">
        <f t="shared" si="20"/>
        <v/>
      </c>
      <c r="J192" t="str">
        <f>IF(I192="","",VLOOKUP(D192,'Break Schedule'!A:B,2,FALSE))</f>
        <v/>
      </c>
      <c r="K192" s="6" t="str">
        <f t="shared" si="21"/>
        <v/>
      </c>
      <c r="M192" t="str">
        <f t="shared" si="24"/>
        <v/>
      </c>
      <c r="P192" s="108">
        <f t="shared" si="35"/>
        <v>0</v>
      </c>
      <c r="Q192" s="104">
        <f t="shared" si="36"/>
        <v>0</v>
      </c>
      <c r="R192" s="103">
        <f t="shared" si="37"/>
        <v>0</v>
      </c>
      <c r="S192" s="103" t="str">
        <f t="shared" si="38"/>
        <v/>
      </c>
      <c r="T192" s="105">
        <f t="shared" si="39"/>
        <v>0</v>
      </c>
    </row>
    <row r="193" spans="4:20" ht="15.75" thickBot="1" x14ac:dyDescent="0.3">
      <c r="D193">
        <f t="shared" si="22"/>
        <v>0</v>
      </c>
      <c r="E193" t="str">
        <f>IF(S193="NOT READY",IFERROR(VLOOKUP(D193,'Break Schedule'!A:B,2,FALSE),""),"")</f>
        <v/>
      </c>
      <c r="F193" s="6" t="str">
        <f t="shared" ca="1" si="23"/>
        <v/>
      </c>
      <c r="G193" t="str">
        <f>IFERROR(IF(E193="","",VLOOKUP(D193,'Break Schedule'!X:Y,2,FALSE)),"USNR")</f>
        <v/>
      </c>
      <c r="H193" t="str">
        <f>IF(G193="","","USNR"&amp;COUNTIF(G$3:G193,"USNR"))</f>
        <v/>
      </c>
      <c r="I193" t="str">
        <f t="shared" si="20"/>
        <v/>
      </c>
      <c r="J193" t="str">
        <f>IF(I193="","",VLOOKUP(D193,'Break Schedule'!A:B,2,FALSE))</f>
        <v/>
      </c>
      <c r="K193" s="6" t="str">
        <f t="shared" si="21"/>
        <v/>
      </c>
      <c r="M193" t="str">
        <f t="shared" si="24"/>
        <v/>
      </c>
      <c r="P193" s="108">
        <f t="shared" si="35"/>
        <v>0</v>
      </c>
      <c r="Q193" s="104">
        <f t="shared" si="36"/>
        <v>0</v>
      </c>
      <c r="R193" s="103">
        <f t="shared" si="37"/>
        <v>0</v>
      </c>
      <c r="S193" s="103" t="str">
        <f t="shared" si="38"/>
        <v/>
      </c>
      <c r="T193" s="105">
        <f t="shared" si="39"/>
        <v>0</v>
      </c>
    </row>
    <row r="194" spans="4:20" ht="15.75" thickBot="1" x14ac:dyDescent="0.3">
      <c r="D194">
        <f t="shared" si="22"/>
        <v>0</v>
      </c>
      <c r="E194" t="str">
        <f>IF(S194="NOT READY",IFERROR(VLOOKUP(D194,'Break Schedule'!A:B,2,FALSE),""),"")</f>
        <v/>
      </c>
      <c r="F194" s="6" t="str">
        <f t="shared" ca="1" si="23"/>
        <v/>
      </c>
      <c r="G194" t="str">
        <f>IFERROR(IF(E194="","",VLOOKUP(D194,'Break Schedule'!X:Y,2,FALSE)),"USNR")</f>
        <v/>
      </c>
      <c r="H194" t="str">
        <f>IF(G194="","","USNR"&amp;COUNTIF(G$3:G194,"USNR"))</f>
        <v/>
      </c>
      <c r="I194" t="str">
        <f t="shared" si="20"/>
        <v/>
      </c>
      <c r="J194" t="str">
        <f>IF(I194="","",VLOOKUP(D194,'Break Schedule'!A:B,2,FALSE))</f>
        <v/>
      </c>
      <c r="K194" s="6" t="str">
        <f t="shared" si="21"/>
        <v/>
      </c>
      <c r="M194" t="str">
        <f t="shared" si="24"/>
        <v/>
      </c>
      <c r="P194" s="108">
        <f t="shared" si="35"/>
        <v>0</v>
      </c>
      <c r="Q194" s="104">
        <f t="shared" si="36"/>
        <v>0</v>
      </c>
      <c r="R194" s="103">
        <f t="shared" si="37"/>
        <v>0</v>
      </c>
      <c r="S194" s="103" t="str">
        <f t="shared" si="38"/>
        <v/>
      </c>
      <c r="T194" s="105">
        <f t="shared" si="39"/>
        <v>0</v>
      </c>
    </row>
    <row r="195" spans="4:20" ht="15.75" thickBot="1" x14ac:dyDescent="0.3">
      <c r="D195">
        <f t="shared" si="22"/>
        <v>0</v>
      </c>
      <c r="E195" t="str">
        <f>IF(S195="NOT READY",IFERROR(VLOOKUP(D195,'Break Schedule'!A:B,2,FALSE),""),"")</f>
        <v/>
      </c>
      <c r="F195" s="6" t="str">
        <f t="shared" ca="1" si="23"/>
        <v/>
      </c>
      <c r="G195" t="str">
        <f>IFERROR(IF(E195="","",VLOOKUP(D195,'Break Schedule'!X:Y,2,FALSE)),"USNR")</f>
        <v/>
      </c>
      <c r="H195" t="str">
        <f>IF(G195="","","USNR"&amp;COUNTIF(G$3:G195,"USNR"))</f>
        <v/>
      </c>
      <c r="I195" t="str">
        <f t="shared" ref="I195:I243" si="40">IF(G195="USNR",D195,"")</f>
        <v/>
      </c>
      <c r="J195" t="str">
        <f>IF(I195="","",VLOOKUP(D195,'Break Schedule'!A:B,2,FALSE))</f>
        <v/>
      </c>
      <c r="K195" s="6" t="str">
        <f t="shared" ref="K195:K243" si="41">IF(J195="","",T195)</f>
        <v/>
      </c>
      <c r="M195" t="str">
        <f t="shared" si="24"/>
        <v/>
      </c>
      <c r="P195" s="108">
        <f t="shared" si="35"/>
        <v>0</v>
      </c>
      <c r="Q195" s="104">
        <f t="shared" si="36"/>
        <v>0</v>
      </c>
      <c r="R195" s="103">
        <f t="shared" si="37"/>
        <v>0</v>
      </c>
      <c r="S195" s="103" t="str">
        <f t="shared" si="38"/>
        <v/>
      </c>
      <c r="T195" s="105">
        <f t="shared" si="39"/>
        <v>0</v>
      </c>
    </row>
    <row r="196" spans="4:20" ht="15.75" thickBot="1" x14ac:dyDescent="0.3">
      <c r="D196">
        <f t="shared" ref="D196:D243" si="42">P196</f>
        <v>0</v>
      </c>
      <c r="E196" t="str">
        <f>IF(S196="NOT READY",IFERROR(VLOOKUP(D196,'Break Schedule'!A:B,2,FALSE),""),"")</f>
        <v/>
      </c>
      <c r="F196" s="6" t="str">
        <f t="shared" ref="F196:F243" ca="1" si="43">IF(E196="","",VALUE(HOUR(NOW())&amp;":"&amp;MINUTE(NOW())))</f>
        <v/>
      </c>
      <c r="G196" t="str">
        <f>IFERROR(IF(E196="","",VLOOKUP(D196,'Break Schedule'!X:Y,2,FALSE)),"USNR")</f>
        <v/>
      </c>
      <c r="H196" t="str">
        <f>IF(G196="","","USNR"&amp;COUNTIF(G$3:G196,"USNR"))</f>
        <v/>
      </c>
      <c r="I196" t="str">
        <f t="shared" si="40"/>
        <v/>
      </c>
      <c r="J196" t="str">
        <f>IF(I196="","",VLOOKUP(D196,'Break Schedule'!A:B,2,FALSE))</f>
        <v/>
      </c>
      <c r="K196" s="6" t="str">
        <f t="shared" si="41"/>
        <v/>
      </c>
      <c r="M196" t="str">
        <f t="shared" ref="M196:M243" si="44">IF(K196="","",R196)</f>
        <v/>
      </c>
      <c r="P196" s="108">
        <f t="shared" si="35"/>
        <v>0</v>
      </c>
      <c r="Q196" s="104">
        <f t="shared" si="36"/>
        <v>0</v>
      </c>
      <c r="R196" s="103">
        <f t="shared" si="37"/>
        <v>0</v>
      </c>
      <c r="S196" s="103" t="str">
        <f t="shared" si="38"/>
        <v/>
      </c>
      <c r="T196" s="105">
        <f t="shared" si="39"/>
        <v>0</v>
      </c>
    </row>
    <row r="197" spans="4:20" ht="15.75" thickBot="1" x14ac:dyDescent="0.3">
      <c r="D197">
        <f t="shared" si="42"/>
        <v>0</v>
      </c>
      <c r="E197" t="str">
        <f>IF(S197="NOT READY",IFERROR(VLOOKUP(D197,'Break Schedule'!A:B,2,FALSE),""),"")</f>
        <v/>
      </c>
      <c r="F197" s="6" t="str">
        <f t="shared" ca="1" si="43"/>
        <v/>
      </c>
      <c r="G197" t="str">
        <f>IFERROR(IF(E197="","",VLOOKUP(D197,'Break Schedule'!X:Y,2,FALSE)),"USNR")</f>
        <v/>
      </c>
      <c r="H197" t="str">
        <f>IF(G197="","","USNR"&amp;COUNTIF(G$3:G197,"USNR"))</f>
        <v/>
      </c>
      <c r="I197" t="str">
        <f t="shared" si="40"/>
        <v/>
      </c>
      <c r="J197" t="str">
        <f>IF(I197="","",VLOOKUP(D197,'Break Schedule'!A:B,2,FALSE))</f>
        <v/>
      </c>
      <c r="K197" s="6" t="str">
        <f t="shared" si="41"/>
        <v/>
      </c>
      <c r="M197" t="str">
        <f t="shared" si="44"/>
        <v/>
      </c>
      <c r="P197" s="108">
        <f t="shared" si="35"/>
        <v>0</v>
      </c>
      <c r="Q197" s="104">
        <f t="shared" si="36"/>
        <v>0</v>
      </c>
      <c r="R197" s="103">
        <f t="shared" si="37"/>
        <v>0</v>
      </c>
      <c r="S197" s="103" t="str">
        <f t="shared" si="38"/>
        <v/>
      </c>
      <c r="T197" s="105">
        <f t="shared" si="39"/>
        <v>0</v>
      </c>
    </row>
    <row r="198" spans="4:20" ht="15.75" thickBot="1" x14ac:dyDescent="0.3">
      <c r="D198">
        <f t="shared" si="42"/>
        <v>0</v>
      </c>
      <c r="E198" t="str">
        <f>IF(S198="NOT READY",IFERROR(VLOOKUP(D198,'Break Schedule'!A:B,2,FALSE),""),"")</f>
        <v/>
      </c>
      <c r="F198" s="6" t="str">
        <f t="shared" ca="1" si="43"/>
        <v/>
      </c>
      <c r="G198" t="str">
        <f>IFERROR(IF(E198="","",VLOOKUP(D198,'Break Schedule'!X:Y,2,FALSE)),"USNR")</f>
        <v/>
      </c>
      <c r="H198" t="str">
        <f>IF(G198="","","USNR"&amp;COUNTIF(G$3:G198,"USNR"))</f>
        <v/>
      </c>
      <c r="I198" t="str">
        <f t="shared" si="40"/>
        <v/>
      </c>
      <c r="J198" t="str">
        <f>IF(I198="","",VLOOKUP(D198,'Break Schedule'!A:B,2,FALSE))</f>
        <v/>
      </c>
      <c r="K198" s="6" t="str">
        <f t="shared" si="41"/>
        <v/>
      </c>
      <c r="M198" t="str">
        <f t="shared" si="44"/>
        <v/>
      </c>
      <c r="P198" s="108">
        <f t="shared" si="35"/>
        <v>0</v>
      </c>
      <c r="Q198" s="104">
        <f t="shared" si="36"/>
        <v>0</v>
      </c>
      <c r="R198" s="103">
        <f t="shared" si="37"/>
        <v>0</v>
      </c>
      <c r="S198" s="103" t="str">
        <f t="shared" si="38"/>
        <v/>
      </c>
      <c r="T198" s="105">
        <f t="shared" si="39"/>
        <v>0</v>
      </c>
    </row>
    <row r="199" spans="4:20" ht="15.75" thickBot="1" x14ac:dyDescent="0.3">
      <c r="D199">
        <f t="shared" si="42"/>
        <v>0</v>
      </c>
      <c r="E199" t="str">
        <f>IF(S199="NOT READY",IFERROR(VLOOKUP(D199,'Break Schedule'!A:B,2,FALSE),""),"")</f>
        <v/>
      </c>
      <c r="F199" s="6" t="str">
        <f t="shared" ca="1" si="43"/>
        <v/>
      </c>
      <c r="G199" t="str">
        <f>IFERROR(IF(E199="","",VLOOKUP(D199,'Break Schedule'!X:Y,2,FALSE)),"USNR")</f>
        <v/>
      </c>
      <c r="H199" t="str">
        <f>IF(G199="","","USNR"&amp;COUNTIF(G$3:G199,"USNR"))</f>
        <v/>
      </c>
      <c r="I199" t="str">
        <f t="shared" si="40"/>
        <v/>
      </c>
      <c r="J199" t="str">
        <f>IF(I199="","",VLOOKUP(D199,'Break Schedule'!A:B,2,FALSE))</f>
        <v/>
      </c>
      <c r="K199" s="6" t="str">
        <f t="shared" si="41"/>
        <v/>
      </c>
      <c r="M199" t="str">
        <f t="shared" si="44"/>
        <v/>
      </c>
      <c r="P199" s="108">
        <f t="shared" si="35"/>
        <v>0</v>
      </c>
      <c r="Q199" s="104">
        <f t="shared" si="36"/>
        <v>0</v>
      </c>
      <c r="R199" s="103">
        <f t="shared" si="37"/>
        <v>0</v>
      </c>
      <c r="S199" s="103" t="str">
        <f t="shared" si="38"/>
        <v/>
      </c>
      <c r="T199" s="105">
        <f t="shared" si="39"/>
        <v>0</v>
      </c>
    </row>
    <row r="200" spans="4:20" ht="15.75" thickBot="1" x14ac:dyDescent="0.3">
      <c r="D200">
        <f t="shared" si="42"/>
        <v>0</v>
      </c>
      <c r="E200" t="str">
        <f>IF(S200="NOT READY",IFERROR(VLOOKUP(D200,'Break Schedule'!A:B,2,FALSE),""),"")</f>
        <v/>
      </c>
      <c r="F200" s="6" t="str">
        <f t="shared" ca="1" si="43"/>
        <v/>
      </c>
      <c r="G200" t="str">
        <f>IFERROR(IF(E200="","",VLOOKUP(D200,'Break Schedule'!X:Y,2,FALSE)),"USNR")</f>
        <v/>
      </c>
      <c r="H200" t="str">
        <f>IF(G200="","","USNR"&amp;COUNTIF(G$3:G200,"USNR"))</f>
        <v/>
      </c>
      <c r="I200" t="str">
        <f t="shared" si="40"/>
        <v/>
      </c>
      <c r="J200" t="str">
        <f>IF(I200="","",VLOOKUP(D200,'Break Schedule'!A:B,2,FALSE))</f>
        <v/>
      </c>
      <c r="K200" s="6" t="str">
        <f t="shared" si="41"/>
        <v/>
      </c>
      <c r="M200" t="str">
        <f t="shared" si="44"/>
        <v/>
      </c>
      <c r="P200" s="108">
        <f t="shared" si="35"/>
        <v>0</v>
      </c>
      <c r="Q200" s="104">
        <f t="shared" si="36"/>
        <v>0</v>
      </c>
      <c r="R200" s="103">
        <f t="shared" si="37"/>
        <v>0</v>
      </c>
      <c r="S200" s="103" t="str">
        <f t="shared" si="38"/>
        <v/>
      </c>
      <c r="T200" s="105">
        <f t="shared" si="39"/>
        <v>0</v>
      </c>
    </row>
    <row r="201" spans="4:20" ht="15.75" thickBot="1" x14ac:dyDescent="0.3">
      <c r="D201">
        <f t="shared" si="42"/>
        <v>0</v>
      </c>
      <c r="E201" t="str">
        <f>IF(S201="NOT READY",IFERROR(VLOOKUP(D201,'Break Schedule'!A:B,2,FALSE),""),"")</f>
        <v/>
      </c>
      <c r="F201" s="6" t="str">
        <f t="shared" ca="1" si="43"/>
        <v/>
      </c>
      <c r="G201" t="str">
        <f>IFERROR(IF(E201="","",VLOOKUP(D201,'Break Schedule'!X:Y,2,FALSE)),"USNR")</f>
        <v/>
      </c>
      <c r="H201" t="str">
        <f>IF(G201="","","USNR"&amp;COUNTIF(G$3:G201,"USNR"))</f>
        <v/>
      </c>
      <c r="I201" t="str">
        <f t="shared" si="40"/>
        <v/>
      </c>
      <c r="J201" t="str">
        <f>IF(I201="","",VLOOKUP(D201,'Break Schedule'!A:B,2,FALSE))</f>
        <v/>
      </c>
      <c r="K201" s="6" t="str">
        <f t="shared" si="41"/>
        <v/>
      </c>
      <c r="M201" t="str">
        <f t="shared" si="44"/>
        <v/>
      </c>
      <c r="P201" s="108">
        <f t="shared" si="35"/>
        <v>0</v>
      </c>
      <c r="Q201" s="104">
        <f t="shared" si="36"/>
        <v>0</v>
      </c>
      <c r="R201" s="103">
        <f t="shared" si="37"/>
        <v>0</v>
      </c>
      <c r="S201" s="103" t="str">
        <f t="shared" si="38"/>
        <v/>
      </c>
      <c r="T201" s="105">
        <f t="shared" si="39"/>
        <v>0</v>
      </c>
    </row>
    <row r="202" spans="4:20" ht="15.75" thickBot="1" x14ac:dyDescent="0.3">
      <c r="D202">
        <f t="shared" si="42"/>
        <v>0</v>
      </c>
      <c r="E202" t="str">
        <f>IF(S202="NOT READY",IFERROR(VLOOKUP(D202,'Break Schedule'!A:B,2,FALSE),""),"")</f>
        <v/>
      </c>
      <c r="F202" s="6" t="str">
        <f t="shared" ca="1" si="43"/>
        <v/>
      </c>
      <c r="G202" t="str">
        <f>IFERROR(IF(E202="","",VLOOKUP(D202,'Break Schedule'!X:Y,2,FALSE)),"USNR")</f>
        <v/>
      </c>
      <c r="H202" t="str">
        <f>IF(G202="","","USNR"&amp;COUNTIF(G$3:G202,"USNR"))</f>
        <v/>
      </c>
      <c r="I202" t="str">
        <f t="shared" si="40"/>
        <v/>
      </c>
      <c r="J202" t="str">
        <f>IF(I202="","",VLOOKUP(D202,'Break Schedule'!A:B,2,FALSE))</f>
        <v/>
      </c>
      <c r="K202" s="6" t="str">
        <f t="shared" si="41"/>
        <v/>
      </c>
      <c r="M202" t="str">
        <f t="shared" si="44"/>
        <v/>
      </c>
      <c r="P202" s="108">
        <f t="shared" si="35"/>
        <v>0</v>
      </c>
      <c r="Q202" s="104">
        <f t="shared" si="36"/>
        <v>0</v>
      </c>
      <c r="R202" s="103">
        <f t="shared" si="37"/>
        <v>0</v>
      </c>
      <c r="S202" s="103" t="str">
        <f t="shared" si="38"/>
        <v/>
      </c>
      <c r="T202" s="105">
        <f t="shared" si="39"/>
        <v>0</v>
      </c>
    </row>
    <row r="203" spans="4:20" ht="15.75" thickBot="1" x14ac:dyDescent="0.3">
      <c r="D203">
        <f t="shared" si="42"/>
        <v>0</v>
      </c>
      <c r="E203" t="str">
        <f>IF(S203="NOT READY",IFERROR(VLOOKUP(D203,'Break Schedule'!A:B,2,FALSE),""),"")</f>
        <v/>
      </c>
      <c r="F203" s="6" t="str">
        <f t="shared" ca="1" si="43"/>
        <v/>
      </c>
      <c r="G203" t="str">
        <f>IFERROR(IF(E203="","",VLOOKUP(D203,'Break Schedule'!X:Y,2,FALSE)),"USNR")</f>
        <v/>
      </c>
      <c r="H203" t="str">
        <f>IF(G203="","","USNR"&amp;COUNTIF(G$3:G203,"USNR"))</f>
        <v/>
      </c>
      <c r="I203" t="str">
        <f t="shared" si="40"/>
        <v/>
      </c>
      <c r="J203" t="str">
        <f>IF(I203="","",VLOOKUP(D203,'Break Schedule'!A:B,2,FALSE))</f>
        <v/>
      </c>
      <c r="K203" s="6" t="str">
        <f t="shared" si="41"/>
        <v/>
      </c>
      <c r="M203" t="str">
        <f t="shared" si="44"/>
        <v/>
      </c>
      <c r="P203" s="108">
        <f t="shared" si="35"/>
        <v>0</v>
      </c>
      <c r="Q203" s="104">
        <f t="shared" si="36"/>
        <v>0</v>
      </c>
      <c r="R203" s="103">
        <f t="shared" si="37"/>
        <v>0</v>
      </c>
      <c r="S203" s="103" t="str">
        <f t="shared" si="38"/>
        <v/>
      </c>
      <c r="T203" s="105">
        <f t="shared" si="39"/>
        <v>0</v>
      </c>
    </row>
    <row r="204" spans="4:20" ht="15.75" thickBot="1" x14ac:dyDescent="0.3">
      <c r="D204">
        <f t="shared" si="42"/>
        <v>0</v>
      </c>
      <c r="E204" t="str">
        <f>IF(S204="NOT READY",IFERROR(VLOOKUP(D204,'Break Schedule'!A:B,2,FALSE),""),"")</f>
        <v/>
      </c>
      <c r="F204" s="6" t="str">
        <f t="shared" ca="1" si="43"/>
        <v/>
      </c>
      <c r="G204" t="str">
        <f>IFERROR(IF(E204="","",VLOOKUP(D204,'Break Schedule'!X:Y,2,FALSE)),"USNR")</f>
        <v/>
      </c>
      <c r="H204" t="str">
        <f>IF(G204="","","USNR"&amp;COUNTIF(G$3:G204,"USNR"))</f>
        <v/>
      </c>
      <c r="I204" t="str">
        <f t="shared" si="40"/>
        <v/>
      </c>
      <c r="J204" t="str">
        <f>IF(I204="","",VLOOKUP(D204,'Break Schedule'!A:B,2,FALSE))</f>
        <v/>
      </c>
      <c r="K204" s="6" t="str">
        <f t="shared" si="41"/>
        <v/>
      </c>
      <c r="M204" t="str">
        <f t="shared" si="44"/>
        <v/>
      </c>
      <c r="P204" s="108">
        <f t="shared" si="35"/>
        <v>0</v>
      </c>
      <c r="Q204" s="104">
        <f t="shared" si="36"/>
        <v>0</v>
      </c>
      <c r="R204" s="103">
        <f t="shared" si="37"/>
        <v>0</v>
      </c>
      <c r="S204" s="103" t="str">
        <f t="shared" si="38"/>
        <v/>
      </c>
      <c r="T204" s="105">
        <f t="shared" si="39"/>
        <v>0</v>
      </c>
    </row>
    <row r="205" spans="4:20" ht="15.75" thickBot="1" x14ac:dyDescent="0.3">
      <c r="D205">
        <f t="shared" si="42"/>
        <v>0</v>
      </c>
      <c r="E205" t="str">
        <f>IF(S205="NOT READY",IFERROR(VLOOKUP(D205,'Break Schedule'!A:B,2,FALSE),""),"")</f>
        <v/>
      </c>
      <c r="F205" s="6" t="str">
        <f t="shared" ca="1" si="43"/>
        <v/>
      </c>
      <c r="G205" t="str">
        <f>IFERROR(IF(E205="","",VLOOKUP(D205,'Break Schedule'!X:Y,2,FALSE)),"USNR")</f>
        <v/>
      </c>
      <c r="H205" t="str">
        <f>IF(G205="","","USNR"&amp;COUNTIF(G$3:G205,"USNR"))</f>
        <v/>
      </c>
      <c r="I205" t="str">
        <f t="shared" si="40"/>
        <v/>
      </c>
      <c r="J205" t="str">
        <f>IF(I205="","",VLOOKUP(D205,'Break Schedule'!A:B,2,FALSE))</f>
        <v/>
      </c>
      <c r="K205" s="6" t="str">
        <f t="shared" si="41"/>
        <v/>
      </c>
      <c r="M205" t="str">
        <f t="shared" si="44"/>
        <v/>
      </c>
      <c r="P205" s="108">
        <f t="shared" si="35"/>
        <v>0</v>
      </c>
      <c r="Q205" s="104">
        <f t="shared" si="36"/>
        <v>0</v>
      </c>
      <c r="R205" s="103">
        <f t="shared" si="37"/>
        <v>0</v>
      </c>
      <c r="S205" s="103" t="str">
        <f t="shared" si="38"/>
        <v/>
      </c>
      <c r="T205" s="105">
        <f t="shared" si="39"/>
        <v>0</v>
      </c>
    </row>
    <row r="206" spans="4:20" ht="15.75" thickBot="1" x14ac:dyDescent="0.3">
      <c r="D206">
        <f t="shared" si="42"/>
        <v>0</v>
      </c>
      <c r="E206" t="str">
        <f>IF(S206="NOT READY",IFERROR(VLOOKUP(D206,'Break Schedule'!A:B,2,FALSE),""),"")</f>
        <v/>
      </c>
      <c r="F206" s="6" t="str">
        <f t="shared" ca="1" si="43"/>
        <v/>
      </c>
      <c r="G206" t="str">
        <f>IFERROR(IF(E206="","",VLOOKUP(D206,'Break Schedule'!X:Y,2,FALSE)),"USNR")</f>
        <v/>
      </c>
      <c r="H206" t="str">
        <f>IF(G206="","","USNR"&amp;COUNTIF(G$3:G206,"USNR"))</f>
        <v/>
      </c>
      <c r="I206" t="str">
        <f t="shared" si="40"/>
        <v/>
      </c>
      <c r="J206" t="str">
        <f>IF(I206="","",VLOOKUP(D206,'Break Schedule'!A:B,2,FALSE))</f>
        <v/>
      </c>
      <c r="K206" s="6" t="str">
        <f t="shared" si="41"/>
        <v/>
      </c>
      <c r="M206" t="str">
        <f t="shared" si="44"/>
        <v/>
      </c>
      <c r="P206" s="108">
        <f t="shared" si="35"/>
        <v>0</v>
      </c>
      <c r="Q206" s="104">
        <f t="shared" si="36"/>
        <v>0</v>
      </c>
      <c r="R206" s="103">
        <f t="shared" si="37"/>
        <v>0</v>
      </c>
      <c r="S206" s="103" t="str">
        <f t="shared" si="38"/>
        <v/>
      </c>
      <c r="T206" s="105">
        <f t="shared" si="39"/>
        <v>0</v>
      </c>
    </row>
    <row r="207" spans="4:20" ht="15.75" thickBot="1" x14ac:dyDescent="0.3">
      <c r="D207">
        <f t="shared" si="42"/>
        <v>0</v>
      </c>
      <c r="E207" t="str">
        <f>IF(S207="NOT READY",IFERROR(VLOOKUP(D207,'Break Schedule'!A:B,2,FALSE),""),"")</f>
        <v/>
      </c>
      <c r="F207" s="6" t="str">
        <f t="shared" ca="1" si="43"/>
        <v/>
      </c>
      <c r="G207" t="str">
        <f>IFERROR(IF(E207="","",VLOOKUP(D207,'Break Schedule'!X:Y,2,FALSE)),"USNR")</f>
        <v/>
      </c>
      <c r="H207" t="str">
        <f>IF(G207="","","USNR"&amp;COUNTIF(G$3:G207,"USNR"))</f>
        <v/>
      </c>
      <c r="I207" t="str">
        <f t="shared" si="40"/>
        <v/>
      </c>
      <c r="J207" t="str">
        <f>IF(I207="","",VLOOKUP(D207,'Break Schedule'!A:B,2,FALSE))</f>
        <v/>
      </c>
      <c r="K207" s="6" t="str">
        <f t="shared" si="41"/>
        <v/>
      </c>
      <c r="M207" t="str">
        <f t="shared" si="44"/>
        <v/>
      </c>
      <c r="P207" s="108">
        <f t="shared" si="35"/>
        <v>0</v>
      </c>
      <c r="Q207" s="104">
        <f t="shared" si="36"/>
        <v>0</v>
      </c>
      <c r="R207" s="103">
        <f t="shared" si="37"/>
        <v>0</v>
      </c>
      <c r="S207" s="103" t="str">
        <f t="shared" si="38"/>
        <v/>
      </c>
      <c r="T207" s="105">
        <f t="shared" si="39"/>
        <v>0</v>
      </c>
    </row>
    <row r="208" spans="4:20" ht="15.75" thickBot="1" x14ac:dyDescent="0.3">
      <c r="D208">
        <f t="shared" si="42"/>
        <v>0</v>
      </c>
      <c r="E208" t="str">
        <f>IF(S208="NOT READY",IFERROR(VLOOKUP(D208,'Break Schedule'!A:B,2,FALSE),""),"")</f>
        <v/>
      </c>
      <c r="F208" s="6" t="str">
        <f t="shared" ca="1" si="43"/>
        <v/>
      </c>
      <c r="G208" t="str">
        <f>IFERROR(IF(E208="","",VLOOKUP(D208,'Break Schedule'!X:Y,2,FALSE)),"USNR")</f>
        <v/>
      </c>
      <c r="H208" t="str">
        <f>IF(G208="","","USNR"&amp;COUNTIF(G$3:G208,"USNR"))</f>
        <v/>
      </c>
      <c r="I208" t="str">
        <f t="shared" si="40"/>
        <v/>
      </c>
      <c r="J208" t="str">
        <f>IF(I208="","",VLOOKUP(D208,'Break Schedule'!A:B,2,FALSE))</f>
        <v/>
      </c>
      <c r="K208" s="6" t="str">
        <f t="shared" si="41"/>
        <v/>
      </c>
      <c r="M208" t="str">
        <f t="shared" si="44"/>
        <v/>
      </c>
      <c r="P208" s="108">
        <f t="shared" si="35"/>
        <v>0</v>
      </c>
      <c r="Q208" s="104">
        <f t="shared" si="36"/>
        <v>0</v>
      </c>
      <c r="R208" s="103">
        <f t="shared" si="37"/>
        <v>0</v>
      </c>
      <c r="S208" s="103" t="str">
        <f t="shared" si="38"/>
        <v/>
      </c>
      <c r="T208" s="105">
        <f t="shared" si="39"/>
        <v>0</v>
      </c>
    </row>
    <row r="209" spans="4:20" ht="15.75" thickBot="1" x14ac:dyDescent="0.3">
      <c r="D209">
        <f t="shared" si="42"/>
        <v>0</v>
      </c>
      <c r="E209" t="str">
        <f>IF(S209="NOT READY",IFERROR(VLOOKUP(D209,'Break Schedule'!A:B,2,FALSE),""),"")</f>
        <v/>
      </c>
      <c r="F209" s="6" t="str">
        <f t="shared" ca="1" si="43"/>
        <v/>
      </c>
      <c r="G209" t="str">
        <f>IFERROR(IF(E209="","",VLOOKUP(D209,'Break Schedule'!X:Y,2,FALSE)),"USNR")</f>
        <v/>
      </c>
      <c r="H209" t="str">
        <f>IF(G209="","","USNR"&amp;COUNTIF(G$3:G209,"USNR"))</f>
        <v/>
      </c>
      <c r="I209" t="str">
        <f t="shared" si="40"/>
        <v/>
      </c>
      <c r="J209" t="str">
        <f>IF(I209="","",VLOOKUP(D209,'Break Schedule'!A:B,2,FALSE))</f>
        <v/>
      </c>
      <c r="K209" s="6" t="str">
        <f t="shared" si="41"/>
        <v/>
      </c>
      <c r="M209" t="str">
        <f t="shared" si="44"/>
        <v/>
      </c>
      <c r="P209" s="108">
        <f t="shared" si="35"/>
        <v>0</v>
      </c>
      <c r="Q209" s="104">
        <f t="shared" si="36"/>
        <v>0</v>
      </c>
      <c r="R209" s="103">
        <f t="shared" si="37"/>
        <v>0</v>
      </c>
      <c r="S209" s="103" t="str">
        <f t="shared" si="38"/>
        <v/>
      </c>
      <c r="T209" s="105">
        <f t="shared" si="39"/>
        <v>0</v>
      </c>
    </row>
    <row r="210" spans="4:20" ht="15.75" thickBot="1" x14ac:dyDescent="0.3">
      <c r="D210">
        <f t="shared" si="42"/>
        <v>0</v>
      </c>
      <c r="E210" t="str">
        <f>IF(S210="NOT READY",IFERROR(VLOOKUP(D210,'Break Schedule'!A:B,2,FALSE),""),"")</f>
        <v/>
      </c>
      <c r="F210" s="6" t="str">
        <f t="shared" ca="1" si="43"/>
        <v/>
      </c>
      <c r="G210" t="str">
        <f>IFERROR(IF(E210="","",VLOOKUP(D210,'Break Schedule'!X:Y,2,FALSE)),"USNR")</f>
        <v/>
      </c>
      <c r="H210" t="str">
        <f>IF(G210="","","USNR"&amp;COUNTIF(G$3:G210,"USNR"))</f>
        <v/>
      </c>
      <c r="I210" t="str">
        <f t="shared" si="40"/>
        <v/>
      </c>
      <c r="J210" t="str">
        <f>IF(I210="","",VLOOKUP(D210,'Break Schedule'!A:B,2,FALSE))</f>
        <v/>
      </c>
      <c r="K210" s="6" t="str">
        <f t="shared" si="41"/>
        <v/>
      </c>
      <c r="M210" t="str">
        <f t="shared" si="44"/>
        <v/>
      </c>
      <c r="P210" s="108">
        <f t="shared" si="35"/>
        <v>0</v>
      </c>
      <c r="Q210" s="104">
        <f t="shared" si="36"/>
        <v>0</v>
      </c>
      <c r="R210" s="103">
        <f t="shared" si="37"/>
        <v>0</v>
      </c>
      <c r="S210" s="103" t="str">
        <f t="shared" si="38"/>
        <v/>
      </c>
      <c r="T210" s="105">
        <f t="shared" si="39"/>
        <v>0</v>
      </c>
    </row>
    <row r="211" spans="4:20" ht="15.75" thickBot="1" x14ac:dyDescent="0.3">
      <c r="D211">
        <f t="shared" si="42"/>
        <v>0</v>
      </c>
      <c r="E211" t="str">
        <f>IF(S211="NOT READY",IFERROR(VLOOKUP(D211,'Break Schedule'!A:B,2,FALSE),""),"")</f>
        <v/>
      </c>
      <c r="F211" s="6" t="str">
        <f t="shared" ca="1" si="43"/>
        <v/>
      </c>
      <c r="G211" t="str">
        <f>IFERROR(IF(E211="","",VLOOKUP(D211,'Break Schedule'!X:Y,2,FALSE)),"USNR")</f>
        <v/>
      </c>
      <c r="H211" t="str">
        <f>IF(G211="","","USNR"&amp;COUNTIF(G$3:G211,"USNR"))</f>
        <v/>
      </c>
      <c r="I211" t="str">
        <f t="shared" si="40"/>
        <v/>
      </c>
      <c r="J211" t="str">
        <f>IF(I211="","",VLOOKUP(D211,'Break Schedule'!A:B,2,FALSE))</f>
        <v/>
      </c>
      <c r="K211" s="6" t="str">
        <f t="shared" si="41"/>
        <v/>
      </c>
      <c r="M211" t="str">
        <f t="shared" si="44"/>
        <v/>
      </c>
      <c r="P211" s="108">
        <f t="shared" si="35"/>
        <v>0</v>
      </c>
      <c r="Q211" s="104">
        <f t="shared" si="36"/>
        <v>0</v>
      </c>
      <c r="R211" s="103">
        <f t="shared" si="37"/>
        <v>0</v>
      </c>
      <c r="S211" s="103" t="str">
        <f t="shared" si="38"/>
        <v/>
      </c>
      <c r="T211" s="105">
        <f t="shared" si="39"/>
        <v>0</v>
      </c>
    </row>
    <row r="212" spans="4:20" ht="15.75" thickBot="1" x14ac:dyDescent="0.3">
      <c r="D212">
        <f t="shared" si="42"/>
        <v>0</v>
      </c>
      <c r="E212" t="str">
        <f>IF(S212="NOT READY",IFERROR(VLOOKUP(D212,'Break Schedule'!A:B,2,FALSE),""),"")</f>
        <v/>
      </c>
      <c r="F212" s="6" t="str">
        <f t="shared" ca="1" si="43"/>
        <v/>
      </c>
      <c r="G212" t="str">
        <f>IFERROR(IF(E212="","",VLOOKUP(D212,'Break Schedule'!X:Y,2,FALSE)),"USNR")</f>
        <v/>
      </c>
      <c r="H212" t="str">
        <f>IF(G212="","","USNR"&amp;COUNTIF(G$3:G212,"USNR"))</f>
        <v/>
      </c>
      <c r="I212" t="str">
        <f t="shared" si="40"/>
        <v/>
      </c>
      <c r="J212" t="str">
        <f>IF(I212="","",VLOOKUP(D212,'Break Schedule'!A:B,2,FALSE))</f>
        <v/>
      </c>
      <c r="K212" s="6" t="str">
        <f t="shared" si="41"/>
        <v/>
      </c>
      <c r="M212" t="str">
        <f t="shared" si="44"/>
        <v/>
      </c>
      <c r="P212" s="108">
        <f t="shared" si="35"/>
        <v>0</v>
      </c>
      <c r="Q212" s="104">
        <f t="shared" si="36"/>
        <v>0</v>
      </c>
      <c r="R212" s="103">
        <f t="shared" si="37"/>
        <v>0</v>
      </c>
      <c r="S212" s="103" t="str">
        <f t="shared" si="38"/>
        <v/>
      </c>
      <c r="T212" s="105">
        <f t="shared" si="39"/>
        <v>0</v>
      </c>
    </row>
    <row r="213" spans="4:20" ht="15.75" thickBot="1" x14ac:dyDescent="0.3">
      <c r="D213">
        <f t="shared" si="42"/>
        <v>0</v>
      </c>
      <c r="E213" t="str">
        <f>IF(S213="NOT READY",IFERROR(VLOOKUP(D213,'Break Schedule'!A:B,2,FALSE),""),"")</f>
        <v/>
      </c>
      <c r="F213" s="6" t="str">
        <f t="shared" ca="1" si="43"/>
        <v/>
      </c>
      <c r="G213" t="str">
        <f>IFERROR(IF(E213="","",VLOOKUP(D213,'Break Schedule'!X:Y,2,FALSE)),"USNR")</f>
        <v/>
      </c>
      <c r="H213" t="str">
        <f>IF(G213="","","USNR"&amp;COUNTIF(G$3:G213,"USNR"))</f>
        <v/>
      </c>
      <c r="I213" t="str">
        <f t="shared" si="40"/>
        <v/>
      </c>
      <c r="J213" t="str">
        <f>IF(I213="","",VLOOKUP(D213,'Break Schedule'!A:B,2,FALSE))</f>
        <v/>
      </c>
      <c r="K213" s="6" t="str">
        <f t="shared" si="41"/>
        <v/>
      </c>
      <c r="M213" t="str">
        <f t="shared" si="44"/>
        <v/>
      </c>
      <c r="P213" s="108">
        <f t="shared" si="35"/>
        <v>0</v>
      </c>
      <c r="Q213" s="104">
        <f t="shared" si="36"/>
        <v>0</v>
      </c>
      <c r="R213" s="103">
        <f t="shared" si="37"/>
        <v>0</v>
      </c>
      <c r="S213" s="103" t="str">
        <f t="shared" si="38"/>
        <v/>
      </c>
      <c r="T213" s="105">
        <f t="shared" si="39"/>
        <v>0</v>
      </c>
    </row>
    <row r="214" spans="4:20" ht="15.75" thickBot="1" x14ac:dyDescent="0.3">
      <c r="D214">
        <f t="shared" si="42"/>
        <v>0</v>
      </c>
      <c r="E214" t="str">
        <f>IF(S214="NOT READY",IFERROR(VLOOKUP(D214,'Break Schedule'!A:B,2,FALSE),""),"")</f>
        <v/>
      </c>
      <c r="F214" s="6" t="str">
        <f t="shared" ca="1" si="43"/>
        <v/>
      </c>
      <c r="G214" t="str">
        <f>IFERROR(IF(E214="","",VLOOKUP(D214,'Break Schedule'!X:Y,2,FALSE)),"USNR")</f>
        <v/>
      </c>
      <c r="H214" t="str">
        <f>IF(G214="","","USNR"&amp;COUNTIF(G$3:G214,"USNR"))</f>
        <v/>
      </c>
      <c r="I214" t="str">
        <f t="shared" si="40"/>
        <v/>
      </c>
      <c r="J214" t="str">
        <f>IF(I214="","",VLOOKUP(D214,'Break Schedule'!A:B,2,FALSE))</f>
        <v/>
      </c>
      <c r="K214" s="6" t="str">
        <f t="shared" si="41"/>
        <v/>
      </c>
      <c r="M214" t="str">
        <f t="shared" si="44"/>
        <v/>
      </c>
      <c r="P214" s="108">
        <f t="shared" si="35"/>
        <v>0</v>
      </c>
      <c r="Q214" s="104">
        <f t="shared" si="36"/>
        <v>0</v>
      </c>
      <c r="R214" s="103">
        <f t="shared" si="37"/>
        <v>0</v>
      </c>
      <c r="S214" s="103" t="str">
        <f t="shared" si="38"/>
        <v/>
      </c>
      <c r="T214" s="105">
        <f t="shared" si="39"/>
        <v>0</v>
      </c>
    </row>
    <row r="215" spans="4:20" ht="15.75" thickBot="1" x14ac:dyDescent="0.3">
      <c r="D215">
        <f t="shared" si="42"/>
        <v>0</v>
      </c>
      <c r="E215" t="str">
        <f>IF(S215="NOT READY",IFERROR(VLOOKUP(D215,'Break Schedule'!A:B,2,FALSE),""),"")</f>
        <v/>
      </c>
      <c r="F215" s="6" t="str">
        <f t="shared" ca="1" si="43"/>
        <v/>
      </c>
      <c r="G215" t="str">
        <f>IFERROR(IF(E215="","",VLOOKUP(D215,'Break Schedule'!X:Y,2,FALSE)),"USNR")</f>
        <v/>
      </c>
      <c r="H215" t="str">
        <f>IF(G215="","","USNR"&amp;COUNTIF(G$3:G215,"USNR"))</f>
        <v/>
      </c>
      <c r="I215" t="str">
        <f t="shared" si="40"/>
        <v/>
      </c>
      <c r="J215" t="str">
        <f>IF(I215="","",VLOOKUP(D215,'Break Schedule'!A:B,2,FALSE))</f>
        <v/>
      </c>
      <c r="K215" s="6" t="str">
        <f t="shared" si="41"/>
        <v/>
      </c>
      <c r="M215" t="str">
        <f t="shared" si="44"/>
        <v/>
      </c>
      <c r="P215" s="108">
        <f t="shared" si="35"/>
        <v>0</v>
      </c>
      <c r="Q215" s="104">
        <f t="shared" si="36"/>
        <v>0</v>
      </c>
      <c r="R215" s="103">
        <f t="shared" si="37"/>
        <v>0</v>
      </c>
      <c r="S215" s="103" t="str">
        <f t="shared" si="38"/>
        <v/>
      </c>
      <c r="T215" s="105">
        <f t="shared" si="39"/>
        <v>0</v>
      </c>
    </row>
    <row r="216" spans="4:20" ht="15.75" thickBot="1" x14ac:dyDescent="0.3">
      <c r="D216">
        <f t="shared" si="42"/>
        <v>0</v>
      </c>
      <c r="E216" t="str">
        <f>IF(S216="NOT READY",IFERROR(VLOOKUP(D216,'Break Schedule'!A:B,2,FALSE),""),"")</f>
        <v/>
      </c>
      <c r="F216" s="6" t="str">
        <f t="shared" ca="1" si="43"/>
        <v/>
      </c>
      <c r="G216" t="str">
        <f>IFERROR(IF(E216="","",VLOOKUP(D216,'Break Schedule'!X:Y,2,FALSE)),"USNR")</f>
        <v/>
      </c>
      <c r="H216" t="str">
        <f>IF(G216="","","USNR"&amp;COUNTIF(G$3:G216,"USNR"))</f>
        <v/>
      </c>
      <c r="I216" t="str">
        <f t="shared" si="40"/>
        <v/>
      </c>
      <c r="J216" t="str">
        <f>IF(I216="","",VLOOKUP(D216,'Break Schedule'!A:B,2,FALSE))</f>
        <v/>
      </c>
      <c r="K216" s="6" t="str">
        <f t="shared" si="41"/>
        <v/>
      </c>
      <c r="M216" t="str">
        <f t="shared" si="44"/>
        <v/>
      </c>
      <c r="P216" s="108">
        <f t="shared" si="35"/>
        <v>0</v>
      </c>
      <c r="Q216" s="104">
        <f t="shared" si="36"/>
        <v>0</v>
      </c>
      <c r="R216" s="103">
        <f t="shared" si="37"/>
        <v>0</v>
      </c>
      <c r="S216" s="103" t="str">
        <f t="shared" si="38"/>
        <v/>
      </c>
      <c r="T216" s="105">
        <f t="shared" si="39"/>
        <v>0</v>
      </c>
    </row>
    <row r="217" spans="4:20" ht="15.75" thickBot="1" x14ac:dyDescent="0.3">
      <c r="D217">
        <f t="shared" si="42"/>
        <v>0</v>
      </c>
      <c r="E217" t="str">
        <f>IF(S217="NOT READY",IFERROR(VLOOKUP(D217,'Break Schedule'!A:B,2,FALSE),""),"")</f>
        <v/>
      </c>
      <c r="F217" s="6" t="str">
        <f t="shared" ca="1" si="43"/>
        <v/>
      </c>
      <c r="G217" t="str">
        <f>IFERROR(IF(E217="","",VLOOKUP(D217,'Break Schedule'!X:Y,2,FALSE)),"USNR")</f>
        <v/>
      </c>
      <c r="H217" t="str">
        <f>IF(G217="","","USNR"&amp;COUNTIF(G$3:G217,"USNR"))</f>
        <v/>
      </c>
      <c r="I217" t="str">
        <f t="shared" si="40"/>
        <v/>
      </c>
      <c r="J217" t="str">
        <f>IF(I217="","",VLOOKUP(D217,'Break Schedule'!A:B,2,FALSE))</f>
        <v/>
      </c>
      <c r="K217" s="6" t="str">
        <f t="shared" si="41"/>
        <v/>
      </c>
      <c r="M217" t="str">
        <f t="shared" si="44"/>
        <v/>
      </c>
      <c r="P217" s="108">
        <f t="shared" si="35"/>
        <v>0</v>
      </c>
      <c r="Q217" s="104">
        <f t="shared" si="36"/>
        <v>0</v>
      </c>
      <c r="R217" s="103">
        <f t="shared" si="37"/>
        <v>0</v>
      </c>
      <c r="S217" s="103" t="str">
        <f t="shared" si="38"/>
        <v/>
      </c>
      <c r="T217" s="105">
        <f t="shared" si="39"/>
        <v>0</v>
      </c>
    </row>
    <row r="218" spans="4:20" ht="15.75" thickBot="1" x14ac:dyDescent="0.3">
      <c r="D218">
        <f t="shared" si="42"/>
        <v>0</v>
      </c>
      <c r="E218" t="str">
        <f>IF(S218="NOT READY",IFERROR(VLOOKUP(D218,'Break Schedule'!A:B,2,FALSE),""),"")</f>
        <v/>
      </c>
      <c r="F218" s="6" t="str">
        <f t="shared" ca="1" si="43"/>
        <v/>
      </c>
      <c r="G218" t="str">
        <f>IFERROR(IF(E218="","",VLOOKUP(D218,'Break Schedule'!X:Y,2,FALSE)),"USNR")</f>
        <v/>
      </c>
      <c r="H218" t="str">
        <f>IF(G218="","","USNR"&amp;COUNTIF(G$3:G218,"USNR"))</f>
        <v/>
      </c>
      <c r="I218" t="str">
        <f t="shared" si="40"/>
        <v/>
      </c>
      <c r="J218" t="str">
        <f>IF(I218="","",VLOOKUP(D218,'Break Schedule'!A:B,2,FALSE))</f>
        <v/>
      </c>
      <c r="K218" s="6" t="str">
        <f t="shared" si="41"/>
        <v/>
      </c>
      <c r="M218" t="str">
        <f t="shared" si="44"/>
        <v/>
      </c>
      <c r="P218" s="108">
        <f t="shared" si="35"/>
        <v>0</v>
      </c>
      <c r="Q218" s="104">
        <f t="shared" si="36"/>
        <v>0</v>
      </c>
      <c r="R218" s="103">
        <f t="shared" si="37"/>
        <v>0</v>
      </c>
      <c r="S218" s="103" t="str">
        <f t="shared" si="38"/>
        <v/>
      </c>
      <c r="T218" s="105">
        <f t="shared" si="39"/>
        <v>0</v>
      </c>
    </row>
    <row r="219" spans="4:20" ht="15.75" thickBot="1" x14ac:dyDescent="0.3">
      <c r="D219">
        <f t="shared" si="42"/>
        <v>0</v>
      </c>
      <c r="E219" t="str">
        <f>IF(S219="NOT READY",IFERROR(VLOOKUP(D219,'Break Schedule'!A:B,2,FALSE),""),"")</f>
        <v/>
      </c>
      <c r="F219" s="6" t="str">
        <f t="shared" ca="1" si="43"/>
        <v/>
      </c>
      <c r="G219" t="str">
        <f>IFERROR(IF(E219="","",VLOOKUP(D219,'Break Schedule'!X:Y,2,FALSE)),"USNR")</f>
        <v/>
      </c>
      <c r="H219" t="str">
        <f>IF(G219="","","USNR"&amp;COUNTIF(G$3:G219,"USNR"))</f>
        <v/>
      </c>
      <c r="I219" t="str">
        <f t="shared" si="40"/>
        <v/>
      </c>
      <c r="J219" t="str">
        <f>IF(I219="","",VLOOKUP(D219,'Break Schedule'!A:B,2,FALSE))</f>
        <v/>
      </c>
      <c r="K219" s="6" t="str">
        <f t="shared" si="41"/>
        <v/>
      </c>
      <c r="M219" t="str">
        <f t="shared" si="44"/>
        <v/>
      </c>
      <c r="P219" s="108">
        <f t="shared" si="35"/>
        <v>0</v>
      </c>
      <c r="Q219" s="104">
        <f t="shared" si="36"/>
        <v>0</v>
      </c>
      <c r="R219" s="103">
        <f t="shared" si="37"/>
        <v>0</v>
      </c>
      <c r="S219" s="103" t="str">
        <f t="shared" si="38"/>
        <v/>
      </c>
      <c r="T219" s="105">
        <f t="shared" si="39"/>
        <v>0</v>
      </c>
    </row>
    <row r="220" spans="4:20" ht="15.75" thickBot="1" x14ac:dyDescent="0.3">
      <c r="D220">
        <f t="shared" si="42"/>
        <v>0</v>
      </c>
      <c r="E220" t="str">
        <f>IF(S220="NOT READY",IFERROR(VLOOKUP(D220,'Break Schedule'!A:B,2,FALSE),""),"")</f>
        <v/>
      </c>
      <c r="F220" s="6" t="str">
        <f t="shared" ca="1" si="43"/>
        <v/>
      </c>
      <c r="G220" t="str">
        <f>IFERROR(IF(E220="","",VLOOKUP(D220,'Break Schedule'!X:Y,2,FALSE)),"USNR")</f>
        <v/>
      </c>
      <c r="H220" t="str">
        <f>IF(G220="","","USNR"&amp;COUNTIF(G$3:G220,"USNR"))</f>
        <v/>
      </c>
      <c r="I220" t="str">
        <f t="shared" si="40"/>
        <v/>
      </c>
      <c r="J220" t="str">
        <f>IF(I220="","",VLOOKUP(D220,'Break Schedule'!A:B,2,FALSE))</f>
        <v/>
      </c>
      <c r="K220" s="6" t="str">
        <f t="shared" si="41"/>
        <v/>
      </c>
      <c r="M220" t="str">
        <f t="shared" si="44"/>
        <v/>
      </c>
      <c r="P220" s="108">
        <f t="shared" si="35"/>
        <v>0</v>
      </c>
      <c r="Q220" s="104">
        <f t="shared" si="36"/>
        <v>0</v>
      </c>
      <c r="R220" s="103">
        <f t="shared" si="37"/>
        <v>0</v>
      </c>
      <c r="S220" s="103" t="str">
        <f t="shared" si="38"/>
        <v/>
      </c>
      <c r="T220" s="105">
        <f t="shared" si="39"/>
        <v>0</v>
      </c>
    </row>
    <row r="221" spans="4:20" ht="15.75" thickBot="1" x14ac:dyDescent="0.3">
      <c r="D221">
        <f t="shared" si="42"/>
        <v>0</v>
      </c>
      <c r="E221" t="str">
        <f>IF(S221="NOT READY",IFERROR(VLOOKUP(D221,'Break Schedule'!A:B,2,FALSE),""),"")</f>
        <v/>
      </c>
      <c r="F221" s="6" t="str">
        <f t="shared" ca="1" si="43"/>
        <v/>
      </c>
      <c r="G221" t="str">
        <f>IFERROR(IF(E221="","",VLOOKUP(D221,'Break Schedule'!X:Y,2,FALSE)),"USNR")</f>
        <v/>
      </c>
      <c r="H221" t="str">
        <f>IF(G221="","","USNR"&amp;COUNTIF(G$3:G221,"USNR"))</f>
        <v/>
      </c>
      <c r="I221" t="str">
        <f t="shared" si="40"/>
        <v/>
      </c>
      <c r="J221" t="str">
        <f>IF(I221="","",VLOOKUP(D221,'Break Schedule'!A:B,2,FALSE))</f>
        <v/>
      </c>
      <c r="K221" s="6" t="str">
        <f t="shared" si="41"/>
        <v/>
      </c>
      <c r="M221" t="str">
        <f t="shared" si="44"/>
        <v/>
      </c>
      <c r="P221" s="108">
        <f t="shared" si="35"/>
        <v>0</v>
      </c>
      <c r="Q221" s="104">
        <f t="shared" si="36"/>
        <v>0</v>
      </c>
      <c r="R221" s="103">
        <f t="shared" si="37"/>
        <v>0</v>
      </c>
      <c r="S221" s="103" t="str">
        <f t="shared" si="38"/>
        <v/>
      </c>
      <c r="T221" s="105">
        <f t="shared" si="39"/>
        <v>0</v>
      </c>
    </row>
    <row r="222" spans="4:20" ht="15.75" thickBot="1" x14ac:dyDescent="0.3">
      <c r="D222">
        <f t="shared" si="42"/>
        <v>0</v>
      </c>
      <c r="E222" t="str">
        <f>IF(S222="NOT READY",IFERROR(VLOOKUP(D222,'Break Schedule'!A:B,2,FALSE),""),"")</f>
        <v/>
      </c>
      <c r="F222" s="6" t="str">
        <f t="shared" ca="1" si="43"/>
        <v/>
      </c>
      <c r="G222" t="str">
        <f>IFERROR(IF(E222="","",VLOOKUP(D222,'Break Schedule'!X:Y,2,FALSE)),"USNR")</f>
        <v/>
      </c>
      <c r="H222" t="str">
        <f>IF(G222="","","USNR"&amp;COUNTIF(G$3:G222,"USNR"))</f>
        <v/>
      </c>
      <c r="I222" t="str">
        <f t="shared" si="40"/>
        <v/>
      </c>
      <c r="J222" t="str">
        <f>IF(I222="","",VLOOKUP(D222,'Break Schedule'!A:B,2,FALSE))</f>
        <v/>
      </c>
      <c r="K222" s="6" t="str">
        <f t="shared" si="41"/>
        <v/>
      </c>
      <c r="M222" t="str">
        <f t="shared" si="44"/>
        <v/>
      </c>
      <c r="P222" s="108">
        <f t="shared" si="35"/>
        <v>0</v>
      </c>
      <c r="Q222" s="104">
        <f t="shared" si="36"/>
        <v>0</v>
      </c>
      <c r="R222" s="103">
        <f t="shared" si="37"/>
        <v>0</v>
      </c>
      <c r="S222" s="103" t="str">
        <f t="shared" si="38"/>
        <v/>
      </c>
      <c r="T222" s="105">
        <f t="shared" si="39"/>
        <v>0</v>
      </c>
    </row>
    <row r="223" spans="4:20" ht="15.75" thickBot="1" x14ac:dyDescent="0.3">
      <c r="D223">
        <f t="shared" si="42"/>
        <v>0</v>
      </c>
      <c r="E223" t="str">
        <f>IF(S223="NOT READY",IFERROR(VLOOKUP(D223,'Break Schedule'!A:B,2,FALSE),""),"")</f>
        <v/>
      </c>
      <c r="F223" s="6" t="str">
        <f t="shared" ca="1" si="43"/>
        <v/>
      </c>
      <c r="G223" t="str">
        <f>IFERROR(IF(E223="","",VLOOKUP(D223,'Break Schedule'!X:Y,2,FALSE)),"USNR")</f>
        <v/>
      </c>
      <c r="H223" t="str">
        <f>IF(G223="","","USNR"&amp;COUNTIF(G$3:G223,"USNR"))</f>
        <v/>
      </c>
      <c r="I223" t="str">
        <f t="shared" si="40"/>
        <v/>
      </c>
      <c r="J223" t="str">
        <f>IF(I223="","",VLOOKUP(D223,'Break Schedule'!A:B,2,FALSE))</f>
        <v/>
      </c>
      <c r="K223" s="6" t="str">
        <f t="shared" si="41"/>
        <v/>
      </c>
      <c r="M223" t="str">
        <f t="shared" si="44"/>
        <v/>
      </c>
      <c r="P223" s="108">
        <f t="shared" si="35"/>
        <v>0</v>
      </c>
      <c r="Q223" s="104">
        <f t="shared" si="36"/>
        <v>0</v>
      </c>
      <c r="R223" s="103">
        <f t="shared" si="37"/>
        <v>0</v>
      </c>
      <c r="S223" s="103" t="str">
        <f t="shared" si="38"/>
        <v/>
      </c>
      <c r="T223" s="105">
        <f t="shared" si="39"/>
        <v>0</v>
      </c>
    </row>
    <row r="224" spans="4:20" ht="15.75" thickBot="1" x14ac:dyDescent="0.3">
      <c r="D224">
        <f t="shared" si="42"/>
        <v>0</v>
      </c>
      <c r="E224" t="str">
        <f>IF(S224="NOT READY",IFERROR(VLOOKUP(D224,'Break Schedule'!A:B,2,FALSE),""),"")</f>
        <v/>
      </c>
      <c r="F224" s="6" t="str">
        <f t="shared" ca="1" si="43"/>
        <v/>
      </c>
      <c r="G224" t="str">
        <f>IFERROR(IF(E224="","",VLOOKUP(D224,'Break Schedule'!X:Y,2,FALSE)),"USNR")</f>
        <v/>
      </c>
      <c r="H224" t="str">
        <f>IF(G224="","","USNR"&amp;COUNTIF(G$3:G224,"USNR"))</f>
        <v/>
      </c>
      <c r="I224" t="str">
        <f t="shared" si="40"/>
        <v/>
      </c>
      <c r="J224" t="str">
        <f>IF(I224="","",VLOOKUP(D224,'Break Schedule'!A:B,2,FALSE))</f>
        <v/>
      </c>
      <c r="K224" s="6" t="str">
        <f t="shared" si="41"/>
        <v/>
      </c>
      <c r="M224" t="str">
        <f t="shared" si="44"/>
        <v/>
      </c>
      <c r="P224" s="108">
        <f t="shared" si="35"/>
        <v>0</v>
      </c>
      <c r="Q224" s="104">
        <f t="shared" si="36"/>
        <v>0</v>
      </c>
      <c r="R224" s="103">
        <f t="shared" si="37"/>
        <v>0</v>
      </c>
      <c r="S224" s="103" t="str">
        <f t="shared" si="38"/>
        <v/>
      </c>
      <c r="T224" s="105">
        <f t="shared" si="39"/>
        <v>0</v>
      </c>
    </row>
    <row r="225" spans="4:20" ht="15.75" thickBot="1" x14ac:dyDescent="0.3">
      <c r="D225">
        <f t="shared" si="42"/>
        <v>0</v>
      </c>
      <c r="E225" t="str">
        <f>IF(S225="NOT READY",IFERROR(VLOOKUP(D225,'Break Schedule'!A:B,2,FALSE),""),"")</f>
        <v/>
      </c>
      <c r="F225" s="6" t="str">
        <f t="shared" ca="1" si="43"/>
        <v/>
      </c>
      <c r="G225" t="str">
        <f>IFERROR(IF(E225="","",VLOOKUP(D225,'Break Schedule'!X:Y,2,FALSE)),"USNR")</f>
        <v/>
      </c>
      <c r="H225" t="str">
        <f>IF(G225="","","USNR"&amp;COUNTIF(G$3:G225,"USNR"))</f>
        <v/>
      </c>
      <c r="I225" t="str">
        <f t="shared" si="40"/>
        <v/>
      </c>
      <c r="J225" t="str">
        <f>IF(I225="","",VLOOKUP(D225,'Break Schedule'!A:B,2,FALSE))</f>
        <v/>
      </c>
      <c r="K225" s="6" t="str">
        <f t="shared" si="41"/>
        <v/>
      </c>
      <c r="M225" t="str">
        <f t="shared" si="44"/>
        <v/>
      </c>
      <c r="P225" s="108">
        <f t="shared" si="35"/>
        <v>0</v>
      </c>
      <c r="Q225" s="104">
        <f t="shared" si="36"/>
        <v>0</v>
      </c>
      <c r="R225" s="103">
        <f t="shared" si="37"/>
        <v>0</v>
      </c>
      <c r="S225" s="103" t="str">
        <f t="shared" si="38"/>
        <v/>
      </c>
      <c r="T225" s="105">
        <f t="shared" si="39"/>
        <v>0</v>
      </c>
    </row>
    <row r="226" spans="4:20" ht="15.75" thickBot="1" x14ac:dyDescent="0.3">
      <c r="D226">
        <f t="shared" si="42"/>
        <v>0</v>
      </c>
      <c r="E226" t="str">
        <f>IF(S226="NOT READY",IFERROR(VLOOKUP(D226,'Break Schedule'!A:B,2,FALSE),""),"")</f>
        <v/>
      </c>
      <c r="F226" s="6" t="str">
        <f t="shared" ca="1" si="43"/>
        <v/>
      </c>
      <c r="G226" t="str">
        <f>IFERROR(IF(E226="","",VLOOKUP(D226,'Break Schedule'!X:Y,2,FALSE)),"USNR")</f>
        <v/>
      </c>
      <c r="H226" t="str">
        <f>IF(G226="","","USNR"&amp;COUNTIF(G$3:G226,"USNR"))</f>
        <v/>
      </c>
      <c r="I226" t="str">
        <f t="shared" si="40"/>
        <v/>
      </c>
      <c r="J226" t="str">
        <f>IF(I226="","",VLOOKUP(D226,'Break Schedule'!A:B,2,FALSE))</f>
        <v/>
      </c>
      <c r="K226" s="6" t="str">
        <f t="shared" si="41"/>
        <v/>
      </c>
      <c r="M226" t="str">
        <f t="shared" si="44"/>
        <v/>
      </c>
      <c r="P226" s="108">
        <f t="shared" si="35"/>
        <v>0</v>
      </c>
      <c r="Q226" s="104">
        <f t="shared" si="36"/>
        <v>0</v>
      </c>
      <c r="R226" s="103">
        <f t="shared" si="37"/>
        <v>0</v>
      </c>
      <c r="S226" s="103" t="str">
        <f t="shared" si="38"/>
        <v/>
      </c>
      <c r="T226" s="105">
        <f t="shared" si="39"/>
        <v>0</v>
      </c>
    </row>
    <row r="227" spans="4:20" ht="15.75" thickBot="1" x14ac:dyDescent="0.3">
      <c r="D227">
        <f t="shared" si="42"/>
        <v>0</v>
      </c>
      <c r="E227" t="str">
        <f>IF(S227="NOT READY",IFERROR(VLOOKUP(D227,'Break Schedule'!A:B,2,FALSE),""),"")</f>
        <v/>
      </c>
      <c r="F227" s="6" t="str">
        <f t="shared" ca="1" si="43"/>
        <v/>
      </c>
      <c r="G227" t="str">
        <f>IFERROR(IF(E227="","",VLOOKUP(D227,'Break Schedule'!X:Y,2,FALSE)),"USNR")</f>
        <v/>
      </c>
      <c r="H227" t="str">
        <f>IF(G227="","","USNR"&amp;COUNTIF(G$3:G227,"USNR"))</f>
        <v/>
      </c>
      <c r="I227" t="str">
        <f t="shared" si="40"/>
        <v/>
      </c>
      <c r="J227" t="str">
        <f>IF(I227="","",VLOOKUP(D227,'Break Schedule'!A:B,2,FALSE))</f>
        <v/>
      </c>
      <c r="K227" s="6" t="str">
        <f t="shared" si="41"/>
        <v/>
      </c>
      <c r="M227" t="str">
        <f t="shared" si="44"/>
        <v/>
      </c>
      <c r="P227" s="108">
        <f t="shared" si="35"/>
        <v>0</v>
      </c>
      <c r="Q227" s="104">
        <f t="shared" si="36"/>
        <v>0</v>
      </c>
      <c r="R227" s="103">
        <f t="shared" si="37"/>
        <v>0</v>
      </c>
      <c r="S227" s="103" t="str">
        <f t="shared" si="38"/>
        <v/>
      </c>
      <c r="T227" s="105">
        <f t="shared" si="39"/>
        <v>0</v>
      </c>
    </row>
    <row r="228" spans="4:20" ht="15.75" thickBot="1" x14ac:dyDescent="0.3">
      <c r="D228">
        <f t="shared" si="42"/>
        <v>0</v>
      </c>
      <c r="E228" t="str">
        <f>IF(S228="NOT READY",IFERROR(VLOOKUP(D228,'Break Schedule'!A:B,2,FALSE),""),"")</f>
        <v/>
      </c>
      <c r="F228" s="6" t="str">
        <f t="shared" ca="1" si="43"/>
        <v/>
      </c>
      <c r="G228" t="str">
        <f>IFERROR(IF(E228="","",VLOOKUP(D228,'Break Schedule'!X:Y,2,FALSE)),"USNR")</f>
        <v/>
      </c>
      <c r="H228" t="str">
        <f>IF(G228="","","USNR"&amp;COUNTIF(G$3:G228,"USNR"))</f>
        <v/>
      </c>
      <c r="I228" t="str">
        <f t="shared" si="40"/>
        <v/>
      </c>
      <c r="J228" t="str">
        <f>IF(I228="","",VLOOKUP(D228,'Break Schedule'!A:B,2,FALSE))</f>
        <v/>
      </c>
      <c r="K228" s="6" t="str">
        <f t="shared" si="41"/>
        <v/>
      </c>
      <c r="M228" t="str">
        <f t="shared" si="44"/>
        <v/>
      </c>
      <c r="P228" s="108">
        <f t="shared" si="35"/>
        <v>0</v>
      </c>
      <c r="Q228" s="104">
        <f t="shared" si="36"/>
        <v>0</v>
      </c>
      <c r="R228" s="103">
        <f t="shared" si="37"/>
        <v>0</v>
      </c>
      <c r="S228" s="103" t="str">
        <f t="shared" si="38"/>
        <v/>
      </c>
      <c r="T228" s="105">
        <f t="shared" si="39"/>
        <v>0</v>
      </c>
    </row>
    <row r="229" spans="4:20" ht="15.75" thickBot="1" x14ac:dyDescent="0.3">
      <c r="D229">
        <f t="shared" si="42"/>
        <v>0</v>
      </c>
      <c r="E229" t="str">
        <f>IF(S229="NOT READY",IFERROR(VLOOKUP(D229,'Break Schedule'!A:B,2,FALSE),""),"")</f>
        <v/>
      </c>
      <c r="F229" s="6" t="str">
        <f t="shared" ca="1" si="43"/>
        <v/>
      </c>
      <c r="G229" t="str">
        <f>IFERROR(IF(E229="","",VLOOKUP(D229,'Break Schedule'!X:Y,2,FALSE)),"USNR")</f>
        <v/>
      </c>
      <c r="H229" t="str">
        <f>IF(G229="","","USNR"&amp;COUNTIF(G$3:G229,"USNR"))</f>
        <v/>
      </c>
      <c r="I229" t="str">
        <f t="shared" si="40"/>
        <v/>
      </c>
      <c r="J229" t="str">
        <f>IF(I229="","",VLOOKUP(D229,'Break Schedule'!A:B,2,FALSE))</f>
        <v/>
      </c>
      <c r="K229" s="6" t="str">
        <f t="shared" si="41"/>
        <v/>
      </c>
      <c r="M229" t="str">
        <f t="shared" si="44"/>
        <v/>
      </c>
      <c r="P229" s="108">
        <f t="shared" si="35"/>
        <v>0</v>
      </c>
      <c r="Q229" s="104">
        <f t="shared" si="36"/>
        <v>0</v>
      </c>
      <c r="R229" s="103">
        <f t="shared" si="37"/>
        <v>0</v>
      </c>
      <c r="S229" s="103" t="str">
        <f t="shared" si="38"/>
        <v/>
      </c>
      <c r="T229" s="105">
        <f t="shared" si="39"/>
        <v>0</v>
      </c>
    </row>
    <row r="230" spans="4:20" ht="15.75" thickBot="1" x14ac:dyDescent="0.3">
      <c r="D230">
        <f t="shared" si="42"/>
        <v>0</v>
      </c>
      <c r="E230" t="str">
        <f>IF(S230="NOT READY",IFERROR(VLOOKUP(D230,'Break Schedule'!A:B,2,FALSE),""),"")</f>
        <v/>
      </c>
      <c r="F230" s="6" t="str">
        <f t="shared" ca="1" si="43"/>
        <v/>
      </c>
      <c r="G230" t="str">
        <f>IFERROR(IF(E230="","",VLOOKUP(D230,'Break Schedule'!X:Y,2,FALSE)),"USNR")</f>
        <v/>
      </c>
      <c r="H230" t="str">
        <f>IF(G230="","","USNR"&amp;COUNTIF(G$3:G230,"USNR"))</f>
        <v/>
      </c>
      <c r="I230" t="str">
        <f t="shared" si="40"/>
        <v/>
      </c>
      <c r="J230" t="str">
        <f>IF(I230="","",VLOOKUP(D230,'Break Schedule'!A:B,2,FALSE))</f>
        <v/>
      </c>
      <c r="K230" s="6" t="str">
        <f t="shared" si="41"/>
        <v/>
      </c>
      <c r="M230" t="str">
        <f t="shared" si="44"/>
        <v/>
      </c>
      <c r="P230" s="108">
        <f t="shared" si="35"/>
        <v>0</v>
      </c>
      <c r="Q230" s="104">
        <f t="shared" si="36"/>
        <v>0</v>
      </c>
      <c r="R230" s="103">
        <f t="shared" si="37"/>
        <v>0</v>
      </c>
      <c r="S230" s="103" t="str">
        <f t="shared" si="38"/>
        <v/>
      </c>
      <c r="T230" s="105">
        <f t="shared" si="39"/>
        <v>0</v>
      </c>
    </row>
    <row r="231" spans="4:20" ht="15.75" thickBot="1" x14ac:dyDescent="0.3">
      <c r="D231">
        <f t="shared" si="42"/>
        <v>0</v>
      </c>
      <c r="E231" t="str">
        <f>IF(S231="NOT READY",IFERROR(VLOOKUP(D231,'Break Schedule'!A:B,2,FALSE),""),"")</f>
        <v/>
      </c>
      <c r="F231" s="6" t="str">
        <f t="shared" ca="1" si="43"/>
        <v/>
      </c>
      <c r="G231" t="str">
        <f>IFERROR(IF(E231="","",VLOOKUP(D231,'Break Schedule'!X:Y,2,FALSE)),"USNR")</f>
        <v/>
      </c>
      <c r="H231" t="str">
        <f>IF(G231="","","USNR"&amp;COUNTIF(G$3:G231,"USNR"))</f>
        <v/>
      </c>
      <c r="I231" t="str">
        <f t="shared" si="40"/>
        <v/>
      </c>
      <c r="J231" t="str">
        <f>IF(I231="","",VLOOKUP(D231,'Break Schedule'!A:B,2,FALSE))</f>
        <v/>
      </c>
      <c r="K231" s="6" t="str">
        <f t="shared" si="41"/>
        <v/>
      </c>
      <c r="M231" t="str">
        <f t="shared" si="44"/>
        <v/>
      </c>
      <c r="P231" s="108">
        <f t="shared" si="35"/>
        <v>0</v>
      </c>
      <c r="Q231" s="104">
        <f t="shared" si="36"/>
        <v>0</v>
      </c>
      <c r="R231" s="103">
        <f t="shared" si="37"/>
        <v>0</v>
      </c>
      <c r="S231" s="103" t="str">
        <f t="shared" si="38"/>
        <v/>
      </c>
      <c r="T231" s="105">
        <f t="shared" si="39"/>
        <v>0</v>
      </c>
    </row>
    <row r="232" spans="4:20" ht="15.75" thickBot="1" x14ac:dyDescent="0.3">
      <c r="D232">
        <f t="shared" si="42"/>
        <v>0</v>
      </c>
      <c r="E232" t="str">
        <f>IF(S232="NOT READY",IFERROR(VLOOKUP(D232,'Break Schedule'!A:B,2,FALSE),""),"")</f>
        <v/>
      </c>
      <c r="F232" s="6" t="str">
        <f t="shared" ca="1" si="43"/>
        <v/>
      </c>
      <c r="G232" t="str">
        <f>IFERROR(IF(E232="","",VLOOKUP(D232,'Break Schedule'!X:Y,2,FALSE)),"USNR")</f>
        <v/>
      </c>
      <c r="H232" t="str">
        <f>IF(G232="","","USNR"&amp;COUNTIF(G$3:G232,"USNR"))</f>
        <v/>
      </c>
      <c r="I232" t="str">
        <f t="shared" si="40"/>
        <v/>
      </c>
      <c r="J232" t="str">
        <f>IF(I232="","",VLOOKUP(D232,'Break Schedule'!A:B,2,FALSE))</f>
        <v/>
      </c>
      <c r="K232" s="6" t="str">
        <f t="shared" si="41"/>
        <v/>
      </c>
      <c r="M232" t="str">
        <f t="shared" si="44"/>
        <v/>
      </c>
      <c r="P232" s="108">
        <f t="shared" si="35"/>
        <v>0</v>
      </c>
      <c r="Q232" s="104">
        <f t="shared" si="36"/>
        <v>0</v>
      </c>
      <c r="R232" s="103">
        <f t="shared" si="37"/>
        <v>0</v>
      </c>
      <c r="S232" s="103" t="str">
        <f t="shared" si="38"/>
        <v/>
      </c>
      <c r="T232" s="105">
        <f t="shared" si="39"/>
        <v>0</v>
      </c>
    </row>
    <row r="233" spans="4:20" ht="15.75" thickBot="1" x14ac:dyDescent="0.3">
      <c r="D233">
        <f t="shared" si="42"/>
        <v>0</v>
      </c>
      <c r="E233" t="str">
        <f>IF(S233="NOT READY",IFERROR(VLOOKUP(D233,'Break Schedule'!A:B,2,FALSE),""),"")</f>
        <v/>
      </c>
      <c r="F233" s="6" t="str">
        <f t="shared" ca="1" si="43"/>
        <v/>
      </c>
      <c r="G233" t="str">
        <f>IFERROR(IF(E233="","",VLOOKUP(D233,'Break Schedule'!X:Y,2,FALSE)),"USNR")</f>
        <v/>
      </c>
      <c r="H233" t="str">
        <f>IF(G233="","","USNR"&amp;COUNTIF(G$3:G233,"USNR"))</f>
        <v/>
      </c>
      <c r="I233" t="str">
        <f t="shared" si="40"/>
        <v/>
      </c>
      <c r="J233" t="str">
        <f>IF(I233="","",VLOOKUP(D233,'Break Schedule'!A:B,2,FALSE))</f>
        <v/>
      </c>
      <c r="K233" s="6" t="str">
        <f t="shared" si="41"/>
        <v/>
      </c>
      <c r="M233" t="str">
        <f t="shared" si="44"/>
        <v/>
      </c>
      <c r="P233" s="108">
        <f t="shared" si="35"/>
        <v>0</v>
      </c>
      <c r="Q233" s="104">
        <f t="shared" si="36"/>
        <v>0</v>
      </c>
      <c r="R233" s="103">
        <f t="shared" si="37"/>
        <v>0</v>
      </c>
      <c r="S233" s="103" t="str">
        <f t="shared" si="38"/>
        <v/>
      </c>
      <c r="T233" s="105">
        <f t="shared" si="39"/>
        <v>0</v>
      </c>
    </row>
    <row r="234" spans="4:20" ht="15.75" thickBot="1" x14ac:dyDescent="0.3">
      <c r="D234">
        <f t="shared" si="42"/>
        <v>0</v>
      </c>
      <c r="E234" t="str">
        <f>IF(S234="NOT READY",IFERROR(VLOOKUP(D234,'Break Schedule'!A:B,2,FALSE),""),"")</f>
        <v/>
      </c>
      <c r="F234" s="6" t="str">
        <f t="shared" ca="1" si="43"/>
        <v/>
      </c>
      <c r="G234" t="str">
        <f>IFERROR(IF(E234="","",VLOOKUP(D234,'Break Schedule'!X:Y,2,FALSE)),"USNR")</f>
        <v/>
      </c>
      <c r="H234" t="str">
        <f>IF(G234="","","USNR"&amp;COUNTIF(G$3:G234,"USNR"))</f>
        <v/>
      </c>
      <c r="I234" t="str">
        <f t="shared" si="40"/>
        <v/>
      </c>
      <c r="J234" t="str">
        <f>IF(I234="","",VLOOKUP(D234,'Break Schedule'!A:B,2,FALSE))</f>
        <v/>
      </c>
      <c r="K234" s="6" t="str">
        <f t="shared" si="41"/>
        <v/>
      </c>
      <c r="M234" t="str">
        <f t="shared" si="44"/>
        <v/>
      </c>
      <c r="P234" s="108">
        <f t="shared" si="35"/>
        <v>0</v>
      </c>
      <c r="Q234" s="104">
        <f t="shared" si="36"/>
        <v>0</v>
      </c>
      <c r="R234" s="103">
        <f t="shared" si="37"/>
        <v>0</v>
      </c>
      <c r="S234" s="103" t="str">
        <f t="shared" si="38"/>
        <v/>
      </c>
      <c r="T234" s="105">
        <f t="shared" si="39"/>
        <v>0</v>
      </c>
    </row>
    <row r="235" spans="4:20" ht="15.75" thickBot="1" x14ac:dyDescent="0.3">
      <c r="D235">
        <f t="shared" si="42"/>
        <v>0</v>
      </c>
      <c r="E235" t="str">
        <f>IF(S235="NOT READY",IFERROR(VLOOKUP(D235,'Break Schedule'!A:B,2,FALSE),""),"")</f>
        <v/>
      </c>
      <c r="F235" s="6" t="str">
        <f t="shared" ca="1" si="43"/>
        <v/>
      </c>
      <c r="G235" t="str">
        <f>IFERROR(IF(E235="","",VLOOKUP(D235,'Break Schedule'!X:Y,2,FALSE)),"USNR")</f>
        <v/>
      </c>
      <c r="H235" t="str">
        <f>IF(G235="","","USNR"&amp;COUNTIF(G$3:G235,"USNR"))</f>
        <v/>
      </c>
      <c r="I235" t="str">
        <f t="shared" si="40"/>
        <v/>
      </c>
      <c r="J235" t="str">
        <f>IF(I235="","",VLOOKUP(D235,'Break Schedule'!A:B,2,FALSE))</f>
        <v/>
      </c>
      <c r="K235" s="6" t="str">
        <f t="shared" si="41"/>
        <v/>
      </c>
      <c r="M235" t="str">
        <f t="shared" si="44"/>
        <v/>
      </c>
      <c r="P235" s="108">
        <f t="shared" si="35"/>
        <v>0</v>
      </c>
      <c r="Q235" s="104">
        <f t="shared" si="36"/>
        <v>0</v>
      </c>
      <c r="R235" s="103">
        <f t="shared" si="37"/>
        <v>0</v>
      </c>
      <c r="S235" s="103" t="str">
        <f t="shared" si="38"/>
        <v/>
      </c>
      <c r="T235" s="105">
        <f t="shared" si="39"/>
        <v>0</v>
      </c>
    </row>
    <row r="236" spans="4:20" ht="15.75" thickBot="1" x14ac:dyDescent="0.3">
      <c r="D236">
        <f t="shared" si="42"/>
        <v>0</v>
      </c>
      <c r="E236" t="str">
        <f>IF(S236="NOT READY",IFERROR(VLOOKUP(D236,'Break Schedule'!A:B,2,FALSE),""),"")</f>
        <v/>
      </c>
      <c r="F236" s="6" t="str">
        <f t="shared" ca="1" si="43"/>
        <v/>
      </c>
      <c r="G236" t="str">
        <f>IFERROR(IF(E236="","",VLOOKUP(D236,'Break Schedule'!X:Y,2,FALSE)),"USNR")</f>
        <v/>
      </c>
      <c r="H236" t="str">
        <f>IF(G236="","","USNR"&amp;COUNTIF(G$3:G236,"USNR"))</f>
        <v/>
      </c>
      <c r="I236" t="str">
        <f t="shared" si="40"/>
        <v/>
      </c>
      <c r="J236" t="str">
        <f>IF(I236="","",VLOOKUP(D236,'Break Schedule'!A:B,2,FALSE))</f>
        <v/>
      </c>
      <c r="K236" s="6" t="str">
        <f t="shared" si="41"/>
        <v/>
      </c>
      <c r="M236" t="str">
        <f t="shared" si="44"/>
        <v/>
      </c>
      <c r="P236" s="108">
        <f t="shared" si="35"/>
        <v>0</v>
      </c>
      <c r="Q236" s="104">
        <f t="shared" si="36"/>
        <v>0</v>
      </c>
      <c r="R236" s="103">
        <f t="shared" si="37"/>
        <v>0</v>
      </c>
      <c r="S236" s="103" t="str">
        <f t="shared" si="38"/>
        <v/>
      </c>
      <c r="T236" s="105">
        <f t="shared" si="39"/>
        <v>0</v>
      </c>
    </row>
    <row r="237" spans="4:20" ht="15.75" thickBot="1" x14ac:dyDescent="0.3">
      <c r="D237">
        <f t="shared" si="42"/>
        <v>0</v>
      </c>
      <c r="E237" t="str">
        <f>IF(S237="NOT READY",IFERROR(VLOOKUP(D237,'Break Schedule'!A:B,2,FALSE),""),"")</f>
        <v/>
      </c>
      <c r="F237" s="6" t="str">
        <f t="shared" ca="1" si="43"/>
        <v/>
      </c>
      <c r="G237" t="str">
        <f>IFERROR(IF(E237="","",VLOOKUP(D237,'Break Schedule'!X:Y,2,FALSE)),"USNR")</f>
        <v/>
      </c>
      <c r="H237" t="str">
        <f>IF(G237="","","USNR"&amp;COUNTIF(G$3:G237,"USNR"))</f>
        <v/>
      </c>
      <c r="I237" t="str">
        <f t="shared" si="40"/>
        <v/>
      </c>
      <c r="J237" t="str">
        <f>IF(I237="","",VLOOKUP(D237,'Break Schedule'!A:B,2,FALSE))</f>
        <v/>
      </c>
      <c r="K237" s="6" t="str">
        <f t="shared" si="41"/>
        <v/>
      </c>
      <c r="M237" t="str">
        <f t="shared" si="44"/>
        <v/>
      </c>
      <c r="P237" s="108">
        <f t="shared" ref="P237:P267" si="45">Z237</f>
        <v>0</v>
      </c>
      <c r="Q237" s="104">
        <f t="shared" ref="Q237:Q267" si="46">Y237</f>
        <v>0</v>
      </c>
      <c r="R237" s="103">
        <f t="shared" ref="R237:R267" si="47">AA237</f>
        <v>0</v>
      </c>
      <c r="S237" s="103" t="str">
        <f t="shared" ref="S237:S267" si="48">IF(AC237="Other","Hold",IF(AC237="Avail","Ready",IF(AC237="ACW","Wrap Up",IF(AC237="AUX","Not Ready",IF(AC237="ACDIN","Talking","")))))</f>
        <v/>
      </c>
      <c r="T237" s="105">
        <f t="shared" ref="T237:T267" si="49">AE237/24/3600</f>
        <v>0</v>
      </c>
    </row>
    <row r="238" spans="4:20" ht="15.75" thickBot="1" x14ac:dyDescent="0.3">
      <c r="D238">
        <f t="shared" si="42"/>
        <v>0</v>
      </c>
      <c r="E238" t="str">
        <f>IF(S238="NOT READY",IFERROR(VLOOKUP(D238,'Break Schedule'!A:B,2,FALSE),""),"")</f>
        <v/>
      </c>
      <c r="F238" s="6" t="str">
        <f t="shared" ca="1" si="43"/>
        <v/>
      </c>
      <c r="G238" t="str">
        <f>IFERROR(IF(E238="","",VLOOKUP(D238,'Break Schedule'!X:Y,2,FALSE)),"USNR")</f>
        <v/>
      </c>
      <c r="H238" t="str">
        <f>IF(G238="","","USNR"&amp;COUNTIF(G$3:G238,"USNR"))</f>
        <v/>
      </c>
      <c r="I238" t="str">
        <f t="shared" si="40"/>
        <v/>
      </c>
      <c r="J238" t="str">
        <f>IF(I238="","",VLOOKUP(D238,'Break Schedule'!A:B,2,FALSE))</f>
        <v/>
      </c>
      <c r="K238" s="6" t="str">
        <f t="shared" si="41"/>
        <v/>
      </c>
      <c r="M238" t="str">
        <f t="shared" si="44"/>
        <v/>
      </c>
      <c r="P238" s="108">
        <f t="shared" si="45"/>
        <v>0</v>
      </c>
      <c r="Q238" s="104">
        <f t="shared" si="46"/>
        <v>0</v>
      </c>
      <c r="R238" s="103">
        <f t="shared" si="47"/>
        <v>0</v>
      </c>
      <c r="S238" s="103" t="str">
        <f t="shared" si="48"/>
        <v/>
      </c>
      <c r="T238" s="105">
        <f t="shared" si="49"/>
        <v>0</v>
      </c>
    </row>
    <row r="239" spans="4:20" ht="15.75" thickBot="1" x14ac:dyDescent="0.3">
      <c r="D239">
        <f t="shared" si="42"/>
        <v>0</v>
      </c>
      <c r="E239" t="str">
        <f>IF(S239="NOT READY",IFERROR(VLOOKUP(D239,'Break Schedule'!A:B,2,FALSE),""),"")</f>
        <v/>
      </c>
      <c r="F239" s="6" t="str">
        <f t="shared" ca="1" si="43"/>
        <v/>
      </c>
      <c r="G239" t="str">
        <f>IFERROR(IF(E239="","",VLOOKUP(D239,'Break Schedule'!X:Y,2,FALSE)),"USNR")</f>
        <v/>
      </c>
      <c r="H239" t="str">
        <f>IF(G239="","","USNR"&amp;COUNTIF(G$3:G239,"USNR"))</f>
        <v/>
      </c>
      <c r="I239" t="str">
        <f t="shared" si="40"/>
        <v/>
      </c>
      <c r="J239" t="str">
        <f>IF(I239="","",VLOOKUP(D239,'Break Schedule'!A:B,2,FALSE))</f>
        <v/>
      </c>
      <c r="K239" s="6" t="str">
        <f t="shared" si="41"/>
        <v/>
      </c>
      <c r="M239" t="str">
        <f t="shared" si="44"/>
        <v/>
      </c>
      <c r="P239" s="108">
        <f t="shared" si="45"/>
        <v>0</v>
      </c>
      <c r="Q239" s="104">
        <f t="shared" si="46"/>
        <v>0</v>
      </c>
      <c r="R239" s="103">
        <f t="shared" si="47"/>
        <v>0</v>
      </c>
      <c r="S239" s="103" t="str">
        <f t="shared" si="48"/>
        <v/>
      </c>
      <c r="T239" s="105">
        <f t="shared" si="49"/>
        <v>0</v>
      </c>
    </row>
    <row r="240" spans="4:20" ht="15.75" thickBot="1" x14ac:dyDescent="0.3">
      <c r="D240">
        <f t="shared" si="42"/>
        <v>0</v>
      </c>
      <c r="E240" t="str">
        <f>IF(S240="NOT READY",IFERROR(VLOOKUP(D240,'Break Schedule'!A:B,2,FALSE),""),"")</f>
        <v/>
      </c>
      <c r="F240" s="6" t="str">
        <f t="shared" ca="1" si="43"/>
        <v/>
      </c>
      <c r="G240" t="str">
        <f>IFERROR(IF(E240="","",VLOOKUP(D240,'Break Schedule'!X:Y,2,FALSE)),"USNR")</f>
        <v/>
      </c>
      <c r="H240" t="str">
        <f>IF(G240="","","USNR"&amp;COUNTIF(G$3:G240,"USNR"))</f>
        <v/>
      </c>
      <c r="I240" t="str">
        <f t="shared" si="40"/>
        <v/>
      </c>
      <c r="J240" t="str">
        <f>IF(I240="","",VLOOKUP(D240,'Break Schedule'!A:B,2,FALSE))</f>
        <v/>
      </c>
      <c r="K240" s="6" t="str">
        <f t="shared" si="41"/>
        <v/>
      </c>
      <c r="M240" t="str">
        <f t="shared" si="44"/>
        <v/>
      </c>
      <c r="P240" s="108">
        <f t="shared" si="45"/>
        <v>0</v>
      </c>
      <c r="Q240" s="104">
        <f t="shared" si="46"/>
        <v>0</v>
      </c>
      <c r="R240" s="103">
        <f t="shared" si="47"/>
        <v>0</v>
      </c>
      <c r="S240" s="103" t="str">
        <f t="shared" si="48"/>
        <v/>
      </c>
      <c r="T240" s="105">
        <f t="shared" si="49"/>
        <v>0</v>
      </c>
    </row>
    <row r="241" spans="4:20" ht="15.75" thickBot="1" x14ac:dyDescent="0.3">
      <c r="D241">
        <f t="shared" si="42"/>
        <v>0</v>
      </c>
      <c r="E241" t="str">
        <f>IF(S241="NOT READY",IFERROR(VLOOKUP(D241,'Break Schedule'!A:B,2,FALSE),""),"")</f>
        <v/>
      </c>
      <c r="F241" s="6" t="str">
        <f t="shared" ca="1" si="43"/>
        <v/>
      </c>
      <c r="G241" t="str">
        <f>IFERROR(IF(E241="","",VLOOKUP(D241,'Break Schedule'!X:Y,2,FALSE)),"USNR")</f>
        <v/>
      </c>
      <c r="H241" t="str">
        <f>IF(G241="","","USNR"&amp;COUNTIF(G$3:G241,"USNR"))</f>
        <v/>
      </c>
      <c r="I241" t="str">
        <f t="shared" si="40"/>
        <v/>
      </c>
      <c r="J241" t="str">
        <f>IF(I241="","",VLOOKUP(D241,'Break Schedule'!A:B,2,FALSE))</f>
        <v/>
      </c>
      <c r="K241" s="6" t="str">
        <f t="shared" si="41"/>
        <v/>
      </c>
      <c r="M241" t="str">
        <f t="shared" si="44"/>
        <v/>
      </c>
      <c r="P241" s="108">
        <f t="shared" si="45"/>
        <v>0</v>
      </c>
      <c r="Q241" s="104">
        <f t="shared" si="46"/>
        <v>0</v>
      </c>
      <c r="R241" s="103">
        <f t="shared" si="47"/>
        <v>0</v>
      </c>
      <c r="S241" s="103" t="str">
        <f t="shared" si="48"/>
        <v/>
      </c>
      <c r="T241" s="105">
        <f t="shared" si="49"/>
        <v>0</v>
      </c>
    </row>
    <row r="242" spans="4:20" ht="15.75" thickBot="1" x14ac:dyDescent="0.3">
      <c r="D242">
        <f t="shared" si="42"/>
        <v>0</v>
      </c>
      <c r="E242" t="str">
        <f>IF(S242="NOT READY",IFERROR(VLOOKUP(D242,'Break Schedule'!A:B,2,FALSE),""),"")</f>
        <v/>
      </c>
      <c r="F242" s="6" t="str">
        <f t="shared" ca="1" si="43"/>
        <v/>
      </c>
      <c r="G242" t="str">
        <f>IFERROR(IF(E242="","",VLOOKUP(D242,'Break Schedule'!X:Y,2,FALSE)),"USNR")</f>
        <v/>
      </c>
      <c r="H242" t="str">
        <f>IF(G242="","","USNR"&amp;COUNTIF(G$3:G242,"USNR"))</f>
        <v/>
      </c>
      <c r="I242" t="str">
        <f t="shared" si="40"/>
        <v/>
      </c>
      <c r="J242" t="str">
        <f>IF(I242="","",VLOOKUP(D242,'Break Schedule'!A:B,2,FALSE))</f>
        <v/>
      </c>
      <c r="K242" s="6" t="str">
        <f t="shared" si="41"/>
        <v/>
      </c>
      <c r="M242" t="str">
        <f t="shared" si="44"/>
        <v/>
      </c>
      <c r="P242" s="108">
        <f t="shared" si="45"/>
        <v>0</v>
      </c>
      <c r="Q242" s="104">
        <f t="shared" si="46"/>
        <v>0</v>
      </c>
      <c r="R242" s="103">
        <f t="shared" si="47"/>
        <v>0</v>
      </c>
      <c r="S242" s="103" t="str">
        <f t="shared" si="48"/>
        <v/>
      </c>
      <c r="T242" s="105">
        <f t="shared" si="49"/>
        <v>0</v>
      </c>
    </row>
    <row r="243" spans="4:20" ht="15.75" thickBot="1" x14ac:dyDescent="0.3">
      <c r="D243">
        <f t="shared" si="42"/>
        <v>0</v>
      </c>
      <c r="E243" t="str">
        <f>IF(S243="NOT READY",IFERROR(VLOOKUP(D243,'Break Schedule'!A:B,2,FALSE),""),"")</f>
        <v/>
      </c>
      <c r="F243" s="6" t="str">
        <f t="shared" ca="1" si="43"/>
        <v/>
      </c>
      <c r="G243" t="str">
        <f>IFERROR(IF(E243="","",VLOOKUP(D243,'Break Schedule'!X:Y,2,FALSE)),"USNR")</f>
        <v/>
      </c>
      <c r="H243" t="str">
        <f>IF(G243="","","USNR"&amp;COUNTIF(G$3:G243,"USNR"))</f>
        <v/>
      </c>
      <c r="I243" t="str">
        <f t="shared" si="40"/>
        <v/>
      </c>
      <c r="J243" t="str">
        <f>IF(I243="","",VLOOKUP(D243,'Break Schedule'!A:B,2,FALSE))</f>
        <v/>
      </c>
      <c r="K243" s="6" t="str">
        <f t="shared" si="41"/>
        <v/>
      </c>
      <c r="M243" t="str">
        <f t="shared" si="44"/>
        <v/>
      </c>
      <c r="P243" s="108">
        <f t="shared" si="45"/>
        <v>0</v>
      </c>
      <c r="Q243" s="104">
        <f t="shared" si="46"/>
        <v>0</v>
      </c>
      <c r="R243" s="103">
        <f t="shared" si="47"/>
        <v>0</v>
      </c>
      <c r="S243" s="103" t="str">
        <f t="shared" si="48"/>
        <v/>
      </c>
      <c r="T243" s="105">
        <f t="shared" si="49"/>
        <v>0</v>
      </c>
    </row>
    <row r="244" spans="4:20" ht="15.75" thickBot="1" x14ac:dyDescent="0.3">
      <c r="P244" s="108">
        <f t="shared" si="45"/>
        <v>0</v>
      </c>
      <c r="Q244" s="104">
        <f t="shared" si="46"/>
        <v>0</v>
      </c>
      <c r="R244" s="103">
        <f t="shared" si="47"/>
        <v>0</v>
      </c>
      <c r="S244" s="103" t="str">
        <f t="shared" si="48"/>
        <v/>
      </c>
      <c r="T244" s="105">
        <f t="shared" si="49"/>
        <v>0</v>
      </c>
    </row>
    <row r="245" spans="4:20" ht="15.75" thickBot="1" x14ac:dyDescent="0.3">
      <c r="P245" s="108">
        <f t="shared" si="45"/>
        <v>0</v>
      </c>
      <c r="Q245" s="104">
        <f t="shared" si="46"/>
        <v>0</v>
      </c>
      <c r="R245" s="103">
        <f t="shared" si="47"/>
        <v>0</v>
      </c>
      <c r="S245" s="103" t="str">
        <f t="shared" si="48"/>
        <v/>
      </c>
      <c r="T245" s="105">
        <f t="shared" si="49"/>
        <v>0</v>
      </c>
    </row>
    <row r="246" spans="4:20" ht="15.75" thickBot="1" x14ac:dyDescent="0.3">
      <c r="P246" s="108">
        <f t="shared" si="45"/>
        <v>0</v>
      </c>
      <c r="Q246" s="104">
        <f t="shared" si="46"/>
        <v>0</v>
      </c>
      <c r="R246" s="103">
        <f t="shared" si="47"/>
        <v>0</v>
      </c>
      <c r="S246" s="103" t="str">
        <f t="shared" si="48"/>
        <v/>
      </c>
      <c r="T246" s="105">
        <f t="shared" si="49"/>
        <v>0</v>
      </c>
    </row>
    <row r="247" spans="4:20" ht="15.75" thickBot="1" x14ac:dyDescent="0.3">
      <c r="P247" s="108">
        <f t="shared" si="45"/>
        <v>0</v>
      </c>
      <c r="Q247" s="104">
        <f t="shared" si="46"/>
        <v>0</v>
      </c>
      <c r="R247" s="103">
        <f t="shared" si="47"/>
        <v>0</v>
      </c>
      <c r="S247" s="103" t="str">
        <f t="shared" si="48"/>
        <v/>
      </c>
      <c r="T247" s="105">
        <f t="shared" si="49"/>
        <v>0</v>
      </c>
    </row>
    <row r="248" spans="4:20" ht="15.75" thickBot="1" x14ac:dyDescent="0.3">
      <c r="P248" s="108">
        <f t="shared" si="45"/>
        <v>0</v>
      </c>
      <c r="Q248" s="104">
        <f t="shared" si="46"/>
        <v>0</v>
      </c>
      <c r="R248" s="103">
        <f t="shared" si="47"/>
        <v>0</v>
      </c>
      <c r="S248" s="103" t="str">
        <f t="shared" si="48"/>
        <v/>
      </c>
      <c r="T248" s="105">
        <f t="shared" si="49"/>
        <v>0</v>
      </c>
    </row>
    <row r="249" spans="4:20" ht="15.75" thickBot="1" x14ac:dyDescent="0.3">
      <c r="P249" s="108">
        <f t="shared" si="45"/>
        <v>0</v>
      </c>
      <c r="Q249" s="104">
        <f t="shared" si="46"/>
        <v>0</v>
      </c>
      <c r="R249" s="103">
        <f t="shared" si="47"/>
        <v>0</v>
      </c>
      <c r="S249" s="103" t="str">
        <f t="shared" si="48"/>
        <v/>
      </c>
      <c r="T249" s="105">
        <f t="shared" si="49"/>
        <v>0</v>
      </c>
    </row>
    <row r="250" spans="4:20" ht="15.75" thickBot="1" x14ac:dyDescent="0.3">
      <c r="P250" s="108">
        <f t="shared" si="45"/>
        <v>0</v>
      </c>
      <c r="Q250" s="104">
        <f t="shared" si="46"/>
        <v>0</v>
      </c>
      <c r="R250" s="103">
        <f t="shared" si="47"/>
        <v>0</v>
      </c>
      <c r="S250" s="103" t="str">
        <f t="shared" si="48"/>
        <v/>
      </c>
      <c r="T250" s="105">
        <f t="shared" si="49"/>
        <v>0</v>
      </c>
    </row>
    <row r="251" spans="4:20" ht="15.75" thickBot="1" x14ac:dyDescent="0.3">
      <c r="P251" s="108">
        <f t="shared" si="45"/>
        <v>0</v>
      </c>
      <c r="Q251" s="104">
        <f t="shared" si="46"/>
        <v>0</v>
      </c>
      <c r="R251" s="103">
        <f t="shared" si="47"/>
        <v>0</v>
      </c>
      <c r="S251" s="103" t="str">
        <f t="shared" si="48"/>
        <v/>
      </c>
      <c r="T251" s="105">
        <f t="shared" si="49"/>
        <v>0</v>
      </c>
    </row>
    <row r="252" spans="4:20" ht="15.75" thickBot="1" x14ac:dyDescent="0.3">
      <c r="P252" s="108">
        <f t="shared" si="45"/>
        <v>0</v>
      </c>
      <c r="Q252" s="104">
        <f t="shared" si="46"/>
        <v>0</v>
      </c>
      <c r="R252" s="103">
        <f t="shared" si="47"/>
        <v>0</v>
      </c>
      <c r="S252" s="103" t="str">
        <f t="shared" si="48"/>
        <v/>
      </c>
      <c r="T252" s="105">
        <f t="shared" si="49"/>
        <v>0</v>
      </c>
    </row>
    <row r="253" spans="4:20" ht="15.75" thickBot="1" x14ac:dyDescent="0.3">
      <c r="P253" s="108">
        <f t="shared" si="45"/>
        <v>0</v>
      </c>
      <c r="Q253" s="104">
        <f t="shared" si="46"/>
        <v>0</v>
      </c>
      <c r="R253" s="103">
        <f t="shared" si="47"/>
        <v>0</v>
      </c>
      <c r="S253" s="103" t="str">
        <f t="shared" si="48"/>
        <v/>
      </c>
      <c r="T253" s="105">
        <f t="shared" si="49"/>
        <v>0</v>
      </c>
    </row>
    <row r="254" spans="4:20" ht="15.75" thickBot="1" x14ac:dyDescent="0.3">
      <c r="P254" s="108">
        <f t="shared" si="45"/>
        <v>0</v>
      </c>
      <c r="Q254" s="104">
        <f t="shared" si="46"/>
        <v>0</v>
      </c>
      <c r="R254" s="103">
        <f t="shared" si="47"/>
        <v>0</v>
      </c>
      <c r="S254" s="103" t="str">
        <f t="shared" si="48"/>
        <v/>
      </c>
      <c r="T254" s="105">
        <f t="shared" si="49"/>
        <v>0</v>
      </c>
    </row>
    <row r="255" spans="4:20" ht="15.75" thickBot="1" x14ac:dyDescent="0.3">
      <c r="P255" s="108">
        <f t="shared" si="45"/>
        <v>0</v>
      </c>
      <c r="Q255" s="104">
        <f t="shared" si="46"/>
        <v>0</v>
      </c>
      <c r="R255" s="103">
        <f t="shared" si="47"/>
        <v>0</v>
      </c>
      <c r="S255" s="103" t="str">
        <f t="shared" si="48"/>
        <v/>
      </c>
      <c r="T255" s="105">
        <f t="shared" si="49"/>
        <v>0</v>
      </c>
    </row>
    <row r="256" spans="4:20" ht="15.75" thickBot="1" x14ac:dyDescent="0.3">
      <c r="P256" s="108">
        <f t="shared" si="45"/>
        <v>0</v>
      </c>
      <c r="Q256" s="104">
        <f t="shared" si="46"/>
        <v>0</v>
      </c>
      <c r="R256" s="103">
        <f t="shared" si="47"/>
        <v>0</v>
      </c>
      <c r="S256" s="103" t="str">
        <f t="shared" si="48"/>
        <v/>
      </c>
      <c r="T256" s="105">
        <f t="shared" si="49"/>
        <v>0</v>
      </c>
    </row>
    <row r="257" spans="16:20" ht="15.75" thickBot="1" x14ac:dyDescent="0.3">
      <c r="P257" s="108">
        <f t="shared" si="45"/>
        <v>0</v>
      </c>
      <c r="Q257" s="104">
        <f t="shared" si="46"/>
        <v>0</v>
      </c>
      <c r="R257" s="103">
        <f t="shared" si="47"/>
        <v>0</v>
      </c>
      <c r="S257" s="103" t="str">
        <f t="shared" si="48"/>
        <v/>
      </c>
      <c r="T257" s="105">
        <f t="shared" si="49"/>
        <v>0</v>
      </c>
    </row>
    <row r="258" spans="16:20" ht="15.75" thickBot="1" x14ac:dyDescent="0.3">
      <c r="P258" s="108">
        <f t="shared" si="45"/>
        <v>0</v>
      </c>
      <c r="Q258" s="104">
        <f t="shared" si="46"/>
        <v>0</v>
      </c>
      <c r="R258" s="103">
        <f t="shared" si="47"/>
        <v>0</v>
      </c>
      <c r="S258" s="103" t="str">
        <f t="shared" si="48"/>
        <v/>
      </c>
      <c r="T258" s="105">
        <f t="shared" si="49"/>
        <v>0</v>
      </c>
    </row>
    <row r="259" spans="16:20" ht="15.75" thickBot="1" x14ac:dyDescent="0.3">
      <c r="P259" s="108">
        <f t="shared" si="45"/>
        <v>0</v>
      </c>
      <c r="Q259" s="104">
        <f t="shared" si="46"/>
        <v>0</v>
      </c>
      <c r="R259" s="103">
        <f t="shared" si="47"/>
        <v>0</v>
      </c>
      <c r="S259" s="103" t="str">
        <f t="shared" si="48"/>
        <v/>
      </c>
      <c r="T259" s="105">
        <f t="shared" si="49"/>
        <v>0</v>
      </c>
    </row>
    <row r="260" spans="16:20" ht="15.75" thickBot="1" x14ac:dyDescent="0.3">
      <c r="P260" s="108">
        <f t="shared" si="45"/>
        <v>0</v>
      </c>
      <c r="Q260" s="104">
        <f t="shared" si="46"/>
        <v>0</v>
      </c>
      <c r="R260" s="103">
        <f t="shared" si="47"/>
        <v>0</v>
      </c>
      <c r="S260" s="103" t="str">
        <f t="shared" si="48"/>
        <v/>
      </c>
      <c r="T260" s="105">
        <f t="shared" si="49"/>
        <v>0</v>
      </c>
    </row>
    <row r="261" spans="16:20" ht="15.75" thickBot="1" x14ac:dyDescent="0.3">
      <c r="P261" s="108">
        <f t="shared" si="45"/>
        <v>0</v>
      </c>
      <c r="Q261" s="104">
        <f t="shared" si="46"/>
        <v>0</v>
      </c>
      <c r="R261" s="103">
        <f t="shared" si="47"/>
        <v>0</v>
      </c>
      <c r="S261" s="103" t="str">
        <f t="shared" si="48"/>
        <v/>
      </c>
      <c r="T261" s="105">
        <f t="shared" si="49"/>
        <v>0</v>
      </c>
    </row>
    <row r="262" spans="16:20" ht="15.75" thickBot="1" x14ac:dyDescent="0.3">
      <c r="P262" s="108">
        <f t="shared" si="45"/>
        <v>0</v>
      </c>
      <c r="Q262" s="104">
        <f t="shared" si="46"/>
        <v>0</v>
      </c>
      <c r="R262" s="103">
        <f t="shared" si="47"/>
        <v>0</v>
      </c>
      <c r="S262" s="103" t="str">
        <f t="shared" si="48"/>
        <v/>
      </c>
      <c r="T262" s="105">
        <f t="shared" si="49"/>
        <v>0</v>
      </c>
    </row>
    <row r="263" spans="16:20" ht="15.75" thickBot="1" x14ac:dyDescent="0.3">
      <c r="P263" s="108">
        <f t="shared" si="45"/>
        <v>0</v>
      </c>
      <c r="Q263" s="104">
        <f t="shared" si="46"/>
        <v>0</v>
      </c>
      <c r="R263" s="103">
        <f t="shared" si="47"/>
        <v>0</v>
      </c>
      <c r="S263" s="103" t="str">
        <f t="shared" si="48"/>
        <v/>
      </c>
      <c r="T263" s="105">
        <f t="shared" si="49"/>
        <v>0</v>
      </c>
    </row>
    <row r="264" spans="16:20" ht="15.75" thickBot="1" x14ac:dyDescent="0.3">
      <c r="P264" s="108">
        <f t="shared" si="45"/>
        <v>0</v>
      </c>
      <c r="Q264" s="104">
        <f t="shared" si="46"/>
        <v>0</v>
      </c>
      <c r="R264" s="103">
        <f t="shared" si="47"/>
        <v>0</v>
      </c>
      <c r="S264" s="103" t="str">
        <f t="shared" si="48"/>
        <v/>
      </c>
      <c r="T264" s="105">
        <f t="shared" si="49"/>
        <v>0</v>
      </c>
    </row>
    <row r="265" spans="16:20" ht="15.75" thickBot="1" x14ac:dyDescent="0.3">
      <c r="P265" s="108">
        <f t="shared" si="45"/>
        <v>0</v>
      </c>
      <c r="Q265" s="104">
        <f t="shared" si="46"/>
        <v>0</v>
      </c>
      <c r="R265" s="103">
        <f t="shared" si="47"/>
        <v>0</v>
      </c>
      <c r="S265" s="103" t="str">
        <f t="shared" si="48"/>
        <v/>
      </c>
      <c r="T265" s="105">
        <f t="shared" si="49"/>
        <v>0</v>
      </c>
    </row>
    <row r="266" spans="16:20" ht="15.75" thickBot="1" x14ac:dyDescent="0.3">
      <c r="P266" s="108">
        <f t="shared" si="45"/>
        <v>0</v>
      </c>
      <c r="Q266" s="104">
        <f t="shared" si="46"/>
        <v>0</v>
      </c>
      <c r="R266" s="103">
        <f t="shared" si="47"/>
        <v>0</v>
      </c>
      <c r="S266" s="103" t="str">
        <f t="shared" si="48"/>
        <v/>
      </c>
      <c r="T266" s="105">
        <f t="shared" si="49"/>
        <v>0</v>
      </c>
    </row>
    <row r="267" spans="16:20" ht="15.75" thickBot="1" x14ac:dyDescent="0.3">
      <c r="P267" s="108">
        <f t="shared" si="45"/>
        <v>0</v>
      </c>
      <c r="Q267" s="104">
        <f t="shared" si="46"/>
        <v>0</v>
      </c>
      <c r="R267" s="103">
        <f t="shared" si="47"/>
        <v>0</v>
      </c>
      <c r="S267" s="103" t="str">
        <f t="shared" si="48"/>
        <v/>
      </c>
      <c r="T267" s="105">
        <f t="shared" si="49"/>
        <v>0</v>
      </c>
    </row>
  </sheetData>
  <hyperlinks>
    <hyperlink ref="U2" r:id="rId1" display="javascript:void(0)"/>
    <hyperlink ref="T2" r:id="rId2" display="javascript:void(0)"/>
    <hyperlink ref="S2" r:id="rId3" display="javascript:void(0)"/>
    <hyperlink ref="R2" r:id="rId4" display="javascript:void(0)"/>
    <hyperlink ref="Q2" r:id="rId5" display="javascript:void(0)"/>
    <hyperlink ref="P2" r:id="rId6" display="javascript:void(0)"/>
  </hyperlinks>
  <pageMargins left="0.7" right="0.7" top="0.75" bottom="0.75" header="0.3" footer="0.3"/>
  <pageSetup orientation="portrait" r:id="rId7"/>
  <drawing r:id="rId8"/>
  <legacyDrawing r:id="rId9"/>
  <controls>
    <mc:AlternateContent xmlns:mc="http://schemas.openxmlformats.org/markup-compatibility/2006">
      <mc:Choice Requires="x14">
        <control shapeId="2049" r:id="rId10" name="Control 1">
          <controlPr defaultSize="0" r:id="rId11">
            <anchor moveWithCells="1">
              <from>
                <xdr:col>21</xdr:col>
                <xdr:colOff>0</xdr:colOff>
                <xdr:row>73</xdr:row>
                <xdr:rowOff>0</xdr:rowOff>
              </from>
              <to>
                <xdr:col>21</xdr:col>
                <xdr:colOff>914400</xdr:colOff>
                <xdr:row>74</xdr:row>
                <xdr:rowOff>28575</xdr:rowOff>
              </to>
            </anchor>
          </controlPr>
        </control>
      </mc:Choice>
      <mc:Fallback>
        <control shapeId="2049" r:id="rId10" name="Control 1"/>
      </mc:Fallback>
    </mc:AlternateContent>
    <mc:AlternateContent xmlns:mc="http://schemas.openxmlformats.org/markup-compatibility/2006">
      <mc:Choice Requires="x14">
        <control shapeId="2050" r:id="rId12" name="Control 2">
          <controlPr defaultSize="0" r:id="rId13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0" r:id="rId12" name="Control 2"/>
      </mc:Fallback>
    </mc:AlternateContent>
    <mc:AlternateContent xmlns:mc="http://schemas.openxmlformats.org/markup-compatibility/2006">
      <mc:Choice Requires="x14">
        <control shapeId="2051" r:id="rId14" name="Control 3">
          <controlPr defaultSize="0" r:id="rId13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1" r:id="rId14" name="Control 3"/>
      </mc:Fallback>
    </mc:AlternateContent>
    <mc:AlternateContent xmlns:mc="http://schemas.openxmlformats.org/markup-compatibility/2006">
      <mc:Choice Requires="x14">
        <control shapeId="2052" r:id="rId15" name="Control 4">
          <controlPr defaultSize="0" r:id="rId16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2" r:id="rId15" name="Control 4"/>
      </mc:Fallback>
    </mc:AlternateContent>
    <mc:AlternateContent xmlns:mc="http://schemas.openxmlformats.org/markup-compatibility/2006">
      <mc:Choice Requires="x14">
        <control shapeId="2053" r:id="rId17" name="Control 5">
          <controlPr defaultSize="0" r:id="rId18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3" r:id="rId17" name="Control 5"/>
      </mc:Fallback>
    </mc:AlternateContent>
    <mc:AlternateContent xmlns:mc="http://schemas.openxmlformats.org/markup-compatibility/2006">
      <mc:Choice Requires="x14">
        <control shapeId="2054" r:id="rId19" name="Control 6">
          <controlPr defaultSize="0" r:id="rId20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4" r:id="rId19" name="Control 6"/>
      </mc:Fallback>
    </mc:AlternateContent>
    <mc:AlternateContent xmlns:mc="http://schemas.openxmlformats.org/markup-compatibility/2006">
      <mc:Choice Requires="x14">
        <control shapeId="2055" r:id="rId21" name="Control 7">
          <controlPr defaultSize="0" r:id="rId13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5" r:id="rId21" name="Control 7"/>
      </mc:Fallback>
    </mc:AlternateContent>
    <mc:AlternateContent xmlns:mc="http://schemas.openxmlformats.org/markup-compatibility/2006">
      <mc:Choice Requires="x14">
        <control shapeId="2056" r:id="rId22" name="Control 8">
          <controlPr defaultSize="0" r:id="rId13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6" r:id="rId22" name="Control 8"/>
      </mc:Fallback>
    </mc:AlternateContent>
    <mc:AlternateContent xmlns:mc="http://schemas.openxmlformats.org/markup-compatibility/2006">
      <mc:Choice Requires="x14">
        <control shapeId="2057" r:id="rId23" name="Control 9">
          <controlPr defaultSize="0" r:id="rId24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7" r:id="rId23" name="Control 9"/>
      </mc:Fallback>
    </mc:AlternateContent>
    <mc:AlternateContent xmlns:mc="http://schemas.openxmlformats.org/markup-compatibility/2006">
      <mc:Choice Requires="x14">
        <control shapeId="2058" r:id="rId25" name="Control 10">
          <controlPr defaultSize="0" r:id="rId26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8" r:id="rId25" name="Control 10"/>
      </mc:Fallback>
    </mc:AlternateContent>
    <mc:AlternateContent xmlns:mc="http://schemas.openxmlformats.org/markup-compatibility/2006">
      <mc:Choice Requires="x14">
        <control shapeId="2059" r:id="rId27" name="Control 11">
          <controlPr defaultSize="0" r:id="rId28">
            <anchor moveWithCells="1">
              <from>
                <xdr:col>21</xdr:col>
                <xdr:colOff>0</xdr:colOff>
                <xdr:row>73</xdr:row>
                <xdr:rowOff>0</xdr:rowOff>
              </from>
              <to>
                <xdr:col>21</xdr:col>
                <xdr:colOff>914400</xdr:colOff>
                <xdr:row>74</xdr:row>
                <xdr:rowOff>28575</xdr:rowOff>
              </to>
            </anchor>
          </controlPr>
        </control>
      </mc:Choice>
      <mc:Fallback>
        <control shapeId="2059" r:id="rId27" name="Control 11"/>
      </mc:Fallback>
    </mc:AlternateContent>
    <mc:AlternateContent xmlns:mc="http://schemas.openxmlformats.org/markup-compatibility/2006">
      <mc:Choice Requires="x14">
        <control shapeId="2060" r:id="rId29" name="Control 12">
          <controlPr defaultSize="0" r:id="rId13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0" r:id="rId29" name="Control 12"/>
      </mc:Fallback>
    </mc:AlternateContent>
    <mc:AlternateContent xmlns:mc="http://schemas.openxmlformats.org/markup-compatibility/2006">
      <mc:Choice Requires="x14">
        <control shapeId="2061" r:id="rId30" name="Control 13">
          <controlPr defaultSize="0" r:id="rId13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1" r:id="rId30" name="Control 13"/>
      </mc:Fallback>
    </mc:AlternateContent>
    <mc:AlternateContent xmlns:mc="http://schemas.openxmlformats.org/markup-compatibility/2006">
      <mc:Choice Requires="x14">
        <control shapeId="2062" r:id="rId31" name="Control 14">
          <controlPr defaultSize="0" r:id="rId32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2" r:id="rId31" name="Control 14"/>
      </mc:Fallback>
    </mc:AlternateContent>
    <mc:AlternateContent xmlns:mc="http://schemas.openxmlformats.org/markup-compatibility/2006">
      <mc:Choice Requires="x14">
        <control shapeId="2063" r:id="rId33" name="Control 15">
          <controlPr defaultSize="0" r:id="rId34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3" r:id="rId33" name="Control 15"/>
      </mc:Fallback>
    </mc:AlternateContent>
    <mc:AlternateContent xmlns:mc="http://schemas.openxmlformats.org/markup-compatibility/2006">
      <mc:Choice Requires="x14">
        <control shapeId="2064" r:id="rId35" name="Control 16">
          <controlPr defaultSize="0" r:id="rId36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4" r:id="rId35" name="Control 16"/>
      </mc:Fallback>
    </mc:AlternateContent>
    <mc:AlternateContent xmlns:mc="http://schemas.openxmlformats.org/markup-compatibility/2006">
      <mc:Choice Requires="x14">
        <control shapeId="2065" r:id="rId37" name="Control 17">
          <controlPr defaultSize="0" r:id="rId13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5" r:id="rId37" name="Control 17"/>
      </mc:Fallback>
    </mc:AlternateContent>
    <mc:AlternateContent xmlns:mc="http://schemas.openxmlformats.org/markup-compatibility/2006">
      <mc:Choice Requires="x14">
        <control shapeId="2066" r:id="rId38" name="Control 18">
          <controlPr defaultSize="0" r:id="rId13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6" r:id="rId38" name="Control 18"/>
      </mc:Fallback>
    </mc:AlternateContent>
    <mc:AlternateContent xmlns:mc="http://schemas.openxmlformats.org/markup-compatibility/2006">
      <mc:Choice Requires="x14">
        <control shapeId="2067" r:id="rId39" name="Control 19">
          <controlPr defaultSize="0" r:id="rId40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7" r:id="rId39" name="Control 19"/>
      </mc:Fallback>
    </mc:AlternateContent>
    <mc:AlternateContent xmlns:mc="http://schemas.openxmlformats.org/markup-compatibility/2006">
      <mc:Choice Requires="x14">
        <control shapeId="2068" r:id="rId41" name="Control 20">
          <controlPr defaultSize="0" r:id="rId42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8" r:id="rId41" name="Control 20"/>
      </mc:Fallback>
    </mc:AlternateContent>
    <mc:AlternateContent xmlns:mc="http://schemas.openxmlformats.org/markup-compatibility/2006">
      <mc:Choice Requires="x14">
        <control shapeId="2069" r:id="rId43" name="Control 21">
          <controlPr defaultSize="0" r:id="rId44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69" r:id="rId43" name="Control 21"/>
      </mc:Fallback>
    </mc:AlternateContent>
    <mc:AlternateContent xmlns:mc="http://schemas.openxmlformats.org/markup-compatibility/2006">
      <mc:Choice Requires="x14">
        <control shapeId="2070" r:id="rId45" name="Control 22">
          <controlPr defaultSize="0" r:id="rId13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0" r:id="rId45" name="Control 22"/>
      </mc:Fallback>
    </mc:AlternateContent>
    <mc:AlternateContent xmlns:mc="http://schemas.openxmlformats.org/markup-compatibility/2006">
      <mc:Choice Requires="x14">
        <control shapeId="2071" r:id="rId46" name="Control 23">
          <controlPr defaultSize="0" r:id="rId13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1" r:id="rId46" name="Control 23"/>
      </mc:Fallback>
    </mc:AlternateContent>
    <mc:AlternateContent xmlns:mc="http://schemas.openxmlformats.org/markup-compatibility/2006">
      <mc:Choice Requires="x14">
        <control shapeId="2072" r:id="rId47" name="Control 24">
          <controlPr defaultSize="0" r:id="rId48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2" r:id="rId47" name="Control 24"/>
      </mc:Fallback>
    </mc:AlternateContent>
    <mc:AlternateContent xmlns:mc="http://schemas.openxmlformats.org/markup-compatibility/2006">
      <mc:Choice Requires="x14">
        <control shapeId="2073" r:id="rId49" name="Control 25">
          <controlPr defaultSize="0" r:id="rId50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3" r:id="rId49" name="Control 25"/>
      </mc:Fallback>
    </mc:AlternateContent>
    <mc:AlternateContent xmlns:mc="http://schemas.openxmlformats.org/markup-compatibility/2006">
      <mc:Choice Requires="x14">
        <control shapeId="2074" r:id="rId51" name="Control 26">
          <controlPr defaultSize="0" r:id="rId52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4" r:id="rId51" name="Control 26"/>
      </mc:Fallback>
    </mc:AlternateContent>
    <mc:AlternateContent xmlns:mc="http://schemas.openxmlformats.org/markup-compatibility/2006">
      <mc:Choice Requires="x14">
        <control shapeId="2075" r:id="rId53" name="Control 27">
          <controlPr defaultSize="0" r:id="rId13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5" r:id="rId53" name="Control 27"/>
      </mc:Fallback>
    </mc:AlternateContent>
    <mc:AlternateContent xmlns:mc="http://schemas.openxmlformats.org/markup-compatibility/2006">
      <mc:Choice Requires="x14">
        <control shapeId="2076" r:id="rId54" name="Control 28">
          <controlPr defaultSize="0" r:id="rId13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6" r:id="rId54" name="Control 28"/>
      </mc:Fallback>
    </mc:AlternateContent>
    <mc:AlternateContent xmlns:mc="http://schemas.openxmlformats.org/markup-compatibility/2006">
      <mc:Choice Requires="x14">
        <control shapeId="2077" r:id="rId55" name="Control 29">
          <controlPr defaultSize="0" r:id="rId56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7" r:id="rId55" name="Control 29"/>
      </mc:Fallback>
    </mc:AlternateContent>
    <mc:AlternateContent xmlns:mc="http://schemas.openxmlformats.org/markup-compatibility/2006">
      <mc:Choice Requires="x14">
        <control shapeId="2078" r:id="rId57" name="Control 30">
          <controlPr defaultSize="0" r:id="rId58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8" r:id="rId57" name="Control 30"/>
      </mc:Fallback>
    </mc:AlternateContent>
    <mc:AlternateContent xmlns:mc="http://schemas.openxmlformats.org/markup-compatibility/2006">
      <mc:Choice Requires="x14">
        <control shapeId="2079" r:id="rId59" name="Control 31">
          <controlPr defaultSize="0" r:id="rId60">
            <anchor moveWithCells="1">
              <from>
                <xdr:col>21</xdr:col>
                <xdr:colOff>0</xdr:colOff>
                <xdr:row>39</xdr:row>
                <xdr:rowOff>0</xdr:rowOff>
              </from>
              <to>
                <xdr:col>21</xdr:col>
                <xdr:colOff>914400</xdr:colOff>
                <xdr:row>40</xdr:row>
                <xdr:rowOff>28575</xdr:rowOff>
              </to>
            </anchor>
          </controlPr>
        </control>
      </mc:Choice>
      <mc:Fallback>
        <control shapeId="2079" r:id="rId59" name="Control 31"/>
      </mc:Fallback>
    </mc:AlternateContent>
    <mc:AlternateContent xmlns:mc="http://schemas.openxmlformats.org/markup-compatibility/2006">
      <mc:Choice Requires="x14">
        <control shapeId="2080" r:id="rId61" name="Control 32">
          <controlPr defaultSize="0" r:id="rId13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0" r:id="rId61" name="Control 32"/>
      </mc:Fallback>
    </mc:AlternateContent>
    <mc:AlternateContent xmlns:mc="http://schemas.openxmlformats.org/markup-compatibility/2006">
      <mc:Choice Requires="x14">
        <control shapeId="2081" r:id="rId62" name="Control 33">
          <controlPr defaultSize="0" r:id="rId13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1" r:id="rId62" name="Control 33"/>
      </mc:Fallback>
    </mc:AlternateContent>
    <mc:AlternateContent xmlns:mc="http://schemas.openxmlformats.org/markup-compatibility/2006">
      <mc:Choice Requires="x14">
        <control shapeId="2082" r:id="rId63" name="Control 34">
          <controlPr defaultSize="0" r:id="rId64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2" r:id="rId63" name="Control 34"/>
      </mc:Fallback>
    </mc:AlternateContent>
    <mc:AlternateContent xmlns:mc="http://schemas.openxmlformats.org/markup-compatibility/2006">
      <mc:Choice Requires="x14">
        <control shapeId="2083" r:id="rId65" name="Control 35">
          <controlPr defaultSize="0" r:id="rId66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3" r:id="rId65" name="Control 35"/>
      </mc:Fallback>
    </mc:AlternateContent>
    <mc:AlternateContent xmlns:mc="http://schemas.openxmlformats.org/markup-compatibility/2006">
      <mc:Choice Requires="x14">
        <control shapeId="2084" r:id="rId67" name="Control 36">
          <controlPr defaultSize="0" r:id="rId68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4" r:id="rId67" name="Control 36"/>
      </mc:Fallback>
    </mc:AlternateContent>
    <mc:AlternateContent xmlns:mc="http://schemas.openxmlformats.org/markup-compatibility/2006">
      <mc:Choice Requires="x14">
        <control shapeId="2085" r:id="rId69" name="Control 37">
          <controlPr defaultSize="0" r:id="rId13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5" r:id="rId69" name="Control 37"/>
      </mc:Fallback>
    </mc:AlternateContent>
    <mc:AlternateContent xmlns:mc="http://schemas.openxmlformats.org/markup-compatibility/2006">
      <mc:Choice Requires="x14">
        <control shapeId="2086" r:id="rId70" name="Control 38">
          <controlPr defaultSize="0" r:id="rId13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6" r:id="rId70" name="Control 38"/>
      </mc:Fallback>
    </mc:AlternateContent>
    <mc:AlternateContent xmlns:mc="http://schemas.openxmlformats.org/markup-compatibility/2006">
      <mc:Choice Requires="x14">
        <control shapeId="2087" r:id="rId71" name="Control 39">
          <controlPr defaultSize="0" r:id="rId72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7" r:id="rId71" name="Control 39"/>
      </mc:Fallback>
    </mc:AlternateContent>
    <mc:AlternateContent xmlns:mc="http://schemas.openxmlformats.org/markup-compatibility/2006">
      <mc:Choice Requires="x14">
        <control shapeId="2088" r:id="rId73" name="Control 40">
          <controlPr defaultSize="0" r:id="rId74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8" r:id="rId73" name="Control 40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13"/>
  <sheetViews>
    <sheetView showGridLines="0" zoomScale="85" zoomScaleNormal="85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E13" sqref="E13:L16"/>
    </sheetView>
  </sheetViews>
  <sheetFormatPr defaultRowHeight="15" x14ac:dyDescent="0.25"/>
  <cols>
    <col min="1" max="1" width="2.28515625" style="79" customWidth="1"/>
    <col min="2" max="2" width="3" style="79" hidden="1" customWidth="1"/>
    <col min="3" max="3" width="5.85546875" style="79" hidden="1" customWidth="1"/>
    <col min="4" max="4" width="2" style="79" customWidth="1"/>
    <col min="5" max="5" width="4.28515625" style="79" customWidth="1"/>
    <col min="6" max="6" width="7.28515625" style="79" customWidth="1"/>
    <col min="7" max="7" width="23.5703125" style="79" customWidth="1"/>
    <col min="8" max="8" width="17.28515625" style="79" customWidth="1"/>
    <col min="9" max="9" width="21.7109375" style="79" customWidth="1"/>
    <col min="10" max="10" width="13.42578125" style="80" customWidth="1"/>
    <col min="11" max="11" width="16.5703125" style="79" customWidth="1"/>
    <col min="12" max="12" width="21.140625" style="79" bestFit="1" customWidth="1"/>
    <col min="13" max="13" width="5.7109375" style="92" customWidth="1"/>
    <col min="14" max="16" width="9.140625" style="79" hidden="1" customWidth="1"/>
    <col min="17" max="17" width="4" style="79" hidden="1" customWidth="1"/>
    <col min="18" max="18" width="6.5703125" style="79" customWidth="1"/>
    <col min="19" max="19" width="7.28515625" style="79" customWidth="1"/>
    <col min="20" max="20" width="23.5703125" style="79" customWidth="1"/>
    <col min="21" max="21" width="17.28515625" style="79" customWidth="1"/>
    <col min="22" max="22" width="24.85546875" style="79" customWidth="1"/>
    <col min="23" max="23" width="15.7109375" style="79" customWidth="1"/>
    <col min="24" max="24" width="16.5703125" style="92" bestFit="1" customWidth="1"/>
    <col min="25" max="16384" width="9.140625" style="79"/>
  </cols>
  <sheetData>
    <row r="1" spans="1:24" ht="26.25" customHeight="1" thickBot="1" x14ac:dyDescent="0.3">
      <c r="A1" s="90"/>
      <c r="B1" s="90"/>
      <c r="C1" s="90"/>
      <c r="D1" s="90"/>
      <c r="E1" s="228" t="s">
        <v>55</v>
      </c>
      <c r="F1" s="229"/>
      <c r="G1" s="229"/>
      <c r="H1" s="229"/>
      <c r="I1" s="229"/>
      <c r="J1" s="229"/>
      <c r="K1" s="229"/>
      <c r="L1" s="176"/>
      <c r="M1" s="90"/>
      <c r="N1" s="88"/>
      <c r="O1" s="88"/>
      <c r="P1" s="88"/>
      <c r="Q1" s="88"/>
      <c r="R1" s="237" t="s">
        <v>56</v>
      </c>
      <c r="S1" s="238"/>
      <c r="T1" s="238"/>
      <c r="U1" s="238"/>
      <c r="V1" s="238"/>
      <c r="W1" s="238"/>
      <c r="X1" s="101"/>
    </row>
    <row r="2" spans="1:24" ht="15.75" thickBot="1" x14ac:dyDescent="0.3">
      <c r="A2" s="90"/>
      <c r="B2" s="90"/>
      <c r="C2" s="90"/>
      <c r="D2" s="90"/>
      <c r="E2" s="93"/>
      <c r="F2" s="90"/>
      <c r="G2" s="90"/>
      <c r="H2" s="90"/>
      <c r="I2" s="90"/>
      <c r="J2" s="91"/>
      <c r="K2" s="90"/>
      <c r="L2" s="94"/>
      <c r="M2" s="90"/>
      <c r="N2" s="90"/>
      <c r="O2" s="90"/>
      <c r="P2" s="90"/>
      <c r="Q2" s="90"/>
      <c r="R2" s="93"/>
      <c r="S2" s="90"/>
      <c r="T2" s="90"/>
      <c r="U2" s="90"/>
      <c r="V2" s="91"/>
      <c r="X2" s="94"/>
    </row>
    <row r="3" spans="1:24" ht="29.25" customHeight="1" x14ac:dyDescent="0.25">
      <c r="A3" s="90"/>
      <c r="B3" s="90"/>
      <c r="C3" s="90"/>
      <c r="D3" s="90"/>
      <c r="E3" s="120" t="s">
        <v>22</v>
      </c>
      <c r="F3" s="257" t="s">
        <v>10</v>
      </c>
      <c r="G3" s="258"/>
      <c r="H3" s="121" t="s">
        <v>11</v>
      </c>
      <c r="I3" s="121" t="s">
        <v>12</v>
      </c>
      <c r="J3" s="143" t="s">
        <v>13</v>
      </c>
      <c r="K3" s="159" t="s">
        <v>35</v>
      </c>
      <c r="L3" s="145" t="s">
        <v>36</v>
      </c>
      <c r="M3" s="90"/>
      <c r="N3" s="83"/>
      <c r="O3" s="83"/>
      <c r="P3" s="83"/>
      <c r="Q3" s="83"/>
      <c r="R3" s="132" t="s">
        <v>22</v>
      </c>
      <c r="S3" s="241" t="s">
        <v>10</v>
      </c>
      <c r="T3" s="241"/>
      <c r="U3" s="133" t="s">
        <v>44</v>
      </c>
      <c r="V3" s="133" t="s">
        <v>43</v>
      </c>
      <c r="W3" s="235" t="s">
        <v>46</v>
      </c>
      <c r="X3" s="236"/>
    </row>
    <row r="4" spans="1:24" ht="24" customHeight="1" x14ac:dyDescent="0.25">
      <c r="A4" s="90"/>
      <c r="B4" s="90"/>
      <c r="C4" s="90"/>
      <c r="D4" s="90"/>
      <c r="E4" s="119">
        <v>1</v>
      </c>
      <c r="F4" s="259" t="s">
        <v>5</v>
      </c>
      <c r="G4" s="260"/>
      <c r="H4" s="141">
        <f ca="1">'Breaks Count Summary'!O6</f>
        <v>0</v>
      </c>
      <c r="I4" s="141">
        <f ca="1">'Breaks Count Summary'!P6</f>
        <v>0</v>
      </c>
      <c r="J4" s="156">
        <f ca="1">'Breaks Count Summary'!Q6</f>
        <v>2</v>
      </c>
      <c r="K4" s="160">
        <f t="shared" ref="K4:K9" si="0">COUNTIF(H$14:H$84,F4)</f>
        <v>0</v>
      </c>
      <c r="L4" s="146">
        <f t="shared" ref="L4:L10" ca="1" si="1">SUM(H4:K4)</f>
        <v>2</v>
      </c>
      <c r="M4" s="90"/>
      <c r="N4" s="83"/>
      <c r="O4" s="83"/>
      <c r="P4" s="83"/>
      <c r="Q4" s="83"/>
      <c r="R4" s="134">
        <v>1</v>
      </c>
      <c r="S4" s="242" t="s">
        <v>5</v>
      </c>
      <c r="T4" s="242"/>
      <c r="U4" s="135">
        <f ca="1">COUNTIF('Break Schedule'!L:L,'USNR &amp; Absent Details'!S4)</f>
        <v>6</v>
      </c>
      <c r="V4" s="135">
        <f ca="1">U4-COUNTIF('Break Schedule'!R:R,'USNR &amp; Absent Details'!S4)</f>
        <v>0</v>
      </c>
      <c r="W4" s="242">
        <f ca="1">COUNTIF('Break Schedule'!R:R,'USNR &amp; Absent Details'!S4)</f>
        <v>6</v>
      </c>
      <c r="X4" s="247"/>
    </row>
    <row r="5" spans="1:24" ht="24" customHeight="1" x14ac:dyDescent="0.25">
      <c r="A5" s="90"/>
      <c r="B5" s="90"/>
      <c r="C5" s="90"/>
      <c r="D5" s="90"/>
      <c r="E5" s="116">
        <f>E4+1</f>
        <v>2</v>
      </c>
      <c r="F5" s="253" t="s">
        <v>8</v>
      </c>
      <c r="G5" s="254"/>
      <c r="H5" s="117">
        <f ca="1">'Breaks Count Summary'!O7</f>
        <v>0</v>
      </c>
      <c r="I5" s="117">
        <f ca="1">'Breaks Count Summary'!P7</f>
        <v>0</v>
      </c>
      <c r="J5" s="157">
        <f ca="1">'Breaks Count Summary'!Q7</f>
        <v>1</v>
      </c>
      <c r="K5" s="161">
        <f t="shared" si="0"/>
        <v>0</v>
      </c>
      <c r="L5" s="147">
        <f t="shared" ca="1" si="1"/>
        <v>1</v>
      </c>
      <c r="M5" s="90"/>
      <c r="N5" s="83"/>
      <c r="O5" s="83"/>
      <c r="P5" s="83"/>
      <c r="Q5" s="83"/>
      <c r="R5" s="136">
        <f>R4+1</f>
        <v>2</v>
      </c>
      <c r="S5" s="243" t="s">
        <v>8</v>
      </c>
      <c r="T5" s="243"/>
      <c r="U5" s="137">
        <f ca="1">COUNTIF('Break Schedule'!L:L,'USNR &amp; Absent Details'!S5)</f>
        <v>7</v>
      </c>
      <c r="V5" s="137">
        <f ca="1">U5-COUNTIF('Break Schedule'!R:R,'USNR &amp; Absent Details'!S5)</f>
        <v>0</v>
      </c>
      <c r="W5" s="243">
        <f ca="1">COUNTIF('Break Schedule'!R:R,'USNR &amp; Absent Details'!S5)</f>
        <v>7</v>
      </c>
      <c r="X5" s="248"/>
    </row>
    <row r="6" spans="1:24" ht="24" customHeight="1" x14ac:dyDescent="0.25">
      <c r="A6" s="90"/>
      <c r="B6" s="90"/>
      <c r="C6" s="90"/>
      <c r="D6" s="90"/>
      <c r="E6" s="116">
        <f>E5+1</f>
        <v>3</v>
      </c>
      <c r="F6" s="253" t="s">
        <v>9</v>
      </c>
      <c r="G6" s="254"/>
      <c r="H6" s="117">
        <f ca="1">'Breaks Count Summary'!O8</f>
        <v>0</v>
      </c>
      <c r="I6" s="117">
        <f ca="1">'Breaks Count Summary'!P8</f>
        <v>1</v>
      </c>
      <c r="J6" s="157">
        <f ca="1">'Breaks Count Summary'!Q8</f>
        <v>3</v>
      </c>
      <c r="K6" s="161">
        <f t="shared" si="0"/>
        <v>0</v>
      </c>
      <c r="L6" s="147">
        <f t="shared" ca="1" si="1"/>
        <v>4</v>
      </c>
      <c r="M6" s="90"/>
      <c r="N6" s="83"/>
      <c r="O6" s="83"/>
      <c r="P6" s="83"/>
      <c r="Q6" s="83"/>
      <c r="R6" s="136">
        <f>R5+1</f>
        <v>3</v>
      </c>
      <c r="S6" s="243" t="s">
        <v>9</v>
      </c>
      <c r="T6" s="243"/>
      <c r="U6" s="137">
        <f ca="1">COUNTIF('Break Schedule'!L:L,'USNR &amp; Absent Details'!S6)</f>
        <v>15</v>
      </c>
      <c r="V6" s="137">
        <f ca="1">U6-COUNTIF('Break Schedule'!R:R,'USNR &amp; Absent Details'!S6)</f>
        <v>0</v>
      </c>
      <c r="W6" s="243">
        <f ca="1">COUNTIF('Break Schedule'!R:R,'USNR &amp; Absent Details'!S6)</f>
        <v>15</v>
      </c>
      <c r="X6" s="248"/>
    </row>
    <row r="7" spans="1:24" ht="24" customHeight="1" x14ac:dyDescent="0.25">
      <c r="A7" s="90"/>
      <c r="B7" s="90"/>
      <c r="C7" s="90"/>
      <c r="D7" s="90"/>
      <c r="E7" s="116">
        <f>E6+1</f>
        <v>4</v>
      </c>
      <c r="F7" s="253" t="s">
        <v>7</v>
      </c>
      <c r="G7" s="254"/>
      <c r="H7" s="117">
        <f ca="1">'Breaks Count Summary'!O9</f>
        <v>0</v>
      </c>
      <c r="I7" s="117">
        <f ca="1">'Breaks Count Summary'!P9</f>
        <v>5</v>
      </c>
      <c r="J7" s="157">
        <f ca="1">'Breaks Count Summary'!Q9</f>
        <v>4</v>
      </c>
      <c r="K7" s="161">
        <f t="shared" si="0"/>
        <v>0</v>
      </c>
      <c r="L7" s="147">
        <f t="shared" ca="1" si="1"/>
        <v>9</v>
      </c>
      <c r="M7" s="90"/>
      <c r="N7" s="83"/>
      <c r="O7" s="83"/>
      <c r="P7" s="83"/>
      <c r="Q7" s="83"/>
      <c r="R7" s="136">
        <f>R6+1</f>
        <v>4</v>
      </c>
      <c r="S7" s="243" t="s">
        <v>7</v>
      </c>
      <c r="T7" s="243"/>
      <c r="U7" s="137">
        <f ca="1">COUNTIF('Break Schedule'!L:L,'USNR &amp; Absent Details'!S7)</f>
        <v>49</v>
      </c>
      <c r="V7" s="137">
        <f ca="1">U7-COUNTIF('Break Schedule'!R:R,'USNR &amp; Absent Details'!S7)</f>
        <v>0</v>
      </c>
      <c r="W7" s="243">
        <f ca="1">COUNTIF('Break Schedule'!R:R,'USNR &amp; Absent Details'!S7)</f>
        <v>49</v>
      </c>
      <c r="X7" s="248"/>
    </row>
    <row r="8" spans="1:24" ht="24" customHeight="1" x14ac:dyDescent="0.25">
      <c r="A8" s="90"/>
      <c r="B8" s="90"/>
      <c r="C8" s="90"/>
      <c r="D8" s="90"/>
      <c r="E8" s="116">
        <f>E7+1</f>
        <v>5</v>
      </c>
      <c r="F8" s="253" t="s">
        <v>6</v>
      </c>
      <c r="G8" s="254"/>
      <c r="H8" s="117">
        <f ca="1">'Breaks Count Summary'!O10</f>
        <v>0</v>
      </c>
      <c r="I8" s="117">
        <f ca="1">'Breaks Count Summary'!P10</f>
        <v>0</v>
      </c>
      <c r="J8" s="157">
        <f ca="1">'Breaks Count Summary'!Q10</f>
        <v>1</v>
      </c>
      <c r="K8" s="161">
        <f t="shared" si="0"/>
        <v>0</v>
      </c>
      <c r="L8" s="147">
        <f t="shared" ca="1" si="1"/>
        <v>1</v>
      </c>
      <c r="M8" s="90"/>
      <c r="N8" s="83"/>
      <c r="O8" s="83"/>
      <c r="P8" s="83"/>
      <c r="Q8" s="83"/>
      <c r="R8" s="136">
        <f>R7+1</f>
        <v>5</v>
      </c>
      <c r="S8" s="243" t="s">
        <v>6</v>
      </c>
      <c r="T8" s="243"/>
      <c r="U8" s="137">
        <f ca="1">COUNTIF('Break Schedule'!L:L,'USNR &amp; Absent Details'!S8)</f>
        <v>11</v>
      </c>
      <c r="V8" s="137">
        <f ca="1">U8-COUNTIF('Break Schedule'!R:R,'USNR &amp; Absent Details'!S8)</f>
        <v>0</v>
      </c>
      <c r="W8" s="243">
        <f ca="1">COUNTIF('Break Schedule'!R:R,'USNR &amp; Absent Details'!S8)</f>
        <v>11</v>
      </c>
      <c r="X8" s="248"/>
    </row>
    <row r="9" spans="1:24" ht="24" customHeight="1" x14ac:dyDescent="0.25">
      <c r="A9" s="90"/>
      <c r="B9" s="90"/>
      <c r="C9" s="90"/>
      <c r="D9" s="90"/>
      <c r="E9" s="118">
        <f>E8+1</f>
        <v>6</v>
      </c>
      <c r="F9" s="255" t="s">
        <v>32</v>
      </c>
      <c r="G9" s="256"/>
      <c r="H9" s="142">
        <f ca="1">'Breaks Count Summary'!O11</f>
        <v>0</v>
      </c>
      <c r="I9" s="142">
        <f ca="1">'Breaks Count Summary'!P11</f>
        <v>0</v>
      </c>
      <c r="J9" s="158">
        <f ca="1">'Breaks Count Summary'!Q11</f>
        <v>0</v>
      </c>
      <c r="K9" s="162">
        <f t="shared" si="0"/>
        <v>0</v>
      </c>
      <c r="L9" s="148">
        <f t="shared" ca="1" si="1"/>
        <v>0</v>
      </c>
      <c r="M9" s="90"/>
      <c r="N9" s="83"/>
      <c r="O9" s="83"/>
      <c r="P9" s="83"/>
      <c r="Q9" s="83"/>
      <c r="R9" s="138">
        <f>R8+1</f>
        <v>6</v>
      </c>
      <c r="S9" s="244" t="s">
        <v>32</v>
      </c>
      <c r="T9" s="244"/>
      <c r="U9" s="139">
        <f ca="1">COUNTIF('Break Schedule'!L:L,'USNR &amp; Absent Details'!S9)</f>
        <v>0</v>
      </c>
      <c r="V9" s="139">
        <f ca="1">U9-COUNTIF('Break Schedule'!R:R,'USNR &amp; Absent Details'!S9)</f>
        <v>0</v>
      </c>
      <c r="W9" s="244">
        <f ca="1">COUNTIF('Break Schedule'!R:R,'USNR &amp; Absent Details'!S9)</f>
        <v>0</v>
      </c>
      <c r="X9" s="252"/>
    </row>
    <row r="10" spans="1:24" ht="24" customHeight="1" thickBot="1" x14ac:dyDescent="0.3">
      <c r="A10" s="90"/>
      <c r="B10" s="90"/>
      <c r="C10" s="90"/>
      <c r="D10" s="90"/>
      <c r="E10" s="249" t="s">
        <v>37</v>
      </c>
      <c r="F10" s="250"/>
      <c r="G10" s="251"/>
      <c r="H10" s="122">
        <f ca="1">SUM(H4:H9)</f>
        <v>0</v>
      </c>
      <c r="I10" s="122">
        <f ca="1">SUM(I4:I9)</f>
        <v>6</v>
      </c>
      <c r="J10" s="144">
        <f ca="1">SUM(J4:J9)</f>
        <v>11</v>
      </c>
      <c r="K10" s="163">
        <f>SUM(K4:K9)</f>
        <v>0</v>
      </c>
      <c r="L10" s="149">
        <f t="shared" ca="1" si="1"/>
        <v>17</v>
      </c>
      <c r="M10" s="90"/>
      <c r="N10" s="83"/>
      <c r="O10" s="83"/>
      <c r="P10" s="83"/>
      <c r="Q10" s="83"/>
      <c r="R10" s="245" t="s">
        <v>37</v>
      </c>
      <c r="S10" s="246"/>
      <c r="T10" s="246"/>
      <c r="U10" s="140">
        <f ca="1">SUM(U4:U9)</f>
        <v>88</v>
      </c>
      <c r="V10" s="140">
        <f ca="1">SUM(V4:V9)</f>
        <v>0</v>
      </c>
      <c r="W10" s="239">
        <f ca="1">SUM(W4:W9)</f>
        <v>88</v>
      </c>
      <c r="X10" s="240"/>
    </row>
    <row r="11" spans="1:24" ht="16.5" customHeight="1" thickBot="1" x14ac:dyDescent="0.3">
      <c r="A11" s="90"/>
      <c r="B11" s="90"/>
      <c r="C11" s="90"/>
      <c r="D11" s="90"/>
      <c r="E11" s="85"/>
      <c r="F11" s="86"/>
      <c r="G11" s="86"/>
      <c r="H11" s="86"/>
      <c r="I11" s="86"/>
      <c r="J11" s="86"/>
      <c r="K11" s="86"/>
      <c r="L11" s="87"/>
      <c r="M11" s="78"/>
      <c r="N11" s="84"/>
      <c r="O11" s="84"/>
      <c r="P11" s="84"/>
      <c r="Q11" s="84"/>
      <c r="R11" s="102"/>
      <c r="S11" s="99"/>
      <c r="T11" s="99"/>
      <c r="U11" s="99"/>
      <c r="V11" s="99"/>
      <c r="W11" s="99"/>
      <c r="X11" s="100"/>
    </row>
    <row r="12" spans="1:24" ht="24.75" customHeight="1" thickBot="1" x14ac:dyDescent="0.35">
      <c r="A12" s="90"/>
      <c r="B12" s="90"/>
      <c r="C12" s="90"/>
      <c r="D12" s="90"/>
      <c r="E12" s="230" t="s">
        <v>42</v>
      </c>
      <c r="F12" s="231"/>
      <c r="G12" s="231"/>
      <c r="H12" s="231"/>
      <c r="I12" s="231"/>
      <c r="J12" s="231"/>
      <c r="K12" s="231"/>
      <c r="L12" s="232"/>
      <c r="M12" s="96"/>
      <c r="N12" s="89"/>
      <c r="O12" s="89"/>
      <c r="P12" s="89"/>
      <c r="Q12" s="89"/>
      <c r="R12" s="233" t="s">
        <v>42</v>
      </c>
      <c r="S12" s="234"/>
      <c r="T12" s="234"/>
      <c r="U12" s="234"/>
      <c r="V12" s="234"/>
      <c r="W12" s="234"/>
      <c r="X12" s="234"/>
    </row>
    <row r="13" spans="1:24" ht="25.5" customHeight="1" x14ac:dyDescent="0.25">
      <c r="A13" s="90"/>
      <c r="B13" s="90"/>
      <c r="C13" s="90"/>
      <c r="D13" s="90"/>
      <c r="E13" s="120" t="s">
        <v>21</v>
      </c>
      <c r="F13" s="257" t="s">
        <v>38</v>
      </c>
      <c r="G13" s="257" t="s">
        <v>0</v>
      </c>
      <c r="H13" s="121" t="s">
        <v>10</v>
      </c>
      <c r="I13" s="121" t="s">
        <v>48</v>
      </c>
      <c r="J13" s="143" t="s">
        <v>41</v>
      </c>
      <c r="K13" s="159" t="s">
        <v>39</v>
      </c>
      <c r="L13" s="145" t="s">
        <v>33</v>
      </c>
      <c r="M13" s="97"/>
      <c r="N13" s="95"/>
      <c r="O13" s="95"/>
      <c r="P13" s="95"/>
      <c r="Q13" s="95"/>
      <c r="R13" s="189" t="s">
        <v>21</v>
      </c>
      <c r="S13" s="190" t="s">
        <v>38</v>
      </c>
      <c r="T13" s="190" t="s">
        <v>0</v>
      </c>
      <c r="U13" s="190" t="s">
        <v>10</v>
      </c>
      <c r="V13" s="190" t="s">
        <v>48</v>
      </c>
      <c r="W13" s="190" t="s">
        <v>2</v>
      </c>
      <c r="X13" s="191" t="s">
        <v>33</v>
      </c>
    </row>
    <row r="14" spans="1:24" x14ac:dyDescent="0.25">
      <c r="A14" s="90"/>
      <c r="B14" s="91">
        <v>1</v>
      </c>
      <c r="C14" s="91" t="s">
        <v>34</v>
      </c>
      <c r="D14" s="90"/>
      <c r="E14" s="123" t="str">
        <f>IF(F14="","",1)</f>
        <v/>
      </c>
      <c r="F14" s="124" t="str">
        <f>IFERROR(VLOOKUP(C14&amp;B14,'RTA INPUT'!H:I,2,FALSE),"")</f>
        <v/>
      </c>
      <c r="G14" s="125" t="str">
        <f>IFERROR(VLOOKUP(F14,'RTA INPUT'!I:J,2,FALSE),"")</f>
        <v/>
      </c>
      <c r="H14" s="124" t="str">
        <f>IFERROR(VLOOKUP(F14,'Break Schedule'!A:D,4,FALSE),"")</f>
        <v/>
      </c>
      <c r="I14" s="125" t="str">
        <f>IFERROR(VLOOKUP(F14,'Break Schedule'!A:C,3,FALSE),"")</f>
        <v/>
      </c>
      <c r="J14" s="150" t="str">
        <f>VLOOKUP(F14,'RTA INPUT'!I:M,5,FALSE)</f>
        <v/>
      </c>
      <c r="K14" s="164" t="str">
        <f>IFERROR(VLOOKUP(F14,'RTA INPUT'!I:K,3,FALSE),"")</f>
        <v/>
      </c>
      <c r="L14" s="153" t="str">
        <f>IFERROR(IF(K14="","","US NR  ")&amp;" Shift:"&amp;VLOOKUP(F14,'Break Schedule'!A:E,5,FALSE)&amp;"","")</f>
        <v/>
      </c>
      <c r="M14" s="90"/>
      <c r="N14" s="83"/>
      <c r="O14" s="83"/>
      <c r="P14" s="83"/>
      <c r="Q14" s="83">
        <v>1</v>
      </c>
      <c r="R14" s="184" t="str">
        <f ca="1">IF(S14="","",Q14)</f>
        <v/>
      </c>
      <c r="S14" s="185" t="str">
        <f ca="1">IF(V$10=0,"",IFERROR(VLOOKUP("Absent"&amp;Q14,'Break Schedule'!O:P,2,FALSE),""))</f>
        <v/>
      </c>
      <c r="T14" s="186" t="str">
        <f ca="1">IFERROR(VLOOKUP(S14,'Break Schedule'!P:Q,2,FALSE),"")</f>
        <v/>
      </c>
      <c r="U14" s="185" t="str">
        <f ca="1">IFERROR(VLOOKUP(S14,'Break Schedule'!P:R,3,FALSE),"")</f>
        <v/>
      </c>
      <c r="V14" s="187" t="str">
        <f ca="1">IFERROR(VLOOKUP(S14,'Break Schedule'!A:C,3,FALSE),"")</f>
        <v/>
      </c>
      <c r="W14" s="185" t="str">
        <f ca="1">IFERROR(VLOOKUP(S14,'Break Schedule'!P:S,4,FALSE),"")</f>
        <v/>
      </c>
      <c r="X14" s="188" t="str">
        <f ca="1">IF(W14="","","Not Available")</f>
        <v/>
      </c>
    </row>
    <row r="15" spans="1:24" x14ac:dyDescent="0.25">
      <c r="A15" s="90"/>
      <c r="B15" s="91">
        <f>B14+1</f>
        <v>2</v>
      </c>
      <c r="C15" s="91" t="s">
        <v>34</v>
      </c>
      <c r="D15" s="90"/>
      <c r="E15" s="126" t="str">
        <f>IF(F15="","",1+E14)</f>
        <v/>
      </c>
      <c r="F15" s="127" t="str">
        <f>IFERROR(VLOOKUP(C15&amp;B15,'RTA INPUT'!H:I,2,FALSE),"")</f>
        <v/>
      </c>
      <c r="G15" s="128" t="str">
        <f>IFERROR(VLOOKUP(F15,'RTA INPUT'!I:J,2,FALSE),"")</f>
        <v/>
      </c>
      <c r="H15" s="127" t="str">
        <f>IFERROR(VLOOKUP(F15,'Break Schedule'!A:D,4,FALSE),"")</f>
        <v/>
      </c>
      <c r="I15" s="128" t="str">
        <f>IFERROR(VLOOKUP(F15,'Break Schedule'!A:C,3,FALSE),"")</f>
        <v/>
      </c>
      <c r="J15" s="151" t="str">
        <f>VLOOKUP(F15,'RTA INPUT'!I:M,5,FALSE)</f>
        <v/>
      </c>
      <c r="K15" s="165" t="str">
        <f>IFERROR(VLOOKUP(F15,'RTA INPUT'!I:K,3,FALSE),"")</f>
        <v/>
      </c>
      <c r="L15" s="154" t="str">
        <f>IFERROR(IF(K15="","","US NR  ")&amp;" Shift:"&amp;VLOOKUP(F15,'Break Schedule'!A:E,5,FALSE)&amp;"","")</f>
        <v/>
      </c>
      <c r="M15" s="90"/>
      <c r="N15" s="83"/>
      <c r="O15" s="83"/>
      <c r="P15" s="83"/>
      <c r="Q15" s="83">
        <f>Q14+1</f>
        <v>2</v>
      </c>
      <c r="R15" s="166" t="str">
        <f t="shared" ref="R15:R59" ca="1" si="2">IF(S15="","",Q15)</f>
        <v/>
      </c>
      <c r="S15" s="167" t="str">
        <f ca="1">IF(V$10=0,"",IFERROR(VLOOKUP("Absent"&amp;Q15,'Break Schedule'!O:P,2,FALSE),""))</f>
        <v/>
      </c>
      <c r="T15" s="168" t="str">
        <f ca="1">IFERROR(VLOOKUP(S15,'Break Schedule'!P:Q,2,FALSE),"")</f>
        <v/>
      </c>
      <c r="U15" s="167" t="str">
        <f ca="1">IFERROR(VLOOKUP(S15,'Break Schedule'!P:R,3,FALSE),"")</f>
        <v/>
      </c>
      <c r="V15" s="169" t="str">
        <f ca="1">IFERROR(VLOOKUP(S15,'Break Schedule'!A:C,3,FALSE),"")</f>
        <v/>
      </c>
      <c r="W15" s="167" t="str">
        <f ca="1">IFERROR(VLOOKUP(S15,'Break Schedule'!P:S,4,FALSE),"")</f>
        <v/>
      </c>
      <c r="X15" s="170" t="str">
        <f t="shared" ref="X15:X78" ca="1" si="3">IF(W15="","","Not Available")</f>
        <v/>
      </c>
    </row>
    <row r="16" spans="1:24" x14ac:dyDescent="0.25">
      <c r="A16" s="90"/>
      <c r="B16" s="91">
        <f t="shared" ref="B16:B38" si="4">B15+1</f>
        <v>3</v>
      </c>
      <c r="C16" s="91" t="s">
        <v>34</v>
      </c>
      <c r="D16" s="90"/>
      <c r="E16" s="126" t="str">
        <f t="shared" ref="E16:E25" si="5">IF(F16="","",1+E15)</f>
        <v/>
      </c>
      <c r="F16" s="127" t="str">
        <f>IFERROR(VLOOKUP(C16&amp;B16,'RTA INPUT'!H:I,2,FALSE),"")</f>
        <v/>
      </c>
      <c r="G16" s="128" t="str">
        <f>IFERROR(VLOOKUP(F16,'RTA INPUT'!I:J,2,FALSE),"")</f>
        <v/>
      </c>
      <c r="H16" s="127" t="str">
        <f>IFERROR(VLOOKUP(F16,'Break Schedule'!A:D,4,FALSE),"")</f>
        <v/>
      </c>
      <c r="I16" s="128" t="str">
        <f>IFERROR(VLOOKUP(F16,'Break Schedule'!A:C,3,FALSE),"")</f>
        <v/>
      </c>
      <c r="J16" s="151" t="str">
        <f>VLOOKUP(F16,'RTA INPUT'!I:M,5,FALSE)</f>
        <v/>
      </c>
      <c r="K16" s="165" t="str">
        <f>IFERROR(VLOOKUP(F16,'RTA INPUT'!I:K,3,FALSE),"")</f>
        <v/>
      </c>
      <c r="L16" s="154" t="str">
        <f>IFERROR(IF(K16="","","US NR  ")&amp;" Shift:"&amp;VLOOKUP(F16,'Break Schedule'!A:E,5,FALSE)&amp;"","")</f>
        <v/>
      </c>
      <c r="M16" s="90"/>
      <c r="N16" s="83"/>
      <c r="O16" s="83"/>
      <c r="P16" s="83"/>
      <c r="Q16" s="83">
        <f t="shared" ref="Q16:Q85" si="6">Q15+1</f>
        <v>3</v>
      </c>
      <c r="R16" s="166" t="str">
        <f t="shared" ca="1" si="2"/>
        <v/>
      </c>
      <c r="S16" s="167" t="str">
        <f ca="1">IF(V$10=0,"",IFERROR(VLOOKUP("Absent"&amp;Q16,'Break Schedule'!O:P,2,FALSE),""))</f>
        <v/>
      </c>
      <c r="T16" s="168" t="str">
        <f ca="1">IFERROR(VLOOKUP(S16,'Break Schedule'!P:Q,2,FALSE),"")</f>
        <v/>
      </c>
      <c r="U16" s="167" t="str">
        <f ca="1">IFERROR(VLOOKUP(S16,'Break Schedule'!P:R,3,FALSE),"")</f>
        <v/>
      </c>
      <c r="V16" s="169" t="str">
        <f ca="1">IFERROR(VLOOKUP(S16,'Break Schedule'!A:C,3,FALSE),"")</f>
        <v/>
      </c>
      <c r="W16" s="167" t="str">
        <f ca="1">IFERROR(VLOOKUP(S16,'Break Schedule'!P:S,4,FALSE),"")</f>
        <v/>
      </c>
      <c r="X16" s="170" t="str">
        <f t="shared" ca="1" si="3"/>
        <v/>
      </c>
    </row>
    <row r="17" spans="1:24" x14ac:dyDescent="0.25">
      <c r="A17" s="90"/>
      <c r="B17" s="91">
        <f t="shared" si="4"/>
        <v>4</v>
      </c>
      <c r="C17" s="91" t="s">
        <v>34</v>
      </c>
      <c r="D17" s="90"/>
      <c r="E17" s="126" t="str">
        <f t="shared" si="5"/>
        <v/>
      </c>
      <c r="F17" s="127" t="str">
        <f>IFERROR(VLOOKUP(C17&amp;B17,'RTA INPUT'!H:I,2,FALSE),"")</f>
        <v/>
      </c>
      <c r="G17" s="128" t="str">
        <f>IFERROR(VLOOKUP(F17,'RTA INPUT'!I:J,2,FALSE),"")</f>
        <v/>
      </c>
      <c r="H17" s="127" t="str">
        <f>IFERROR(VLOOKUP(F17,'Break Schedule'!A:D,4,FALSE),"")</f>
        <v/>
      </c>
      <c r="I17" s="128" t="str">
        <f>IFERROR(VLOOKUP(F17,'Break Schedule'!A:C,3,FALSE),"")</f>
        <v/>
      </c>
      <c r="J17" s="151" t="str">
        <f>VLOOKUP(F17,'RTA INPUT'!I:M,5,FALSE)</f>
        <v/>
      </c>
      <c r="K17" s="165" t="str">
        <f>IFERROR(VLOOKUP(F17,'RTA INPUT'!I:K,3,FALSE),"")</f>
        <v/>
      </c>
      <c r="L17" s="154" t="str">
        <f>IFERROR(IF(K17="","","US NR  ")&amp;" Shift:"&amp;VLOOKUP(F17,'Break Schedule'!A:E,5,FALSE)&amp;"","")</f>
        <v/>
      </c>
      <c r="M17" s="98"/>
      <c r="N17" s="83"/>
      <c r="O17" s="83"/>
      <c r="P17" s="83"/>
      <c r="Q17" s="83">
        <f t="shared" si="6"/>
        <v>4</v>
      </c>
      <c r="R17" s="166" t="str">
        <f t="shared" ca="1" si="2"/>
        <v/>
      </c>
      <c r="S17" s="167" t="str">
        <f ca="1">IF(V$10=0,"",IFERROR(VLOOKUP("Absent"&amp;Q17,'Break Schedule'!O:P,2,FALSE),""))</f>
        <v/>
      </c>
      <c r="T17" s="168" t="str">
        <f ca="1">IFERROR(VLOOKUP(S17,'Break Schedule'!P:Q,2,FALSE),"")</f>
        <v/>
      </c>
      <c r="U17" s="167" t="str">
        <f ca="1">IFERROR(VLOOKUP(S17,'Break Schedule'!P:R,3,FALSE),"")</f>
        <v/>
      </c>
      <c r="V17" s="169" t="str">
        <f ca="1">IFERROR(VLOOKUP(S17,'Break Schedule'!A:C,3,FALSE),"")</f>
        <v/>
      </c>
      <c r="W17" s="167" t="str">
        <f ca="1">IFERROR(VLOOKUP(S17,'Break Schedule'!P:S,4,FALSE),"")</f>
        <v/>
      </c>
      <c r="X17" s="170" t="str">
        <f t="shared" ca="1" si="3"/>
        <v/>
      </c>
    </row>
    <row r="18" spans="1:24" x14ac:dyDescent="0.25">
      <c r="A18" s="90"/>
      <c r="B18" s="91">
        <f t="shared" si="4"/>
        <v>5</v>
      </c>
      <c r="C18" s="91" t="s">
        <v>34</v>
      </c>
      <c r="D18" s="90"/>
      <c r="E18" s="126" t="str">
        <f t="shared" si="5"/>
        <v/>
      </c>
      <c r="F18" s="127" t="str">
        <f>IFERROR(VLOOKUP(C18&amp;B18,'RTA INPUT'!H:I,2,FALSE),"")</f>
        <v/>
      </c>
      <c r="G18" s="128" t="str">
        <f>IFERROR(VLOOKUP(F18,'RTA INPUT'!I:J,2,FALSE),"")</f>
        <v/>
      </c>
      <c r="H18" s="127" t="str">
        <f>IFERROR(VLOOKUP(F18,'Break Schedule'!A:D,4,FALSE),"")</f>
        <v/>
      </c>
      <c r="I18" s="128" t="str">
        <f>IFERROR(VLOOKUP(F18,'Break Schedule'!A:C,3,FALSE),"")</f>
        <v/>
      </c>
      <c r="J18" s="151" t="str">
        <f>VLOOKUP(F18,'RTA INPUT'!I:M,5,FALSE)</f>
        <v/>
      </c>
      <c r="K18" s="165" t="str">
        <f>IFERROR(VLOOKUP(F18,'RTA INPUT'!I:K,3,FALSE),"")</f>
        <v/>
      </c>
      <c r="L18" s="154" t="str">
        <f>IFERROR(IF(K18="","","US NR  ")&amp;" Shift:"&amp;VLOOKUP(F18,'Break Schedule'!A:E,5,FALSE)&amp;"","")</f>
        <v/>
      </c>
      <c r="M18" s="98"/>
      <c r="N18" s="83"/>
      <c r="O18" s="83"/>
      <c r="P18" s="83"/>
      <c r="Q18" s="83">
        <f t="shared" si="6"/>
        <v>5</v>
      </c>
      <c r="R18" s="166" t="str">
        <f t="shared" ca="1" si="2"/>
        <v/>
      </c>
      <c r="S18" s="167" t="str">
        <f ca="1">IF(V$10=0,"",IFERROR(VLOOKUP("Absent"&amp;Q18,'Break Schedule'!O:P,2,FALSE),""))</f>
        <v/>
      </c>
      <c r="T18" s="168" t="str">
        <f ca="1">IFERROR(VLOOKUP(S18,'Break Schedule'!P:Q,2,FALSE),"")</f>
        <v/>
      </c>
      <c r="U18" s="167" t="str">
        <f ca="1">IFERROR(VLOOKUP(S18,'Break Schedule'!P:R,3,FALSE),"")</f>
        <v/>
      </c>
      <c r="V18" s="169" t="str">
        <f ca="1">IFERROR(VLOOKUP(S18,'Break Schedule'!A:C,3,FALSE),"")</f>
        <v/>
      </c>
      <c r="W18" s="167" t="str">
        <f ca="1">IFERROR(VLOOKUP(S18,'Break Schedule'!P:S,4,FALSE),"")</f>
        <v/>
      </c>
      <c r="X18" s="170" t="str">
        <f t="shared" ca="1" si="3"/>
        <v/>
      </c>
    </row>
    <row r="19" spans="1:24" x14ac:dyDescent="0.25">
      <c r="A19" s="90"/>
      <c r="B19" s="91">
        <f t="shared" si="4"/>
        <v>6</v>
      </c>
      <c r="C19" s="91" t="s">
        <v>34</v>
      </c>
      <c r="D19" s="90"/>
      <c r="E19" s="126" t="str">
        <f t="shared" si="5"/>
        <v/>
      </c>
      <c r="F19" s="127" t="str">
        <f>IFERROR(VLOOKUP(C19&amp;B19,'RTA INPUT'!H:I,2,FALSE),"")</f>
        <v/>
      </c>
      <c r="G19" s="128" t="str">
        <f>IFERROR(VLOOKUP(F19,'RTA INPUT'!I:J,2,FALSE),"")</f>
        <v/>
      </c>
      <c r="H19" s="127" t="str">
        <f>IFERROR(VLOOKUP(F19,'Break Schedule'!A:D,4,FALSE),"")</f>
        <v/>
      </c>
      <c r="I19" s="128" t="str">
        <f>IFERROR(VLOOKUP(F19,'Break Schedule'!A:C,3,FALSE),"")</f>
        <v/>
      </c>
      <c r="J19" s="151" t="str">
        <f>VLOOKUP(F19,'RTA INPUT'!I:M,5,FALSE)</f>
        <v/>
      </c>
      <c r="K19" s="165" t="str">
        <f>IFERROR(VLOOKUP(F19,'RTA INPUT'!I:K,3,FALSE),"")</f>
        <v/>
      </c>
      <c r="L19" s="154" t="str">
        <f>IFERROR(IF(K19="","","US NR  ")&amp;" Shift:"&amp;VLOOKUP(F19,'Break Schedule'!A:E,5,FALSE)&amp;"","")</f>
        <v/>
      </c>
      <c r="M19" s="98"/>
      <c r="N19" s="83"/>
      <c r="O19" s="83"/>
      <c r="P19" s="83"/>
      <c r="Q19" s="83">
        <f t="shared" si="6"/>
        <v>6</v>
      </c>
      <c r="R19" s="166" t="str">
        <f t="shared" ca="1" si="2"/>
        <v/>
      </c>
      <c r="S19" s="167" t="str">
        <f ca="1">IF(V$10=0,"",IFERROR(VLOOKUP("Absent"&amp;Q19,'Break Schedule'!O:P,2,FALSE),""))</f>
        <v/>
      </c>
      <c r="T19" s="168" t="str">
        <f ca="1">IFERROR(VLOOKUP(S19,'Break Schedule'!P:Q,2,FALSE),"")</f>
        <v/>
      </c>
      <c r="U19" s="167" t="str">
        <f ca="1">IFERROR(VLOOKUP(S19,'Break Schedule'!P:R,3,FALSE),"")</f>
        <v/>
      </c>
      <c r="V19" s="169" t="str">
        <f ca="1">IFERROR(VLOOKUP(S19,'Break Schedule'!A:C,3,FALSE),"")</f>
        <v/>
      </c>
      <c r="W19" s="167" t="str">
        <f ca="1">IFERROR(VLOOKUP(S19,'Break Schedule'!P:S,4,FALSE),"")</f>
        <v/>
      </c>
      <c r="X19" s="170" t="str">
        <f t="shared" ca="1" si="3"/>
        <v/>
      </c>
    </row>
    <row r="20" spans="1:24" x14ac:dyDescent="0.25">
      <c r="A20" s="90"/>
      <c r="B20" s="91">
        <f t="shared" si="4"/>
        <v>7</v>
      </c>
      <c r="C20" s="91" t="s">
        <v>34</v>
      </c>
      <c r="D20" s="90"/>
      <c r="E20" s="126" t="str">
        <f t="shared" si="5"/>
        <v/>
      </c>
      <c r="F20" s="127" t="str">
        <f>IFERROR(VLOOKUP(C20&amp;B20,'RTA INPUT'!H:I,2,FALSE),"")</f>
        <v/>
      </c>
      <c r="G20" s="128" t="str">
        <f>IFERROR(VLOOKUP(F20,'RTA INPUT'!I:J,2,FALSE),"")</f>
        <v/>
      </c>
      <c r="H20" s="127" t="str">
        <f>IFERROR(VLOOKUP(F20,'Break Schedule'!A:D,4,FALSE),"")</f>
        <v/>
      </c>
      <c r="I20" s="128" t="str">
        <f>IFERROR(VLOOKUP(F20,'Break Schedule'!A:C,3,FALSE),"")</f>
        <v/>
      </c>
      <c r="J20" s="151" t="str">
        <f>VLOOKUP(F20,'RTA INPUT'!I:M,5,FALSE)</f>
        <v/>
      </c>
      <c r="K20" s="165" t="str">
        <f>IFERROR(VLOOKUP(F20,'RTA INPUT'!I:K,3,FALSE),"")</f>
        <v/>
      </c>
      <c r="L20" s="154" t="str">
        <f>IFERROR(IF(K20="","","US NR  ")&amp;" Shift:"&amp;VLOOKUP(F20,'Break Schedule'!A:E,5,FALSE)&amp;"","")</f>
        <v/>
      </c>
      <c r="M20" s="98"/>
      <c r="N20" s="83"/>
      <c r="O20" s="83"/>
      <c r="P20" s="83"/>
      <c r="Q20" s="83">
        <f t="shared" si="6"/>
        <v>7</v>
      </c>
      <c r="R20" s="166" t="str">
        <f t="shared" ca="1" si="2"/>
        <v/>
      </c>
      <c r="S20" s="167" t="str">
        <f ca="1">IF(V$10=0,"",IFERROR(VLOOKUP("Absent"&amp;Q20,'Break Schedule'!O:P,2,FALSE),""))</f>
        <v/>
      </c>
      <c r="T20" s="168" t="str">
        <f ca="1">IFERROR(VLOOKUP(S20,'Break Schedule'!P:Q,2,FALSE),"")</f>
        <v/>
      </c>
      <c r="U20" s="167" t="str">
        <f ca="1">IFERROR(VLOOKUP(S20,'Break Schedule'!P:R,3,FALSE),"")</f>
        <v/>
      </c>
      <c r="V20" s="169" t="str">
        <f ca="1">IFERROR(VLOOKUP(S20,'Break Schedule'!A:C,3,FALSE),"")</f>
        <v/>
      </c>
      <c r="W20" s="167" t="str">
        <f ca="1">IFERROR(VLOOKUP(S20,'Break Schedule'!P:S,4,FALSE),"")</f>
        <v/>
      </c>
      <c r="X20" s="170" t="str">
        <f t="shared" ca="1" si="3"/>
        <v/>
      </c>
    </row>
    <row r="21" spans="1:24" x14ac:dyDescent="0.25">
      <c r="A21" s="90"/>
      <c r="B21" s="91">
        <f t="shared" si="4"/>
        <v>8</v>
      </c>
      <c r="C21" s="91" t="s">
        <v>34</v>
      </c>
      <c r="D21" s="90"/>
      <c r="E21" s="126" t="str">
        <f t="shared" si="5"/>
        <v/>
      </c>
      <c r="F21" s="127" t="str">
        <f>IFERROR(VLOOKUP(C21&amp;B21,'RTA INPUT'!H:I,2,FALSE),"")</f>
        <v/>
      </c>
      <c r="G21" s="128" t="str">
        <f>IFERROR(VLOOKUP(F21,'RTA INPUT'!I:J,2,FALSE),"")</f>
        <v/>
      </c>
      <c r="H21" s="127" t="str">
        <f>IFERROR(VLOOKUP(F21,'Break Schedule'!A:D,4,FALSE),"")</f>
        <v/>
      </c>
      <c r="I21" s="128" t="str">
        <f>IFERROR(VLOOKUP(F21,'Break Schedule'!A:C,3,FALSE),"")</f>
        <v/>
      </c>
      <c r="J21" s="151" t="str">
        <f>VLOOKUP(F21,'RTA INPUT'!I:M,5,FALSE)</f>
        <v/>
      </c>
      <c r="K21" s="165" t="str">
        <f>IFERROR(VLOOKUP(F21,'RTA INPUT'!I:K,3,FALSE),"")</f>
        <v/>
      </c>
      <c r="L21" s="154" t="str">
        <f>IFERROR(IF(K21="","","US NR  ")&amp;" Shift:"&amp;VLOOKUP(F21,'Break Schedule'!A:E,5,FALSE)&amp;"","")</f>
        <v/>
      </c>
      <c r="M21" s="98"/>
      <c r="N21" s="83"/>
      <c r="O21" s="83"/>
      <c r="P21" s="83"/>
      <c r="Q21" s="83">
        <f t="shared" si="6"/>
        <v>8</v>
      </c>
      <c r="R21" s="166" t="str">
        <f t="shared" ca="1" si="2"/>
        <v/>
      </c>
      <c r="S21" s="167" t="str">
        <f ca="1">IF(V$10=0,"",IFERROR(VLOOKUP("Absent"&amp;Q21,'Break Schedule'!O:P,2,FALSE),""))</f>
        <v/>
      </c>
      <c r="T21" s="168" t="str">
        <f ca="1">IFERROR(VLOOKUP(S21,'Break Schedule'!P:Q,2,FALSE),"")</f>
        <v/>
      </c>
      <c r="U21" s="167" t="str">
        <f ca="1">IFERROR(VLOOKUP(S21,'Break Schedule'!P:R,3,FALSE),"")</f>
        <v/>
      </c>
      <c r="V21" s="169" t="str">
        <f ca="1">IFERROR(VLOOKUP(S21,'Break Schedule'!A:C,3,FALSE),"")</f>
        <v/>
      </c>
      <c r="W21" s="167" t="str">
        <f ca="1">IFERROR(VLOOKUP(S21,'Break Schedule'!P:S,4,FALSE),"")</f>
        <v/>
      </c>
      <c r="X21" s="170" t="str">
        <f t="shared" ca="1" si="3"/>
        <v/>
      </c>
    </row>
    <row r="22" spans="1:24" x14ac:dyDescent="0.25">
      <c r="A22" s="90"/>
      <c r="B22" s="91">
        <f t="shared" si="4"/>
        <v>9</v>
      </c>
      <c r="C22" s="91" t="s">
        <v>34</v>
      </c>
      <c r="D22" s="90"/>
      <c r="E22" s="126" t="str">
        <f t="shared" si="5"/>
        <v/>
      </c>
      <c r="F22" s="127" t="str">
        <f>IFERROR(VLOOKUP(C22&amp;B22,'RTA INPUT'!H:I,2,FALSE),"")</f>
        <v/>
      </c>
      <c r="G22" s="128" t="str">
        <f>IFERROR(VLOOKUP(F22,'RTA INPUT'!I:J,2,FALSE),"")</f>
        <v/>
      </c>
      <c r="H22" s="127" t="str">
        <f>IFERROR(VLOOKUP(F22,'Break Schedule'!A:D,4,FALSE),"")</f>
        <v/>
      </c>
      <c r="I22" s="128" t="str">
        <f>IFERROR(VLOOKUP(F22,'Break Schedule'!A:C,3,FALSE),"")</f>
        <v/>
      </c>
      <c r="J22" s="151" t="str">
        <f>VLOOKUP(F22,'RTA INPUT'!I:M,5,FALSE)</f>
        <v/>
      </c>
      <c r="K22" s="165" t="str">
        <f>IFERROR(VLOOKUP(F22,'RTA INPUT'!I:K,3,FALSE),"")</f>
        <v/>
      </c>
      <c r="L22" s="154" t="str">
        <f>IFERROR(IF(K22="","","US NR  ")&amp;" Shift:"&amp;VLOOKUP(F22,'Break Schedule'!A:E,5,FALSE)&amp;"","")</f>
        <v/>
      </c>
      <c r="M22" s="98"/>
      <c r="N22" s="83"/>
      <c r="O22" s="83"/>
      <c r="P22" s="83"/>
      <c r="Q22" s="83">
        <f t="shared" si="6"/>
        <v>9</v>
      </c>
      <c r="R22" s="166" t="str">
        <f t="shared" ca="1" si="2"/>
        <v/>
      </c>
      <c r="S22" s="167" t="str">
        <f ca="1">IF(V$10=0,"",IFERROR(VLOOKUP("Absent"&amp;Q22,'Break Schedule'!O:P,2,FALSE),""))</f>
        <v/>
      </c>
      <c r="T22" s="168" t="str">
        <f ca="1">IFERROR(VLOOKUP(S22,'Break Schedule'!P:Q,2,FALSE),"")</f>
        <v/>
      </c>
      <c r="U22" s="167" t="str">
        <f ca="1">IFERROR(VLOOKUP(S22,'Break Schedule'!P:R,3,FALSE),"")</f>
        <v/>
      </c>
      <c r="V22" s="169" t="str">
        <f ca="1">IFERROR(VLOOKUP(S22,'Break Schedule'!A:C,3,FALSE),"")</f>
        <v/>
      </c>
      <c r="W22" s="167" t="str">
        <f ca="1">IFERROR(VLOOKUP(S22,'Break Schedule'!P:S,4,FALSE),"")</f>
        <v/>
      </c>
      <c r="X22" s="170" t="str">
        <f t="shared" ca="1" si="3"/>
        <v/>
      </c>
    </row>
    <row r="23" spans="1:24" x14ac:dyDescent="0.25">
      <c r="A23" s="90"/>
      <c r="B23" s="91">
        <f t="shared" si="4"/>
        <v>10</v>
      </c>
      <c r="C23" s="91" t="s">
        <v>34</v>
      </c>
      <c r="D23" s="90"/>
      <c r="E23" s="126" t="str">
        <f t="shared" si="5"/>
        <v/>
      </c>
      <c r="F23" s="127" t="str">
        <f>IFERROR(VLOOKUP(C23&amp;B23,'RTA INPUT'!H:I,2,FALSE),"")</f>
        <v/>
      </c>
      <c r="G23" s="128" t="str">
        <f>IFERROR(VLOOKUP(F23,'RTA INPUT'!I:J,2,FALSE),"")</f>
        <v/>
      </c>
      <c r="H23" s="127" t="str">
        <f>IFERROR(VLOOKUP(F23,'Break Schedule'!A:D,4,FALSE),"")</f>
        <v/>
      </c>
      <c r="I23" s="128" t="str">
        <f>IFERROR(VLOOKUP(F23,'Break Schedule'!A:C,3,FALSE),"")</f>
        <v/>
      </c>
      <c r="J23" s="151" t="str">
        <f>VLOOKUP(F23,'RTA INPUT'!I:M,5,FALSE)</f>
        <v/>
      </c>
      <c r="K23" s="165" t="str">
        <f>IFERROR(VLOOKUP(F23,'RTA INPUT'!I:K,3,FALSE),"")</f>
        <v/>
      </c>
      <c r="L23" s="154" t="str">
        <f>IFERROR(IF(K23="","","US NR  ")&amp;" Shift:"&amp;VLOOKUP(F23,'Break Schedule'!A:E,5,FALSE)&amp;"","")</f>
        <v/>
      </c>
      <c r="M23" s="98"/>
      <c r="N23" s="83"/>
      <c r="O23" s="83"/>
      <c r="P23" s="83"/>
      <c r="Q23" s="83">
        <f t="shared" si="6"/>
        <v>10</v>
      </c>
      <c r="R23" s="166" t="str">
        <f t="shared" ca="1" si="2"/>
        <v/>
      </c>
      <c r="S23" s="167" t="str">
        <f ca="1">IF(V$10=0,"",IFERROR(VLOOKUP("Absent"&amp;Q23,'Break Schedule'!O:P,2,FALSE),""))</f>
        <v/>
      </c>
      <c r="T23" s="168" t="str">
        <f ca="1">IFERROR(VLOOKUP(S23,'Break Schedule'!P:Q,2,FALSE),"")</f>
        <v/>
      </c>
      <c r="U23" s="167" t="str">
        <f ca="1">IFERROR(VLOOKUP(S23,'Break Schedule'!P:R,3,FALSE),"")</f>
        <v/>
      </c>
      <c r="V23" s="169" t="str">
        <f ca="1">IFERROR(VLOOKUP(S23,'Break Schedule'!A:C,3,FALSE),"")</f>
        <v/>
      </c>
      <c r="W23" s="167" t="str">
        <f ca="1">IFERROR(VLOOKUP(S23,'Break Schedule'!P:S,4,FALSE),"")</f>
        <v/>
      </c>
      <c r="X23" s="170" t="str">
        <f t="shared" ca="1" si="3"/>
        <v/>
      </c>
    </row>
    <row r="24" spans="1:24" x14ac:dyDescent="0.25">
      <c r="A24" s="90"/>
      <c r="B24" s="91">
        <f t="shared" si="4"/>
        <v>11</v>
      </c>
      <c r="C24" s="91" t="s">
        <v>34</v>
      </c>
      <c r="D24" s="90"/>
      <c r="E24" s="126" t="str">
        <f t="shared" si="5"/>
        <v/>
      </c>
      <c r="F24" s="127" t="str">
        <f>IFERROR(VLOOKUP(C24&amp;B24,'RTA INPUT'!H:I,2,FALSE),"")</f>
        <v/>
      </c>
      <c r="G24" s="128" t="str">
        <f>IFERROR(VLOOKUP(F24,'RTA INPUT'!I:J,2,FALSE),"")</f>
        <v/>
      </c>
      <c r="H24" s="127" t="str">
        <f>IFERROR(VLOOKUP(F24,'Break Schedule'!A:D,4,FALSE),"")</f>
        <v/>
      </c>
      <c r="I24" s="128" t="str">
        <f>IFERROR(VLOOKUP(F24,'Break Schedule'!A:C,3,FALSE),"")</f>
        <v/>
      </c>
      <c r="J24" s="151" t="str">
        <f>VLOOKUP(F24,'RTA INPUT'!I:M,5,FALSE)</f>
        <v/>
      </c>
      <c r="K24" s="165" t="str">
        <f>IFERROR(VLOOKUP(F24,'RTA INPUT'!I:K,3,FALSE),"")</f>
        <v/>
      </c>
      <c r="L24" s="154" t="str">
        <f>IFERROR(IF(K24="","","US NR  ")&amp;" Shift:"&amp;VLOOKUP(F24,'Break Schedule'!A:E,5,FALSE)&amp;"","")</f>
        <v/>
      </c>
      <c r="M24" s="98"/>
      <c r="N24" s="83"/>
      <c r="O24" s="83"/>
      <c r="P24" s="83"/>
      <c r="Q24" s="83">
        <f t="shared" si="6"/>
        <v>11</v>
      </c>
      <c r="R24" s="166" t="str">
        <f t="shared" ca="1" si="2"/>
        <v/>
      </c>
      <c r="S24" s="167" t="str">
        <f ca="1">IF(V$10=0,"",IFERROR(VLOOKUP("Absent"&amp;Q24,'Break Schedule'!O:P,2,FALSE),""))</f>
        <v/>
      </c>
      <c r="T24" s="168" t="str">
        <f ca="1">IFERROR(VLOOKUP(S24,'Break Schedule'!P:Q,2,FALSE),"")</f>
        <v/>
      </c>
      <c r="U24" s="167" t="str">
        <f ca="1">IFERROR(VLOOKUP(S24,'Break Schedule'!P:R,3,FALSE),"")</f>
        <v/>
      </c>
      <c r="V24" s="169" t="str">
        <f ca="1">IFERROR(VLOOKUP(S24,'Break Schedule'!A:C,3,FALSE),"")</f>
        <v/>
      </c>
      <c r="W24" s="167" t="str">
        <f ca="1">IFERROR(VLOOKUP(S24,'Break Schedule'!P:S,4,FALSE),"")</f>
        <v/>
      </c>
      <c r="X24" s="170" t="str">
        <f t="shared" ca="1" si="3"/>
        <v/>
      </c>
    </row>
    <row r="25" spans="1:24" x14ac:dyDescent="0.25">
      <c r="A25" s="90"/>
      <c r="B25" s="91">
        <f t="shared" si="4"/>
        <v>12</v>
      </c>
      <c r="C25" s="91" t="s">
        <v>34</v>
      </c>
      <c r="D25" s="90"/>
      <c r="E25" s="126" t="str">
        <f t="shared" si="5"/>
        <v/>
      </c>
      <c r="F25" s="127" t="str">
        <f>IFERROR(VLOOKUP(C25&amp;B25,'RTA INPUT'!H:I,2,FALSE),"")</f>
        <v/>
      </c>
      <c r="G25" s="128" t="str">
        <f>IFERROR(VLOOKUP(F25,'RTA INPUT'!I:J,2,FALSE),"")</f>
        <v/>
      </c>
      <c r="H25" s="127" t="str">
        <f>IFERROR(VLOOKUP(F25,'Break Schedule'!A:D,4,FALSE),"")</f>
        <v/>
      </c>
      <c r="I25" s="128" t="str">
        <f>IFERROR(VLOOKUP(F25,'Break Schedule'!A:C,3,FALSE),"")</f>
        <v/>
      </c>
      <c r="J25" s="151" t="str">
        <f>VLOOKUP(F25,'RTA INPUT'!I:M,5,FALSE)</f>
        <v/>
      </c>
      <c r="K25" s="165" t="str">
        <f>IFERROR(VLOOKUP(F25,'RTA INPUT'!I:K,3,FALSE),"")</f>
        <v/>
      </c>
      <c r="L25" s="154" t="str">
        <f>IFERROR(IF(K25="","","US NR  ")&amp;" Shift:"&amp;VLOOKUP(F25,'Break Schedule'!A:E,5,FALSE)&amp;"","")</f>
        <v/>
      </c>
      <c r="M25" s="98"/>
      <c r="N25" s="83"/>
      <c r="O25" s="83"/>
      <c r="P25" s="83"/>
      <c r="Q25" s="83">
        <f t="shared" si="6"/>
        <v>12</v>
      </c>
      <c r="R25" s="166" t="str">
        <f t="shared" ca="1" si="2"/>
        <v/>
      </c>
      <c r="S25" s="167" t="str">
        <f ca="1">IF(V$10=0,"",IFERROR(VLOOKUP("Absent"&amp;Q25,'Break Schedule'!O:P,2,FALSE),""))</f>
        <v/>
      </c>
      <c r="T25" s="168" t="str">
        <f ca="1">IFERROR(VLOOKUP(S25,'Break Schedule'!P:Q,2,FALSE),"")</f>
        <v/>
      </c>
      <c r="U25" s="167" t="str">
        <f ca="1">IFERROR(VLOOKUP(S25,'Break Schedule'!P:R,3,FALSE),"")</f>
        <v/>
      </c>
      <c r="V25" s="169" t="str">
        <f ca="1">IFERROR(VLOOKUP(S25,'Break Schedule'!A:C,3,FALSE),"")</f>
        <v/>
      </c>
      <c r="W25" s="167" t="str">
        <f ca="1">IFERROR(VLOOKUP(S25,'Break Schedule'!P:S,4,FALSE),"")</f>
        <v/>
      </c>
      <c r="X25" s="170" t="str">
        <f t="shared" ca="1" si="3"/>
        <v/>
      </c>
    </row>
    <row r="26" spans="1:24" x14ac:dyDescent="0.25">
      <c r="A26" s="90"/>
      <c r="B26" s="91">
        <f t="shared" si="4"/>
        <v>13</v>
      </c>
      <c r="C26" s="91" t="s">
        <v>34</v>
      </c>
      <c r="D26" s="90"/>
      <c r="E26" s="126" t="str">
        <f t="shared" ref="E26:E31" si="7">IF(F26="","",1+E25)</f>
        <v/>
      </c>
      <c r="F26" s="127" t="str">
        <f>IFERROR(VLOOKUP(C26&amp;B26,'RTA INPUT'!H:I,2,FALSE),"")</f>
        <v/>
      </c>
      <c r="G26" s="128" t="str">
        <f>IFERROR(VLOOKUP(F26,'RTA INPUT'!I:J,2,FALSE),"")</f>
        <v/>
      </c>
      <c r="H26" s="127" t="str">
        <f>IFERROR(VLOOKUP(F26,'Break Schedule'!A:D,4,FALSE),"")</f>
        <v/>
      </c>
      <c r="I26" s="128" t="str">
        <f>IFERROR(VLOOKUP(F26,'Break Schedule'!A:C,3,FALSE),"")</f>
        <v/>
      </c>
      <c r="J26" s="151" t="str">
        <f>VLOOKUP(F26,'RTA INPUT'!I:M,5,FALSE)</f>
        <v/>
      </c>
      <c r="K26" s="165" t="str">
        <f>IFERROR(VLOOKUP(F26,'RTA INPUT'!I:K,3,FALSE),"")</f>
        <v/>
      </c>
      <c r="L26" s="154" t="str">
        <f>IFERROR(IF(K26="","","US NR  ")&amp;" Shift:"&amp;VLOOKUP(F26,'Break Schedule'!A:E,5,FALSE)&amp;"","")</f>
        <v/>
      </c>
      <c r="M26" s="98"/>
      <c r="N26" s="83"/>
      <c r="O26" s="83"/>
      <c r="P26" s="83"/>
      <c r="Q26" s="83">
        <f t="shared" si="6"/>
        <v>13</v>
      </c>
      <c r="R26" s="166" t="str">
        <f t="shared" ca="1" si="2"/>
        <v/>
      </c>
      <c r="S26" s="167" t="str">
        <f ca="1">IF(V$10=0,"",IFERROR(VLOOKUP("Absent"&amp;Q26,'Break Schedule'!O:P,2,FALSE),""))</f>
        <v/>
      </c>
      <c r="T26" s="168" t="str">
        <f ca="1">IFERROR(VLOOKUP(S26,'Break Schedule'!P:Q,2,FALSE),"")</f>
        <v/>
      </c>
      <c r="U26" s="167" t="str">
        <f ca="1">IFERROR(VLOOKUP(S26,'Break Schedule'!P:R,3,FALSE),"")</f>
        <v/>
      </c>
      <c r="V26" s="169" t="str">
        <f ca="1">IFERROR(VLOOKUP(S26,'Break Schedule'!A:C,3,FALSE),"")</f>
        <v/>
      </c>
      <c r="W26" s="167" t="str">
        <f ca="1">IFERROR(VLOOKUP(S26,'Break Schedule'!P:S,4,FALSE),"")</f>
        <v/>
      </c>
      <c r="X26" s="170" t="str">
        <f t="shared" ca="1" si="3"/>
        <v/>
      </c>
    </row>
    <row r="27" spans="1:24" x14ac:dyDescent="0.25">
      <c r="A27" s="90"/>
      <c r="B27" s="91">
        <f t="shared" si="4"/>
        <v>14</v>
      </c>
      <c r="C27" s="91" t="s">
        <v>34</v>
      </c>
      <c r="D27" s="90"/>
      <c r="E27" s="126" t="str">
        <f t="shared" si="7"/>
        <v/>
      </c>
      <c r="F27" s="127" t="str">
        <f>IFERROR(VLOOKUP(C27&amp;B27,'RTA INPUT'!H:I,2,FALSE),"")</f>
        <v/>
      </c>
      <c r="G27" s="128" t="str">
        <f>IFERROR(VLOOKUP(F27,'RTA INPUT'!I:J,2,FALSE),"")</f>
        <v/>
      </c>
      <c r="H27" s="127" t="str">
        <f>IFERROR(VLOOKUP(F27,'Break Schedule'!A:D,4,FALSE),"")</f>
        <v/>
      </c>
      <c r="I27" s="128" t="str">
        <f>IFERROR(VLOOKUP(F27,'Break Schedule'!A:C,3,FALSE),"")</f>
        <v/>
      </c>
      <c r="J27" s="151" t="str">
        <f>VLOOKUP(F27,'RTA INPUT'!I:M,5,FALSE)</f>
        <v/>
      </c>
      <c r="K27" s="165" t="str">
        <f>IFERROR(VLOOKUP(F27,'RTA INPUT'!I:K,3,FALSE),"")</f>
        <v/>
      </c>
      <c r="L27" s="154" t="str">
        <f>IFERROR(IF(K27="","","US NR  ")&amp;" Shift:"&amp;VLOOKUP(F27,'Break Schedule'!A:E,5,FALSE)&amp;"","")</f>
        <v/>
      </c>
      <c r="M27" s="98"/>
      <c r="N27" s="83"/>
      <c r="O27" s="83"/>
      <c r="P27" s="83"/>
      <c r="Q27" s="83">
        <f t="shared" si="6"/>
        <v>14</v>
      </c>
      <c r="R27" s="166" t="str">
        <f t="shared" ca="1" si="2"/>
        <v/>
      </c>
      <c r="S27" s="167" t="str">
        <f ca="1">IF(V$10=0,"",IFERROR(VLOOKUP("Absent"&amp;Q27,'Break Schedule'!O:P,2,FALSE),""))</f>
        <v/>
      </c>
      <c r="T27" s="168" t="str">
        <f ca="1">IFERROR(VLOOKUP(S27,'Break Schedule'!P:Q,2,FALSE),"")</f>
        <v/>
      </c>
      <c r="U27" s="167" t="str">
        <f ca="1">IFERROR(VLOOKUP(S27,'Break Schedule'!P:R,3,FALSE),"")</f>
        <v/>
      </c>
      <c r="V27" s="169" t="str">
        <f ca="1">IFERROR(VLOOKUP(S27,'Break Schedule'!A:C,3,FALSE),"")</f>
        <v/>
      </c>
      <c r="W27" s="167" t="str">
        <f ca="1">IFERROR(VLOOKUP(S27,'Break Schedule'!P:S,4,FALSE),"")</f>
        <v/>
      </c>
      <c r="X27" s="170" t="str">
        <f t="shared" ca="1" si="3"/>
        <v/>
      </c>
    </row>
    <row r="28" spans="1:24" x14ac:dyDescent="0.25">
      <c r="A28" s="90"/>
      <c r="B28" s="91">
        <f t="shared" si="4"/>
        <v>15</v>
      </c>
      <c r="C28" s="91" t="s">
        <v>34</v>
      </c>
      <c r="D28" s="90"/>
      <c r="E28" s="126" t="str">
        <f t="shared" si="7"/>
        <v/>
      </c>
      <c r="F28" s="127" t="str">
        <f>IFERROR(VLOOKUP(C28&amp;B28,'RTA INPUT'!H:I,2,FALSE),"")</f>
        <v/>
      </c>
      <c r="G28" s="128" t="str">
        <f>IFERROR(VLOOKUP(F28,'RTA INPUT'!I:J,2,FALSE),"")</f>
        <v/>
      </c>
      <c r="H28" s="127" t="str">
        <f>IFERROR(VLOOKUP(F28,'Break Schedule'!A:D,4,FALSE),"")</f>
        <v/>
      </c>
      <c r="I28" s="128" t="str">
        <f>IFERROR(VLOOKUP(F28,'Break Schedule'!A:C,3,FALSE),"")</f>
        <v/>
      </c>
      <c r="J28" s="151" t="str">
        <f>VLOOKUP(F28,'RTA INPUT'!I:M,5,FALSE)</f>
        <v/>
      </c>
      <c r="K28" s="165" t="str">
        <f>IFERROR(VLOOKUP(F28,'RTA INPUT'!I:K,3,FALSE),"")</f>
        <v/>
      </c>
      <c r="L28" s="154" t="str">
        <f>IFERROR(IF(K28="","","US NR  ")&amp;" Shift:"&amp;VLOOKUP(F28,'Break Schedule'!A:E,5,FALSE)&amp;"","")</f>
        <v/>
      </c>
      <c r="M28" s="98"/>
      <c r="N28" s="83"/>
      <c r="O28" s="83"/>
      <c r="P28" s="83"/>
      <c r="Q28" s="83">
        <f t="shared" si="6"/>
        <v>15</v>
      </c>
      <c r="R28" s="166" t="str">
        <f t="shared" ca="1" si="2"/>
        <v/>
      </c>
      <c r="S28" s="167" t="str">
        <f ca="1">IF(V$10=0,"",IFERROR(VLOOKUP("Absent"&amp;Q28,'Break Schedule'!O:P,2,FALSE),""))</f>
        <v/>
      </c>
      <c r="T28" s="168" t="str">
        <f ca="1">IFERROR(VLOOKUP(S28,'Break Schedule'!P:Q,2,FALSE),"")</f>
        <v/>
      </c>
      <c r="U28" s="167" t="str">
        <f ca="1">IFERROR(VLOOKUP(S28,'Break Schedule'!P:R,3,FALSE),"")</f>
        <v/>
      </c>
      <c r="V28" s="169" t="str">
        <f ca="1">IFERROR(VLOOKUP(S28,'Break Schedule'!A:C,3,FALSE),"")</f>
        <v/>
      </c>
      <c r="W28" s="167" t="str">
        <f ca="1">IFERROR(VLOOKUP(S28,'Break Schedule'!P:S,4,FALSE),"")</f>
        <v/>
      </c>
      <c r="X28" s="170" t="str">
        <f t="shared" ca="1" si="3"/>
        <v/>
      </c>
    </row>
    <row r="29" spans="1:24" x14ac:dyDescent="0.25">
      <c r="A29" s="90"/>
      <c r="B29" s="91">
        <f t="shared" si="4"/>
        <v>16</v>
      </c>
      <c r="C29" s="91" t="s">
        <v>34</v>
      </c>
      <c r="D29" s="90"/>
      <c r="E29" s="126" t="str">
        <f t="shared" si="7"/>
        <v/>
      </c>
      <c r="F29" s="127" t="str">
        <f>IFERROR(VLOOKUP(C29&amp;B29,'RTA INPUT'!H:I,2,FALSE),"")</f>
        <v/>
      </c>
      <c r="G29" s="128" t="str">
        <f>IFERROR(VLOOKUP(F29,'RTA INPUT'!I:J,2,FALSE),"")</f>
        <v/>
      </c>
      <c r="H29" s="127" t="str">
        <f>IFERROR(VLOOKUP(F29,'Break Schedule'!A:D,4,FALSE),"")</f>
        <v/>
      </c>
      <c r="I29" s="128" t="str">
        <f>IFERROR(VLOOKUP(F29,'Break Schedule'!A:C,3,FALSE),"")</f>
        <v/>
      </c>
      <c r="J29" s="151" t="str">
        <f>VLOOKUP(F29,'RTA INPUT'!I:M,5,FALSE)</f>
        <v/>
      </c>
      <c r="K29" s="165" t="str">
        <f>IFERROR(VLOOKUP(F29,'RTA INPUT'!I:K,3,FALSE),"")</f>
        <v/>
      </c>
      <c r="L29" s="154" t="str">
        <f>IFERROR(IF(K29="","","US NR  ")&amp;" Shift:"&amp;VLOOKUP(F29,'Break Schedule'!A:E,5,FALSE)&amp;"","")</f>
        <v/>
      </c>
      <c r="M29" s="98"/>
      <c r="N29" s="83"/>
      <c r="O29" s="83"/>
      <c r="P29" s="83"/>
      <c r="Q29" s="83">
        <f t="shared" si="6"/>
        <v>16</v>
      </c>
      <c r="R29" s="166" t="str">
        <f t="shared" ca="1" si="2"/>
        <v/>
      </c>
      <c r="S29" s="167" t="str">
        <f ca="1">IF(V$10=0,"",IFERROR(VLOOKUP("Absent"&amp;Q29,'Break Schedule'!O:P,2,FALSE),""))</f>
        <v/>
      </c>
      <c r="T29" s="168" t="str">
        <f ca="1">IFERROR(VLOOKUP(S29,'Break Schedule'!P:Q,2,FALSE),"")</f>
        <v/>
      </c>
      <c r="U29" s="167" t="str">
        <f ca="1">IFERROR(VLOOKUP(S29,'Break Schedule'!P:R,3,FALSE),"")</f>
        <v/>
      </c>
      <c r="V29" s="169" t="str">
        <f ca="1">IFERROR(VLOOKUP(S29,'Break Schedule'!A:C,3,FALSE),"")</f>
        <v/>
      </c>
      <c r="W29" s="167" t="str">
        <f ca="1">IFERROR(VLOOKUP(S29,'Break Schedule'!P:S,4,FALSE),"")</f>
        <v/>
      </c>
      <c r="X29" s="170" t="str">
        <f t="shared" ca="1" si="3"/>
        <v/>
      </c>
    </row>
    <row r="30" spans="1:24" x14ac:dyDescent="0.25">
      <c r="A30" s="90"/>
      <c r="B30" s="91">
        <f t="shared" si="4"/>
        <v>17</v>
      </c>
      <c r="C30" s="91" t="s">
        <v>34</v>
      </c>
      <c r="D30" s="90"/>
      <c r="E30" s="126" t="str">
        <f t="shared" si="7"/>
        <v/>
      </c>
      <c r="F30" s="127" t="str">
        <f>IFERROR(VLOOKUP(C30&amp;B30,'RTA INPUT'!H:I,2,FALSE),"")</f>
        <v/>
      </c>
      <c r="G30" s="128" t="str">
        <f>IFERROR(VLOOKUP(F30,'RTA INPUT'!I:J,2,FALSE),"")</f>
        <v/>
      </c>
      <c r="H30" s="127" t="str">
        <f>IFERROR(VLOOKUP(F30,'Break Schedule'!A:D,4,FALSE),"")</f>
        <v/>
      </c>
      <c r="I30" s="128" t="str">
        <f>IFERROR(VLOOKUP(F30,'Break Schedule'!A:C,3,FALSE),"")</f>
        <v/>
      </c>
      <c r="J30" s="151" t="str">
        <f>VLOOKUP(F30,'RTA INPUT'!I:M,5,FALSE)</f>
        <v/>
      </c>
      <c r="K30" s="165" t="str">
        <f>IFERROR(VLOOKUP(F30,'RTA INPUT'!I:K,3,FALSE),"")</f>
        <v/>
      </c>
      <c r="L30" s="154" t="str">
        <f>IFERROR(IF(K30="","","US NR  ")&amp;" Shift:"&amp;VLOOKUP(F30,'Break Schedule'!A:E,5,FALSE)&amp;"","")</f>
        <v/>
      </c>
      <c r="M30" s="98"/>
      <c r="N30" s="83"/>
      <c r="O30" s="83"/>
      <c r="P30" s="83"/>
      <c r="Q30" s="83">
        <f t="shared" si="6"/>
        <v>17</v>
      </c>
      <c r="R30" s="166" t="str">
        <f t="shared" ca="1" si="2"/>
        <v/>
      </c>
      <c r="S30" s="167" t="str">
        <f ca="1">IF(V$10=0,"",IFERROR(VLOOKUP("Absent"&amp;Q30,'Break Schedule'!O:P,2,FALSE),""))</f>
        <v/>
      </c>
      <c r="T30" s="168" t="str">
        <f ca="1">IFERROR(VLOOKUP(S30,'Break Schedule'!P:Q,2,FALSE),"")</f>
        <v/>
      </c>
      <c r="U30" s="167" t="str">
        <f ca="1">IFERROR(VLOOKUP(S30,'Break Schedule'!P:R,3,FALSE),"")</f>
        <v/>
      </c>
      <c r="V30" s="169" t="str">
        <f ca="1">IFERROR(VLOOKUP(S30,'Break Schedule'!A:C,3,FALSE),"")</f>
        <v/>
      </c>
      <c r="W30" s="167" t="str">
        <f ca="1">IFERROR(VLOOKUP(S30,'Break Schedule'!P:S,4,FALSE),"")</f>
        <v/>
      </c>
      <c r="X30" s="170" t="str">
        <f t="shared" ca="1" si="3"/>
        <v/>
      </c>
    </row>
    <row r="31" spans="1:24" x14ac:dyDescent="0.25">
      <c r="A31" s="90"/>
      <c r="B31" s="91">
        <f t="shared" si="4"/>
        <v>18</v>
      </c>
      <c r="C31" s="91" t="s">
        <v>34</v>
      </c>
      <c r="D31" s="90"/>
      <c r="E31" s="126" t="str">
        <f t="shared" si="7"/>
        <v/>
      </c>
      <c r="F31" s="127" t="str">
        <f>IFERROR(VLOOKUP(C31&amp;B31,'RTA INPUT'!H:I,2,FALSE),"")</f>
        <v/>
      </c>
      <c r="G31" s="128" t="str">
        <f>IFERROR(VLOOKUP(F31,'RTA INPUT'!I:J,2,FALSE),"")</f>
        <v/>
      </c>
      <c r="H31" s="127" t="str">
        <f>IFERROR(VLOOKUP(F31,'Break Schedule'!A:D,4,FALSE),"")</f>
        <v/>
      </c>
      <c r="I31" s="128" t="str">
        <f>IFERROR(VLOOKUP(F31,'Break Schedule'!A:C,3,FALSE),"")</f>
        <v/>
      </c>
      <c r="J31" s="151" t="str">
        <f>VLOOKUP(F31,'RTA INPUT'!I:M,5,FALSE)</f>
        <v/>
      </c>
      <c r="K31" s="165" t="str">
        <f>IFERROR(VLOOKUP(F31,'RTA INPUT'!I:K,3,FALSE),"")</f>
        <v/>
      </c>
      <c r="L31" s="154" t="str">
        <f>IFERROR(IF(K31="","","US NR  ")&amp;" Shift:"&amp;VLOOKUP(F31,'Break Schedule'!A:E,5,FALSE)&amp;"","")</f>
        <v/>
      </c>
      <c r="M31" s="98"/>
      <c r="N31" s="83"/>
      <c r="O31" s="83"/>
      <c r="P31" s="83"/>
      <c r="Q31" s="83">
        <f t="shared" si="6"/>
        <v>18</v>
      </c>
      <c r="R31" s="166" t="str">
        <f t="shared" ca="1" si="2"/>
        <v/>
      </c>
      <c r="S31" s="167" t="str">
        <f ca="1">IF(V$10=0,"",IFERROR(VLOOKUP("Absent"&amp;Q31,'Break Schedule'!O:P,2,FALSE),""))</f>
        <v/>
      </c>
      <c r="T31" s="168" t="str">
        <f ca="1">IFERROR(VLOOKUP(S31,'Break Schedule'!P:Q,2,FALSE),"")</f>
        <v/>
      </c>
      <c r="U31" s="167" t="str">
        <f ca="1">IFERROR(VLOOKUP(S31,'Break Schedule'!P:R,3,FALSE),"")</f>
        <v/>
      </c>
      <c r="V31" s="169" t="str">
        <f ca="1">IFERROR(VLOOKUP(S31,'Break Schedule'!A:C,3,FALSE),"")</f>
        <v/>
      </c>
      <c r="W31" s="167" t="str">
        <f ca="1">IFERROR(VLOOKUP(S31,'Break Schedule'!P:S,4,FALSE),"")</f>
        <v/>
      </c>
      <c r="X31" s="170" t="str">
        <f t="shared" ca="1" si="3"/>
        <v/>
      </c>
    </row>
    <row r="32" spans="1:24" x14ac:dyDescent="0.25">
      <c r="A32" s="90"/>
      <c r="B32" s="91">
        <f t="shared" si="4"/>
        <v>19</v>
      </c>
      <c r="C32" s="91" t="s">
        <v>34</v>
      </c>
      <c r="D32" s="90"/>
      <c r="E32" s="126" t="str">
        <f t="shared" ref="E32:E84" si="8">IF(F32="","",1+E31)</f>
        <v/>
      </c>
      <c r="F32" s="127" t="str">
        <f>IFERROR(VLOOKUP(C32&amp;B32,'RTA INPUT'!H:I,2,FALSE),"")</f>
        <v/>
      </c>
      <c r="G32" s="128" t="str">
        <f>IFERROR(VLOOKUP(F32,'RTA INPUT'!I:J,2,FALSE),"")</f>
        <v/>
      </c>
      <c r="H32" s="127" t="str">
        <f>IFERROR(VLOOKUP(F32,'Break Schedule'!A:D,4,FALSE),"")</f>
        <v/>
      </c>
      <c r="I32" s="128" t="str">
        <f>IFERROR(VLOOKUP(F32,'Break Schedule'!A:C,3,FALSE),"")</f>
        <v/>
      </c>
      <c r="J32" s="151" t="str">
        <f>VLOOKUP(F32,'RTA INPUT'!I:M,5,FALSE)</f>
        <v/>
      </c>
      <c r="K32" s="165" t="str">
        <f>IFERROR(VLOOKUP(F32,'RTA INPUT'!I:K,3,FALSE),"")</f>
        <v/>
      </c>
      <c r="L32" s="154" t="str">
        <f>IFERROR(IF(K32="","","US NR  ")&amp;" Shift:"&amp;VLOOKUP(F32,'Break Schedule'!A:E,5,FALSE)&amp;"","")</f>
        <v/>
      </c>
      <c r="M32" s="98"/>
      <c r="N32" s="83"/>
      <c r="O32" s="83"/>
      <c r="P32" s="83"/>
      <c r="Q32" s="83">
        <f t="shared" si="6"/>
        <v>19</v>
      </c>
      <c r="R32" s="166" t="str">
        <f t="shared" ca="1" si="2"/>
        <v/>
      </c>
      <c r="S32" s="167" t="str">
        <f ca="1">IF(V$10=0,"",IFERROR(VLOOKUP("Absent"&amp;Q32,'Break Schedule'!O:P,2,FALSE),""))</f>
        <v/>
      </c>
      <c r="T32" s="168" t="str">
        <f ca="1">IFERROR(VLOOKUP(S32,'Break Schedule'!P:Q,2,FALSE),"")</f>
        <v/>
      </c>
      <c r="U32" s="167" t="str">
        <f ca="1">IFERROR(VLOOKUP(S32,'Break Schedule'!P:R,3,FALSE),"")</f>
        <v/>
      </c>
      <c r="V32" s="169" t="str">
        <f ca="1">IFERROR(VLOOKUP(S32,'Break Schedule'!A:C,3,FALSE),"")</f>
        <v/>
      </c>
      <c r="W32" s="167" t="str">
        <f ca="1">IFERROR(VLOOKUP(S32,'Break Schedule'!P:S,4,FALSE),"")</f>
        <v/>
      </c>
      <c r="X32" s="170" t="str">
        <f t="shared" ca="1" si="3"/>
        <v/>
      </c>
    </row>
    <row r="33" spans="1:24" x14ac:dyDescent="0.25">
      <c r="A33" s="90"/>
      <c r="B33" s="91">
        <f t="shared" si="4"/>
        <v>20</v>
      </c>
      <c r="C33" s="91" t="s">
        <v>34</v>
      </c>
      <c r="D33" s="90"/>
      <c r="E33" s="126" t="str">
        <f t="shared" si="8"/>
        <v/>
      </c>
      <c r="F33" s="127" t="str">
        <f>IFERROR(VLOOKUP(C33&amp;B33,'RTA INPUT'!H:I,2,FALSE),"")</f>
        <v/>
      </c>
      <c r="G33" s="128" t="str">
        <f>IFERROR(VLOOKUP(F33,'RTA INPUT'!I:J,2,FALSE),"")</f>
        <v/>
      </c>
      <c r="H33" s="127" t="str">
        <f>IFERROR(VLOOKUP(F33,'Break Schedule'!A:D,4,FALSE),"")</f>
        <v/>
      </c>
      <c r="I33" s="128" t="str">
        <f>IFERROR(VLOOKUP(F33,'Break Schedule'!A:C,3,FALSE),"")</f>
        <v/>
      </c>
      <c r="J33" s="151" t="str">
        <f>VLOOKUP(F33,'RTA INPUT'!I:M,5,FALSE)</f>
        <v/>
      </c>
      <c r="K33" s="165" t="str">
        <f>IFERROR(VLOOKUP(F33,'RTA INPUT'!I:K,3,FALSE),"")</f>
        <v/>
      </c>
      <c r="L33" s="154" t="str">
        <f>IFERROR(IF(K33="","","US NR  ")&amp;" Shift:"&amp;VLOOKUP(F33,'Break Schedule'!A:E,5,FALSE)&amp;"","")</f>
        <v/>
      </c>
      <c r="M33" s="98"/>
      <c r="N33" s="83"/>
      <c r="O33" s="83"/>
      <c r="P33" s="83"/>
      <c r="Q33" s="83">
        <f t="shared" si="6"/>
        <v>20</v>
      </c>
      <c r="R33" s="166" t="str">
        <f t="shared" ca="1" si="2"/>
        <v/>
      </c>
      <c r="S33" s="167" t="str">
        <f ca="1">IF(V$10=0,"",IFERROR(VLOOKUP("Absent"&amp;Q33,'Break Schedule'!O:P,2,FALSE),""))</f>
        <v/>
      </c>
      <c r="T33" s="168" t="str">
        <f ca="1">IFERROR(VLOOKUP(S33,'Break Schedule'!P:Q,2,FALSE),"")</f>
        <v/>
      </c>
      <c r="U33" s="167" t="str">
        <f ca="1">IFERROR(VLOOKUP(S33,'Break Schedule'!P:R,3,FALSE),"")</f>
        <v/>
      </c>
      <c r="V33" s="169" t="str">
        <f ca="1">IFERROR(VLOOKUP(S33,'Break Schedule'!A:C,3,FALSE),"")</f>
        <v/>
      </c>
      <c r="W33" s="167" t="str">
        <f ca="1">IFERROR(VLOOKUP(S33,'Break Schedule'!P:S,4,FALSE),"")</f>
        <v/>
      </c>
      <c r="X33" s="170" t="str">
        <f t="shared" ca="1" si="3"/>
        <v/>
      </c>
    </row>
    <row r="34" spans="1:24" x14ac:dyDescent="0.25">
      <c r="A34" s="90"/>
      <c r="B34" s="91">
        <f t="shared" si="4"/>
        <v>21</v>
      </c>
      <c r="C34" s="91" t="s">
        <v>34</v>
      </c>
      <c r="D34" s="90"/>
      <c r="E34" s="126" t="str">
        <f t="shared" si="8"/>
        <v/>
      </c>
      <c r="F34" s="127" t="str">
        <f>IFERROR(VLOOKUP(C34&amp;B34,'RTA INPUT'!H:I,2,FALSE),"")</f>
        <v/>
      </c>
      <c r="G34" s="128" t="str">
        <f>IFERROR(VLOOKUP(F34,'RTA INPUT'!I:J,2,FALSE),"")</f>
        <v/>
      </c>
      <c r="H34" s="127" t="str">
        <f>IFERROR(VLOOKUP(F34,'Break Schedule'!A:D,4,FALSE),"")</f>
        <v/>
      </c>
      <c r="I34" s="128" t="str">
        <f>IFERROR(VLOOKUP(F34,'Break Schedule'!A:C,3,FALSE),"")</f>
        <v/>
      </c>
      <c r="J34" s="151" t="str">
        <f>VLOOKUP(F34,'RTA INPUT'!I:M,5,FALSE)</f>
        <v/>
      </c>
      <c r="K34" s="165" t="str">
        <f>IFERROR(VLOOKUP(F34,'RTA INPUT'!I:K,3,FALSE),"")</f>
        <v/>
      </c>
      <c r="L34" s="154" t="str">
        <f>IFERROR(IF(K34="","","US NR  ")&amp;" Shift:"&amp;VLOOKUP(F34,'Break Schedule'!A:E,5,FALSE)&amp;"","")</f>
        <v/>
      </c>
      <c r="M34" s="98"/>
      <c r="N34" s="83"/>
      <c r="O34" s="83"/>
      <c r="P34" s="83"/>
      <c r="Q34" s="83">
        <f t="shared" si="6"/>
        <v>21</v>
      </c>
      <c r="R34" s="166" t="str">
        <f t="shared" ca="1" si="2"/>
        <v/>
      </c>
      <c r="S34" s="167" t="str">
        <f ca="1">IF(V$10=0,"",IFERROR(VLOOKUP("Absent"&amp;Q34,'Break Schedule'!O:P,2,FALSE),""))</f>
        <v/>
      </c>
      <c r="T34" s="168" t="str">
        <f ca="1">IFERROR(VLOOKUP(S34,'Break Schedule'!P:Q,2,FALSE),"")</f>
        <v/>
      </c>
      <c r="U34" s="167" t="str">
        <f ca="1">IFERROR(VLOOKUP(S34,'Break Schedule'!P:R,3,FALSE),"")</f>
        <v/>
      </c>
      <c r="V34" s="169" t="str">
        <f ca="1">IFERROR(VLOOKUP(S34,'Break Schedule'!A:C,3,FALSE),"")</f>
        <v/>
      </c>
      <c r="W34" s="167" t="str">
        <f ca="1">IFERROR(VLOOKUP(S34,'Break Schedule'!P:S,4,FALSE),"")</f>
        <v/>
      </c>
      <c r="X34" s="170" t="str">
        <f t="shared" ca="1" si="3"/>
        <v/>
      </c>
    </row>
    <row r="35" spans="1:24" x14ac:dyDescent="0.25">
      <c r="A35" s="90"/>
      <c r="B35" s="91">
        <f t="shared" si="4"/>
        <v>22</v>
      </c>
      <c r="C35" s="91" t="s">
        <v>34</v>
      </c>
      <c r="D35" s="90"/>
      <c r="E35" s="126" t="str">
        <f t="shared" si="8"/>
        <v/>
      </c>
      <c r="F35" s="127" t="str">
        <f>IFERROR(VLOOKUP(C35&amp;B35,'RTA INPUT'!H:I,2,FALSE),"")</f>
        <v/>
      </c>
      <c r="G35" s="128" t="str">
        <f>IFERROR(VLOOKUP(F35,'RTA INPUT'!I:J,2,FALSE),"")</f>
        <v/>
      </c>
      <c r="H35" s="127" t="str">
        <f>IFERROR(VLOOKUP(F35,'Break Schedule'!A:D,4,FALSE),"")</f>
        <v/>
      </c>
      <c r="I35" s="128" t="str">
        <f>IFERROR(VLOOKUP(F35,'Break Schedule'!A:C,3,FALSE),"")</f>
        <v/>
      </c>
      <c r="J35" s="151" t="str">
        <f>VLOOKUP(F35,'RTA INPUT'!I:M,5,FALSE)</f>
        <v/>
      </c>
      <c r="K35" s="165" t="str">
        <f>IFERROR(VLOOKUP(F35,'RTA INPUT'!I:K,3,FALSE),"")</f>
        <v/>
      </c>
      <c r="L35" s="154" t="str">
        <f>IFERROR(IF(K35="","","US NR  ")&amp;" Shift:"&amp;VLOOKUP(F35,'Break Schedule'!A:E,5,FALSE)&amp;"","")</f>
        <v/>
      </c>
      <c r="M35" s="98"/>
      <c r="N35" s="83"/>
      <c r="O35" s="83"/>
      <c r="P35" s="83"/>
      <c r="Q35" s="83">
        <f t="shared" si="6"/>
        <v>22</v>
      </c>
      <c r="R35" s="166" t="str">
        <f t="shared" ca="1" si="2"/>
        <v/>
      </c>
      <c r="S35" s="167" t="str">
        <f ca="1">IF(V$10=0,"",IFERROR(VLOOKUP("Absent"&amp;Q35,'Break Schedule'!O:P,2,FALSE),""))</f>
        <v/>
      </c>
      <c r="T35" s="168" t="str">
        <f ca="1">IFERROR(VLOOKUP(S35,'Break Schedule'!P:Q,2,FALSE),"")</f>
        <v/>
      </c>
      <c r="U35" s="167" t="str">
        <f ca="1">IFERROR(VLOOKUP(S35,'Break Schedule'!P:R,3,FALSE),"")</f>
        <v/>
      </c>
      <c r="V35" s="169" t="str">
        <f ca="1">IFERROR(VLOOKUP(S35,'Break Schedule'!A:C,3,FALSE),"")</f>
        <v/>
      </c>
      <c r="W35" s="167" t="str">
        <f ca="1">IFERROR(VLOOKUP(S35,'Break Schedule'!P:S,4,FALSE),"")</f>
        <v/>
      </c>
      <c r="X35" s="170" t="str">
        <f t="shared" ca="1" si="3"/>
        <v/>
      </c>
    </row>
    <row r="36" spans="1:24" x14ac:dyDescent="0.25">
      <c r="A36" s="90"/>
      <c r="B36" s="91">
        <f t="shared" si="4"/>
        <v>23</v>
      </c>
      <c r="C36" s="91" t="s">
        <v>34</v>
      </c>
      <c r="D36" s="90"/>
      <c r="E36" s="126" t="str">
        <f t="shared" si="8"/>
        <v/>
      </c>
      <c r="F36" s="127" t="str">
        <f>IFERROR(VLOOKUP(C36&amp;B36,'RTA INPUT'!H:I,2,FALSE),"")</f>
        <v/>
      </c>
      <c r="G36" s="128" t="str">
        <f>IFERROR(VLOOKUP(F36,'RTA INPUT'!I:J,2,FALSE),"")</f>
        <v/>
      </c>
      <c r="H36" s="127" t="str">
        <f>IFERROR(VLOOKUP(F36,'Break Schedule'!A:D,4,FALSE),"")</f>
        <v/>
      </c>
      <c r="I36" s="128" t="str">
        <f>IFERROR(VLOOKUP(F36,'Break Schedule'!A:C,3,FALSE),"")</f>
        <v/>
      </c>
      <c r="J36" s="151" t="str">
        <f>VLOOKUP(F36,'RTA INPUT'!I:M,5,FALSE)</f>
        <v/>
      </c>
      <c r="K36" s="165" t="str">
        <f>IFERROR(VLOOKUP(F36,'RTA INPUT'!I:K,3,FALSE),"")</f>
        <v/>
      </c>
      <c r="L36" s="154" t="str">
        <f>IFERROR(IF(K36="","","US NR  ")&amp;" Shift:"&amp;VLOOKUP(F36,'Break Schedule'!A:E,5,FALSE)&amp;"","")</f>
        <v/>
      </c>
      <c r="M36" s="98"/>
      <c r="N36" s="83"/>
      <c r="O36" s="83"/>
      <c r="P36" s="83"/>
      <c r="Q36" s="83">
        <f t="shared" si="6"/>
        <v>23</v>
      </c>
      <c r="R36" s="166" t="str">
        <f t="shared" ca="1" si="2"/>
        <v/>
      </c>
      <c r="S36" s="167" t="str">
        <f ca="1">IF(V$10=0,"",IFERROR(VLOOKUP("Absent"&amp;Q36,'Break Schedule'!O:P,2,FALSE),""))</f>
        <v/>
      </c>
      <c r="T36" s="168" t="str">
        <f ca="1">IFERROR(VLOOKUP(S36,'Break Schedule'!P:Q,2,FALSE),"")</f>
        <v/>
      </c>
      <c r="U36" s="167" t="str">
        <f ca="1">IFERROR(VLOOKUP(S36,'Break Schedule'!P:R,3,FALSE),"")</f>
        <v/>
      </c>
      <c r="V36" s="169" t="str">
        <f ca="1">IFERROR(VLOOKUP(S36,'Break Schedule'!A:C,3,FALSE),"")</f>
        <v/>
      </c>
      <c r="W36" s="167" t="str">
        <f ca="1">IFERROR(VLOOKUP(S36,'Break Schedule'!P:S,4,FALSE),"")</f>
        <v/>
      </c>
      <c r="X36" s="170" t="str">
        <f t="shared" ca="1" si="3"/>
        <v/>
      </c>
    </row>
    <row r="37" spans="1:24" x14ac:dyDescent="0.25">
      <c r="A37" s="90"/>
      <c r="B37" s="91">
        <f t="shared" si="4"/>
        <v>24</v>
      </c>
      <c r="C37" s="91" t="s">
        <v>34</v>
      </c>
      <c r="D37" s="90"/>
      <c r="E37" s="126" t="str">
        <f t="shared" si="8"/>
        <v/>
      </c>
      <c r="F37" s="127" t="str">
        <f>IFERROR(VLOOKUP(C37&amp;B37,'RTA INPUT'!H:I,2,FALSE),"")</f>
        <v/>
      </c>
      <c r="G37" s="128" t="str">
        <f>IFERROR(VLOOKUP(F37,'RTA INPUT'!I:J,2,FALSE),"")</f>
        <v/>
      </c>
      <c r="H37" s="127" t="str">
        <f>IFERROR(VLOOKUP(F37,'Break Schedule'!A:D,4,FALSE),"")</f>
        <v/>
      </c>
      <c r="I37" s="128" t="str">
        <f>IFERROR(VLOOKUP(F37,'Break Schedule'!A:C,3,FALSE),"")</f>
        <v/>
      </c>
      <c r="J37" s="151" t="str">
        <f>VLOOKUP(F37,'RTA INPUT'!I:M,5,FALSE)</f>
        <v/>
      </c>
      <c r="K37" s="165" t="str">
        <f>IFERROR(VLOOKUP(F37,'RTA INPUT'!I:K,3,FALSE),"")</f>
        <v/>
      </c>
      <c r="L37" s="154" t="str">
        <f>IFERROR(IF(K37="","","US NR  ")&amp;" Shift:"&amp;VLOOKUP(F37,'Break Schedule'!A:E,5,FALSE)&amp;"","")</f>
        <v/>
      </c>
      <c r="M37" s="98"/>
      <c r="N37" s="83"/>
      <c r="O37" s="83"/>
      <c r="P37" s="83"/>
      <c r="Q37" s="83">
        <f t="shared" si="6"/>
        <v>24</v>
      </c>
      <c r="R37" s="166" t="str">
        <f t="shared" ca="1" si="2"/>
        <v/>
      </c>
      <c r="S37" s="167" t="str">
        <f ca="1">IF(V$10=0,"",IFERROR(VLOOKUP("Absent"&amp;Q37,'Break Schedule'!O:P,2,FALSE),""))</f>
        <v/>
      </c>
      <c r="T37" s="168" t="str">
        <f ca="1">IFERROR(VLOOKUP(S37,'Break Schedule'!P:Q,2,FALSE),"")</f>
        <v/>
      </c>
      <c r="U37" s="167" t="str">
        <f ca="1">IFERROR(VLOOKUP(S37,'Break Schedule'!P:R,3,FALSE),"")</f>
        <v/>
      </c>
      <c r="V37" s="169" t="str">
        <f ca="1">IFERROR(VLOOKUP(S37,'Break Schedule'!A:C,3,FALSE),"")</f>
        <v/>
      </c>
      <c r="W37" s="167" t="str">
        <f ca="1">IFERROR(VLOOKUP(S37,'Break Schedule'!P:S,4,FALSE),"")</f>
        <v/>
      </c>
      <c r="X37" s="170" t="str">
        <f t="shared" ca="1" si="3"/>
        <v/>
      </c>
    </row>
    <row r="38" spans="1:24" x14ac:dyDescent="0.25">
      <c r="A38" s="90"/>
      <c r="B38" s="91">
        <f t="shared" si="4"/>
        <v>25</v>
      </c>
      <c r="C38" s="91" t="s">
        <v>34</v>
      </c>
      <c r="D38" s="90"/>
      <c r="E38" s="126" t="str">
        <f t="shared" si="8"/>
        <v/>
      </c>
      <c r="F38" s="127" t="str">
        <f>IFERROR(VLOOKUP(C38&amp;B38,'RTA INPUT'!H:I,2,FALSE),"")</f>
        <v/>
      </c>
      <c r="G38" s="128" t="str">
        <f>IFERROR(VLOOKUP(F38,'RTA INPUT'!I:J,2,FALSE),"")</f>
        <v/>
      </c>
      <c r="H38" s="127" t="str">
        <f>IFERROR(VLOOKUP(F38,'Break Schedule'!A:D,4,FALSE),"")</f>
        <v/>
      </c>
      <c r="I38" s="128" t="str">
        <f>IFERROR(VLOOKUP(F38,'Break Schedule'!A:C,3,FALSE),"")</f>
        <v/>
      </c>
      <c r="J38" s="151" t="str">
        <f>VLOOKUP(F38,'RTA INPUT'!I:M,5,FALSE)</f>
        <v/>
      </c>
      <c r="K38" s="165" t="str">
        <f>IFERROR(VLOOKUP(F38,'RTA INPUT'!I:K,3,FALSE),"")</f>
        <v/>
      </c>
      <c r="L38" s="154" t="str">
        <f>IFERROR(IF(K38="","","US NR  ")&amp;" Shift:"&amp;VLOOKUP(F38,'Break Schedule'!A:E,5,FALSE)&amp;"","")</f>
        <v/>
      </c>
      <c r="M38" s="98"/>
      <c r="N38" s="83"/>
      <c r="O38" s="83"/>
      <c r="P38" s="83"/>
      <c r="Q38" s="83">
        <f t="shared" si="6"/>
        <v>25</v>
      </c>
      <c r="R38" s="166" t="str">
        <f t="shared" ca="1" si="2"/>
        <v/>
      </c>
      <c r="S38" s="167" t="str">
        <f ca="1">IF(V$10=0,"",IFERROR(VLOOKUP("Absent"&amp;Q38,'Break Schedule'!O:P,2,FALSE),""))</f>
        <v/>
      </c>
      <c r="T38" s="168" t="str">
        <f ca="1">IFERROR(VLOOKUP(S38,'Break Schedule'!P:Q,2,FALSE),"")</f>
        <v/>
      </c>
      <c r="U38" s="167" t="str">
        <f ca="1">IFERROR(VLOOKUP(S38,'Break Schedule'!P:R,3,FALSE),"")</f>
        <v/>
      </c>
      <c r="V38" s="169" t="str">
        <f ca="1">IFERROR(VLOOKUP(S38,'Break Schedule'!A:C,3,FALSE),"")</f>
        <v/>
      </c>
      <c r="W38" s="167" t="str">
        <f ca="1">IFERROR(VLOOKUP(S38,'Break Schedule'!P:S,4,FALSE),"")</f>
        <v/>
      </c>
      <c r="X38" s="170" t="str">
        <f t="shared" ca="1" si="3"/>
        <v/>
      </c>
    </row>
    <row r="39" spans="1:24" x14ac:dyDescent="0.25">
      <c r="A39" s="90"/>
      <c r="B39" s="91">
        <f t="shared" ref="B39:B52" si="9">B38+1</f>
        <v>26</v>
      </c>
      <c r="C39" s="91" t="s">
        <v>34</v>
      </c>
      <c r="D39" s="90"/>
      <c r="E39" s="126" t="str">
        <f t="shared" si="8"/>
        <v/>
      </c>
      <c r="F39" s="127" t="str">
        <f>IFERROR(VLOOKUP(C39&amp;B39,'RTA INPUT'!H:I,2,FALSE),"")</f>
        <v/>
      </c>
      <c r="G39" s="128" t="str">
        <f>IFERROR(VLOOKUP(F39,'RTA INPUT'!I:J,2,FALSE),"")</f>
        <v/>
      </c>
      <c r="H39" s="127" t="str">
        <f>IFERROR(VLOOKUP(F39,'Break Schedule'!A:D,4,FALSE),"")</f>
        <v/>
      </c>
      <c r="I39" s="128" t="str">
        <f>IFERROR(VLOOKUP(F39,'Break Schedule'!A:C,3,FALSE),"")</f>
        <v/>
      </c>
      <c r="J39" s="151" t="str">
        <f>VLOOKUP(F39,'RTA INPUT'!I:M,5,FALSE)</f>
        <v/>
      </c>
      <c r="K39" s="165" t="str">
        <f>IFERROR(VLOOKUP(F39,'RTA INPUT'!I:K,3,FALSE),"")</f>
        <v/>
      </c>
      <c r="L39" s="154" t="str">
        <f>IFERROR(IF(K39="","","US NR  ")&amp;" Shift:"&amp;VLOOKUP(F39,'Break Schedule'!A:E,5,FALSE)&amp;"","")</f>
        <v/>
      </c>
      <c r="M39" s="98"/>
      <c r="N39" s="83"/>
      <c r="O39" s="83"/>
      <c r="P39" s="83"/>
      <c r="Q39" s="83">
        <f t="shared" si="6"/>
        <v>26</v>
      </c>
      <c r="R39" s="166" t="str">
        <f t="shared" ca="1" si="2"/>
        <v/>
      </c>
      <c r="S39" s="167" t="str">
        <f ca="1">IF(V$10=0,"",IFERROR(VLOOKUP("Absent"&amp;Q39,'Break Schedule'!O:P,2,FALSE),""))</f>
        <v/>
      </c>
      <c r="T39" s="168" t="str">
        <f ca="1">IFERROR(VLOOKUP(S39,'Break Schedule'!P:Q,2,FALSE),"")</f>
        <v/>
      </c>
      <c r="U39" s="167" t="str">
        <f ca="1">IFERROR(VLOOKUP(S39,'Break Schedule'!P:R,3,FALSE),"")</f>
        <v/>
      </c>
      <c r="V39" s="169" t="str">
        <f ca="1">IFERROR(VLOOKUP(S39,'Break Schedule'!A:C,3,FALSE),"")</f>
        <v/>
      </c>
      <c r="W39" s="167" t="str">
        <f ca="1">IFERROR(VLOOKUP(S39,'Break Schedule'!P:S,4,FALSE),"")</f>
        <v/>
      </c>
      <c r="X39" s="170" t="str">
        <f t="shared" ca="1" si="3"/>
        <v/>
      </c>
    </row>
    <row r="40" spans="1:24" x14ac:dyDescent="0.25">
      <c r="A40" s="90"/>
      <c r="B40" s="91">
        <f t="shared" si="9"/>
        <v>27</v>
      </c>
      <c r="C40" s="91" t="s">
        <v>34</v>
      </c>
      <c r="D40" s="90"/>
      <c r="E40" s="126" t="str">
        <f t="shared" si="8"/>
        <v/>
      </c>
      <c r="F40" s="127" t="str">
        <f>IFERROR(VLOOKUP(C40&amp;B40,'RTA INPUT'!H:I,2,FALSE),"")</f>
        <v/>
      </c>
      <c r="G40" s="128" t="str">
        <f>IFERROR(VLOOKUP(F40,'RTA INPUT'!I:J,2,FALSE),"")</f>
        <v/>
      </c>
      <c r="H40" s="127" t="str">
        <f>IFERROR(VLOOKUP(F40,'Break Schedule'!A:D,4,FALSE),"")</f>
        <v/>
      </c>
      <c r="I40" s="128" t="str">
        <f>IFERROR(VLOOKUP(F40,'Break Schedule'!A:C,3,FALSE),"")</f>
        <v/>
      </c>
      <c r="J40" s="151" t="str">
        <f>VLOOKUP(F40,'RTA INPUT'!I:M,5,FALSE)</f>
        <v/>
      </c>
      <c r="K40" s="165" t="str">
        <f>IFERROR(VLOOKUP(F40,'RTA INPUT'!I:K,3,FALSE),"")</f>
        <v/>
      </c>
      <c r="L40" s="154" t="str">
        <f>IFERROR(IF(K40="","","US NR  ")&amp;" Shift:"&amp;VLOOKUP(F40,'Break Schedule'!A:E,5,FALSE)&amp;"","")</f>
        <v/>
      </c>
      <c r="M40" s="98"/>
      <c r="N40" s="83"/>
      <c r="O40" s="83"/>
      <c r="P40" s="83"/>
      <c r="Q40" s="83">
        <f t="shared" si="6"/>
        <v>27</v>
      </c>
      <c r="R40" s="166" t="str">
        <f t="shared" ca="1" si="2"/>
        <v/>
      </c>
      <c r="S40" s="167" t="str">
        <f ca="1">IF(V$10=0,"",IFERROR(VLOOKUP("Absent"&amp;Q40,'Break Schedule'!O:P,2,FALSE),""))</f>
        <v/>
      </c>
      <c r="T40" s="168" t="str">
        <f ca="1">IFERROR(VLOOKUP(S40,'Break Schedule'!P:Q,2,FALSE),"")</f>
        <v/>
      </c>
      <c r="U40" s="167" t="str">
        <f ca="1">IFERROR(VLOOKUP(S40,'Break Schedule'!P:R,3,FALSE),"")</f>
        <v/>
      </c>
      <c r="V40" s="169" t="str">
        <f ca="1">IFERROR(VLOOKUP(S40,'Break Schedule'!A:C,3,FALSE),"")</f>
        <v/>
      </c>
      <c r="W40" s="167" t="str">
        <f ca="1">IFERROR(VLOOKUP(S40,'Break Schedule'!P:S,4,FALSE),"")</f>
        <v/>
      </c>
      <c r="X40" s="170" t="str">
        <f t="shared" ca="1" si="3"/>
        <v/>
      </c>
    </row>
    <row r="41" spans="1:24" x14ac:dyDescent="0.25">
      <c r="A41" s="90"/>
      <c r="B41" s="91">
        <f t="shared" si="9"/>
        <v>28</v>
      </c>
      <c r="C41" s="91" t="s">
        <v>34</v>
      </c>
      <c r="D41" s="90"/>
      <c r="E41" s="126" t="str">
        <f t="shared" si="8"/>
        <v/>
      </c>
      <c r="F41" s="127" t="str">
        <f>IFERROR(VLOOKUP(C41&amp;B41,'RTA INPUT'!H:I,2,FALSE),"")</f>
        <v/>
      </c>
      <c r="G41" s="128" t="str">
        <f>IFERROR(VLOOKUP(F41,'RTA INPUT'!I:J,2,FALSE),"")</f>
        <v/>
      </c>
      <c r="H41" s="127" t="str">
        <f>IFERROR(VLOOKUP(F41,'Break Schedule'!A:D,4,FALSE),"")</f>
        <v/>
      </c>
      <c r="I41" s="128" t="str">
        <f>IFERROR(VLOOKUP(F41,'Break Schedule'!A:C,3,FALSE),"")</f>
        <v/>
      </c>
      <c r="J41" s="151" t="str">
        <f>VLOOKUP(F41,'RTA INPUT'!I:M,5,FALSE)</f>
        <v/>
      </c>
      <c r="K41" s="165" t="str">
        <f>IFERROR(VLOOKUP(F41,'RTA INPUT'!I:K,3,FALSE),"")</f>
        <v/>
      </c>
      <c r="L41" s="154" t="str">
        <f>IFERROR(IF(K41="","","US NR  ")&amp;" Shift:"&amp;VLOOKUP(F41,'Break Schedule'!A:E,5,FALSE)&amp;"","")</f>
        <v/>
      </c>
      <c r="M41" s="98"/>
      <c r="N41" s="83"/>
      <c r="O41" s="83"/>
      <c r="P41" s="83"/>
      <c r="Q41" s="83">
        <f t="shared" si="6"/>
        <v>28</v>
      </c>
      <c r="R41" s="166" t="str">
        <f t="shared" ca="1" si="2"/>
        <v/>
      </c>
      <c r="S41" s="167" t="str">
        <f ca="1">IF(V$10=0,"",IFERROR(VLOOKUP("Absent"&amp;Q41,'Break Schedule'!O:P,2,FALSE),""))</f>
        <v/>
      </c>
      <c r="T41" s="168" t="str">
        <f ca="1">IFERROR(VLOOKUP(S41,'Break Schedule'!P:Q,2,FALSE),"")</f>
        <v/>
      </c>
      <c r="U41" s="167" t="str">
        <f ca="1">IFERROR(VLOOKUP(S41,'Break Schedule'!P:R,3,FALSE),"")</f>
        <v/>
      </c>
      <c r="V41" s="169" t="str">
        <f ca="1">IFERROR(VLOOKUP(S41,'Break Schedule'!A:C,3,FALSE),"")</f>
        <v/>
      </c>
      <c r="W41" s="167" t="str">
        <f ca="1">IFERROR(VLOOKUP(S41,'Break Schedule'!P:S,4,FALSE),"")</f>
        <v/>
      </c>
      <c r="X41" s="170" t="str">
        <f t="shared" ca="1" si="3"/>
        <v/>
      </c>
    </row>
    <row r="42" spans="1:24" x14ac:dyDescent="0.25">
      <c r="A42" s="90"/>
      <c r="B42" s="91">
        <f t="shared" si="9"/>
        <v>29</v>
      </c>
      <c r="C42" s="91" t="s">
        <v>34</v>
      </c>
      <c r="D42" s="90"/>
      <c r="E42" s="126" t="str">
        <f t="shared" si="8"/>
        <v/>
      </c>
      <c r="F42" s="127" t="str">
        <f>IFERROR(VLOOKUP(C42&amp;B42,'RTA INPUT'!H:I,2,FALSE),"")</f>
        <v/>
      </c>
      <c r="G42" s="128" t="str">
        <f>IFERROR(VLOOKUP(F42,'RTA INPUT'!I:J,2,FALSE),"")</f>
        <v/>
      </c>
      <c r="H42" s="127" t="str">
        <f>IFERROR(VLOOKUP(F42,'Break Schedule'!A:D,4,FALSE),"")</f>
        <v/>
      </c>
      <c r="I42" s="128" t="str">
        <f>IFERROR(VLOOKUP(F42,'Break Schedule'!A:C,3,FALSE),"")</f>
        <v/>
      </c>
      <c r="J42" s="151" t="str">
        <f>VLOOKUP(F42,'RTA INPUT'!I:M,5,FALSE)</f>
        <v/>
      </c>
      <c r="K42" s="165" t="str">
        <f>IFERROR(VLOOKUP(F42,'RTA INPUT'!I:K,3,FALSE),"")</f>
        <v/>
      </c>
      <c r="L42" s="154" t="str">
        <f>IFERROR(IF(K42="","","US NR  ")&amp;" Shift:"&amp;VLOOKUP(F42,'Break Schedule'!A:E,5,FALSE)&amp;"","")</f>
        <v/>
      </c>
      <c r="M42" s="98"/>
      <c r="N42" s="83"/>
      <c r="O42" s="83"/>
      <c r="P42" s="83"/>
      <c r="Q42" s="83">
        <f t="shared" si="6"/>
        <v>29</v>
      </c>
      <c r="R42" s="166" t="str">
        <f t="shared" ca="1" si="2"/>
        <v/>
      </c>
      <c r="S42" s="167" t="str">
        <f ca="1">IF(V$10=0,"",IFERROR(VLOOKUP("Absent"&amp;Q42,'Break Schedule'!O:P,2,FALSE),""))</f>
        <v/>
      </c>
      <c r="T42" s="168" t="str">
        <f ca="1">IFERROR(VLOOKUP(S42,'Break Schedule'!P:Q,2,FALSE),"")</f>
        <v/>
      </c>
      <c r="U42" s="167" t="str">
        <f ca="1">IFERROR(VLOOKUP(S42,'Break Schedule'!P:R,3,FALSE),"")</f>
        <v/>
      </c>
      <c r="V42" s="169" t="str">
        <f ca="1">IFERROR(VLOOKUP(S42,'Break Schedule'!A:C,3,FALSE),"")</f>
        <v/>
      </c>
      <c r="W42" s="167" t="str">
        <f ca="1">IFERROR(VLOOKUP(S42,'Break Schedule'!P:S,4,FALSE),"")</f>
        <v/>
      </c>
      <c r="X42" s="170" t="str">
        <f t="shared" ca="1" si="3"/>
        <v/>
      </c>
    </row>
    <row r="43" spans="1:24" x14ac:dyDescent="0.25">
      <c r="A43" s="90"/>
      <c r="B43" s="91">
        <f t="shared" si="9"/>
        <v>30</v>
      </c>
      <c r="C43" s="91" t="s">
        <v>34</v>
      </c>
      <c r="D43" s="90"/>
      <c r="E43" s="126" t="str">
        <f t="shared" si="8"/>
        <v/>
      </c>
      <c r="F43" s="127" t="str">
        <f>IFERROR(VLOOKUP(C43&amp;B43,'RTA INPUT'!H:I,2,FALSE),"")</f>
        <v/>
      </c>
      <c r="G43" s="128" t="str">
        <f>IFERROR(VLOOKUP(F43,'RTA INPUT'!I:J,2,FALSE),"")</f>
        <v/>
      </c>
      <c r="H43" s="127" t="str">
        <f>IFERROR(VLOOKUP(F43,'Break Schedule'!A:D,4,FALSE),"")</f>
        <v/>
      </c>
      <c r="I43" s="128" t="str">
        <f>IFERROR(VLOOKUP(F43,'Break Schedule'!A:C,3,FALSE),"")</f>
        <v/>
      </c>
      <c r="J43" s="151" t="str">
        <f>VLOOKUP(F43,'RTA INPUT'!I:M,5,FALSE)</f>
        <v/>
      </c>
      <c r="K43" s="165" t="str">
        <f>IFERROR(VLOOKUP(F43,'RTA INPUT'!I:K,3,FALSE),"")</f>
        <v/>
      </c>
      <c r="L43" s="154" t="str">
        <f>IFERROR(IF(K43="","","US NR  ")&amp;" Shift:"&amp;VLOOKUP(F43,'Break Schedule'!A:E,5,FALSE)&amp;"","")</f>
        <v/>
      </c>
      <c r="M43" s="98"/>
      <c r="N43" s="83"/>
      <c r="O43" s="83"/>
      <c r="P43" s="83"/>
      <c r="Q43" s="83">
        <f t="shared" si="6"/>
        <v>30</v>
      </c>
      <c r="R43" s="166" t="str">
        <f t="shared" ca="1" si="2"/>
        <v/>
      </c>
      <c r="S43" s="167" t="str">
        <f ca="1">IF(V$10=0,"",IFERROR(VLOOKUP("Absent"&amp;Q43,'Break Schedule'!O:P,2,FALSE),""))</f>
        <v/>
      </c>
      <c r="T43" s="168" t="str">
        <f ca="1">IFERROR(VLOOKUP(S43,'Break Schedule'!P:Q,2,FALSE),"")</f>
        <v/>
      </c>
      <c r="U43" s="167" t="str">
        <f ca="1">IFERROR(VLOOKUP(S43,'Break Schedule'!P:R,3,FALSE),"")</f>
        <v/>
      </c>
      <c r="V43" s="169" t="str">
        <f ca="1">IFERROR(VLOOKUP(S43,'Break Schedule'!A:C,3,FALSE),"")</f>
        <v/>
      </c>
      <c r="W43" s="167" t="str">
        <f ca="1">IFERROR(VLOOKUP(S43,'Break Schedule'!P:S,4,FALSE),"")</f>
        <v/>
      </c>
      <c r="X43" s="170" t="str">
        <f t="shared" ca="1" si="3"/>
        <v/>
      </c>
    </row>
    <row r="44" spans="1:24" x14ac:dyDescent="0.25">
      <c r="A44" s="90"/>
      <c r="B44" s="91">
        <f t="shared" si="9"/>
        <v>31</v>
      </c>
      <c r="C44" s="91" t="s">
        <v>34</v>
      </c>
      <c r="D44" s="90"/>
      <c r="E44" s="126" t="str">
        <f t="shared" si="8"/>
        <v/>
      </c>
      <c r="F44" s="127" t="str">
        <f>IFERROR(VLOOKUP(C44&amp;B44,'RTA INPUT'!H:I,2,FALSE),"")</f>
        <v/>
      </c>
      <c r="G44" s="128" t="str">
        <f>IFERROR(VLOOKUP(F44,'RTA INPUT'!I:J,2,FALSE),"")</f>
        <v/>
      </c>
      <c r="H44" s="127" t="str">
        <f>IFERROR(VLOOKUP(F44,'Break Schedule'!A:D,4,FALSE),"")</f>
        <v/>
      </c>
      <c r="I44" s="128" t="str">
        <f>IFERROR(VLOOKUP(F44,'Break Schedule'!A:C,3,FALSE),"")</f>
        <v/>
      </c>
      <c r="J44" s="151" t="str">
        <f>VLOOKUP(F44,'RTA INPUT'!I:M,5,FALSE)</f>
        <v/>
      </c>
      <c r="K44" s="165" t="str">
        <f>IFERROR(VLOOKUP(F44,'RTA INPUT'!I:K,3,FALSE),"")</f>
        <v/>
      </c>
      <c r="L44" s="154" t="str">
        <f>IFERROR(IF(K44="","","US NR  ")&amp;" Shift:"&amp;VLOOKUP(F44,'Break Schedule'!A:E,5,FALSE)&amp;"","")</f>
        <v/>
      </c>
      <c r="M44" s="98"/>
      <c r="N44" s="83"/>
      <c r="O44" s="83"/>
      <c r="P44" s="83"/>
      <c r="Q44" s="83">
        <f t="shared" si="6"/>
        <v>31</v>
      </c>
      <c r="R44" s="166" t="str">
        <f t="shared" ca="1" si="2"/>
        <v/>
      </c>
      <c r="S44" s="167" t="str">
        <f ca="1">IF(V$10=0,"",IFERROR(VLOOKUP("Absent"&amp;Q44,'Break Schedule'!O:P,2,FALSE),""))</f>
        <v/>
      </c>
      <c r="T44" s="168" t="str">
        <f ca="1">IFERROR(VLOOKUP(S44,'Break Schedule'!P:Q,2,FALSE),"")</f>
        <v/>
      </c>
      <c r="U44" s="167" t="str">
        <f ca="1">IFERROR(VLOOKUP(S44,'Break Schedule'!P:R,3,FALSE),"")</f>
        <v/>
      </c>
      <c r="V44" s="169" t="str">
        <f ca="1">IFERROR(VLOOKUP(S44,'Break Schedule'!A:C,3,FALSE),"")</f>
        <v/>
      </c>
      <c r="W44" s="167" t="str">
        <f ca="1">IFERROR(VLOOKUP(S44,'Break Schedule'!P:S,4,FALSE),"")</f>
        <v/>
      </c>
      <c r="X44" s="170" t="str">
        <f t="shared" ca="1" si="3"/>
        <v/>
      </c>
    </row>
    <row r="45" spans="1:24" x14ac:dyDescent="0.25">
      <c r="A45" s="90"/>
      <c r="B45" s="91">
        <f t="shared" si="9"/>
        <v>32</v>
      </c>
      <c r="C45" s="91" t="s">
        <v>34</v>
      </c>
      <c r="D45" s="90"/>
      <c r="E45" s="126" t="str">
        <f t="shared" si="8"/>
        <v/>
      </c>
      <c r="F45" s="127" t="str">
        <f>IFERROR(VLOOKUP(C45&amp;B45,'RTA INPUT'!H:I,2,FALSE),"")</f>
        <v/>
      </c>
      <c r="G45" s="128" t="str">
        <f>IFERROR(VLOOKUP(F45,'RTA INPUT'!I:J,2,FALSE),"")</f>
        <v/>
      </c>
      <c r="H45" s="127" t="str">
        <f>IFERROR(VLOOKUP(F45,'Break Schedule'!A:D,4,FALSE),"")</f>
        <v/>
      </c>
      <c r="I45" s="128" t="str">
        <f>IFERROR(VLOOKUP(F45,'Break Schedule'!A:C,3,FALSE),"")</f>
        <v/>
      </c>
      <c r="J45" s="151" t="str">
        <f>VLOOKUP(F45,'RTA INPUT'!I:M,5,FALSE)</f>
        <v/>
      </c>
      <c r="K45" s="165" t="str">
        <f>IFERROR(VLOOKUP(F45,'RTA INPUT'!I:K,3,FALSE),"")</f>
        <v/>
      </c>
      <c r="L45" s="154" t="str">
        <f>IFERROR(IF(K45="","","US NR  ")&amp;" Shift:"&amp;VLOOKUP(F45,'Break Schedule'!A:E,5,FALSE)&amp;"","")</f>
        <v/>
      </c>
      <c r="M45" s="98"/>
      <c r="N45" s="83"/>
      <c r="O45" s="83"/>
      <c r="P45" s="83"/>
      <c r="Q45" s="83">
        <f t="shared" si="6"/>
        <v>32</v>
      </c>
      <c r="R45" s="166" t="str">
        <f t="shared" ca="1" si="2"/>
        <v/>
      </c>
      <c r="S45" s="167" t="str">
        <f ca="1">IF(V$10=0,"",IFERROR(VLOOKUP("Absent"&amp;Q45,'Break Schedule'!O:P,2,FALSE),""))</f>
        <v/>
      </c>
      <c r="T45" s="168" t="str">
        <f ca="1">IFERROR(VLOOKUP(S45,'Break Schedule'!P:Q,2,FALSE),"")</f>
        <v/>
      </c>
      <c r="U45" s="167" t="str">
        <f ca="1">IFERROR(VLOOKUP(S45,'Break Schedule'!P:R,3,FALSE),"")</f>
        <v/>
      </c>
      <c r="V45" s="169" t="str">
        <f ca="1">IFERROR(VLOOKUP(S45,'Break Schedule'!A:C,3,FALSE),"")</f>
        <v/>
      </c>
      <c r="W45" s="167" t="str">
        <f ca="1">IFERROR(VLOOKUP(S45,'Break Schedule'!P:S,4,FALSE),"")</f>
        <v/>
      </c>
      <c r="X45" s="170" t="str">
        <f t="shared" ca="1" si="3"/>
        <v/>
      </c>
    </row>
    <row r="46" spans="1:24" x14ac:dyDescent="0.25">
      <c r="A46" s="90"/>
      <c r="B46" s="91">
        <f t="shared" si="9"/>
        <v>33</v>
      </c>
      <c r="C46" s="91" t="s">
        <v>34</v>
      </c>
      <c r="D46" s="90"/>
      <c r="E46" s="126" t="str">
        <f t="shared" si="8"/>
        <v/>
      </c>
      <c r="F46" s="127" t="str">
        <f>IFERROR(VLOOKUP(C46&amp;B46,'RTA INPUT'!H:I,2,FALSE),"")</f>
        <v/>
      </c>
      <c r="G46" s="128" t="str">
        <f>IFERROR(VLOOKUP(F46,'RTA INPUT'!I:J,2,FALSE),"")</f>
        <v/>
      </c>
      <c r="H46" s="127" t="str">
        <f>IFERROR(VLOOKUP(F46,'Break Schedule'!A:D,4,FALSE),"")</f>
        <v/>
      </c>
      <c r="I46" s="128" t="str">
        <f>IFERROR(VLOOKUP(F46,'Break Schedule'!A:C,3,FALSE),"")</f>
        <v/>
      </c>
      <c r="J46" s="151" t="str">
        <f>VLOOKUP(F46,'RTA INPUT'!I:M,5,FALSE)</f>
        <v/>
      </c>
      <c r="K46" s="165" t="str">
        <f>IFERROR(VLOOKUP(F46,'RTA INPUT'!I:K,3,FALSE),"")</f>
        <v/>
      </c>
      <c r="L46" s="154" t="str">
        <f>IFERROR(IF(K46="","","US NR  ")&amp;" Shift:"&amp;VLOOKUP(F46,'Break Schedule'!A:E,5,FALSE)&amp;"","")</f>
        <v/>
      </c>
      <c r="M46" s="98"/>
      <c r="N46" s="83"/>
      <c r="O46" s="83"/>
      <c r="P46" s="83"/>
      <c r="Q46" s="83">
        <f t="shared" si="6"/>
        <v>33</v>
      </c>
      <c r="R46" s="166" t="str">
        <f t="shared" ca="1" si="2"/>
        <v/>
      </c>
      <c r="S46" s="167" t="str">
        <f ca="1">IF(V$10=0,"",IFERROR(VLOOKUP("Absent"&amp;Q46,'Break Schedule'!O:P,2,FALSE),""))</f>
        <v/>
      </c>
      <c r="T46" s="168" t="str">
        <f ca="1">IFERROR(VLOOKUP(S46,'Break Schedule'!P:Q,2,FALSE),"")</f>
        <v/>
      </c>
      <c r="U46" s="167" t="str">
        <f ca="1">IFERROR(VLOOKUP(S46,'Break Schedule'!P:R,3,FALSE),"")</f>
        <v/>
      </c>
      <c r="V46" s="169" t="str">
        <f ca="1">IFERROR(VLOOKUP(S46,'Break Schedule'!A:C,3,FALSE),"")</f>
        <v/>
      </c>
      <c r="W46" s="167" t="str">
        <f ca="1">IFERROR(VLOOKUP(S46,'Break Schedule'!P:S,4,FALSE),"")</f>
        <v/>
      </c>
      <c r="X46" s="170" t="str">
        <f t="shared" ca="1" si="3"/>
        <v/>
      </c>
    </row>
    <row r="47" spans="1:24" x14ac:dyDescent="0.25">
      <c r="A47" s="90"/>
      <c r="B47" s="91">
        <f t="shared" si="9"/>
        <v>34</v>
      </c>
      <c r="C47" s="91" t="s">
        <v>34</v>
      </c>
      <c r="D47" s="90"/>
      <c r="E47" s="126" t="str">
        <f t="shared" si="8"/>
        <v/>
      </c>
      <c r="F47" s="127" t="str">
        <f>IFERROR(VLOOKUP(C47&amp;B47,'RTA INPUT'!H:I,2,FALSE),"")</f>
        <v/>
      </c>
      <c r="G47" s="128" t="str">
        <f>IFERROR(VLOOKUP(F47,'RTA INPUT'!I:J,2,FALSE),"")</f>
        <v/>
      </c>
      <c r="H47" s="127" t="str">
        <f>IFERROR(VLOOKUP(F47,'Break Schedule'!A:D,4,FALSE),"")</f>
        <v/>
      </c>
      <c r="I47" s="128" t="str">
        <f>IFERROR(VLOOKUP(F47,'Break Schedule'!A:C,3,FALSE),"")</f>
        <v/>
      </c>
      <c r="J47" s="151" t="str">
        <f>VLOOKUP(F47,'RTA INPUT'!I:M,5,FALSE)</f>
        <v/>
      </c>
      <c r="K47" s="165" t="str">
        <f>IFERROR(VLOOKUP(F47,'RTA INPUT'!I:K,3,FALSE),"")</f>
        <v/>
      </c>
      <c r="L47" s="154" t="str">
        <f>IFERROR(IF(K47="","","US NR  ")&amp;" Shift:"&amp;VLOOKUP(F47,'Break Schedule'!A:E,5,FALSE)&amp;"","")</f>
        <v/>
      </c>
      <c r="M47" s="98"/>
      <c r="N47" s="83"/>
      <c r="O47" s="83"/>
      <c r="P47" s="83"/>
      <c r="Q47" s="83">
        <f t="shared" si="6"/>
        <v>34</v>
      </c>
      <c r="R47" s="166" t="str">
        <f t="shared" ca="1" si="2"/>
        <v/>
      </c>
      <c r="S47" s="167" t="str">
        <f ca="1">IF(V$10=0,"",IFERROR(VLOOKUP("Absent"&amp;Q47,'Break Schedule'!O:P,2,FALSE),""))</f>
        <v/>
      </c>
      <c r="T47" s="168" t="str">
        <f ca="1">IFERROR(VLOOKUP(S47,'Break Schedule'!P:Q,2,FALSE),"")</f>
        <v/>
      </c>
      <c r="U47" s="167" t="str">
        <f ca="1">IFERROR(VLOOKUP(S47,'Break Schedule'!P:R,3,FALSE),"")</f>
        <v/>
      </c>
      <c r="V47" s="169" t="str">
        <f ca="1">IFERROR(VLOOKUP(S47,'Break Schedule'!A:C,3,FALSE),"")</f>
        <v/>
      </c>
      <c r="W47" s="167" t="str">
        <f ca="1">IFERROR(VLOOKUP(S47,'Break Schedule'!P:S,4,FALSE),"")</f>
        <v/>
      </c>
      <c r="X47" s="170" t="str">
        <f t="shared" ca="1" si="3"/>
        <v/>
      </c>
    </row>
    <row r="48" spans="1:24" x14ac:dyDescent="0.25">
      <c r="A48" s="90"/>
      <c r="B48" s="91">
        <f t="shared" si="9"/>
        <v>35</v>
      </c>
      <c r="C48" s="91" t="s">
        <v>34</v>
      </c>
      <c r="D48" s="90"/>
      <c r="E48" s="126" t="str">
        <f t="shared" si="8"/>
        <v/>
      </c>
      <c r="F48" s="127" t="str">
        <f>IFERROR(VLOOKUP(C48&amp;B48,'RTA INPUT'!H:I,2,FALSE),"")</f>
        <v/>
      </c>
      <c r="G48" s="128" t="str">
        <f>IFERROR(VLOOKUP(F48,'RTA INPUT'!I:J,2,FALSE),"")</f>
        <v/>
      </c>
      <c r="H48" s="127" t="str">
        <f>IFERROR(VLOOKUP(F48,'Break Schedule'!A:D,4,FALSE),"")</f>
        <v/>
      </c>
      <c r="I48" s="128" t="str">
        <f>IFERROR(VLOOKUP(F48,'Break Schedule'!A:C,3,FALSE),"")</f>
        <v/>
      </c>
      <c r="J48" s="151" t="str">
        <f>VLOOKUP(F48,'RTA INPUT'!I:M,5,FALSE)</f>
        <v/>
      </c>
      <c r="K48" s="165" t="str">
        <f>IFERROR(VLOOKUP(F48,'RTA INPUT'!I:K,3,FALSE),"")</f>
        <v/>
      </c>
      <c r="L48" s="154" t="str">
        <f>IFERROR(IF(K48="","","US NR  ")&amp;" Shift:"&amp;VLOOKUP(F48,'Break Schedule'!A:E,5,FALSE)&amp;"","")</f>
        <v/>
      </c>
      <c r="M48" s="98"/>
      <c r="N48" s="83"/>
      <c r="O48" s="83"/>
      <c r="P48" s="83"/>
      <c r="Q48" s="83">
        <f t="shared" si="6"/>
        <v>35</v>
      </c>
      <c r="R48" s="166" t="str">
        <f t="shared" ca="1" si="2"/>
        <v/>
      </c>
      <c r="S48" s="167" t="str">
        <f ca="1">IF(V$10=0,"",IFERROR(VLOOKUP("Absent"&amp;Q48,'Break Schedule'!O:P,2,FALSE),""))</f>
        <v/>
      </c>
      <c r="T48" s="168" t="str">
        <f ca="1">IFERROR(VLOOKUP(S48,'Break Schedule'!P:Q,2,FALSE),"")</f>
        <v/>
      </c>
      <c r="U48" s="167" t="str">
        <f ca="1">IFERROR(VLOOKUP(S48,'Break Schedule'!P:R,3,FALSE),"")</f>
        <v/>
      </c>
      <c r="V48" s="169" t="str">
        <f ca="1">IFERROR(VLOOKUP(S48,'Break Schedule'!A:C,3,FALSE),"")</f>
        <v/>
      </c>
      <c r="W48" s="167" t="str">
        <f ca="1">IFERROR(VLOOKUP(S48,'Break Schedule'!P:S,4,FALSE),"")</f>
        <v/>
      </c>
      <c r="X48" s="170" t="str">
        <f t="shared" ca="1" si="3"/>
        <v/>
      </c>
    </row>
    <row r="49" spans="1:24" x14ac:dyDescent="0.25">
      <c r="A49" s="90"/>
      <c r="B49" s="91">
        <f t="shared" si="9"/>
        <v>36</v>
      </c>
      <c r="C49" s="91" t="s">
        <v>34</v>
      </c>
      <c r="D49" s="90"/>
      <c r="E49" s="126" t="str">
        <f t="shared" si="8"/>
        <v/>
      </c>
      <c r="F49" s="127" t="str">
        <f>IFERROR(VLOOKUP(C49&amp;B49,'RTA INPUT'!H:I,2,FALSE),"")</f>
        <v/>
      </c>
      <c r="G49" s="128" t="str">
        <f>IFERROR(VLOOKUP(F49,'RTA INPUT'!I:J,2,FALSE),"")</f>
        <v/>
      </c>
      <c r="H49" s="127" t="str">
        <f>IFERROR(VLOOKUP(F49,'Break Schedule'!A:D,4,FALSE),"")</f>
        <v/>
      </c>
      <c r="I49" s="128" t="str">
        <f>IFERROR(VLOOKUP(F49,'Break Schedule'!A:C,3,FALSE),"")</f>
        <v/>
      </c>
      <c r="J49" s="151" t="str">
        <f>VLOOKUP(F49,'RTA INPUT'!I:M,5,FALSE)</f>
        <v/>
      </c>
      <c r="K49" s="165" t="str">
        <f>IFERROR(VLOOKUP(F49,'RTA INPUT'!I:K,3,FALSE),"")</f>
        <v/>
      </c>
      <c r="L49" s="154" t="str">
        <f>IFERROR(IF(K49="","","US NR  ")&amp;" Shift:"&amp;VLOOKUP(F49,'Break Schedule'!A:E,5,FALSE)&amp;"","")</f>
        <v/>
      </c>
      <c r="M49" s="98"/>
      <c r="N49" s="83"/>
      <c r="O49" s="83"/>
      <c r="P49" s="83"/>
      <c r="Q49" s="83">
        <f t="shared" si="6"/>
        <v>36</v>
      </c>
      <c r="R49" s="166" t="str">
        <f t="shared" ca="1" si="2"/>
        <v/>
      </c>
      <c r="S49" s="167" t="str">
        <f ca="1">IF(V$10=0,"",IFERROR(VLOOKUP("Absent"&amp;Q49,'Break Schedule'!O:P,2,FALSE),""))</f>
        <v/>
      </c>
      <c r="T49" s="168" t="str">
        <f ca="1">IFERROR(VLOOKUP(S49,'Break Schedule'!P:Q,2,FALSE),"")</f>
        <v/>
      </c>
      <c r="U49" s="167" t="str">
        <f ca="1">IFERROR(VLOOKUP(S49,'Break Schedule'!P:R,3,FALSE),"")</f>
        <v/>
      </c>
      <c r="V49" s="169" t="str">
        <f ca="1">IFERROR(VLOOKUP(S49,'Break Schedule'!A:C,3,FALSE),"")</f>
        <v/>
      </c>
      <c r="W49" s="167" t="str">
        <f ca="1">IFERROR(VLOOKUP(S49,'Break Schedule'!P:S,4,FALSE),"")</f>
        <v/>
      </c>
      <c r="X49" s="170" t="str">
        <f t="shared" ca="1" si="3"/>
        <v/>
      </c>
    </row>
    <row r="50" spans="1:24" x14ac:dyDescent="0.25">
      <c r="A50" s="90"/>
      <c r="B50" s="91">
        <f t="shared" si="9"/>
        <v>37</v>
      </c>
      <c r="C50" s="91" t="s">
        <v>34</v>
      </c>
      <c r="D50" s="90"/>
      <c r="E50" s="126" t="str">
        <f t="shared" si="8"/>
        <v/>
      </c>
      <c r="F50" s="127" t="str">
        <f>IFERROR(VLOOKUP(C50&amp;B50,'RTA INPUT'!H:I,2,FALSE),"")</f>
        <v/>
      </c>
      <c r="G50" s="128" t="str">
        <f>IFERROR(VLOOKUP(F50,'RTA INPUT'!I:J,2,FALSE),"")</f>
        <v/>
      </c>
      <c r="H50" s="127" t="str">
        <f>IFERROR(VLOOKUP(F50,'Break Schedule'!A:D,4,FALSE),"")</f>
        <v/>
      </c>
      <c r="I50" s="128" t="str">
        <f>IFERROR(VLOOKUP(F50,'Break Schedule'!A:C,3,FALSE),"")</f>
        <v/>
      </c>
      <c r="J50" s="151" t="str">
        <f>VLOOKUP(F50,'RTA INPUT'!I:M,5,FALSE)</f>
        <v/>
      </c>
      <c r="K50" s="165" t="str">
        <f>IFERROR(VLOOKUP(F50,'RTA INPUT'!I:K,3,FALSE),"")</f>
        <v/>
      </c>
      <c r="L50" s="154" t="str">
        <f>IFERROR(IF(K50="","","US NR  ")&amp;" Shift:"&amp;VLOOKUP(F50,'Break Schedule'!A:E,5,FALSE)&amp;"","")</f>
        <v/>
      </c>
      <c r="M50" s="98"/>
      <c r="N50" s="83"/>
      <c r="O50" s="83"/>
      <c r="P50" s="83"/>
      <c r="Q50" s="83">
        <f t="shared" si="6"/>
        <v>37</v>
      </c>
      <c r="R50" s="166" t="str">
        <f t="shared" ca="1" si="2"/>
        <v/>
      </c>
      <c r="S50" s="167" t="str">
        <f ca="1">IF(V$10=0,"",IFERROR(VLOOKUP("Absent"&amp;Q50,'Break Schedule'!O:P,2,FALSE),""))</f>
        <v/>
      </c>
      <c r="T50" s="168" t="str">
        <f ca="1">IFERROR(VLOOKUP(S50,'Break Schedule'!P:Q,2,FALSE),"")</f>
        <v/>
      </c>
      <c r="U50" s="167" t="str">
        <f ca="1">IFERROR(VLOOKUP(S50,'Break Schedule'!P:R,3,FALSE),"")</f>
        <v/>
      </c>
      <c r="V50" s="169" t="str">
        <f ca="1">IFERROR(VLOOKUP(S50,'Break Schedule'!A:C,3,FALSE),"")</f>
        <v/>
      </c>
      <c r="W50" s="167" t="str">
        <f ca="1">IFERROR(VLOOKUP(S50,'Break Schedule'!P:S,4,FALSE),"")</f>
        <v/>
      </c>
      <c r="X50" s="170" t="str">
        <f t="shared" ca="1" si="3"/>
        <v/>
      </c>
    </row>
    <row r="51" spans="1:24" x14ac:dyDescent="0.25">
      <c r="A51" s="90"/>
      <c r="B51" s="91">
        <f t="shared" si="9"/>
        <v>38</v>
      </c>
      <c r="C51" s="91" t="s">
        <v>34</v>
      </c>
      <c r="D51" s="90"/>
      <c r="E51" s="126" t="str">
        <f t="shared" si="8"/>
        <v/>
      </c>
      <c r="F51" s="127" t="str">
        <f>IFERROR(VLOOKUP(C51&amp;B51,'RTA INPUT'!H:I,2,FALSE),"")</f>
        <v/>
      </c>
      <c r="G51" s="128" t="str">
        <f>IFERROR(VLOOKUP(F51,'RTA INPUT'!I:J,2,FALSE),"")</f>
        <v/>
      </c>
      <c r="H51" s="127" t="str">
        <f>IFERROR(VLOOKUP(F51,'Break Schedule'!A:D,4,FALSE),"")</f>
        <v/>
      </c>
      <c r="I51" s="128" t="str">
        <f>IFERROR(VLOOKUP(F51,'Break Schedule'!A:C,3,FALSE),"")</f>
        <v/>
      </c>
      <c r="J51" s="151" t="str">
        <f>VLOOKUP(F51,'RTA INPUT'!I:M,5,FALSE)</f>
        <v/>
      </c>
      <c r="K51" s="165" t="str">
        <f>IFERROR(VLOOKUP(F51,'RTA INPUT'!I:K,3,FALSE),"")</f>
        <v/>
      </c>
      <c r="L51" s="154" t="str">
        <f>IFERROR(IF(K51="","","US NR  ")&amp;" Shift:"&amp;VLOOKUP(F51,'Break Schedule'!A:E,5,FALSE)&amp;"","")</f>
        <v/>
      </c>
      <c r="M51" s="98"/>
      <c r="N51" s="83"/>
      <c r="O51" s="83"/>
      <c r="P51" s="83"/>
      <c r="Q51" s="83">
        <f t="shared" si="6"/>
        <v>38</v>
      </c>
      <c r="R51" s="166" t="str">
        <f t="shared" ca="1" si="2"/>
        <v/>
      </c>
      <c r="S51" s="167" t="str">
        <f ca="1">IF(V$10=0,"",IFERROR(VLOOKUP("Absent"&amp;Q51,'Break Schedule'!O:P,2,FALSE),""))</f>
        <v/>
      </c>
      <c r="T51" s="168" t="str">
        <f ca="1">IFERROR(VLOOKUP(S51,'Break Schedule'!P:Q,2,FALSE),"")</f>
        <v/>
      </c>
      <c r="U51" s="167" t="str">
        <f ca="1">IFERROR(VLOOKUP(S51,'Break Schedule'!P:R,3,FALSE),"")</f>
        <v/>
      </c>
      <c r="V51" s="169" t="str">
        <f ca="1">IFERROR(VLOOKUP(S51,'Break Schedule'!A:C,3,FALSE),"")</f>
        <v/>
      </c>
      <c r="W51" s="167" t="str">
        <f ca="1">IFERROR(VLOOKUP(S51,'Break Schedule'!P:S,4,FALSE),"")</f>
        <v/>
      </c>
      <c r="X51" s="170" t="str">
        <f t="shared" ca="1" si="3"/>
        <v/>
      </c>
    </row>
    <row r="52" spans="1:24" x14ac:dyDescent="0.25">
      <c r="A52" s="90"/>
      <c r="B52" s="91">
        <f t="shared" si="9"/>
        <v>39</v>
      </c>
      <c r="C52" s="91" t="s">
        <v>34</v>
      </c>
      <c r="D52" s="90"/>
      <c r="E52" s="126" t="str">
        <f t="shared" si="8"/>
        <v/>
      </c>
      <c r="F52" s="127" t="str">
        <f>IFERROR(VLOOKUP(C52&amp;B52,'RTA INPUT'!H:I,2,FALSE),"")</f>
        <v/>
      </c>
      <c r="G52" s="128" t="str">
        <f>IFERROR(VLOOKUP(F52,'RTA INPUT'!I:J,2,FALSE),"")</f>
        <v/>
      </c>
      <c r="H52" s="127" t="str">
        <f>IFERROR(VLOOKUP(F52,'Break Schedule'!A:D,4,FALSE),"")</f>
        <v/>
      </c>
      <c r="I52" s="128" t="str">
        <f>IFERROR(VLOOKUP(F52,'Break Schedule'!A:C,3,FALSE),"")</f>
        <v/>
      </c>
      <c r="J52" s="151" t="str">
        <f>VLOOKUP(F52,'RTA INPUT'!I:M,5,FALSE)</f>
        <v/>
      </c>
      <c r="K52" s="165" t="str">
        <f>IFERROR(VLOOKUP(F52,'RTA INPUT'!I:K,3,FALSE),"")</f>
        <v/>
      </c>
      <c r="L52" s="154" t="str">
        <f>IFERROR(IF(K52="","","US NR  ")&amp;" Shift:"&amp;VLOOKUP(F52,'Break Schedule'!A:E,5,FALSE)&amp;"","")</f>
        <v/>
      </c>
      <c r="M52" s="98"/>
      <c r="N52" s="83"/>
      <c r="O52" s="83"/>
      <c r="P52" s="83"/>
      <c r="Q52" s="83">
        <f t="shared" si="6"/>
        <v>39</v>
      </c>
      <c r="R52" s="166" t="str">
        <f t="shared" ca="1" si="2"/>
        <v/>
      </c>
      <c r="S52" s="167" t="str">
        <f ca="1">IF(V$10=0,"",IFERROR(VLOOKUP("Absent"&amp;Q52,'Break Schedule'!O:P,2,FALSE),""))</f>
        <v/>
      </c>
      <c r="T52" s="168" t="str">
        <f ca="1">IFERROR(VLOOKUP(S52,'Break Schedule'!P:Q,2,FALSE),"")</f>
        <v/>
      </c>
      <c r="U52" s="167" t="str">
        <f ca="1">IFERROR(VLOOKUP(S52,'Break Schedule'!P:R,3,FALSE),"")</f>
        <v/>
      </c>
      <c r="V52" s="169" t="str">
        <f ca="1">IFERROR(VLOOKUP(S52,'Break Schedule'!A:C,3,FALSE),"")</f>
        <v/>
      </c>
      <c r="W52" s="167" t="str">
        <f ca="1">IFERROR(VLOOKUP(S52,'Break Schedule'!P:S,4,FALSE),"")</f>
        <v/>
      </c>
      <c r="X52" s="170" t="str">
        <f t="shared" ca="1" si="3"/>
        <v/>
      </c>
    </row>
    <row r="53" spans="1:24" x14ac:dyDescent="0.25">
      <c r="A53" s="90"/>
      <c r="B53" s="91">
        <f t="shared" ref="B53:B58" si="10">B52+1</f>
        <v>40</v>
      </c>
      <c r="C53" s="91" t="s">
        <v>34</v>
      </c>
      <c r="D53" s="90"/>
      <c r="E53" s="126" t="str">
        <f t="shared" si="8"/>
        <v/>
      </c>
      <c r="F53" s="127" t="str">
        <f>IFERROR(VLOOKUP(C53&amp;B53,'RTA INPUT'!H:I,2,FALSE),"")</f>
        <v/>
      </c>
      <c r="G53" s="127" t="str">
        <f>IFERROR(VLOOKUP(F53,'RTA INPUT'!I:J,2,FALSE),"")</f>
        <v/>
      </c>
      <c r="H53" s="127" t="str">
        <f>IFERROR(VLOOKUP(F53,'Break Schedule'!A:D,4,FALSE),"")</f>
        <v/>
      </c>
      <c r="I53" s="128" t="str">
        <f>IFERROR(VLOOKUP(F53,'Break Schedule'!A:C,3,FALSE),"")</f>
        <v/>
      </c>
      <c r="J53" s="151" t="str">
        <f>VLOOKUP(F53,'RTA INPUT'!I:M,5,FALSE)</f>
        <v/>
      </c>
      <c r="K53" s="165" t="str">
        <f>IFERROR(VLOOKUP(F53,'RTA INPUT'!I:K,3,FALSE),"")</f>
        <v/>
      </c>
      <c r="L53" s="154" t="str">
        <f>IFERROR(IF(K53="","","US NR  ")&amp;" Shift:"&amp;VLOOKUP(F53,'Break Schedule'!A:E,5,FALSE)&amp;"","")</f>
        <v/>
      </c>
      <c r="M53" s="98"/>
      <c r="N53" s="83"/>
      <c r="O53" s="83"/>
      <c r="P53" s="83"/>
      <c r="Q53" s="83">
        <f t="shared" si="6"/>
        <v>40</v>
      </c>
      <c r="R53" s="166" t="str">
        <f t="shared" ca="1" si="2"/>
        <v/>
      </c>
      <c r="S53" s="167" t="str">
        <f ca="1">IF(V$10=0,"",IFERROR(VLOOKUP("Absent"&amp;Q53,'Break Schedule'!O:P,2,FALSE),""))</f>
        <v/>
      </c>
      <c r="T53" s="168" t="str">
        <f ca="1">IFERROR(VLOOKUP(S53,'Break Schedule'!P:Q,2,FALSE),"")</f>
        <v/>
      </c>
      <c r="U53" s="167" t="str">
        <f ca="1">IFERROR(VLOOKUP(S53,'Break Schedule'!P:R,3,FALSE),"")</f>
        <v/>
      </c>
      <c r="V53" s="169" t="str">
        <f ca="1">IFERROR(VLOOKUP(S53,'Break Schedule'!A:C,3,FALSE),"")</f>
        <v/>
      </c>
      <c r="W53" s="167" t="str">
        <f ca="1">IFERROR(VLOOKUP(S53,'Break Schedule'!P:S,4,FALSE),"")</f>
        <v/>
      </c>
      <c r="X53" s="170" t="str">
        <f t="shared" ca="1" si="3"/>
        <v/>
      </c>
    </row>
    <row r="54" spans="1:24" x14ac:dyDescent="0.25">
      <c r="A54" s="90"/>
      <c r="B54" s="91">
        <f t="shared" si="10"/>
        <v>41</v>
      </c>
      <c r="C54" s="91" t="s">
        <v>34</v>
      </c>
      <c r="D54" s="90"/>
      <c r="E54" s="126" t="str">
        <f t="shared" si="8"/>
        <v/>
      </c>
      <c r="F54" s="127" t="str">
        <f>IFERROR(VLOOKUP(C54&amp;B54,'RTA INPUT'!H:I,2,FALSE),"")</f>
        <v/>
      </c>
      <c r="G54" s="127" t="str">
        <f>IFERROR(VLOOKUP(F54,'RTA INPUT'!I:J,2,FALSE),"")</f>
        <v/>
      </c>
      <c r="H54" s="127" t="str">
        <f>IFERROR(VLOOKUP(F54,'Break Schedule'!A:D,4,FALSE),"")</f>
        <v/>
      </c>
      <c r="I54" s="128" t="str">
        <f>IFERROR(VLOOKUP(F54,'Break Schedule'!A:C,3,FALSE),"")</f>
        <v/>
      </c>
      <c r="J54" s="151" t="str">
        <f>VLOOKUP(F54,'RTA INPUT'!I:M,5,FALSE)</f>
        <v/>
      </c>
      <c r="K54" s="165" t="str">
        <f>IFERROR(VLOOKUP(F54,'RTA INPUT'!I:K,3,FALSE),"")</f>
        <v/>
      </c>
      <c r="L54" s="154" t="str">
        <f>IFERROR(IF(K54="","","US NR  ")&amp;" Shift:"&amp;VLOOKUP(F54,'Break Schedule'!A:E,5,FALSE)&amp;"","")</f>
        <v/>
      </c>
      <c r="M54" s="98"/>
      <c r="N54" s="83"/>
      <c r="O54" s="83"/>
      <c r="P54" s="83"/>
      <c r="Q54" s="83">
        <f t="shared" si="6"/>
        <v>41</v>
      </c>
      <c r="R54" s="166" t="str">
        <f t="shared" ca="1" si="2"/>
        <v/>
      </c>
      <c r="S54" s="167" t="str">
        <f ca="1">IF(V$10=0,"",IFERROR(VLOOKUP("Absent"&amp;Q54,'Break Schedule'!O:P,2,FALSE),""))</f>
        <v/>
      </c>
      <c r="T54" s="168" t="str">
        <f ca="1">IFERROR(VLOOKUP(S54,'Break Schedule'!P:Q,2,FALSE),"")</f>
        <v/>
      </c>
      <c r="U54" s="167" t="str">
        <f ca="1">IFERROR(VLOOKUP(S54,'Break Schedule'!P:R,3,FALSE),"")</f>
        <v/>
      </c>
      <c r="V54" s="169" t="str">
        <f ca="1">IFERROR(VLOOKUP(S54,'Break Schedule'!A:C,3,FALSE),"")</f>
        <v/>
      </c>
      <c r="W54" s="167" t="str">
        <f ca="1">IFERROR(VLOOKUP(S54,'Break Schedule'!P:S,4,FALSE),"")</f>
        <v/>
      </c>
      <c r="X54" s="170" t="str">
        <f t="shared" ca="1" si="3"/>
        <v/>
      </c>
    </row>
    <row r="55" spans="1:24" x14ac:dyDescent="0.25">
      <c r="A55" s="90"/>
      <c r="B55" s="91">
        <f t="shared" si="10"/>
        <v>42</v>
      </c>
      <c r="C55" s="91" t="s">
        <v>34</v>
      </c>
      <c r="D55" s="90"/>
      <c r="E55" s="126" t="str">
        <f t="shared" si="8"/>
        <v/>
      </c>
      <c r="F55" s="127" t="str">
        <f>IFERROR(VLOOKUP(C55&amp;B55,'RTA INPUT'!H:I,2,FALSE),"")</f>
        <v/>
      </c>
      <c r="G55" s="127" t="str">
        <f>IFERROR(VLOOKUP(F55,'RTA INPUT'!I:J,2,FALSE),"")</f>
        <v/>
      </c>
      <c r="H55" s="127" t="str">
        <f>IFERROR(VLOOKUP(F55,'Break Schedule'!A:D,4,FALSE),"")</f>
        <v/>
      </c>
      <c r="I55" s="128" t="str">
        <f>IFERROR(VLOOKUP(F55,'Break Schedule'!A:C,3,FALSE),"")</f>
        <v/>
      </c>
      <c r="J55" s="151" t="str">
        <f>VLOOKUP(F55,'RTA INPUT'!I:M,5,FALSE)</f>
        <v/>
      </c>
      <c r="K55" s="165" t="str">
        <f>IFERROR(VLOOKUP(F55,'RTA INPUT'!I:K,3,FALSE),"")</f>
        <v/>
      </c>
      <c r="L55" s="154" t="str">
        <f>IFERROR(IF(K55="","","US NR  ")&amp;" Shift:"&amp;VLOOKUP(F55,'Break Schedule'!A:E,5,FALSE)&amp;"","")</f>
        <v/>
      </c>
      <c r="M55" s="98"/>
      <c r="N55" s="83"/>
      <c r="O55" s="83"/>
      <c r="P55" s="83"/>
      <c r="Q55" s="83">
        <f t="shared" si="6"/>
        <v>42</v>
      </c>
      <c r="R55" s="166" t="str">
        <f t="shared" ca="1" si="2"/>
        <v/>
      </c>
      <c r="S55" s="167" t="str">
        <f ca="1">IF(V$10=0,"",IFERROR(VLOOKUP("Absent"&amp;Q55,'Break Schedule'!O:P,2,FALSE),""))</f>
        <v/>
      </c>
      <c r="T55" s="168" t="str">
        <f ca="1">IFERROR(VLOOKUP(S55,'Break Schedule'!P:Q,2,FALSE),"")</f>
        <v/>
      </c>
      <c r="U55" s="167" t="str">
        <f ca="1">IFERROR(VLOOKUP(S55,'Break Schedule'!P:R,3,FALSE),"")</f>
        <v/>
      </c>
      <c r="V55" s="169" t="str">
        <f ca="1">IFERROR(VLOOKUP(S55,'Break Schedule'!A:C,3,FALSE),"")</f>
        <v/>
      </c>
      <c r="W55" s="167" t="str">
        <f ca="1">IFERROR(VLOOKUP(S55,'Break Schedule'!P:S,4,FALSE),"")</f>
        <v/>
      </c>
      <c r="X55" s="170" t="str">
        <f t="shared" ca="1" si="3"/>
        <v/>
      </c>
    </row>
    <row r="56" spans="1:24" x14ac:dyDescent="0.25">
      <c r="A56" s="90"/>
      <c r="B56" s="91">
        <f t="shared" si="10"/>
        <v>43</v>
      </c>
      <c r="C56" s="91" t="s">
        <v>34</v>
      </c>
      <c r="D56" s="90"/>
      <c r="E56" s="126" t="str">
        <f t="shared" si="8"/>
        <v/>
      </c>
      <c r="F56" s="127" t="str">
        <f>IFERROR(VLOOKUP(C56&amp;B56,'RTA INPUT'!H:I,2,FALSE),"")</f>
        <v/>
      </c>
      <c r="G56" s="127" t="str">
        <f>IFERROR(VLOOKUP(F56,'RTA INPUT'!I:J,2,FALSE),"")</f>
        <v/>
      </c>
      <c r="H56" s="127" t="str">
        <f>IFERROR(VLOOKUP(F56,'Break Schedule'!A:D,4,FALSE),"")</f>
        <v/>
      </c>
      <c r="I56" s="128" t="str">
        <f>IFERROR(VLOOKUP(F56,'Break Schedule'!A:C,3,FALSE),"")</f>
        <v/>
      </c>
      <c r="J56" s="151" t="str">
        <f>VLOOKUP(F56,'RTA INPUT'!I:M,5,FALSE)</f>
        <v/>
      </c>
      <c r="K56" s="165" t="str">
        <f>IFERROR(VLOOKUP(F56,'RTA INPUT'!I:K,3,FALSE),"")</f>
        <v/>
      </c>
      <c r="L56" s="154" t="str">
        <f>IFERROR(IF(K56="","","US NR  ")&amp;" Shift:"&amp;VLOOKUP(F56,'Break Schedule'!A:E,5,FALSE)&amp;"","")</f>
        <v/>
      </c>
      <c r="M56" s="98"/>
      <c r="N56" s="83"/>
      <c r="O56" s="83"/>
      <c r="P56" s="83"/>
      <c r="Q56" s="83">
        <f t="shared" si="6"/>
        <v>43</v>
      </c>
      <c r="R56" s="166" t="str">
        <f t="shared" ca="1" si="2"/>
        <v/>
      </c>
      <c r="S56" s="167" t="str">
        <f ca="1">IF(V$10=0,"",IFERROR(VLOOKUP("Absent"&amp;Q56,'Break Schedule'!O:P,2,FALSE),""))</f>
        <v/>
      </c>
      <c r="T56" s="168" t="str">
        <f ca="1">IFERROR(VLOOKUP(S56,'Break Schedule'!P:Q,2,FALSE),"")</f>
        <v/>
      </c>
      <c r="U56" s="167" t="str">
        <f ca="1">IFERROR(VLOOKUP(S56,'Break Schedule'!P:R,3,FALSE),"")</f>
        <v/>
      </c>
      <c r="V56" s="169" t="str">
        <f ca="1">IFERROR(VLOOKUP(S56,'Break Schedule'!A:C,3,FALSE),"")</f>
        <v/>
      </c>
      <c r="W56" s="167" t="str">
        <f ca="1">IFERROR(VLOOKUP(S56,'Break Schedule'!P:S,4,FALSE),"")</f>
        <v/>
      </c>
      <c r="X56" s="170" t="str">
        <f t="shared" ca="1" si="3"/>
        <v/>
      </c>
    </row>
    <row r="57" spans="1:24" x14ac:dyDescent="0.25">
      <c r="A57" s="90"/>
      <c r="B57" s="91">
        <f t="shared" si="10"/>
        <v>44</v>
      </c>
      <c r="C57" s="91" t="s">
        <v>34</v>
      </c>
      <c r="D57" s="90"/>
      <c r="E57" s="126" t="str">
        <f t="shared" si="8"/>
        <v/>
      </c>
      <c r="F57" s="127" t="str">
        <f>IFERROR(VLOOKUP(C57&amp;B57,'RTA INPUT'!H:I,2,FALSE),"")</f>
        <v/>
      </c>
      <c r="G57" s="127" t="str">
        <f>IFERROR(VLOOKUP(F57,'RTA INPUT'!I:J,2,FALSE),"")</f>
        <v/>
      </c>
      <c r="H57" s="127" t="str">
        <f>IFERROR(VLOOKUP(F57,'Break Schedule'!A:D,4,FALSE),"")</f>
        <v/>
      </c>
      <c r="I57" s="128" t="str">
        <f>IFERROR(VLOOKUP(F57,'Break Schedule'!A:C,3,FALSE),"")</f>
        <v/>
      </c>
      <c r="J57" s="151" t="str">
        <f>VLOOKUP(F57,'RTA INPUT'!I:M,5,FALSE)</f>
        <v/>
      </c>
      <c r="K57" s="165" t="str">
        <f>IFERROR(VLOOKUP(F57,'RTA INPUT'!I:K,3,FALSE),"")</f>
        <v/>
      </c>
      <c r="L57" s="154" t="str">
        <f>IFERROR(IF(K57="","","US NR  ")&amp;" Shift:"&amp;VLOOKUP(F57,'Break Schedule'!A:E,5,FALSE)&amp;"","")</f>
        <v/>
      </c>
      <c r="M57" s="98"/>
      <c r="N57" s="83"/>
      <c r="O57" s="83"/>
      <c r="P57" s="83"/>
      <c r="Q57" s="83">
        <f t="shared" si="6"/>
        <v>44</v>
      </c>
      <c r="R57" s="166" t="str">
        <f t="shared" ca="1" si="2"/>
        <v/>
      </c>
      <c r="S57" s="167" t="str">
        <f ca="1">IF(V$10=0,"",IFERROR(VLOOKUP("Absent"&amp;Q57,'Break Schedule'!O:P,2,FALSE),""))</f>
        <v/>
      </c>
      <c r="T57" s="168" t="str">
        <f ca="1">IFERROR(VLOOKUP(S57,'Break Schedule'!P:Q,2,FALSE),"")</f>
        <v/>
      </c>
      <c r="U57" s="167" t="str">
        <f ca="1">IFERROR(VLOOKUP(S57,'Break Schedule'!P:R,3,FALSE),"")</f>
        <v/>
      </c>
      <c r="V57" s="169" t="str">
        <f ca="1">IFERROR(VLOOKUP(S57,'Break Schedule'!A:C,3,FALSE),"")</f>
        <v/>
      </c>
      <c r="W57" s="167" t="str">
        <f ca="1">IFERROR(VLOOKUP(S57,'Break Schedule'!P:S,4,FALSE),"")</f>
        <v/>
      </c>
      <c r="X57" s="170" t="str">
        <f t="shared" ca="1" si="3"/>
        <v/>
      </c>
    </row>
    <row r="58" spans="1:24" x14ac:dyDescent="0.25">
      <c r="A58" s="90"/>
      <c r="B58" s="91">
        <f t="shared" si="10"/>
        <v>45</v>
      </c>
      <c r="C58" s="91" t="s">
        <v>34</v>
      </c>
      <c r="D58" s="90"/>
      <c r="E58" s="126" t="str">
        <f t="shared" si="8"/>
        <v/>
      </c>
      <c r="F58" s="127" t="str">
        <f>IFERROR(VLOOKUP(C58&amp;B58,'RTA INPUT'!H:I,2,FALSE),"")</f>
        <v/>
      </c>
      <c r="G58" s="127" t="str">
        <f>IFERROR(VLOOKUP(F58,'RTA INPUT'!I:J,2,FALSE),"")</f>
        <v/>
      </c>
      <c r="H58" s="127" t="str">
        <f>IFERROR(VLOOKUP(F58,'Break Schedule'!A:D,4,FALSE),"")</f>
        <v/>
      </c>
      <c r="I58" s="128" t="str">
        <f>IFERROR(VLOOKUP(F58,'Break Schedule'!A:C,3,FALSE),"")</f>
        <v/>
      </c>
      <c r="J58" s="151" t="str">
        <f>VLOOKUP(F58,'RTA INPUT'!I:M,5,FALSE)</f>
        <v/>
      </c>
      <c r="K58" s="165" t="str">
        <f>IFERROR(VLOOKUP(F58,'RTA INPUT'!I:K,3,FALSE),"")</f>
        <v/>
      </c>
      <c r="L58" s="154" t="str">
        <f>IFERROR(IF(K58="","","US NR  ")&amp;" Shift:"&amp;VLOOKUP(F58,'Break Schedule'!A:E,5,FALSE)&amp;"","")</f>
        <v/>
      </c>
      <c r="M58" s="98"/>
      <c r="N58" s="83"/>
      <c r="O58" s="83"/>
      <c r="P58" s="83"/>
      <c r="Q58" s="83">
        <f t="shared" si="6"/>
        <v>45</v>
      </c>
      <c r="R58" s="166" t="str">
        <f t="shared" ca="1" si="2"/>
        <v/>
      </c>
      <c r="S58" s="167" t="str">
        <f ca="1">IF(V$10=0,"",IFERROR(VLOOKUP("Absent"&amp;Q58,'Break Schedule'!O:P,2,FALSE),""))</f>
        <v/>
      </c>
      <c r="T58" s="168" t="str">
        <f ca="1">IFERROR(VLOOKUP(S58,'Break Schedule'!P:Q,2,FALSE),"")</f>
        <v/>
      </c>
      <c r="U58" s="167" t="str">
        <f ca="1">IFERROR(VLOOKUP(S58,'Break Schedule'!P:R,3,FALSE),"")</f>
        <v/>
      </c>
      <c r="V58" s="169" t="str">
        <f ca="1">IFERROR(VLOOKUP(S58,'Break Schedule'!A:C,3,FALSE),"")</f>
        <v/>
      </c>
      <c r="W58" s="167" t="str">
        <f ca="1">IFERROR(VLOOKUP(S58,'Break Schedule'!P:S,4,FALSE),"")</f>
        <v/>
      </c>
      <c r="X58" s="170" t="str">
        <f t="shared" ca="1" si="3"/>
        <v/>
      </c>
    </row>
    <row r="59" spans="1:24" x14ac:dyDescent="0.25">
      <c r="A59" s="90"/>
      <c r="B59" s="91">
        <f t="shared" ref="B59:B113" si="11">B58+1</f>
        <v>46</v>
      </c>
      <c r="C59" s="91" t="s">
        <v>34</v>
      </c>
      <c r="D59" s="90"/>
      <c r="E59" s="126" t="str">
        <f t="shared" si="8"/>
        <v/>
      </c>
      <c r="F59" s="127" t="str">
        <f>IFERROR(VLOOKUP(C59&amp;B59,'RTA INPUT'!H:I,2,FALSE),"")</f>
        <v/>
      </c>
      <c r="G59" s="127" t="str">
        <f>IFERROR(VLOOKUP(F59,'RTA INPUT'!I:J,2,FALSE),"")</f>
        <v/>
      </c>
      <c r="H59" s="127" t="str">
        <f>IFERROR(VLOOKUP(F59,'Break Schedule'!A:D,4,FALSE),"")</f>
        <v/>
      </c>
      <c r="I59" s="128" t="str">
        <f>IFERROR(VLOOKUP(F59,'Break Schedule'!A:C,3,FALSE),"")</f>
        <v/>
      </c>
      <c r="J59" s="151" t="str">
        <f>VLOOKUP(F59,'RTA INPUT'!I:M,5,FALSE)</f>
        <v/>
      </c>
      <c r="K59" s="165" t="str">
        <f>IFERROR(VLOOKUP(F59,'RTA INPUT'!I:K,3,FALSE),"")</f>
        <v/>
      </c>
      <c r="L59" s="154" t="str">
        <f>IFERROR(IF(K59="","","US NR  ")&amp;" Shift:"&amp;VLOOKUP(F59,'Break Schedule'!A:E,5,FALSE)&amp;"","")</f>
        <v/>
      </c>
      <c r="M59" s="98"/>
      <c r="N59" s="83"/>
      <c r="O59" s="83"/>
      <c r="P59" s="83"/>
      <c r="Q59" s="83">
        <f t="shared" si="6"/>
        <v>46</v>
      </c>
      <c r="R59" s="166" t="str">
        <f t="shared" ca="1" si="2"/>
        <v/>
      </c>
      <c r="S59" s="167" t="str">
        <f ca="1">IF(V$10=0,"",IFERROR(VLOOKUP("Absent"&amp;Q59,'Break Schedule'!O:P,2,FALSE),""))</f>
        <v/>
      </c>
      <c r="T59" s="168" t="str">
        <f ca="1">IFERROR(VLOOKUP(S59,'Break Schedule'!P:Q,2,FALSE),"")</f>
        <v/>
      </c>
      <c r="U59" s="167" t="str">
        <f ca="1">IFERROR(VLOOKUP(S59,'Break Schedule'!P:R,3,FALSE),"")</f>
        <v/>
      </c>
      <c r="V59" s="169" t="str">
        <f ca="1">IFERROR(VLOOKUP(S59,'Break Schedule'!A:C,3,FALSE),"")</f>
        <v/>
      </c>
      <c r="W59" s="167" t="str">
        <f ca="1">IFERROR(VLOOKUP(S59,'Break Schedule'!P:S,4,FALSE),"")</f>
        <v/>
      </c>
      <c r="X59" s="170" t="str">
        <f t="shared" ca="1" si="3"/>
        <v/>
      </c>
    </row>
    <row r="60" spans="1:24" x14ac:dyDescent="0.25">
      <c r="A60" s="90"/>
      <c r="B60" s="91">
        <f t="shared" si="11"/>
        <v>47</v>
      </c>
      <c r="C60" s="91" t="s">
        <v>34</v>
      </c>
      <c r="D60" s="90"/>
      <c r="E60" s="126" t="str">
        <f t="shared" si="8"/>
        <v/>
      </c>
      <c r="F60" s="127" t="str">
        <f>IFERROR(VLOOKUP(C60&amp;B60,'RTA INPUT'!H:I,2,FALSE),"")</f>
        <v/>
      </c>
      <c r="G60" s="127" t="str">
        <f>IFERROR(VLOOKUP(F60,'RTA INPUT'!I:J,2,FALSE),"")</f>
        <v/>
      </c>
      <c r="H60" s="127" t="str">
        <f>IFERROR(VLOOKUP(F60,'Break Schedule'!A:D,4,FALSE),"")</f>
        <v/>
      </c>
      <c r="I60" s="128" t="str">
        <f>IFERROR(VLOOKUP(F60,'Break Schedule'!A:C,3,FALSE),"")</f>
        <v/>
      </c>
      <c r="J60" s="151" t="str">
        <f>VLOOKUP(F60,'RTA INPUT'!I:M,5,FALSE)</f>
        <v/>
      </c>
      <c r="K60" s="165" t="str">
        <f>IFERROR(VLOOKUP(F60,'RTA INPUT'!I:K,3,FALSE),"")</f>
        <v/>
      </c>
      <c r="L60" s="154" t="str">
        <f>IFERROR(IF(K60="","","US NR  ")&amp;" Shift:"&amp;VLOOKUP(F60,'Break Schedule'!A:E,5,FALSE)&amp;"","")</f>
        <v/>
      </c>
      <c r="M60" s="98"/>
      <c r="N60" s="83"/>
      <c r="O60" s="83"/>
      <c r="P60" s="83"/>
      <c r="Q60" s="83">
        <f t="shared" si="6"/>
        <v>47</v>
      </c>
      <c r="R60" s="166" t="str">
        <f t="shared" ref="R60:R84" ca="1" si="12">IF(S60="","",Q60)</f>
        <v/>
      </c>
      <c r="S60" s="167" t="str">
        <f ca="1">IF(V$10=0,"",IFERROR(VLOOKUP("Absent"&amp;Q60,'Break Schedule'!O:P,2,FALSE),""))</f>
        <v/>
      </c>
      <c r="T60" s="168" t="str">
        <f ca="1">IFERROR(VLOOKUP(S60,'Break Schedule'!P:Q,2,FALSE),"")</f>
        <v/>
      </c>
      <c r="U60" s="167" t="str">
        <f ca="1">IFERROR(VLOOKUP(S60,'Break Schedule'!P:R,3,FALSE),"")</f>
        <v/>
      </c>
      <c r="V60" s="169" t="str">
        <f ca="1">IFERROR(VLOOKUP(S60,'Break Schedule'!A:C,3,FALSE),"")</f>
        <v/>
      </c>
      <c r="W60" s="167" t="str">
        <f ca="1">IFERROR(VLOOKUP(S60,'Break Schedule'!P:S,4,FALSE),"")</f>
        <v/>
      </c>
      <c r="X60" s="170" t="str">
        <f t="shared" ca="1" si="3"/>
        <v/>
      </c>
    </row>
    <row r="61" spans="1:24" x14ac:dyDescent="0.25">
      <c r="A61" s="90"/>
      <c r="B61" s="91">
        <f t="shared" si="11"/>
        <v>48</v>
      </c>
      <c r="C61" s="91" t="s">
        <v>34</v>
      </c>
      <c r="D61" s="90"/>
      <c r="E61" s="126" t="str">
        <f t="shared" si="8"/>
        <v/>
      </c>
      <c r="F61" s="127" t="str">
        <f>IFERROR(VLOOKUP(C61&amp;B61,'RTA INPUT'!H:I,2,FALSE),"")</f>
        <v/>
      </c>
      <c r="G61" s="127" t="str">
        <f>IFERROR(VLOOKUP(F61,'RTA INPUT'!I:J,2,FALSE),"")</f>
        <v/>
      </c>
      <c r="H61" s="127" t="str">
        <f>IFERROR(VLOOKUP(F61,'Break Schedule'!A:D,4,FALSE),"")</f>
        <v/>
      </c>
      <c r="I61" s="128" t="str">
        <f>IFERROR(VLOOKUP(F61,'Break Schedule'!A:C,3,FALSE),"")</f>
        <v/>
      </c>
      <c r="J61" s="151" t="str">
        <f>VLOOKUP(F61,'RTA INPUT'!I:M,5,FALSE)</f>
        <v/>
      </c>
      <c r="K61" s="165" t="str">
        <f>IFERROR(VLOOKUP(F61,'RTA INPUT'!I:K,3,FALSE),"")</f>
        <v/>
      </c>
      <c r="L61" s="154" t="str">
        <f>IFERROR(IF(K61="","","US NR  ")&amp;" Shift:"&amp;VLOOKUP(F61,'Break Schedule'!A:E,5,FALSE)&amp;"","")</f>
        <v/>
      </c>
      <c r="M61" s="98"/>
      <c r="N61" s="83"/>
      <c r="O61" s="83"/>
      <c r="P61" s="83"/>
      <c r="Q61" s="83">
        <f t="shared" si="6"/>
        <v>48</v>
      </c>
      <c r="R61" s="166" t="str">
        <f t="shared" ca="1" si="12"/>
        <v/>
      </c>
      <c r="S61" s="167" t="str">
        <f ca="1">IF(V$10=0,"",IFERROR(VLOOKUP("Absent"&amp;Q61,'Break Schedule'!O:P,2,FALSE),""))</f>
        <v/>
      </c>
      <c r="T61" s="168" t="str">
        <f ca="1">IFERROR(VLOOKUP(S61,'Break Schedule'!P:Q,2,FALSE),"")</f>
        <v/>
      </c>
      <c r="U61" s="167" t="str">
        <f ca="1">IFERROR(VLOOKUP(S61,'Break Schedule'!P:R,3,FALSE),"")</f>
        <v/>
      </c>
      <c r="V61" s="169" t="str">
        <f ca="1">IFERROR(VLOOKUP(S61,'Break Schedule'!A:C,3,FALSE),"")</f>
        <v/>
      </c>
      <c r="W61" s="167" t="str">
        <f ca="1">IFERROR(VLOOKUP(S61,'Break Schedule'!P:S,4,FALSE),"")</f>
        <v/>
      </c>
      <c r="X61" s="170" t="str">
        <f t="shared" ca="1" si="3"/>
        <v/>
      </c>
    </row>
    <row r="62" spans="1:24" x14ac:dyDescent="0.25">
      <c r="A62" s="90"/>
      <c r="B62" s="91">
        <f t="shared" si="11"/>
        <v>49</v>
      </c>
      <c r="C62" s="91" t="s">
        <v>34</v>
      </c>
      <c r="D62" s="90"/>
      <c r="E62" s="126" t="str">
        <f t="shared" si="8"/>
        <v/>
      </c>
      <c r="F62" s="127" t="str">
        <f>IFERROR(VLOOKUP(C62&amp;B62,'RTA INPUT'!H:I,2,FALSE),"")</f>
        <v/>
      </c>
      <c r="G62" s="127" t="str">
        <f>IFERROR(VLOOKUP(F62,'RTA INPUT'!I:J,2,FALSE),"")</f>
        <v/>
      </c>
      <c r="H62" s="127" t="str">
        <f>IFERROR(VLOOKUP(F62,'Break Schedule'!A:D,4,FALSE),"")</f>
        <v/>
      </c>
      <c r="I62" s="128" t="str">
        <f>IFERROR(VLOOKUP(F62,'Break Schedule'!A:C,3,FALSE),"")</f>
        <v/>
      </c>
      <c r="J62" s="151" t="str">
        <f>VLOOKUP(F62,'RTA INPUT'!I:M,5,FALSE)</f>
        <v/>
      </c>
      <c r="K62" s="165" t="str">
        <f>IFERROR(VLOOKUP(F62,'RTA INPUT'!I:K,3,FALSE),"")</f>
        <v/>
      </c>
      <c r="L62" s="154" t="str">
        <f>IFERROR(IF(K62="","","US NR  ")&amp;" Shift:"&amp;VLOOKUP(F62,'Break Schedule'!A:E,5,FALSE)&amp;"","")</f>
        <v/>
      </c>
      <c r="M62" s="98"/>
      <c r="N62" s="83"/>
      <c r="O62" s="83"/>
      <c r="P62" s="83"/>
      <c r="Q62" s="83">
        <f t="shared" si="6"/>
        <v>49</v>
      </c>
      <c r="R62" s="166" t="str">
        <f t="shared" ca="1" si="12"/>
        <v/>
      </c>
      <c r="S62" s="167" t="str">
        <f ca="1">IF(V$10=0,"",IFERROR(VLOOKUP("Absent"&amp;Q62,'Break Schedule'!O:P,2,FALSE),""))</f>
        <v/>
      </c>
      <c r="T62" s="168" t="str">
        <f ca="1">IFERROR(VLOOKUP(S62,'Break Schedule'!P:Q,2,FALSE),"")</f>
        <v/>
      </c>
      <c r="U62" s="167" t="str">
        <f ca="1">IFERROR(VLOOKUP(S62,'Break Schedule'!P:R,3,FALSE),"")</f>
        <v/>
      </c>
      <c r="V62" s="169" t="str">
        <f ca="1">IFERROR(VLOOKUP(S62,'Break Schedule'!A:C,3,FALSE),"")</f>
        <v/>
      </c>
      <c r="W62" s="167" t="str">
        <f ca="1">IFERROR(VLOOKUP(S62,'Break Schedule'!P:S,4,FALSE),"")</f>
        <v/>
      </c>
      <c r="X62" s="170" t="str">
        <f t="shared" ca="1" si="3"/>
        <v/>
      </c>
    </row>
    <row r="63" spans="1:24" x14ac:dyDescent="0.25">
      <c r="A63" s="90"/>
      <c r="B63" s="91">
        <f t="shared" si="11"/>
        <v>50</v>
      </c>
      <c r="C63" s="91" t="s">
        <v>34</v>
      </c>
      <c r="D63" s="90"/>
      <c r="E63" s="126" t="str">
        <f t="shared" si="8"/>
        <v/>
      </c>
      <c r="F63" s="127" t="str">
        <f>IFERROR(VLOOKUP(C63&amp;B63,'RTA INPUT'!H:I,2,FALSE),"")</f>
        <v/>
      </c>
      <c r="G63" s="127" t="str">
        <f>IFERROR(VLOOKUP(F63,'RTA INPUT'!I:J,2,FALSE),"")</f>
        <v/>
      </c>
      <c r="H63" s="127" t="str">
        <f>IFERROR(VLOOKUP(F63,'Break Schedule'!A:D,4,FALSE),"")</f>
        <v/>
      </c>
      <c r="I63" s="128" t="str">
        <f>IFERROR(VLOOKUP(F63,'Break Schedule'!A:C,3,FALSE),"")</f>
        <v/>
      </c>
      <c r="J63" s="151" t="str">
        <f>VLOOKUP(F63,'RTA INPUT'!I:M,5,FALSE)</f>
        <v/>
      </c>
      <c r="K63" s="165" t="str">
        <f>IFERROR(VLOOKUP(F63,'RTA INPUT'!I:K,3,FALSE),"")</f>
        <v/>
      </c>
      <c r="L63" s="154" t="str">
        <f>IFERROR(IF(K63="","","US NR  ")&amp;" Shift:"&amp;VLOOKUP(F63,'Break Schedule'!A:E,5,FALSE)&amp;"","")</f>
        <v/>
      </c>
      <c r="M63" s="98"/>
      <c r="N63" s="83"/>
      <c r="O63" s="83"/>
      <c r="P63" s="83"/>
      <c r="Q63" s="83">
        <f t="shared" si="6"/>
        <v>50</v>
      </c>
      <c r="R63" s="166" t="str">
        <f t="shared" ca="1" si="12"/>
        <v/>
      </c>
      <c r="S63" s="167" t="str">
        <f ca="1">IF(V$10=0,"",IFERROR(VLOOKUP("Absent"&amp;Q63,'Break Schedule'!O:P,2,FALSE),""))</f>
        <v/>
      </c>
      <c r="T63" s="168" t="str">
        <f ca="1">IFERROR(VLOOKUP(S63,'Break Schedule'!P:Q,2,FALSE),"")</f>
        <v/>
      </c>
      <c r="U63" s="167" t="str">
        <f ca="1">IFERROR(VLOOKUP(S63,'Break Schedule'!P:R,3,FALSE),"")</f>
        <v/>
      </c>
      <c r="V63" s="169" t="str">
        <f ca="1">IFERROR(VLOOKUP(S63,'Break Schedule'!A:C,3,FALSE),"")</f>
        <v/>
      </c>
      <c r="W63" s="167" t="str">
        <f ca="1">IFERROR(VLOOKUP(S63,'Break Schedule'!P:S,4,FALSE),"")</f>
        <v/>
      </c>
      <c r="X63" s="170" t="str">
        <f t="shared" ca="1" si="3"/>
        <v/>
      </c>
    </row>
    <row r="64" spans="1:24" x14ac:dyDescent="0.25">
      <c r="A64" s="90"/>
      <c r="B64" s="91">
        <f t="shared" si="11"/>
        <v>51</v>
      </c>
      <c r="C64" s="91" t="s">
        <v>34</v>
      </c>
      <c r="D64" s="90"/>
      <c r="E64" s="126" t="str">
        <f t="shared" si="8"/>
        <v/>
      </c>
      <c r="F64" s="127" t="str">
        <f>IFERROR(VLOOKUP(C64&amp;B64,'RTA INPUT'!H:I,2,FALSE),"")</f>
        <v/>
      </c>
      <c r="G64" s="127" t="str">
        <f>IFERROR(VLOOKUP(F64,'RTA INPUT'!I:J,2,FALSE),"")</f>
        <v/>
      </c>
      <c r="H64" s="127" t="str">
        <f>IFERROR(VLOOKUP(F64,'Break Schedule'!A:D,4,FALSE),"")</f>
        <v/>
      </c>
      <c r="I64" s="128" t="str">
        <f>IFERROR(VLOOKUP(F64,'Break Schedule'!A:C,3,FALSE),"")</f>
        <v/>
      </c>
      <c r="J64" s="151" t="str">
        <f>VLOOKUP(F64,'RTA INPUT'!I:M,5,FALSE)</f>
        <v/>
      </c>
      <c r="K64" s="165" t="str">
        <f>IFERROR(VLOOKUP(F64,'RTA INPUT'!I:K,3,FALSE),"")</f>
        <v/>
      </c>
      <c r="L64" s="154" t="str">
        <f>IFERROR(IF(K64="","","US NR  ")&amp;" Shift:"&amp;VLOOKUP(F64,'Break Schedule'!A:E,5,FALSE)&amp;"","")</f>
        <v/>
      </c>
      <c r="M64" s="98"/>
      <c r="N64" s="83"/>
      <c r="O64" s="83"/>
      <c r="P64" s="83"/>
      <c r="Q64" s="83">
        <f t="shared" si="6"/>
        <v>51</v>
      </c>
      <c r="R64" s="166" t="str">
        <f t="shared" ca="1" si="12"/>
        <v/>
      </c>
      <c r="S64" s="167" t="str">
        <f ca="1">IF(V$10=0,"",IFERROR(VLOOKUP("Absent"&amp;Q64,'Break Schedule'!O:P,2,FALSE),""))</f>
        <v/>
      </c>
      <c r="T64" s="168" t="str">
        <f ca="1">IFERROR(VLOOKUP(S64,'Break Schedule'!P:Q,2,FALSE),"")</f>
        <v/>
      </c>
      <c r="U64" s="167" t="str">
        <f ca="1">IFERROR(VLOOKUP(S64,'Break Schedule'!P:R,3,FALSE),"")</f>
        <v/>
      </c>
      <c r="V64" s="169" t="str">
        <f ca="1">IFERROR(VLOOKUP(S64,'Break Schedule'!A:C,3,FALSE),"")</f>
        <v/>
      </c>
      <c r="W64" s="167" t="str">
        <f ca="1">IFERROR(VLOOKUP(S64,'Break Schedule'!P:S,4,FALSE),"")</f>
        <v/>
      </c>
      <c r="X64" s="170" t="str">
        <f t="shared" ca="1" si="3"/>
        <v/>
      </c>
    </row>
    <row r="65" spans="1:24" x14ac:dyDescent="0.25">
      <c r="A65" s="90"/>
      <c r="B65" s="91">
        <f t="shared" si="11"/>
        <v>52</v>
      </c>
      <c r="C65" s="91" t="s">
        <v>34</v>
      </c>
      <c r="D65" s="90"/>
      <c r="E65" s="126" t="str">
        <f t="shared" si="8"/>
        <v/>
      </c>
      <c r="F65" s="127" t="str">
        <f>IFERROR(VLOOKUP(C65&amp;B65,'RTA INPUT'!H:I,2,FALSE),"")</f>
        <v/>
      </c>
      <c r="G65" s="127" t="str">
        <f>IFERROR(VLOOKUP(F65,'RTA INPUT'!I:J,2,FALSE),"")</f>
        <v/>
      </c>
      <c r="H65" s="127" t="str">
        <f>IFERROR(VLOOKUP(F65,'Break Schedule'!A:D,4,FALSE),"")</f>
        <v/>
      </c>
      <c r="I65" s="128" t="str">
        <f>IFERROR(VLOOKUP(F65,'Break Schedule'!A:C,3,FALSE),"")</f>
        <v/>
      </c>
      <c r="J65" s="151" t="str">
        <f>VLOOKUP(F65,'RTA INPUT'!I:M,5,FALSE)</f>
        <v/>
      </c>
      <c r="K65" s="165" t="str">
        <f>IFERROR(VLOOKUP(F65,'RTA INPUT'!I:K,3,FALSE),"")</f>
        <v/>
      </c>
      <c r="L65" s="154" t="str">
        <f>IFERROR(IF(K65="","","US NR  ")&amp;" Shift:"&amp;VLOOKUP(F65,'Break Schedule'!A:E,5,FALSE)&amp;"","")</f>
        <v/>
      </c>
      <c r="M65" s="98"/>
      <c r="N65" s="83"/>
      <c r="O65" s="83"/>
      <c r="P65" s="83"/>
      <c r="Q65" s="83">
        <f t="shared" si="6"/>
        <v>52</v>
      </c>
      <c r="R65" s="166" t="str">
        <f t="shared" ca="1" si="12"/>
        <v/>
      </c>
      <c r="S65" s="167" t="str">
        <f ca="1">IF(V$10=0,"",IFERROR(VLOOKUP("Absent"&amp;Q65,'Break Schedule'!O:P,2,FALSE),""))</f>
        <v/>
      </c>
      <c r="T65" s="168" t="str">
        <f ca="1">IFERROR(VLOOKUP(S65,'Break Schedule'!P:Q,2,FALSE),"")</f>
        <v/>
      </c>
      <c r="U65" s="167" t="str">
        <f ca="1">IFERROR(VLOOKUP(S65,'Break Schedule'!P:R,3,FALSE),"")</f>
        <v/>
      </c>
      <c r="V65" s="169" t="str">
        <f ca="1">IFERROR(VLOOKUP(S65,'Break Schedule'!A:C,3,FALSE),"")</f>
        <v/>
      </c>
      <c r="W65" s="167" t="str">
        <f ca="1">IFERROR(VLOOKUP(S65,'Break Schedule'!P:S,4,FALSE),"")</f>
        <v/>
      </c>
      <c r="X65" s="170" t="str">
        <f t="shared" ca="1" si="3"/>
        <v/>
      </c>
    </row>
    <row r="66" spans="1:24" x14ac:dyDescent="0.25">
      <c r="A66" s="90"/>
      <c r="B66" s="91">
        <f t="shared" si="11"/>
        <v>53</v>
      </c>
      <c r="C66" s="91" t="s">
        <v>34</v>
      </c>
      <c r="D66" s="90"/>
      <c r="E66" s="126" t="str">
        <f t="shared" si="8"/>
        <v/>
      </c>
      <c r="F66" s="127" t="str">
        <f>IFERROR(VLOOKUP(C66&amp;B66,'RTA INPUT'!H:I,2,FALSE),"")</f>
        <v/>
      </c>
      <c r="G66" s="127" t="str">
        <f>IFERROR(VLOOKUP(F66,'RTA INPUT'!I:J,2,FALSE),"")</f>
        <v/>
      </c>
      <c r="H66" s="127" t="str">
        <f>IFERROR(VLOOKUP(F66,'Break Schedule'!A:D,4,FALSE),"")</f>
        <v/>
      </c>
      <c r="I66" s="128" t="str">
        <f>IFERROR(VLOOKUP(F66,'Break Schedule'!A:C,3,FALSE),"")</f>
        <v/>
      </c>
      <c r="J66" s="151" t="str">
        <f>VLOOKUP(F66,'RTA INPUT'!I:M,5,FALSE)</f>
        <v/>
      </c>
      <c r="K66" s="165" t="str">
        <f>IFERROR(VLOOKUP(F66,'RTA INPUT'!I:K,3,FALSE),"")</f>
        <v/>
      </c>
      <c r="L66" s="154" t="str">
        <f>IFERROR(IF(K66="","","US NR  ")&amp;" Shift:"&amp;VLOOKUP(F66,'Break Schedule'!A:E,5,FALSE)&amp;"","")</f>
        <v/>
      </c>
      <c r="M66" s="98"/>
      <c r="N66" s="83"/>
      <c r="O66" s="83"/>
      <c r="P66" s="83"/>
      <c r="Q66" s="83">
        <f t="shared" si="6"/>
        <v>53</v>
      </c>
      <c r="R66" s="166" t="str">
        <f t="shared" ca="1" si="12"/>
        <v/>
      </c>
      <c r="S66" s="167" t="str">
        <f ca="1">IF(V$10=0,"",IFERROR(VLOOKUP("Absent"&amp;Q66,'Break Schedule'!O:P,2,FALSE),""))</f>
        <v/>
      </c>
      <c r="T66" s="168" t="str">
        <f ca="1">IFERROR(VLOOKUP(S66,'Break Schedule'!P:Q,2,FALSE),"")</f>
        <v/>
      </c>
      <c r="U66" s="167" t="str">
        <f ca="1">IFERROR(VLOOKUP(S66,'Break Schedule'!P:R,3,FALSE),"")</f>
        <v/>
      </c>
      <c r="V66" s="169" t="str">
        <f ca="1">IFERROR(VLOOKUP(S66,'Break Schedule'!A:C,3,FALSE),"")</f>
        <v/>
      </c>
      <c r="W66" s="167" t="str">
        <f ca="1">IFERROR(VLOOKUP(S66,'Break Schedule'!P:S,4,FALSE),"")</f>
        <v/>
      </c>
      <c r="X66" s="170" t="str">
        <f t="shared" ca="1" si="3"/>
        <v/>
      </c>
    </row>
    <row r="67" spans="1:24" x14ac:dyDescent="0.25">
      <c r="A67" s="90"/>
      <c r="B67" s="91">
        <f t="shared" si="11"/>
        <v>54</v>
      </c>
      <c r="C67" s="91" t="s">
        <v>34</v>
      </c>
      <c r="D67" s="90"/>
      <c r="E67" s="126" t="str">
        <f t="shared" si="8"/>
        <v/>
      </c>
      <c r="F67" s="127" t="str">
        <f>IFERROR(VLOOKUP(C67&amp;B67,'RTA INPUT'!H:I,2,FALSE),"")</f>
        <v/>
      </c>
      <c r="G67" s="127" t="str">
        <f>IFERROR(VLOOKUP(F67,'RTA INPUT'!I:J,2,FALSE),"")</f>
        <v/>
      </c>
      <c r="H67" s="127" t="str">
        <f>IFERROR(VLOOKUP(F67,'Break Schedule'!A:D,4,FALSE),"")</f>
        <v/>
      </c>
      <c r="I67" s="128" t="str">
        <f>IFERROR(VLOOKUP(F67,'Break Schedule'!A:C,3,FALSE),"")</f>
        <v/>
      </c>
      <c r="J67" s="151" t="str">
        <f>VLOOKUP(F67,'RTA INPUT'!I:M,5,FALSE)</f>
        <v/>
      </c>
      <c r="K67" s="165" t="str">
        <f>IFERROR(VLOOKUP(F67,'RTA INPUT'!I:K,3,FALSE),"")</f>
        <v/>
      </c>
      <c r="L67" s="154" t="str">
        <f>IFERROR(IF(K67="","","US NR  ")&amp;" Shift:"&amp;VLOOKUP(F67,'Break Schedule'!A:E,5,FALSE)&amp;"","")</f>
        <v/>
      </c>
      <c r="M67" s="98"/>
      <c r="N67" s="83"/>
      <c r="O67" s="83"/>
      <c r="P67" s="83"/>
      <c r="Q67" s="83">
        <f t="shared" si="6"/>
        <v>54</v>
      </c>
      <c r="R67" s="166" t="str">
        <f t="shared" ca="1" si="12"/>
        <v/>
      </c>
      <c r="S67" s="167" t="str">
        <f ca="1">IF(V$10=0,"",IFERROR(VLOOKUP("Absent"&amp;Q67,'Break Schedule'!O:P,2,FALSE),""))</f>
        <v/>
      </c>
      <c r="T67" s="168" t="str">
        <f ca="1">IFERROR(VLOOKUP(S67,'Break Schedule'!P:Q,2,FALSE),"")</f>
        <v/>
      </c>
      <c r="U67" s="167" t="str">
        <f ca="1">IFERROR(VLOOKUP(S67,'Break Schedule'!P:R,3,FALSE),"")</f>
        <v/>
      </c>
      <c r="V67" s="169" t="str">
        <f ca="1">IFERROR(VLOOKUP(S67,'Break Schedule'!A:C,3,FALSE),"")</f>
        <v/>
      </c>
      <c r="W67" s="167" t="str">
        <f ca="1">IFERROR(VLOOKUP(S67,'Break Schedule'!P:S,4,FALSE),"")</f>
        <v/>
      </c>
      <c r="X67" s="170" t="str">
        <f t="shared" ca="1" si="3"/>
        <v/>
      </c>
    </row>
    <row r="68" spans="1:24" x14ac:dyDescent="0.25">
      <c r="A68" s="90"/>
      <c r="B68" s="91">
        <f t="shared" si="11"/>
        <v>55</v>
      </c>
      <c r="C68" s="91" t="s">
        <v>34</v>
      </c>
      <c r="D68" s="90"/>
      <c r="E68" s="126" t="str">
        <f t="shared" si="8"/>
        <v/>
      </c>
      <c r="F68" s="127" t="str">
        <f>IFERROR(VLOOKUP(C68&amp;B68,'RTA INPUT'!H:I,2,FALSE),"")</f>
        <v/>
      </c>
      <c r="G68" s="127" t="str">
        <f>IFERROR(VLOOKUP(F68,'RTA INPUT'!I:J,2,FALSE),"")</f>
        <v/>
      </c>
      <c r="H68" s="127" t="str">
        <f>IFERROR(VLOOKUP(F68,'Break Schedule'!A:D,4,FALSE),"")</f>
        <v/>
      </c>
      <c r="I68" s="128" t="str">
        <f>IFERROR(VLOOKUP(F68,'Break Schedule'!A:C,3,FALSE),"")</f>
        <v/>
      </c>
      <c r="J68" s="151" t="str">
        <f>VLOOKUP(F68,'RTA INPUT'!I:M,5,FALSE)</f>
        <v/>
      </c>
      <c r="K68" s="165" t="str">
        <f>IFERROR(VLOOKUP(F68,'RTA INPUT'!I:K,3,FALSE),"")</f>
        <v/>
      </c>
      <c r="L68" s="154" t="str">
        <f>IFERROR(IF(K68="","","US NR  ")&amp;" Shift:"&amp;VLOOKUP(F68,'Break Schedule'!A:E,5,FALSE)&amp;"","")</f>
        <v/>
      </c>
      <c r="M68" s="98"/>
      <c r="N68" s="83"/>
      <c r="O68" s="83"/>
      <c r="P68" s="83"/>
      <c r="Q68" s="83">
        <f t="shared" si="6"/>
        <v>55</v>
      </c>
      <c r="R68" s="166" t="str">
        <f t="shared" ca="1" si="12"/>
        <v/>
      </c>
      <c r="S68" s="167" t="str">
        <f ca="1">IF(V$10=0,"",IFERROR(VLOOKUP("Absent"&amp;Q68,'Break Schedule'!O:P,2,FALSE),""))</f>
        <v/>
      </c>
      <c r="T68" s="168" t="str">
        <f ca="1">IFERROR(VLOOKUP(S68,'Break Schedule'!P:Q,2,FALSE),"")</f>
        <v/>
      </c>
      <c r="U68" s="167" t="str">
        <f ca="1">IFERROR(VLOOKUP(S68,'Break Schedule'!P:R,3,FALSE),"")</f>
        <v/>
      </c>
      <c r="V68" s="169" t="str">
        <f ca="1">IFERROR(VLOOKUP(S68,'Break Schedule'!A:C,3,FALSE),"")</f>
        <v/>
      </c>
      <c r="W68" s="167" t="str">
        <f ca="1">IFERROR(VLOOKUP(S68,'Break Schedule'!P:S,4,FALSE),"")</f>
        <v/>
      </c>
      <c r="X68" s="170" t="str">
        <f t="shared" ca="1" si="3"/>
        <v/>
      </c>
    </row>
    <row r="69" spans="1:24" x14ac:dyDescent="0.25">
      <c r="A69" s="90"/>
      <c r="B69" s="91">
        <f t="shared" si="11"/>
        <v>56</v>
      </c>
      <c r="C69" s="91" t="s">
        <v>34</v>
      </c>
      <c r="D69" s="90"/>
      <c r="E69" s="126" t="str">
        <f t="shared" si="8"/>
        <v/>
      </c>
      <c r="F69" s="127" t="str">
        <f>IFERROR(VLOOKUP(C69&amp;B69,'RTA INPUT'!H:I,2,FALSE),"")</f>
        <v/>
      </c>
      <c r="G69" s="127" t="str">
        <f>IFERROR(VLOOKUP(F69,'RTA INPUT'!I:J,2,FALSE),"")</f>
        <v/>
      </c>
      <c r="H69" s="127" t="str">
        <f>IFERROR(VLOOKUP(F69,'Break Schedule'!A:D,4,FALSE),"")</f>
        <v/>
      </c>
      <c r="I69" s="128" t="str">
        <f>IFERROR(VLOOKUP(F69,'Break Schedule'!A:C,3,FALSE),"")</f>
        <v/>
      </c>
      <c r="J69" s="151" t="str">
        <f>VLOOKUP(F69,'RTA INPUT'!I:M,5,FALSE)</f>
        <v/>
      </c>
      <c r="K69" s="165" t="str">
        <f>IFERROR(VLOOKUP(F69,'RTA INPUT'!I:K,3,FALSE),"")</f>
        <v/>
      </c>
      <c r="L69" s="154" t="str">
        <f>IFERROR(IF(K69="","","US NR  ")&amp;" Shift:"&amp;VLOOKUP(F69,'Break Schedule'!A:E,5,FALSE)&amp;"","")</f>
        <v/>
      </c>
      <c r="M69" s="98"/>
      <c r="N69" s="83"/>
      <c r="O69" s="83"/>
      <c r="P69" s="83"/>
      <c r="Q69" s="83">
        <f t="shared" si="6"/>
        <v>56</v>
      </c>
      <c r="R69" s="166" t="str">
        <f t="shared" ca="1" si="12"/>
        <v/>
      </c>
      <c r="S69" s="167" t="str">
        <f ca="1">IF(V$10=0,"",IFERROR(VLOOKUP("Absent"&amp;Q69,'Break Schedule'!O:P,2,FALSE),""))</f>
        <v/>
      </c>
      <c r="T69" s="168" t="str">
        <f ca="1">IFERROR(VLOOKUP(S69,'Break Schedule'!P:Q,2,FALSE),"")</f>
        <v/>
      </c>
      <c r="U69" s="167" t="str">
        <f ca="1">IFERROR(VLOOKUP(S69,'Break Schedule'!P:R,3,FALSE),"")</f>
        <v/>
      </c>
      <c r="V69" s="169" t="str">
        <f ca="1">IFERROR(VLOOKUP(S69,'Break Schedule'!A:C,3,FALSE),"")</f>
        <v/>
      </c>
      <c r="W69" s="167" t="str">
        <f ca="1">IFERROR(VLOOKUP(S69,'Break Schedule'!P:S,4,FALSE),"")</f>
        <v/>
      </c>
      <c r="X69" s="170" t="str">
        <f t="shared" ca="1" si="3"/>
        <v/>
      </c>
    </row>
    <row r="70" spans="1:24" x14ac:dyDescent="0.25">
      <c r="A70" s="90"/>
      <c r="B70" s="91">
        <f t="shared" si="11"/>
        <v>57</v>
      </c>
      <c r="C70" s="91" t="s">
        <v>34</v>
      </c>
      <c r="D70" s="90"/>
      <c r="E70" s="126" t="str">
        <f t="shared" si="8"/>
        <v/>
      </c>
      <c r="F70" s="127" t="str">
        <f>IFERROR(VLOOKUP(C70&amp;B70,'RTA INPUT'!H:I,2,FALSE),"")</f>
        <v/>
      </c>
      <c r="G70" s="127" t="str">
        <f>IFERROR(VLOOKUP(F70,'RTA INPUT'!I:J,2,FALSE),"")</f>
        <v/>
      </c>
      <c r="H70" s="127" t="str">
        <f>IFERROR(VLOOKUP(F70,'Break Schedule'!A:D,4,FALSE),"")</f>
        <v/>
      </c>
      <c r="I70" s="128" t="str">
        <f>IFERROR(VLOOKUP(F70,'Break Schedule'!A:C,3,FALSE),"")</f>
        <v/>
      </c>
      <c r="J70" s="151" t="str">
        <f>VLOOKUP(F70,'RTA INPUT'!I:M,5,FALSE)</f>
        <v/>
      </c>
      <c r="K70" s="165" t="str">
        <f>IFERROR(VLOOKUP(F70,'RTA INPUT'!I:K,3,FALSE),"")</f>
        <v/>
      </c>
      <c r="L70" s="154" t="str">
        <f>IFERROR(IF(K70="","","US NR  ")&amp;" Shift:"&amp;VLOOKUP(F70,'Break Schedule'!A:E,5,FALSE)&amp;"","")</f>
        <v/>
      </c>
      <c r="M70" s="98"/>
      <c r="N70" s="83"/>
      <c r="O70" s="83"/>
      <c r="P70" s="83"/>
      <c r="Q70" s="83">
        <f t="shared" si="6"/>
        <v>57</v>
      </c>
      <c r="R70" s="166" t="str">
        <f t="shared" ca="1" si="12"/>
        <v/>
      </c>
      <c r="S70" s="167" t="str">
        <f ca="1">IF(V$10=0,"",IFERROR(VLOOKUP("Absent"&amp;Q70,'Break Schedule'!O:P,2,FALSE),""))</f>
        <v/>
      </c>
      <c r="T70" s="168" t="str">
        <f ca="1">IFERROR(VLOOKUP(S70,'Break Schedule'!P:Q,2,FALSE),"")</f>
        <v/>
      </c>
      <c r="U70" s="167" t="str">
        <f ca="1">IFERROR(VLOOKUP(S70,'Break Schedule'!P:R,3,FALSE),"")</f>
        <v/>
      </c>
      <c r="V70" s="169" t="str">
        <f ca="1">IFERROR(VLOOKUP(S70,'Break Schedule'!A:C,3,FALSE),"")</f>
        <v/>
      </c>
      <c r="W70" s="167" t="str">
        <f ca="1">IFERROR(VLOOKUP(S70,'Break Schedule'!P:S,4,FALSE),"")</f>
        <v/>
      </c>
      <c r="X70" s="170" t="str">
        <f t="shared" ca="1" si="3"/>
        <v/>
      </c>
    </row>
    <row r="71" spans="1:24" x14ac:dyDescent="0.25">
      <c r="A71" s="90"/>
      <c r="B71" s="91">
        <f t="shared" si="11"/>
        <v>58</v>
      </c>
      <c r="C71" s="91" t="s">
        <v>34</v>
      </c>
      <c r="D71" s="90"/>
      <c r="E71" s="126" t="str">
        <f t="shared" si="8"/>
        <v/>
      </c>
      <c r="F71" s="127" t="str">
        <f>IFERROR(VLOOKUP(C71&amp;B71,'RTA INPUT'!H:I,2,FALSE),"")</f>
        <v/>
      </c>
      <c r="G71" s="127" t="str">
        <f>IFERROR(VLOOKUP(F71,'RTA INPUT'!I:J,2,FALSE),"")</f>
        <v/>
      </c>
      <c r="H71" s="127" t="str">
        <f>IFERROR(VLOOKUP(F71,'Break Schedule'!A:D,4,FALSE),"")</f>
        <v/>
      </c>
      <c r="I71" s="128" t="str">
        <f>IFERROR(VLOOKUP(F71,'Break Schedule'!A:C,3,FALSE),"")</f>
        <v/>
      </c>
      <c r="J71" s="151" t="str">
        <f>VLOOKUP(F71,'RTA INPUT'!I:M,5,FALSE)</f>
        <v/>
      </c>
      <c r="K71" s="165" t="str">
        <f>IFERROR(VLOOKUP(F71,'RTA INPUT'!I:K,3,FALSE),"")</f>
        <v/>
      </c>
      <c r="L71" s="154" t="str">
        <f>IFERROR(IF(K71="","","US NR  ")&amp;" Shift:"&amp;VLOOKUP(F71,'Break Schedule'!A:E,5,FALSE)&amp;"","")</f>
        <v/>
      </c>
      <c r="M71" s="98"/>
      <c r="N71" s="83"/>
      <c r="O71" s="83"/>
      <c r="P71" s="83"/>
      <c r="Q71" s="83">
        <f t="shared" si="6"/>
        <v>58</v>
      </c>
      <c r="R71" s="166" t="str">
        <f t="shared" ca="1" si="12"/>
        <v/>
      </c>
      <c r="S71" s="167" t="str">
        <f ca="1">IF(V$10=0,"",IFERROR(VLOOKUP("Absent"&amp;Q71,'Break Schedule'!O:P,2,FALSE),""))</f>
        <v/>
      </c>
      <c r="T71" s="168" t="str">
        <f ca="1">IFERROR(VLOOKUP(S71,'Break Schedule'!P:Q,2,FALSE),"")</f>
        <v/>
      </c>
      <c r="U71" s="167" t="str">
        <f ca="1">IFERROR(VLOOKUP(S71,'Break Schedule'!P:R,3,FALSE),"")</f>
        <v/>
      </c>
      <c r="V71" s="169" t="str">
        <f ca="1">IFERROR(VLOOKUP(S71,'Break Schedule'!A:C,3,FALSE),"")</f>
        <v/>
      </c>
      <c r="W71" s="167" t="str">
        <f ca="1">IFERROR(VLOOKUP(S71,'Break Schedule'!P:S,4,FALSE),"")</f>
        <v/>
      </c>
      <c r="X71" s="170" t="str">
        <f t="shared" ca="1" si="3"/>
        <v/>
      </c>
    </row>
    <row r="72" spans="1:24" x14ac:dyDescent="0.25">
      <c r="A72" s="90"/>
      <c r="B72" s="91">
        <f t="shared" si="11"/>
        <v>59</v>
      </c>
      <c r="C72" s="91" t="s">
        <v>34</v>
      </c>
      <c r="D72" s="90"/>
      <c r="E72" s="126" t="str">
        <f t="shared" si="8"/>
        <v/>
      </c>
      <c r="F72" s="127" t="str">
        <f>IFERROR(VLOOKUP(C72&amp;B72,'RTA INPUT'!H:I,2,FALSE),"")</f>
        <v/>
      </c>
      <c r="G72" s="127" t="str">
        <f>IFERROR(VLOOKUP(F72,'RTA INPUT'!I:J,2,FALSE),"")</f>
        <v/>
      </c>
      <c r="H72" s="127" t="str">
        <f>IFERROR(VLOOKUP(F72,'Break Schedule'!A:D,4,FALSE),"")</f>
        <v/>
      </c>
      <c r="I72" s="128" t="str">
        <f>IFERROR(VLOOKUP(F72,'Break Schedule'!A:C,3,FALSE),"")</f>
        <v/>
      </c>
      <c r="J72" s="151" t="str">
        <f>VLOOKUP(F72,'RTA INPUT'!I:M,5,FALSE)</f>
        <v/>
      </c>
      <c r="K72" s="165" t="str">
        <f>IFERROR(VLOOKUP(F72,'RTA INPUT'!I:K,3,FALSE),"")</f>
        <v/>
      </c>
      <c r="L72" s="154" t="str">
        <f>IFERROR(IF(K72="","","US NR  ")&amp;" Shift:"&amp;VLOOKUP(F72,'Break Schedule'!A:E,5,FALSE)&amp;"","")</f>
        <v/>
      </c>
      <c r="M72" s="98"/>
      <c r="N72" s="83"/>
      <c r="O72" s="83"/>
      <c r="P72" s="83"/>
      <c r="Q72" s="83">
        <f t="shared" si="6"/>
        <v>59</v>
      </c>
      <c r="R72" s="166" t="str">
        <f t="shared" ca="1" si="12"/>
        <v/>
      </c>
      <c r="S72" s="167" t="str">
        <f ca="1">IF(V$10=0,"",IFERROR(VLOOKUP("Absent"&amp;Q72,'Break Schedule'!O:P,2,FALSE),""))</f>
        <v/>
      </c>
      <c r="T72" s="168" t="str">
        <f ca="1">IFERROR(VLOOKUP(S72,'Break Schedule'!P:Q,2,FALSE),"")</f>
        <v/>
      </c>
      <c r="U72" s="167" t="str">
        <f ca="1">IFERROR(VLOOKUP(S72,'Break Schedule'!P:R,3,FALSE),"")</f>
        <v/>
      </c>
      <c r="V72" s="169" t="str">
        <f ca="1">IFERROR(VLOOKUP(S72,'Break Schedule'!A:C,3,FALSE),"")</f>
        <v/>
      </c>
      <c r="W72" s="167" t="str">
        <f ca="1">IFERROR(VLOOKUP(S72,'Break Schedule'!P:S,4,FALSE),"")</f>
        <v/>
      </c>
      <c r="X72" s="170" t="str">
        <f t="shared" ca="1" si="3"/>
        <v/>
      </c>
    </row>
    <row r="73" spans="1:24" x14ac:dyDescent="0.25">
      <c r="A73" s="90"/>
      <c r="B73" s="91">
        <f t="shared" si="11"/>
        <v>60</v>
      </c>
      <c r="C73" s="91" t="s">
        <v>34</v>
      </c>
      <c r="D73" s="90"/>
      <c r="E73" s="126" t="str">
        <f t="shared" si="8"/>
        <v/>
      </c>
      <c r="F73" s="127" t="str">
        <f>IFERROR(VLOOKUP(C73&amp;B73,'RTA INPUT'!H:I,2,FALSE),"")</f>
        <v/>
      </c>
      <c r="G73" s="127" t="str">
        <f>IFERROR(VLOOKUP(F73,'RTA INPUT'!I:J,2,FALSE),"")</f>
        <v/>
      </c>
      <c r="H73" s="127" t="str">
        <f>IFERROR(VLOOKUP(F73,'Break Schedule'!A:D,4,FALSE),"")</f>
        <v/>
      </c>
      <c r="I73" s="128" t="str">
        <f>IFERROR(VLOOKUP(F73,'Break Schedule'!A:C,3,FALSE),"")</f>
        <v/>
      </c>
      <c r="J73" s="151" t="str">
        <f>VLOOKUP(F73,'RTA INPUT'!I:M,5,FALSE)</f>
        <v/>
      </c>
      <c r="K73" s="165" t="str">
        <f>IFERROR(VLOOKUP(F73,'RTA INPUT'!I:K,3,FALSE),"")</f>
        <v/>
      </c>
      <c r="L73" s="154" t="str">
        <f>IFERROR(IF(K73="","","US NR  ")&amp;" Shift:"&amp;VLOOKUP(F73,'Break Schedule'!A:E,5,FALSE)&amp;"","")</f>
        <v/>
      </c>
      <c r="M73" s="98"/>
      <c r="N73" s="83"/>
      <c r="O73" s="83"/>
      <c r="P73" s="83"/>
      <c r="Q73" s="83">
        <f t="shared" si="6"/>
        <v>60</v>
      </c>
      <c r="R73" s="166" t="str">
        <f t="shared" ca="1" si="12"/>
        <v/>
      </c>
      <c r="S73" s="167" t="str">
        <f ca="1">IF(V$10=0,"",IFERROR(VLOOKUP("Absent"&amp;Q73,'Break Schedule'!O:P,2,FALSE),""))</f>
        <v/>
      </c>
      <c r="T73" s="168" t="str">
        <f ca="1">IFERROR(VLOOKUP(S73,'Break Schedule'!P:Q,2,FALSE),"")</f>
        <v/>
      </c>
      <c r="U73" s="167" t="str">
        <f ca="1">IFERROR(VLOOKUP(S73,'Break Schedule'!P:R,3,FALSE),"")</f>
        <v/>
      </c>
      <c r="V73" s="169" t="str">
        <f ca="1">IFERROR(VLOOKUP(S73,'Break Schedule'!A:C,3,FALSE),"")</f>
        <v/>
      </c>
      <c r="W73" s="167" t="str">
        <f ca="1">IFERROR(VLOOKUP(S73,'Break Schedule'!P:S,4,FALSE),"")</f>
        <v/>
      </c>
      <c r="X73" s="170" t="str">
        <f t="shared" ca="1" si="3"/>
        <v/>
      </c>
    </row>
    <row r="74" spans="1:24" x14ac:dyDescent="0.25">
      <c r="A74" s="90"/>
      <c r="B74" s="91">
        <f t="shared" si="11"/>
        <v>61</v>
      </c>
      <c r="C74" s="91" t="s">
        <v>34</v>
      </c>
      <c r="D74" s="90"/>
      <c r="E74" s="126" t="str">
        <f t="shared" si="8"/>
        <v/>
      </c>
      <c r="F74" s="127" t="str">
        <f>IFERROR(VLOOKUP(C74&amp;B74,'RTA INPUT'!H:I,2,FALSE),"")</f>
        <v/>
      </c>
      <c r="G74" s="127" t="str">
        <f>IFERROR(VLOOKUP(F74,'RTA INPUT'!I:J,2,FALSE),"")</f>
        <v/>
      </c>
      <c r="H74" s="127" t="str">
        <f>IFERROR(VLOOKUP(F74,'Break Schedule'!A:D,4,FALSE),"")</f>
        <v/>
      </c>
      <c r="I74" s="128" t="str">
        <f>IFERROR(VLOOKUP(F74,'Break Schedule'!A:C,3,FALSE),"")</f>
        <v/>
      </c>
      <c r="J74" s="151" t="str">
        <f>VLOOKUP(F74,'RTA INPUT'!I:M,5,FALSE)</f>
        <v/>
      </c>
      <c r="K74" s="165" t="str">
        <f>IFERROR(VLOOKUP(F74,'RTA INPUT'!I:K,3,FALSE),"")</f>
        <v/>
      </c>
      <c r="L74" s="154" t="str">
        <f>IFERROR(IF(K74="","","US NR  ")&amp;" Shift:"&amp;VLOOKUP(F74,'Break Schedule'!A:E,5,FALSE)&amp;"","")</f>
        <v/>
      </c>
      <c r="M74" s="98"/>
      <c r="N74" s="83"/>
      <c r="O74" s="83"/>
      <c r="P74" s="83"/>
      <c r="Q74" s="83">
        <f t="shared" si="6"/>
        <v>61</v>
      </c>
      <c r="R74" s="166" t="str">
        <f t="shared" ca="1" si="12"/>
        <v/>
      </c>
      <c r="S74" s="167" t="str">
        <f ca="1">IF(V$10=0,"",IFERROR(VLOOKUP("Absent"&amp;Q74,'Break Schedule'!O:P,2,FALSE),""))</f>
        <v/>
      </c>
      <c r="T74" s="168" t="str">
        <f ca="1">IFERROR(VLOOKUP(S74,'Break Schedule'!P:Q,2,FALSE),"")</f>
        <v/>
      </c>
      <c r="U74" s="167" t="str">
        <f ca="1">IFERROR(VLOOKUP(S74,'Break Schedule'!P:R,3,FALSE),"")</f>
        <v/>
      </c>
      <c r="V74" s="169" t="str">
        <f ca="1">IFERROR(VLOOKUP(S74,'Break Schedule'!A:C,3,FALSE),"")</f>
        <v/>
      </c>
      <c r="W74" s="167" t="str">
        <f ca="1">IFERROR(VLOOKUP(S74,'Break Schedule'!P:S,4,FALSE),"")</f>
        <v/>
      </c>
      <c r="X74" s="170" t="str">
        <f t="shared" ca="1" si="3"/>
        <v/>
      </c>
    </row>
    <row r="75" spans="1:24" x14ac:dyDescent="0.25">
      <c r="A75" s="90"/>
      <c r="B75" s="91">
        <f t="shared" si="11"/>
        <v>62</v>
      </c>
      <c r="C75" s="91" t="s">
        <v>34</v>
      </c>
      <c r="D75" s="90"/>
      <c r="E75" s="126" t="str">
        <f t="shared" si="8"/>
        <v/>
      </c>
      <c r="F75" s="127" t="str">
        <f>IFERROR(VLOOKUP(C75&amp;B75,'RTA INPUT'!H:I,2,FALSE),"")</f>
        <v/>
      </c>
      <c r="G75" s="127" t="str">
        <f>IFERROR(VLOOKUP(F75,'RTA INPUT'!I:J,2,FALSE),"")</f>
        <v/>
      </c>
      <c r="H75" s="127" t="str">
        <f>IFERROR(VLOOKUP(F75,'Break Schedule'!A:D,4,FALSE),"")</f>
        <v/>
      </c>
      <c r="I75" s="128" t="str">
        <f>IFERROR(VLOOKUP(F75,'Break Schedule'!A:C,3,FALSE),"")</f>
        <v/>
      </c>
      <c r="J75" s="151" t="str">
        <f>VLOOKUP(F75,'RTA INPUT'!I:M,5,FALSE)</f>
        <v/>
      </c>
      <c r="K75" s="165" t="str">
        <f>IFERROR(VLOOKUP(F75,'RTA INPUT'!I:K,3,FALSE),"")</f>
        <v/>
      </c>
      <c r="L75" s="154" t="str">
        <f>IFERROR(IF(K75="","","US NR  ")&amp;" Shift:"&amp;VLOOKUP(F75,'Break Schedule'!A:E,5,FALSE)&amp;"","")</f>
        <v/>
      </c>
      <c r="M75" s="98"/>
      <c r="N75" s="83"/>
      <c r="O75" s="83"/>
      <c r="P75" s="83"/>
      <c r="Q75" s="83">
        <f t="shared" si="6"/>
        <v>62</v>
      </c>
      <c r="R75" s="166" t="str">
        <f t="shared" ca="1" si="12"/>
        <v/>
      </c>
      <c r="S75" s="167" t="str">
        <f ca="1">IF(V$10=0,"",IFERROR(VLOOKUP("Absent"&amp;Q75,'Break Schedule'!O:P,2,FALSE),""))</f>
        <v/>
      </c>
      <c r="T75" s="168" t="str">
        <f ca="1">IFERROR(VLOOKUP(S75,'Break Schedule'!P:Q,2,FALSE),"")</f>
        <v/>
      </c>
      <c r="U75" s="167" t="str">
        <f ca="1">IFERROR(VLOOKUP(S75,'Break Schedule'!P:R,3,FALSE),"")</f>
        <v/>
      </c>
      <c r="V75" s="169" t="str">
        <f ca="1">IFERROR(VLOOKUP(S75,'Break Schedule'!A:C,3,FALSE),"")</f>
        <v/>
      </c>
      <c r="W75" s="167" t="str">
        <f ca="1">IFERROR(VLOOKUP(S75,'Break Schedule'!P:S,4,FALSE),"")</f>
        <v/>
      </c>
      <c r="X75" s="170" t="str">
        <f t="shared" ca="1" si="3"/>
        <v/>
      </c>
    </row>
    <row r="76" spans="1:24" x14ac:dyDescent="0.25">
      <c r="A76" s="90"/>
      <c r="B76" s="91">
        <f t="shared" si="11"/>
        <v>63</v>
      </c>
      <c r="C76" s="91" t="s">
        <v>34</v>
      </c>
      <c r="D76" s="90"/>
      <c r="E76" s="126" t="str">
        <f t="shared" si="8"/>
        <v/>
      </c>
      <c r="F76" s="127" t="str">
        <f>IFERROR(VLOOKUP(C76&amp;B76,'RTA INPUT'!H:I,2,FALSE),"")</f>
        <v/>
      </c>
      <c r="G76" s="127" t="str">
        <f>IFERROR(VLOOKUP(F76,'RTA INPUT'!I:J,2,FALSE),"")</f>
        <v/>
      </c>
      <c r="H76" s="127" t="str">
        <f>IFERROR(VLOOKUP(F76,'Break Schedule'!A:D,4,FALSE),"")</f>
        <v/>
      </c>
      <c r="I76" s="128" t="str">
        <f>IFERROR(VLOOKUP(F76,'Break Schedule'!A:C,3,FALSE),"")</f>
        <v/>
      </c>
      <c r="J76" s="151" t="str">
        <f>VLOOKUP(F76,'RTA INPUT'!I:M,5,FALSE)</f>
        <v/>
      </c>
      <c r="K76" s="165" t="str">
        <f>IFERROR(VLOOKUP(F76,'RTA INPUT'!I:K,3,FALSE),"")</f>
        <v/>
      </c>
      <c r="L76" s="154" t="str">
        <f>IFERROR(IF(K76="","","US NR  ")&amp;" Shift:"&amp;VLOOKUP(F76,'Break Schedule'!A:E,5,FALSE)&amp;"","")</f>
        <v/>
      </c>
      <c r="M76" s="98"/>
      <c r="N76" s="83"/>
      <c r="O76" s="83"/>
      <c r="P76" s="83"/>
      <c r="Q76" s="83">
        <f t="shared" si="6"/>
        <v>63</v>
      </c>
      <c r="R76" s="166" t="str">
        <f t="shared" ca="1" si="12"/>
        <v/>
      </c>
      <c r="S76" s="167" t="str">
        <f ca="1">IF(V$10=0,"",IFERROR(VLOOKUP("Absent"&amp;Q76,'Break Schedule'!O:P,2,FALSE),""))</f>
        <v/>
      </c>
      <c r="T76" s="168" t="str">
        <f ca="1">IFERROR(VLOOKUP(S76,'Break Schedule'!P:Q,2,FALSE),"")</f>
        <v/>
      </c>
      <c r="U76" s="167" t="str">
        <f ca="1">IFERROR(VLOOKUP(S76,'Break Schedule'!P:R,3,FALSE),"")</f>
        <v/>
      </c>
      <c r="V76" s="169" t="str">
        <f ca="1">IFERROR(VLOOKUP(S76,'Break Schedule'!A:C,3,FALSE),"")</f>
        <v/>
      </c>
      <c r="W76" s="167" t="str">
        <f ca="1">IFERROR(VLOOKUP(S76,'Break Schedule'!P:S,4,FALSE),"")</f>
        <v/>
      </c>
      <c r="X76" s="170" t="str">
        <f t="shared" ca="1" si="3"/>
        <v/>
      </c>
    </row>
    <row r="77" spans="1:24" x14ac:dyDescent="0.25">
      <c r="A77" s="90"/>
      <c r="B77" s="91">
        <f t="shared" si="11"/>
        <v>64</v>
      </c>
      <c r="C77" s="91" t="s">
        <v>34</v>
      </c>
      <c r="D77" s="90"/>
      <c r="E77" s="126" t="str">
        <f t="shared" si="8"/>
        <v/>
      </c>
      <c r="F77" s="127" t="str">
        <f>IFERROR(VLOOKUP(C77&amp;B77,'RTA INPUT'!H:I,2,FALSE),"")</f>
        <v/>
      </c>
      <c r="G77" s="127" t="str">
        <f>IFERROR(VLOOKUP(F77,'RTA INPUT'!I:J,2,FALSE),"")</f>
        <v/>
      </c>
      <c r="H77" s="127" t="str">
        <f>IFERROR(VLOOKUP(F77,'Break Schedule'!A:D,4,FALSE),"")</f>
        <v/>
      </c>
      <c r="I77" s="128" t="str">
        <f>IFERROR(VLOOKUP(F77,'Break Schedule'!A:C,3,FALSE),"")</f>
        <v/>
      </c>
      <c r="J77" s="151" t="str">
        <f>VLOOKUP(F77,'RTA INPUT'!I:M,5,FALSE)</f>
        <v/>
      </c>
      <c r="K77" s="165" t="str">
        <f>IFERROR(VLOOKUP(F77,'RTA INPUT'!I:K,3,FALSE),"")</f>
        <v/>
      </c>
      <c r="L77" s="154" t="str">
        <f>IFERROR(IF(K77="","","US NR  ")&amp;" Shift:"&amp;VLOOKUP(F77,'Break Schedule'!A:E,5,FALSE)&amp;"","")</f>
        <v/>
      </c>
      <c r="M77" s="98"/>
      <c r="N77" s="83"/>
      <c r="O77" s="83"/>
      <c r="P77" s="83"/>
      <c r="Q77" s="83">
        <f t="shared" si="6"/>
        <v>64</v>
      </c>
      <c r="R77" s="166" t="str">
        <f t="shared" ca="1" si="12"/>
        <v/>
      </c>
      <c r="S77" s="167" t="str">
        <f ca="1">IF(V$10=0,"",IFERROR(VLOOKUP("Absent"&amp;Q77,'Break Schedule'!O:P,2,FALSE),""))</f>
        <v/>
      </c>
      <c r="T77" s="168" t="str">
        <f ca="1">IFERROR(VLOOKUP(S77,'Break Schedule'!P:Q,2,FALSE),"")</f>
        <v/>
      </c>
      <c r="U77" s="167" t="str">
        <f ca="1">IFERROR(VLOOKUP(S77,'Break Schedule'!P:R,3,FALSE),"")</f>
        <v/>
      </c>
      <c r="V77" s="169" t="str">
        <f ca="1">IFERROR(VLOOKUP(S77,'Break Schedule'!A:C,3,FALSE),"")</f>
        <v/>
      </c>
      <c r="W77" s="167" t="str">
        <f ca="1">IFERROR(VLOOKUP(S77,'Break Schedule'!P:S,4,FALSE),"")</f>
        <v/>
      </c>
      <c r="X77" s="170" t="str">
        <f t="shared" ca="1" si="3"/>
        <v/>
      </c>
    </row>
    <row r="78" spans="1:24" x14ac:dyDescent="0.25">
      <c r="A78" s="90"/>
      <c r="B78" s="91">
        <f t="shared" si="11"/>
        <v>65</v>
      </c>
      <c r="C78" s="91" t="s">
        <v>34</v>
      </c>
      <c r="D78" s="90"/>
      <c r="E78" s="126" t="str">
        <f t="shared" si="8"/>
        <v/>
      </c>
      <c r="F78" s="127" t="str">
        <f>IFERROR(VLOOKUP(C78&amp;B78,'RTA INPUT'!H:I,2,FALSE),"")</f>
        <v/>
      </c>
      <c r="G78" s="127" t="str">
        <f>IFERROR(VLOOKUP(F78,'RTA INPUT'!I:J,2,FALSE),"")</f>
        <v/>
      </c>
      <c r="H78" s="127" t="str">
        <f>IFERROR(VLOOKUP(F78,'Break Schedule'!A:D,4,FALSE),"")</f>
        <v/>
      </c>
      <c r="I78" s="128" t="str">
        <f>IFERROR(VLOOKUP(F78,'Break Schedule'!A:C,3,FALSE),"")</f>
        <v/>
      </c>
      <c r="J78" s="151" t="str">
        <f>VLOOKUP(F78,'RTA INPUT'!I:M,5,FALSE)</f>
        <v/>
      </c>
      <c r="K78" s="165" t="str">
        <f>IFERROR(VLOOKUP(F78,'RTA INPUT'!I:K,3,FALSE),"")</f>
        <v/>
      </c>
      <c r="L78" s="154" t="str">
        <f>IFERROR(IF(K78="","","US NR  ")&amp;" Shift:"&amp;VLOOKUP(F78,'Break Schedule'!A:E,5,FALSE)&amp;"","")</f>
        <v/>
      </c>
      <c r="M78" s="98"/>
      <c r="N78" s="83"/>
      <c r="O78" s="83"/>
      <c r="P78" s="83"/>
      <c r="Q78" s="83">
        <f t="shared" si="6"/>
        <v>65</v>
      </c>
      <c r="R78" s="166" t="str">
        <f t="shared" ca="1" si="12"/>
        <v/>
      </c>
      <c r="S78" s="167" t="str">
        <f ca="1">IF(V$10=0,"",IFERROR(VLOOKUP("Absent"&amp;Q78,'Break Schedule'!O:P,2,FALSE),""))</f>
        <v/>
      </c>
      <c r="T78" s="168" t="str">
        <f ca="1">IFERROR(VLOOKUP(S78,'Break Schedule'!P:Q,2,FALSE),"")</f>
        <v/>
      </c>
      <c r="U78" s="167" t="str">
        <f ca="1">IFERROR(VLOOKUP(S78,'Break Schedule'!P:R,3,FALSE),"")</f>
        <v/>
      </c>
      <c r="V78" s="169" t="str">
        <f ca="1">IFERROR(VLOOKUP(S78,'Break Schedule'!A:C,3,FALSE),"")</f>
        <v/>
      </c>
      <c r="W78" s="167" t="str">
        <f ca="1">IFERROR(VLOOKUP(S78,'Break Schedule'!P:S,4,FALSE),"")</f>
        <v/>
      </c>
      <c r="X78" s="170" t="str">
        <f t="shared" ca="1" si="3"/>
        <v/>
      </c>
    </row>
    <row r="79" spans="1:24" x14ac:dyDescent="0.25">
      <c r="A79" s="90"/>
      <c r="B79" s="91">
        <f t="shared" si="11"/>
        <v>66</v>
      </c>
      <c r="C79" s="91" t="s">
        <v>34</v>
      </c>
      <c r="D79" s="90"/>
      <c r="E79" s="126" t="str">
        <f t="shared" si="8"/>
        <v/>
      </c>
      <c r="F79" s="127" t="str">
        <f>IFERROR(VLOOKUP(C79&amp;B79,'RTA INPUT'!H:I,2,FALSE),"")</f>
        <v/>
      </c>
      <c r="G79" s="127" t="str">
        <f>IFERROR(VLOOKUP(F79,'RTA INPUT'!I:J,2,FALSE),"")</f>
        <v/>
      </c>
      <c r="H79" s="127" t="str">
        <f>IFERROR(VLOOKUP(F79,'Break Schedule'!A:D,4,FALSE),"")</f>
        <v/>
      </c>
      <c r="I79" s="128" t="str">
        <f>IFERROR(VLOOKUP(F79,'Break Schedule'!A:C,3,FALSE),"")</f>
        <v/>
      </c>
      <c r="J79" s="151" t="str">
        <f>VLOOKUP(F79,'RTA INPUT'!I:M,5,FALSE)</f>
        <v/>
      </c>
      <c r="K79" s="165" t="str">
        <f>IFERROR(VLOOKUP(F79,'RTA INPUT'!I:K,3,FALSE),"")</f>
        <v/>
      </c>
      <c r="L79" s="154" t="str">
        <f>IFERROR(IF(K79="","","US NR  ")&amp;" Shift:"&amp;VLOOKUP(F79,'Break Schedule'!A:E,5,FALSE)&amp;"","")</f>
        <v/>
      </c>
      <c r="M79" s="98"/>
      <c r="N79" s="83"/>
      <c r="O79" s="83"/>
      <c r="P79" s="83"/>
      <c r="Q79" s="83">
        <f t="shared" si="6"/>
        <v>66</v>
      </c>
      <c r="R79" s="166" t="str">
        <f t="shared" ca="1" si="12"/>
        <v/>
      </c>
      <c r="S79" s="167" t="str">
        <f ca="1">IF(V$10=0,"",IFERROR(VLOOKUP("Absent"&amp;Q79,'Break Schedule'!O:P,2,FALSE),""))</f>
        <v/>
      </c>
      <c r="T79" s="168" t="str">
        <f ca="1">IFERROR(VLOOKUP(S79,'Break Schedule'!P:Q,2,FALSE),"")</f>
        <v/>
      </c>
      <c r="U79" s="167" t="str">
        <f ca="1">IFERROR(VLOOKUP(S79,'Break Schedule'!P:R,3,FALSE),"")</f>
        <v/>
      </c>
      <c r="V79" s="169" t="str">
        <f ca="1">IFERROR(VLOOKUP(S79,'Break Schedule'!A:C,3,FALSE),"")</f>
        <v/>
      </c>
      <c r="W79" s="167" t="str">
        <f ca="1">IFERROR(VLOOKUP(S79,'Break Schedule'!P:S,4,FALSE),"")</f>
        <v/>
      </c>
      <c r="X79" s="170" t="str">
        <f t="shared" ref="X79:X113" ca="1" si="13">IF(W79="","","Not Available")</f>
        <v/>
      </c>
    </row>
    <row r="80" spans="1:24" x14ac:dyDescent="0.25">
      <c r="A80" s="90"/>
      <c r="B80" s="91">
        <f t="shared" si="11"/>
        <v>67</v>
      </c>
      <c r="C80" s="91" t="s">
        <v>34</v>
      </c>
      <c r="D80" s="90"/>
      <c r="E80" s="126" t="str">
        <f t="shared" si="8"/>
        <v/>
      </c>
      <c r="F80" s="127" t="str">
        <f>IFERROR(VLOOKUP(C80&amp;B80,'RTA INPUT'!H:I,2,FALSE),"")</f>
        <v/>
      </c>
      <c r="G80" s="127" t="str">
        <f>IFERROR(VLOOKUP(F80,'RTA INPUT'!I:J,2,FALSE),"")</f>
        <v/>
      </c>
      <c r="H80" s="127" t="str">
        <f>IFERROR(VLOOKUP(F80,'Break Schedule'!A:D,4,FALSE),"")</f>
        <v/>
      </c>
      <c r="I80" s="128" t="str">
        <f>IFERROR(VLOOKUP(F80,'Break Schedule'!A:C,3,FALSE),"")</f>
        <v/>
      </c>
      <c r="J80" s="151" t="str">
        <f>VLOOKUP(F80,'RTA INPUT'!I:M,5,FALSE)</f>
        <v/>
      </c>
      <c r="K80" s="165" t="str">
        <f>IFERROR(VLOOKUP(F80,'RTA INPUT'!I:K,3,FALSE),"")</f>
        <v/>
      </c>
      <c r="L80" s="154" t="str">
        <f>IFERROR(IF(K80="","","US NR  ")&amp;" Shift:"&amp;VLOOKUP(F80,'Break Schedule'!A:E,5,FALSE)&amp;"","")</f>
        <v/>
      </c>
      <c r="M80" s="98"/>
      <c r="N80" s="83"/>
      <c r="O80" s="83"/>
      <c r="P80" s="83"/>
      <c r="Q80" s="83">
        <f t="shared" si="6"/>
        <v>67</v>
      </c>
      <c r="R80" s="166" t="str">
        <f t="shared" ca="1" si="12"/>
        <v/>
      </c>
      <c r="S80" s="167" t="str">
        <f ca="1">IF(V$10=0,"",IFERROR(VLOOKUP("Absent"&amp;Q80,'Break Schedule'!O:P,2,FALSE),""))</f>
        <v/>
      </c>
      <c r="T80" s="168" t="str">
        <f ca="1">IFERROR(VLOOKUP(S80,'Break Schedule'!P:Q,2,FALSE),"")</f>
        <v/>
      </c>
      <c r="U80" s="167" t="str">
        <f ca="1">IFERROR(VLOOKUP(S80,'Break Schedule'!P:R,3,FALSE),"")</f>
        <v/>
      </c>
      <c r="V80" s="169" t="str">
        <f ca="1">IFERROR(VLOOKUP(S80,'Break Schedule'!A:C,3,FALSE),"")</f>
        <v/>
      </c>
      <c r="W80" s="167" t="str">
        <f ca="1">IFERROR(VLOOKUP(S80,'Break Schedule'!P:S,4,FALSE),"")</f>
        <v/>
      </c>
      <c r="X80" s="170" t="str">
        <f t="shared" ca="1" si="13"/>
        <v/>
      </c>
    </row>
    <row r="81" spans="1:24" x14ac:dyDescent="0.25">
      <c r="A81" s="90"/>
      <c r="B81" s="91">
        <f t="shared" si="11"/>
        <v>68</v>
      </c>
      <c r="C81" s="91" t="s">
        <v>34</v>
      </c>
      <c r="D81" s="90"/>
      <c r="E81" s="126" t="str">
        <f t="shared" si="8"/>
        <v/>
      </c>
      <c r="F81" s="127" t="str">
        <f>IFERROR(VLOOKUP(C81&amp;B81,'RTA INPUT'!H:I,2,FALSE),"")</f>
        <v/>
      </c>
      <c r="G81" s="127" t="str">
        <f>IFERROR(VLOOKUP(F81,'RTA INPUT'!I:J,2,FALSE),"")</f>
        <v/>
      </c>
      <c r="H81" s="127" t="str">
        <f>IFERROR(VLOOKUP(F81,'Break Schedule'!A:D,4,FALSE),"")</f>
        <v/>
      </c>
      <c r="I81" s="128" t="str">
        <f>IFERROR(VLOOKUP(F81,'Break Schedule'!A:C,3,FALSE),"")</f>
        <v/>
      </c>
      <c r="J81" s="151" t="str">
        <f>VLOOKUP(F81,'RTA INPUT'!I:M,5,FALSE)</f>
        <v/>
      </c>
      <c r="K81" s="165" t="str">
        <f>IFERROR(VLOOKUP(F81,'RTA INPUT'!I:K,3,FALSE),"")</f>
        <v/>
      </c>
      <c r="L81" s="154" t="str">
        <f>IFERROR(IF(K81="","","US NR  ")&amp;" Shift:"&amp;VLOOKUP(F81,'Break Schedule'!A:E,5,FALSE)&amp;"","")</f>
        <v/>
      </c>
      <c r="M81" s="98"/>
      <c r="N81" s="83"/>
      <c r="O81" s="83"/>
      <c r="P81" s="83"/>
      <c r="Q81" s="83">
        <f t="shared" si="6"/>
        <v>68</v>
      </c>
      <c r="R81" s="166" t="str">
        <f t="shared" ca="1" si="12"/>
        <v/>
      </c>
      <c r="S81" s="167" t="str">
        <f ca="1">IF(V$10=0,"",IFERROR(VLOOKUP("Absent"&amp;Q81,'Break Schedule'!O:P,2,FALSE),""))</f>
        <v/>
      </c>
      <c r="T81" s="168" t="str">
        <f ca="1">IFERROR(VLOOKUP(S81,'Break Schedule'!P:Q,2,FALSE),"")</f>
        <v/>
      </c>
      <c r="U81" s="167" t="str">
        <f ca="1">IFERROR(VLOOKUP(S81,'Break Schedule'!P:R,3,FALSE),"")</f>
        <v/>
      </c>
      <c r="V81" s="169" t="str">
        <f ca="1">IFERROR(VLOOKUP(S81,'Break Schedule'!A:C,3,FALSE),"")</f>
        <v/>
      </c>
      <c r="W81" s="167" t="str">
        <f ca="1">IFERROR(VLOOKUP(S81,'Break Schedule'!P:S,4,FALSE),"")</f>
        <v/>
      </c>
      <c r="X81" s="170" t="str">
        <f t="shared" ca="1" si="13"/>
        <v/>
      </c>
    </row>
    <row r="82" spans="1:24" x14ac:dyDescent="0.25">
      <c r="A82" s="90"/>
      <c r="B82" s="91">
        <f t="shared" si="11"/>
        <v>69</v>
      </c>
      <c r="C82" s="91" t="s">
        <v>34</v>
      </c>
      <c r="D82" s="90"/>
      <c r="E82" s="126" t="str">
        <f t="shared" si="8"/>
        <v/>
      </c>
      <c r="F82" s="127" t="str">
        <f>IFERROR(VLOOKUP(C82&amp;B82,'RTA INPUT'!H:I,2,FALSE),"")</f>
        <v/>
      </c>
      <c r="G82" s="127" t="str">
        <f>IFERROR(VLOOKUP(F82,'RTA INPUT'!I:J,2,FALSE),"")</f>
        <v/>
      </c>
      <c r="H82" s="127" t="str">
        <f>IFERROR(VLOOKUP(F82,'Break Schedule'!A:D,4,FALSE),"")</f>
        <v/>
      </c>
      <c r="I82" s="128" t="str">
        <f>IFERROR(VLOOKUP(F82,'Break Schedule'!A:C,3,FALSE),"")</f>
        <v/>
      </c>
      <c r="J82" s="151" t="str">
        <f>VLOOKUP(F82,'RTA INPUT'!I:M,5,FALSE)</f>
        <v/>
      </c>
      <c r="K82" s="165" t="str">
        <f>IFERROR(VLOOKUP(F82,'RTA INPUT'!I:K,3,FALSE),"")</f>
        <v/>
      </c>
      <c r="L82" s="154" t="str">
        <f>IFERROR(IF(K82="","","US NR  ")&amp;" Shift:"&amp;VLOOKUP(F82,'Break Schedule'!A:E,5,FALSE)&amp;"","")</f>
        <v/>
      </c>
      <c r="M82" s="98"/>
      <c r="N82" s="83"/>
      <c r="O82" s="83"/>
      <c r="P82" s="83"/>
      <c r="Q82" s="83">
        <f t="shared" si="6"/>
        <v>69</v>
      </c>
      <c r="R82" s="166" t="str">
        <f t="shared" ca="1" si="12"/>
        <v/>
      </c>
      <c r="S82" s="167" t="str">
        <f ca="1">IF(V$10=0,"",IFERROR(VLOOKUP("Absent"&amp;Q82,'Break Schedule'!O:P,2,FALSE),""))</f>
        <v/>
      </c>
      <c r="T82" s="168" t="str">
        <f ca="1">IFERROR(VLOOKUP(S82,'Break Schedule'!P:Q,2,FALSE),"")</f>
        <v/>
      </c>
      <c r="U82" s="167" t="str">
        <f ca="1">IFERROR(VLOOKUP(S82,'Break Schedule'!P:R,3,FALSE),"")</f>
        <v/>
      </c>
      <c r="V82" s="169" t="str">
        <f ca="1">IFERROR(VLOOKUP(S82,'Break Schedule'!A:C,3,FALSE),"")</f>
        <v/>
      </c>
      <c r="W82" s="167" t="str">
        <f ca="1">IFERROR(VLOOKUP(S82,'Break Schedule'!P:S,4,FALSE),"")</f>
        <v/>
      </c>
      <c r="X82" s="170" t="str">
        <f t="shared" ca="1" si="13"/>
        <v/>
      </c>
    </row>
    <row r="83" spans="1:24" x14ac:dyDescent="0.25">
      <c r="A83" s="90"/>
      <c r="B83" s="91">
        <f t="shared" si="11"/>
        <v>70</v>
      </c>
      <c r="C83" s="91" t="s">
        <v>34</v>
      </c>
      <c r="D83" s="90"/>
      <c r="E83" s="126" t="str">
        <f t="shared" si="8"/>
        <v/>
      </c>
      <c r="F83" s="127" t="str">
        <f>IFERROR(VLOOKUP(C83&amp;B83,'RTA INPUT'!H:I,2,FALSE),"")</f>
        <v/>
      </c>
      <c r="G83" s="127" t="str">
        <f>IFERROR(VLOOKUP(F83,'RTA INPUT'!I:J,2,FALSE),"")</f>
        <v/>
      </c>
      <c r="H83" s="127" t="str">
        <f>IFERROR(VLOOKUP(F83,'Break Schedule'!A:D,4,FALSE),"")</f>
        <v/>
      </c>
      <c r="I83" s="128" t="str">
        <f>IFERROR(VLOOKUP(F83,'Break Schedule'!A:C,3,FALSE),"")</f>
        <v/>
      </c>
      <c r="J83" s="151" t="str">
        <f>VLOOKUP(F83,'RTA INPUT'!I:M,5,FALSE)</f>
        <v/>
      </c>
      <c r="K83" s="165" t="str">
        <f>IFERROR(VLOOKUP(F83,'RTA INPUT'!I:K,3,FALSE),"")</f>
        <v/>
      </c>
      <c r="L83" s="154" t="str">
        <f>IFERROR(IF(K83="","","US NR  ")&amp;" Shift:"&amp;VLOOKUP(F83,'Break Schedule'!A:E,5,FALSE)&amp;"","")</f>
        <v/>
      </c>
      <c r="M83" s="98"/>
      <c r="N83" s="83"/>
      <c r="O83" s="83"/>
      <c r="P83" s="83"/>
      <c r="Q83" s="83">
        <f t="shared" si="6"/>
        <v>70</v>
      </c>
      <c r="R83" s="166" t="str">
        <f t="shared" ca="1" si="12"/>
        <v/>
      </c>
      <c r="S83" s="167" t="str">
        <f ca="1">IF(V$10=0,"",IFERROR(VLOOKUP("Absent"&amp;Q83,'Break Schedule'!O:P,2,FALSE),""))</f>
        <v/>
      </c>
      <c r="T83" s="168" t="str">
        <f ca="1">IFERROR(VLOOKUP(S83,'Break Schedule'!P:Q,2,FALSE),"")</f>
        <v/>
      </c>
      <c r="U83" s="167" t="str">
        <f ca="1">IFERROR(VLOOKUP(S83,'Break Schedule'!P:R,3,FALSE),"")</f>
        <v/>
      </c>
      <c r="V83" s="169" t="str">
        <f ca="1">IFERROR(VLOOKUP(S83,'Break Schedule'!A:C,3,FALSE),"")</f>
        <v/>
      </c>
      <c r="W83" s="167" t="str">
        <f ca="1">IFERROR(VLOOKUP(S83,'Break Schedule'!P:S,4,FALSE),"")</f>
        <v/>
      </c>
      <c r="X83" s="170" t="str">
        <f t="shared" ca="1" si="13"/>
        <v/>
      </c>
    </row>
    <row r="84" spans="1:24" x14ac:dyDescent="0.25">
      <c r="A84" s="90"/>
      <c r="B84" s="91">
        <f t="shared" si="11"/>
        <v>71</v>
      </c>
      <c r="C84" s="91" t="s">
        <v>34</v>
      </c>
      <c r="D84" s="90"/>
      <c r="E84" s="126" t="str">
        <f t="shared" si="8"/>
        <v/>
      </c>
      <c r="F84" s="127" t="str">
        <f>IFERROR(VLOOKUP(C84&amp;B84,'RTA INPUT'!H:I,2,FALSE),"")</f>
        <v/>
      </c>
      <c r="G84" s="127" t="str">
        <f>IFERROR(VLOOKUP(F84,'RTA INPUT'!I:J,2,FALSE),"")</f>
        <v/>
      </c>
      <c r="H84" s="127" t="str">
        <f>IFERROR(VLOOKUP(F84,'Break Schedule'!A:D,4,FALSE),"")</f>
        <v/>
      </c>
      <c r="I84" s="128" t="str">
        <f>IFERROR(VLOOKUP(F84,'Break Schedule'!A:C,3,FALSE),"")</f>
        <v/>
      </c>
      <c r="J84" s="151" t="str">
        <f>VLOOKUP(F84,'RTA INPUT'!I:M,5,FALSE)</f>
        <v/>
      </c>
      <c r="K84" s="165" t="str">
        <f>IFERROR(VLOOKUP(F84,'RTA INPUT'!I:K,3,FALSE),"")</f>
        <v/>
      </c>
      <c r="L84" s="154" t="str">
        <f>IFERROR(IF(K84="","","US NR  ")&amp;" Shift:"&amp;VLOOKUP(F84,'Break Schedule'!A:E,5,FALSE)&amp;"","")</f>
        <v/>
      </c>
      <c r="M84" s="98"/>
      <c r="N84" s="83"/>
      <c r="O84" s="83"/>
      <c r="P84" s="83"/>
      <c r="Q84" s="83">
        <f t="shared" si="6"/>
        <v>71</v>
      </c>
      <c r="R84" s="166" t="str">
        <f t="shared" ca="1" si="12"/>
        <v/>
      </c>
      <c r="S84" s="167" t="str">
        <f ca="1">IF(V$10=0,"",IFERROR(VLOOKUP("Absent"&amp;Q84,'Break Schedule'!O:P,2,FALSE),""))</f>
        <v/>
      </c>
      <c r="T84" s="168" t="str">
        <f ca="1">IFERROR(VLOOKUP(S84,'Break Schedule'!P:Q,2,FALSE),"")</f>
        <v/>
      </c>
      <c r="U84" s="167" t="str">
        <f ca="1">IFERROR(VLOOKUP(S84,'Break Schedule'!P:R,3,FALSE),"")</f>
        <v/>
      </c>
      <c r="V84" s="169" t="str">
        <f ca="1">IFERROR(VLOOKUP(S84,'Break Schedule'!A:C,3,FALSE),"")</f>
        <v/>
      </c>
      <c r="W84" s="167" t="str">
        <f ca="1">IFERROR(VLOOKUP(S84,'Break Schedule'!P:S,4,FALSE),"")</f>
        <v/>
      </c>
      <c r="X84" s="170" t="str">
        <f t="shared" ca="1" si="13"/>
        <v/>
      </c>
    </row>
    <row r="85" spans="1:24" x14ac:dyDescent="0.25">
      <c r="A85" s="90"/>
      <c r="B85" s="91">
        <f t="shared" si="11"/>
        <v>72</v>
      </c>
      <c r="C85" s="91" t="s">
        <v>34</v>
      </c>
      <c r="D85" s="90"/>
      <c r="E85" s="126" t="str">
        <f t="shared" ref="E85:E97" si="14">IF(F85="","",1+E84)</f>
        <v/>
      </c>
      <c r="F85" s="127" t="str">
        <f>IFERROR(VLOOKUP(C85&amp;B85,'RTA INPUT'!H:I,2,FALSE),"")</f>
        <v/>
      </c>
      <c r="G85" s="127" t="str">
        <f>IFERROR(VLOOKUP(F85,'RTA INPUT'!I:J,2,FALSE),"")</f>
        <v/>
      </c>
      <c r="H85" s="127" t="str">
        <f>IFERROR(VLOOKUP(F85,'Break Schedule'!A:D,4,FALSE),"")</f>
        <v/>
      </c>
      <c r="I85" s="128" t="str">
        <f>IFERROR(VLOOKUP(F85,'Break Schedule'!A:C,3,FALSE),"")</f>
        <v/>
      </c>
      <c r="J85" s="151" t="str">
        <f>VLOOKUP(F85,'RTA INPUT'!I:M,5,FALSE)</f>
        <v/>
      </c>
      <c r="K85" s="165" t="str">
        <f>IFERROR(VLOOKUP(F85,'RTA INPUT'!I:K,3,FALSE),"")</f>
        <v/>
      </c>
      <c r="L85" s="154" t="str">
        <f>IFERROR(IF(K85="","","US NR  ")&amp;" Shift:"&amp;VLOOKUP(F85,'Break Schedule'!A:E,5,FALSE)&amp;"","")</f>
        <v/>
      </c>
      <c r="M85" s="98"/>
      <c r="N85" s="83"/>
      <c r="O85" s="83"/>
      <c r="P85" s="83"/>
      <c r="Q85" s="83">
        <f t="shared" si="6"/>
        <v>72</v>
      </c>
      <c r="R85" s="166" t="str">
        <f t="shared" ref="R85:R97" ca="1" si="15">IF(S85="","",Q85)</f>
        <v/>
      </c>
      <c r="S85" s="167" t="str">
        <f ca="1">IF(V$10=0,"",IFERROR(VLOOKUP("Absent"&amp;Q85,'Break Schedule'!O:P,2,FALSE),""))</f>
        <v/>
      </c>
      <c r="T85" s="168" t="str">
        <f ca="1">IFERROR(VLOOKUP(S85,'Break Schedule'!P:Q,2,FALSE),"")</f>
        <v/>
      </c>
      <c r="U85" s="167" t="str">
        <f ca="1">IFERROR(VLOOKUP(S85,'Break Schedule'!P:R,3,FALSE),"")</f>
        <v/>
      </c>
      <c r="V85" s="169" t="str">
        <f ca="1">IFERROR(VLOOKUP(S85,'Break Schedule'!A:C,3,FALSE),"")</f>
        <v/>
      </c>
      <c r="W85" s="167" t="str">
        <f ca="1">IFERROR(VLOOKUP(S85,'Break Schedule'!P:S,4,FALSE),"")</f>
        <v/>
      </c>
      <c r="X85" s="170" t="str">
        <f t="shared" ca="1" si="13"/>
        <v/>
      </c>
    </row>
    <row r="86" spans="1:24" x14ac:dyDescent="0.25">
      <c r="B86" s="91">
        <f t="shared" si="11"/>
        <v>73</v>
      </c>
      <c r="C86" s="91" t="s">
        <v>34</v>
      </c>
      <c r="D86" s="90"/>
      <c r="E86" s="126" t="str">
        <f t="shared" si="14"/>
        <v/>
      </c>
      <c r="F86" s="127" t="str">
        <f>IFERROR(VLOOKUP(C86&amp;B86,'RTA INPUT'!H:I,2,FALSE),"")</f>
        <v/>
      </c>
      <c r="G86" s="127" t="str">
        <f>IFERROR(VLOOKUP(F86,'RTA INPUT'!I:J,2,FALSE),"")</f>
        <v/>
      </c>
      <c r="H86" s="127" t="str">
        <f>IFERROR(VLOOKUP(F86,'Break Schedule'!A:D,4,FALSE),"")</f>
        <v/>
      </c>
      <c r="I86" s="128" t="str">
        <f>IFERROR(VLOOKUP(F86,'Break Schedule'!A:C,3,FALSE),"")</f>
        <v/>
      </c>
      <c r="J86" s="151" t="str">
        <f>VLOOKUP(F86,'RTA INPUT'!I:M,5,FALSE)</f>
        <v/>
      </c>
      <c r="K86" s="165" t="str">
        <f>IFERROR(VLOOKUP(F86,'RTA INPUT'!I:K,3,FALSE),"")</f>
        <v/>
      </c>
      <c r="L86" s="154" t="str">
        <f>IFERROR(IF(K86="","","US NR  ")&amp;" Shift:"&amp;VLOOKUP(F86,'Break Schedule'!A:E,5,FALSE)&amp;"","")</f>
        <v/>
      </c>
      <c r="M86" s="98"/>
      <c r="N86" s="83"/>
      <c r="O86" s="83"/>
      <c r="P86" s="83"/>
      <c r="Q86" s="83">
        <f t="shared" ref="Q86:Q113" si="16">Q85+1</f>
        <v>73</v>
      </c>
      <c r="R86" s="166" t="str">
        <f t="shared" ca="1" si="15"/>
        <v/>
      </c>
      <c r="S86" s="167" t="str">
        <f ca="1">IF(V$10=0,"",IFERROR(VLOOKUP("Absent"&amp;Q86,'Break Schedule'!O:P,2,FALSE),""))</f>
        <v/>
      </c>
      <c r="T86" s="168" t="str">
        <f ca="1">IFERROR(VLOOKUP(S86,'Break Schedule'!P:Q,2,FALSE),"")</f>
        <v/>
      </c>
      <c r="U86" s="167" t="str">
        <f ca="1">IFERROR(VLOOKUP(S86,'Break Schedule'!P:R,3,FALSE),"")</f>
        <v/>
      </c>
      <c r="V86" s="169" t="str">
        <f ca="1">IFERROR(VLOOKUP(S86,'Break Schedule'!A:C,3,FALSE),"")</f>
        <v/>
      </c>
      <c r="W86" s="167" t="str">
        <f ca="1">IFERROR(VLOOKUP(S86,'Break Schedule'!P:S,4,FALSE),"")</f>
        <v/>
      </c>
      <c r="X86" s="170" t="str">
        <f t="shared" ca="1" si="13"/>
        <v/>
      </c>
    </row>
    <row r="87" spans="1:24" x14ac:dyDescent="0.25">
      <c r="B87" s="91">
        <f t="shared" si="11"/>
        <v>74</v>
      </c>
      <c r="C87" s="91" t="s">
        <v>34</v>
      </c>
      <c r="D87" s="90"/>
      <c r="E87" s="126" t="str">
        <f t="shared" si="14"/>
        <v/>
      </c>
      <c r="F87" s="127" t="str">
        <f>IFERROR(VLOOKUP(C87&amp;B87,'RTA INPUT'!H:I,2,FALSE),"")</f>
        <v/>
      </c>
      <c r="G87" s="127" t="str">
        <f>IFERROR(VLOOKUP(F87,'RTA INPUT'!I:J,2,FALSE),"")</f>
        <v/>
      </c>
      <c r="H87" s="127" t="str">
        <f>IFERROR(VLOOKUP(F87,'Break Schedule'!A:D,4,FALSE),"")</f>
        <v/>
      </c>
      <c r="I87" s="128" t="str">
        <f>IFERROR(VLOOKUP(F87,'Break Schedule'!A:C,3,FALSE),"")</f>
        <v/>
      </c>
      <c r="J87" s="151" t="str">
        <f>VLOOKUP(F87,'RTA INPUT'!I:M,5,FALSE)</f>
        <v/>
      </c>
      <c r="K87" s="165" t="str">
        <f>IFERROR(VLOOKUP(F87,'RTA INPUT'!I:K,3,FALSE),"")</f>
        <v/>
      </c>
      <c r="L87" s="154" t="str">
        <f>IFERROR(IF(K87="","","US NR  ")&amp;" Shift:"&amp;VLOOKUP(F87,'Break Schedule'!A:E,5,FALSE)&amp;"","")</f>
        <v/>
      </c>
      <c r="M87" s="98"/>
      <c r="N87" s="83"/>
      <c r="O87" s="83"/>
      <c r="P87" s="83"/>
      <c r="Q87" s="83">
        <f t="shared" si="16"/>
        <v>74</v>
      </c>
      <c r="R87" s="166" t="str">
        <f t="shared" ca="1" si="15"/>
        <v/>
      </c>
      <c r="S87" s="167" t="str">
        <f ca="1">IF(V$10=0,"",IFERROR(VLOOKUP("Absent"&amp;Q87,'Break Schedule'!O:P,2,FALSE),""))</f>
        <v/>
      </c>
      <c r="T87" s="168" t="str">
        <f ca="1">IFERROR(VLOOKUP(S87,'Break Schedule'!P:Q,2,FALSE),"")</f>
        <v/>
      </c>
      <c r="U87" s="167" t="str">
        <f ca="1">IFERROR(VLOOKUP(S87,'Break Schedule'!P:R,3,FALSE),"")</f>
        <v/>
      </c>
      <c r="V87" s="169" t="str">
        <f ca="1">IFERROR(VLOOKUP(S87,'Break Schedule'!A:C,3,FALSE),"")</f>
        <v/>
      </c>
      <c r="W87" s="167" t="str">
        <f ca="1">IFERROR(VLOOKUP(S87,'Break Schedule'!P:S,4,FALSE),"")</f>
        <v/>
      </c>
      <c r="X87" s="170" t="str">
        <f t="shared" ca="1" si="13"/>
        <v/>
      </c>
    </row>
    <row r="88" spans="1:24" x14ac:dyDescent="0.25">
      <c r="B88" s="91">
        <f t="shared" si="11"/>
        <v>75</v>
      </c>
      <c r="C88" s="91" t="s">
        <v>34</v>
      </c>
      <c r="D88" s="90"/>
      <c r="E88" s="126" t="str">
        <f t="shared" si="14"/>
        <v/>
      </c>
      <c r="F88" s="127" t="str">
        <f>IFERROR(VLOOKUP(C88&amp;B88,'RTA INPUT'!H:I,2,FALSE),"")</f>
        <v/>
      </c>
      <c r="G88" s="127" t="str">
        <f>IFERROR(VLOOKUP(F88,'RTA INPUT'!I:J,2,FALSE),"")</f>
        <v/>
      </c>
      <c r="H88" s="127" t="str">
        <f>IFERROR(VLOOKUP(F88,'Break Schedule'!A:D,4,FALSE),"")</f>
        <v/>
      </c>
      <c r="I88" s="128" t="str">
        <f>IFERROR(VLOOKUP(F88,'Break Schedule'!A:C,3,FALSE),"")</f>
        <v/>
      </c>
      <c r="J88" s="151" t="str">
        <f>VLOOKUP(F88,'RTA INPUT'!I:M,5,FALSE)</f>
        <v/>
      </c>
      <c r="K88" s="165" t="str">
        <f>IFERROR(VLOOKUP(F88,'RTA INPUT'!I:K,3,FALSE),"")</f>
        <v/>
      </c>
      <c r="L88" s="154" t="str">
        <f>IFERROR(IF(K88="","","US NR  ")&amp;" Shift:"&amp;VLOOKUP(F88,'Break Schedule'!A:E,5,FALSE)&amp;"","")</f>
        <v/>
      </c>
      <c r="M88" s="98"/>
      <c r="N88" s="83"/>
      <c r="O88" s="83"/>
      <c r="P88" s="83"/>
      <c r="Q88" s="83">
        <f t="shared" si="16"/>
        <v>75</v>
      </c>
      <c r="R88" s="166" t="str">
        <f t="shared" ca="1" si="15"/>
        <v/>
      </c>
      <c r="S88" s="167" t="str">
        <f ca="1">IF(V$10=0,"",IFERROR(VLOOKUP("Absent"&amp;Q88,'Break Schedule'!O:P,2,FALSE),""))</f>
        <v/>
      </c>
      <c r="T88" s="168" t="str">
        <f ca="1">IFERROR(VLOOKUP(S88,'Break Schedule'!P:Q,2,FALSE),"")</f>
        <v/>
      </c>
      <c r="U88" s="167" t="str">
        <f ca="1">IFERROR(VLOOKUP(S88,'Break Schedule'!P:R,3,FALSE),"")</f>
        <v/>
      </c>
      <c r="V88" s="169" t="str">
        <f ca="1">IFERROR(VLOOKUP(S88,'Break Schedule'!A:C,3,FALSE),"")</f>
        <v/>
      </c>
      <c r="W88" s="167" t="str">
        <f ca="1">IFERROR(VLOOKUP(S88,'Break Schedule'!P:S,4,FALSE),"")</f>
        <v/>
      </c>
      <c r="X88" s="170" t="str">
        <f t="shared" ca="1" si="13"/>
        <v/>
      </c>
    </row>
    <row r="89" spans="1:24" x14ac:dyDescent="0.25">
      <c r="B89" s="91">
        <f t="shared" si="11"/>
        <v>76</v>
      </c>
      <c r="C89" s="91" t="s">
        <v>34</v>
      </c>
      <c r="D89" s="90"/>
      <c r="E89" s="126" t="str">
        <f t="shared" si="14"/>
        <v/>
      </c>
      <c r="F89" s="127" t="str">
        <f>IFERROR(VLOOKUP(C89&amp;B89,'RTA INPUT'!H:I,2,FALSE),"")</f>
        <v/>
      </c>
      <c r="G89" s="127" t="str">
        <f>IFERROR(VLOOKUP(F89,'RTA INPUT'!I:J,2,FALSE),"")</f>
        <v/>
      </c>
      <c r="H89" s="127" t="str">
        <f>IFERROR(VLOOKUP(F89,'Break Schedule'!A:D,4,FALSE),"")</f>
        <v/>
      </c>
      <c r="I89" s="128" t="str">
        <f>IFERROR(VLOOKUP(F89,'Break Schedule'!A:C,3,FALSE),"")</f>
        <v/>
      </c>
      <c r="J89" s="151" t="str">
        <f>VLOOKUP(F89,'RTA INPUT'!I:M,5,FALSE)</f>
        <v/>
      </c>
      <c r="K89" s="165" t="str">
        <f>IFERROR(VLOOKUP(F89,'RTA INPUT'!I:K,3,FALSE),"")</f>
        <v/>
      </c>
      <c r="L89" s="154" t="str">
        <f>IFERROR(IF(K89="","","US NR  ")&amp;" Shift:"&amp;VLOOKUP(F89,'Break Schedule'!A:E,5,FALSE)&amp;"","")</f>
        <v/>
      </c>
      <c r="M89" s="98"/>
      <c r="N89" s="83"/>
      <c r="O89" s="83"/>
      <c r="P89" s="83"/>
      <c r="Q89" s="83">
        <f t="shared" si="16"/>
        <v>76</v>
      </c>
      <c r="R89" s="166" t="str">
        <f t="shared" ca="1" si="15"/>
        <v/>
      </c>
      <c r="S89" s="167" t="str">
        <f ca="1">IF(V$10=0,"",IFERROR(VLOOKUP("Absent"&amp;Q89,'Break Schedule'!O:P,2,FALSE),""))</f>
        <v/>
      </c>
      <c r="T89" s="168" t="str">
        <f ca="1">IFERROR(VLOOKUP(S89,'Break Schedule'!P:Q,2,FALSE),"")</f>
        <v/>
      </c>
      <c r="U89" s="167" t="str">
        <f ca="1">IFERROR(VLOOKUP(S89,'Break Schedule'!P:R,3,FALSE),"")</f>
        <v/>
      </c>
      <c r="V89" s="169" t="str">
        <f ca="1">IFERROR(VLOOKUP(S89,'Break Schedule'!A:C,3,FALSE),"")</f>
        <v/>
      </c>
      <c r="W89" s="167" t="str">
        <f ca="1">IFERROR(VLOOKUP(S89,'Break Schedule'!P:S,4,FALSE),"")</f>
        <v/>
      </c>
      <c r="X89" s="170" t="str">
        <f t="shared" ca="1" si="13"/>
        <v/>
      </c>
    </row>
    <row r="90" spans="1:24" x14ac:dyDescent="0.25">
      <c r="B90" s="91">
        <f t="shared" si="11"/>
        <v>77</v>
      </c>
      <c r="C90" s="91" t="s">
        <v>34</v>
      </c>
      <c r="D90" s="90"/>
      <c r="E90" s="126" t="str">
        <f t="shared" si="14"/>
        <v/>
      </c>
      <c r="F90" s="127" t="str">
        <f>IFERROR(VLOOKUP(C90&amp;B90,'RTA INPUT'!H:I,2,FALSE),"")</f>
        <v/>
      </c>
      <c r="G90" s="127" t="str">
        <f>IFERROR(VLOOKUP(F90,'RTA INPUT'!I:J,2,FALSE),"")</f>
        <v/>
      </c>
      <c r="H90" s="127" t="str">
        <f>IFERROR(VLOOKUP(F90,'Break Schedule'!A:D,4,FALSE),"")</f>
        <v/>
      </c>
      <c r="I90" s="128" t="str">
        <f>IFERROR(VLOOKUP(F90,'Break Schedule'!A:C,3,FALSE),"")</f>
        <v/>
      </c>
      <c r="J90" s="151" t="str">
        <f>VLOOKUP(F90,'RTA INPUT'!I:M,5,FALSE)</f>
        <v/>
      </c>
      <c r="K90" s="165" t="str">
        <f>IFERROR(VLOOKUP(F90,'RTA INPUT'!I:K,3,FALSE),"")</f>
        <v/>
      </c>
      <c r="L90" s="154" t="str">
        <f>IFERROR(IF(K90="","","US NR  ")&amp;" Shift:"&amp;VLOOKUP(F90,'Break Schedule'!A:E,5,FALSE)&amp;"","")</f>
        <v/>
      </c>
      <c r="M90" s="98"/>
      <c r="N90" s="83"/>
      <c r="O90" s="83"/>
      <c r="P90" s="83"/>
      <c r="Q90" s="83">
        <f t="shared" si="16"/>
        <v>77</v>
      </c>
      <c r="R90" s="166" t="str">
        <f t="shared" ca="1" si="15"/>
        <v/>
      </c>
      <c r="S90" s="167" t="str">
        <f ca="1">IF(V$10=0,"",IFERROR(VLOOKUP("Absent"&amp;Q90,'Break Schedule'!O:P,2,FALSE),""))</f>
        <v/>
      </c>
      <c r="T90" s="168" t="str">
        <f ca="1">IFERROR(VLOOKUP(S90,'Break Schedule'!P:Q,2,FALSE),"")</f>
        <v/>
      </c>
      <c r="U90" s="167" t="str">
        <f ca="1">IFERROR(VLOOKUP(S90,'Break Schedule'!P:R,3,FALSE),"")</f>
        <v/>
      </c>
      <c r="V90" s="169" t="str">
        <f ca="1">IFERROR(VLOOKUP(S90,'Break Schedule'!A:C,3,FALSE),"")</f>
        <v/>
      </c>
      <c r="W90" s="167" t="str">
        <f ca="1">IFERROR(VLOOKUP(S90,'Break Schedule'!P:S,4,FALSE),"")</f>
        <v/>
      </c>
      <c r="X90" s="170" t="str">
        <f t="shared" ca="1" si="13"/>
        <v/>
      </c>
    </row>
    <row r="91" spans="1:24" x14ac:dyDescent="0.25">
      <c r="B91" s="91">
        <f t="shared" si="11"/>
        <v>78</v>
      </c>
      <c r="C91" s="91" t="s">
        <v>34</v>
      </c>
      <c r="D91" s="90"/>
      <c r="E91" s="126" t="str">
        <f t="shared" si="14"/>
        <v/>
      </c>
      <c r="F91" s="127" t="str">
        <f>IFERROR(VLOOKUP(C91&amp;B91,'RTA INPUT'!H:I,2,FALSE),"")</f>
        <v/>
      </c>
      <c r="G91" s="127" t="str">
        <f>IFERROR(VLOOKUP(F91,'RTA INPUT'!I:J,2,FALSE),"")</f>
        <v/>
      </c>
      <c r="H91" s="127" t="str">
        <f>IFERROR(VLOOKUP(F91,'Break Schedule'!A:D,4,FALSE),"")</f>
        <v/>
      </c>
      <c r="I91" s="128" t="str">
        <f>IFERROR(VLOOKUP(F91,'Break Schedule'!A:C,3,FALSE),"")</f>
        <v/>
      </c>
      <c r="J91" s="151" t="str">
        <f>VLOOKUP(F91,'RTA INPUT'!I:M,5,FALSE)</f>
        <v/>
      </c>
      <c r="K91" s="165" t="str">
        <f>IFERROR(VLOOKUP(F91,'RTA INPUT'!I:K,3,FALSE),"")</f>
        <v/>
      </c>
      <c r="L91" s="154" t="str">
        <f>IFERROR(IF(K91="","","US NR  ")&amp;" Shift:"&amp;VLOOKUP(F91,'Break Schedule'!A:E,5,FALSE)&amp;"","")</f>
        <v/>
      </c>
      <c r="M91" s="98"/>
      <c r="N91" s="83"/>
      <c r="O91" s="83"/>
      <c r="P91" s="83"/>
      <c r="Q91" s="83">
        <f t="shared" si="16"/>
        <v>78</v>
      </c>
      <c r="R91" s="166" t="str">
        <f t="shared" ca="1" si="15"/>
        <v/>
      </c>
      <c r="S91" s="167" t="str">
        <f ca="1">IF(V$10=0,"",IFERROR(VLOOKUP("Absent"&amp;Q91,'Break Schedule'!O:P,2,FALSE),""))</f>
        <v/>
      </c>
      <c r="T91" s="168" t="str">
        <f ca="1">IFERROR(VLOOKUP(S91,'Break Schedule'!P:Q,2,FALSE),"")</f>
        <v/>
      </c>
      <c r="U91" s="167" t="str">
        <f ca="1">IFERROR(VLOOKUP(S91,'Break Schedule'!P:R,3,FALSE),"")</f>
        <v/>
      </c>
      <c r="V91" s="169" t="str">
        <f ca="1">IFERROR(VLOOKUP(S91,'Break Schedule'!A:C,3,FALSE),"")</f>
        <v/>
      </c>
      <c r="W91" s="167" t="str">
        <f ca="1">IFERROR(VLOOKUP(S91,'Break Schedule'!P:S,4,FALSE),"")</f>
        <v/>
      </c>
      <c r="X91" s="170" t="str">
        <f t="shared" ca="1" si="13"/>
        <v/>
      </c>
    </row>
    <row r="92" spans="1:24" x14ac:dyDescent="0.25">
      <c r="B92" s="91">
        <f t="shared" si="11"/>
        <v>79</v>
      </c>
      <c r="C92" s="91" t="s">
        <v>34</v>
      </c>
      <c r="D92" s="90"/>
      <c r="E92" s="126" t="str">
        <f t="shared" si="14"/>
        <v/>
      </c>
      <c r="F92" s="127" t="str">
        <f>IFERROR(VLOOKUP(C92&amp;B92,'RTA INPUT'!H:I,2,FALSE),"")</f>
        <v/>
      </c>
      <c r="G92" s="127" t="str">
        <f>IFERROR(VLOOKUP(F92,'RTA INPUT'!I:J,2,FALSE),"")</f>
        <v/>
      </c>
      <c r="H92" s="127" t="str">
        <f>IFERROR(VLOOKUP(F92,'Break Schedule'!A:D,4,FALSE),"")</f>
        <v/>
      </c>
      <c r="I92" s="128" t="str">
        <f>IFERROR(VLOOKUP(F92,'Break Schedule'!A:C,3,FALSE),"")</f>
        <v/>
      </c>
      <c r="J92" s="151" t="str">
        <f>VLOOKUP(F92,'RTA INPUT'!I:M,5,FALSE)</f>
        <v/>
      </c>
      <c r="K92" s="165" t="str">
        <f>IFERROR(VLOOKUP(F92,'RTA INPUT'!I:K,3,FALSE),"")</f>
        <v/>
      </c>
      <c r="L92" s="154" t="str">
        <f>IFERROR(IF(K92="","","US NR  ")&amp;" Shift:"&amp;VLOOKUP(F92,'Break Schedule'!A:E,5,FALSE)&amp;"","")</f>
        <v/>
      </c>
      <c r="M92" s="98"/>
      <c r="N92" s="83"/>
      <c r="O92" s="83"/>
      <c r="P92" s="83"/>
      <c r="Q92" s="83">
        <f t="shared" si="16"/>
        <v>79</v>
      </c>
      <c r="R92" s="166" t="str">
        <f t="shared" ca="1" si="15"/>
        <v/>
      </c>
      <c r="S92" s="167" t="str">
        <f ca="1">IF(V$10=0,"",IFERROR(VLOOKUP("Absent"&amp;Q92,'Break Schedule'!O:P,2,FALSE),""))</f>
        <v/>
      </c>
      <c r="T92" s="168" t="str">
        <f ca="1">IFERROR(VLOOKUP(S92,'Break Schedule'!P:Q,2,FALSE),"")</f>
        <v/>
      </c>
      <c r="U92" s="167" t="str">
        <f ca="1">IFERROR(VLOOKUP(S92,'Break Schedule'!P:R,3,FALSE),"")</f>
        <v/>
      </c>
      <c r="V92" s="169" t="str">
        <f ca="1">IFERROR(VLOOKUP(S92,'Break Schedule'!A:C,3,FALSE),"")</f>
        <v/>
      </c>
      <c r="W92" s="167" t="str">
        <f ca="1">IFERROR(VLOOKUP(S92,'Break Schedule'!P:S,4,FALSE),"")</f>
        <v/>
      </c>
      <c r="X92" s="170" t="str">
        <f t="shared" ca="1" si="13"/>
        <v/>
      </c>
    </row>
    <row r="93" spans="1:24" x14ac:dyDescent="0.25">
      <c r="B93" s="91">
        <f t="shared" si="11"/>
        <v>80</v>
      </c>
      <c r="C93" s="91" t="s">
        <v>34</v>
      </c>
      <c r="D93" s="90"/>
      <c r="E93" s="126" t="str">
        <f t="shared" si="14"/>
        <v/>
      </c>
      <c r="F93" s="127" t="str">
        <f>IFERROR(VLOOKUP(C93&amp;B93,'RTA INPUT'!H:I,2,FALSE),"")</f>
        <v/>
      </c>
      <c r="G93" s="127" t="str">
        <f>IFERROR(VLOOKUP(F93,'RTA INPUT'!I:J,2,FALSE),"")</f>
        <v/>
      </c>
      <c r="H93" s="127" t="str">
        <f>IFERROR(VLOOKUP(F93,'Break Schedule'!A:D,4,FALSE),"")</f>
        <v/>
      </c>
      <c r="I93" s="128" t="str">
        <f>IFERROR(VLOOKUP(F93,'Break Schedule'!A:C,3,FALSE),"")</f>
        <v/>
      </c>
      <c r="J93" s="151" t="str">
        <f>VLOOKUP(F93,'RTA INPUT'!I:M,5,FALSE)</f>
        <v/>
      </c>
      <c r="K93" s="165" t="str">
        <f>IFERROR(VLOOKUP(F93,'RTA INPUT'!I:K,3,FALSE),"")</f>
        <v/>
      </c>
      <c r="L93" s="154" t="str">
        <f>IFERROR(IF(K93="","","US NR  ")&amp;" Shift:"&amp;VLOOKUP(F93,'Break Schedule'!A:E,5,FALSE)&amp;"","")</f>
        <v/>
      </c>
      <c r="M93" s="98"/>
      <c r="N93" s="83"/>
      <c r="O93" s="83"/>
      <c r="P93" s="83"/>
      <c r="Q93" s="83">
        <f t="shared" si="16"/>
        <v>80</v>
      </c>
      <c r="R93" s="166" t="str">
        <f t="shared" ca="1" si="15"/>
        <v/>
      </c>
      <c r="S93" s="167" t="str">
        <f ca="1">IF(V$10=0,"",IFERROR(VLOOKUP("Absent"&amp;Q93,'Break Schedule'!O:P,2,FALSE),""))</f>
        <v/>
      </c>
      <c r="T93" s="168" t="str">
        <f ca="1">IFERROR(VLOOKUP(S93,'Break Schedule'!P:Q,2,FALSE),"")</f>
        <v/>
      </c>
      <c r="U93" s="167" t="str">
        <f ca="1">IFERROR(VLOOKUP(S93,'Break Schedule'!P:R,3,FALSE),"")</f>
        <v/>
      </c>
      <c r="V93" s="169" t="str">
        <f ca="1">IFERROR(VLOOKUP(S93,'Break Schedule'!A:C,3,FALSE),"")</f>
        <v/>
      </c>
      <c r="W93" s="167" t="str">
        <f ca="1">IFERROR(VLOOKUP(S93,'Break Schedule'!P:S,4,FALSE),"")</f>
        <v/>
      </c>
      <c r="X93" s="170" t="str">
        <f t="shared" ca="1" si="13"/>
        <v/>
      </c>
    </row>
    <row r="94" spans="1:24" x14ac:dyDescent="0.25">
      <c r="B94" s="91">
        <f t="shared" si="11"/>
        <v>81</v>
      </c>
      <c r="C94" s="91" t="s">
        <v>34</v>
      </c>
      <c r="D94" s="90"/>
      <c r="E94" s="126" t="str">
        <f t="shared" si="14"/>
        <v/>
      </c>
      <c r="F94" s="127" t="str">
        <f>IFERROR(VLOOKUP(C94&amp;B94,'RTA INPUT'!H:I,2,FALSE),"")</f>
        <v/>
      </c>
      <c r="G94" s="127" t="str">
        <f>IFERROR(VLOOKUP(F94,'RTA INPUT'!I:J,2,FALSE),"")</f>
        <v/>
      </c>
      <c r="H94" s="127" t="str">
        <f>IFERROR(VLOOKUP(F94,'Break Schedule'!A:D,4,FALSE),"")</f>
        <v/>
      </c>
      <c r="I94" s="128" t="str">
        <f>IFERROR(VLOOKUP(F94,'Break Schedule'!A:C,3,FALSE),"")</f>
        <v/>
      </c>
      <c r="J94" s="151" t="str">
        <f>VLOOKUP(F94,'RTA INPUT'!I:M,5,FALSE)</f>
        <v/>
      </c>
      <c r="K94" s="165" t="str">
        <f>IFERROR(VLOOKUP(F94,'RTA INPUT'!I:K,3,FALSE),"")</f>
        <v/>
      </c>
      <c r="L94" s="154" t="str">
        <f>IFERROR(IF(K94="","","US NR  ")&amp;" Shift:"&amp;VLOOKUP(F94,'Break Schedule'!A:E,5,FALSE)&amp;"","")</f>
        <v/>
      </c>
      <c r="M94" s="98"/>
      <c r="N94" s="83"/>
      <c r="O94" s="83"/>
      <c r="P94" s="83"/>
      <c r="Q94" s="83">
        <f t="shared" si="16"/>
        <v>81</v>
      </c>
      <c r="R94" s="166" t="str">
        <f t="shared" ca="1" si="15"/>
        <v/>
      </c>
      <c r="S94" s="167" t="str">
        <f ca="1">IF(V$10=0,"",IFERROR(VLOOKUP("Absent"&amp;Q94,'Break Schedule'!O:P,2,FALSE),""))</f>
        <v/>
      </c>
      <c r="T94" s="168" t="str">
        <f ca="1">IFERROR(VLOOKUP(S94,'Break Schedule'!P:Q,2,FALSE),"")</f>
        <v/>
      </c>
      <c r="U94" s="167" t="str">
        <f ca="1">IFERROR(VLOOKUP(S94,'Break Schedule'!P:R,3,FALSE),"")</f>
        <v/>
      </c>
      <c r="V94" s="169" t="str">
        <f ca="1">IFERROR(VLOOKUP(S94,'Break Schedule'!A:C,3,FALSE),"")</f>
        <v/>
      </c>
      <c r="W94" s="167" t="str">
        <f ca="1">IFERROR(VLOOKUP(S94,'Break Schedule'!P:S,4,FALSE),"")</f>
        <v/>
      </c>
      <c r="X94" s="170" t="str">
        <f t="shared" ca="1" si="13"/>
        <v/>
      </c>
    </row>
    <row r="95" spans="1:24" x14ac:dyDescent="0.25">
      <c r="B95" s="91">
        <f t="shared" si="11"/>
        <v>82</v>
      </c>
      <c r="C95" s="91" t="s">
        <v>34</v>
      </c>
      <c r="D95" s="90"/>
      <c r="E95" s="126" t="str">
        <f t="shared" si="14"/>
        <v/>
      </c>
      <c r="F95" s="127" t="str">
        <f>IFERROR(VLOOKUP(C95&amp;B95,'RTA INPUT'!H:I,2,FALSE),"")</f>
        <v/>
      </c>
      <c r="G95" s="127" t="str">
        <f>IFERROR(VLOOKUP(F95,'RTA INPUT'!I:J,2,FALSE),"")</f>
        <v/>
      </c>
      <c r="H95" s="127" t="str">
        <f>IFERROR(VLOOKUP(F95,'Break Schedule'!A:D,4,FALSE),"")</f>
        <v/>
      </c>
      <c r="I95" s="128" t="str">
        <f>IFERROR(VLOOKUP(F95,'Break Schedule'!A:C,3,FALSE),"")</f>
        <v/>
      </c>
      <c r="J95" s="151" t="str">
        <f>VLOOKUP(F95,'RTA INPUT'!I:M,5,FALSE)</f>
        <v/>
      </c>
      <c r="K95" s="165" t="str">
        <f>IFERROR(VLOOKUP(F95,'RTA INPUT'!I:K,3,FALSE),"")</f>
        <v/>
      </c>
      <c r="L95" s="154" t="str">
        <f>IFERROR(IF(K95="","","US NR  ")&amp;" Shift:"&amp;VLOOKUP(F95,'Break Schedule'!A:E,5,FALSE)&amp;"","")</f>
        <v/>
      </c>
      <c r="M95" s="98"/>
      <c r="N95" s="83"/>
      <c r="O95" s="83"/>
      <c r="P95" s="83"/>
      <c r="Q95" s="83">
        <f t="shared" si="16"/>
        <v>82</v>
      </c>
      <c r="R95" s="166" t="str">
        <f t="shared" ca="1" si="15"/>
        <v/>
      </c>
      <c r="S95" s="167" t="str">
        <f ca="1">IF(V$10=0,"",IFERROR(VLOOKUP("Absent"&amp;Q95,'Break Schedule'!O:P,2,FALSE),""))</f>
        <v/>
      </c>
      <c r="T95" s="168" t="str">
        <f ca="1">IFERROR(VLOOKUP(S95,'Break Schedule'!P:Q,2,FALSE),"")</f>
        <v/>
      </c>
      <c r="U95" s="167" t="str">
        <f ca="1">IFERROR(VLOOKUP(S95,'Break Schedule'!P:R,3,FALSE),"")</f>
        <v/>
      </c>
      <c r="V95" s="169" t="str">
        <f ca="1">IFERROR(VLOOKUP(S95,'Break Schedule'!A:C,3,FALSE),"")</f>
        <v/>
      </c>
      <c r="W95" s="167" t="str">
        <f ca="1">IFERROR(VLOOKUP(S95,'Break Schedule'!P:S,4,FALSE),"")</f>
        <v/>
      </c>
      <c r="X95" s="170" t="str">
        <f t="shared" ca="1" si="13"/>
        <v/>
      </c>
    </row>
    <row r="96" spans="1:24" x14ac:dyDescent="0.25">
      <c r="B96" s="91">
        <f t="shared" si="11"/>
        <v>83</v>
      </c>
      <c r="C96" s="91" t="s">
        <v>34</v>
      </c>
      <c r="D96" s="90"/>
      <c r="E96" s="126" t="str">
        <f t="shared" si="14"/>
        <v/>
      </c>
      <c r="F96" s="127" t="str">
        <f>IFERROR(VLOOKUP(C96&amp;B96,'RTA INPUT'!H:I,2,FALSE),"")</f>
        <v/>
      </c>
      <c r="G96" s="127" t="str">
        <f>IFERROR(VLOOKUP(F96,'RTA INPUT'!I:J,2,FALSE),"")</f>
        <v/>
      </c>
      <c r="H96" s="127" t="str">
        <f>IFERROR(VLOOKUP(F96,'Break Schedule'!A:D,4,FALSE),"")</f>
        <v/>
      </c>
      <c r="I96" s="128" t="str">
        <f>IFERROR(VLOOKUP(F96,'Break Schedule'!A:C,3,FALSE),"")</f>
        <v/>
      </c>
      <c r="J96" s="151" t="str">
        <f>VLOOKUP(F96,'RTA INPUT'!I:M,5,FALSE)</f>
        <v/>
      </c>
      <c r="K96" s="165" t="str">
        <f>IFERROR(VLOOKUP(F96,'RTA INPUT'!I:K,3,FALSE),"")</f>
        <v/>
      </c>
      <c r="L96" s="154" t="str">
        <f>IFERROR(IF(K96="","","US NR  ")&amp;" Shift:"&amp;VLOOKUP(F96,'Break Schedule'!A:E,5,FALSE)&amp;"","")</f>
        <v/>
      </c>
      <c r="M96" s="98"/>
      <c r="N96" s="83"/>
      <c r="O96" s="83"/>
      <c r="P96" s="83"/>
      <c r="Q96" s="83">
        <f t="shared" si="16"/>
        <v>83</v>
      </c>
      <c r="R96" s="166" t="str">
        <f t="shared" ca="1" si="15"/>
        <v/>
      </c>
      <c r="S96" s="167" t="str">
        <f ca="1">IF(V$10=0,"",IFERROR(VLOOKUP("Absent"&amp;Q96,'Break Schedule'!O:P,2,FALSE),""))</f>
        <v/>
      </c>
      <c r="T96" s="168" t="str">
        <f ca="1">IFERROR(VLOOKUP(S96,'Break Schedule'!P:Q,2,FALSE),"")</f>
        <v/>
      </c>
      <c r="U96" s="167" t="str">
        <f ca="1">IFERROR(VLOOKUP(S96,'Break Schedule'!P:R,3,FALSE),"")</f>
        <v/>
      </c>
      <c r="V96" s="169" t="str">
        <f ca="1">IFERROR(VLOOKUP(S96,'Break Schedule'!A:C,3,FALSE),"")</f>
        <v/>
      </c>
      <c r="W96" s="167" t="str">
        <f ca="1">IFERROR(VLOOKUP(S96,'Break Schedule'!P:S,4,FALSE),"")</f>
        <v/>
      </c>
      <c r="X96" s="170" t="str">
        <f t="shared" ca="1" si="13"/>
        <v/>
      </c>
    </row>
    <row r="97" spans="2:24" x14ac:dyDescent="0.25">
      <c r="B97" s="91">
        <f t="shared" si="11"/>
        <v>84</v>
      </c>
      <c r="C97" s="91" t="s">
        <v>34</v>
      </c>
      <c r="D97" s="90"/>
      <c r="E97" s="126" t="str">
        <f t="shared" si="14"/>
        <v/>
      </c>
      <c r="F97" s="127" t="str">
        <f>IFERROR(VLOOKUP(C97&amp;B97,'RTA INPUT'!H:I,2,FALSE),"")</f>
        <v/>
      </c>
      <c r="G97" s="127" t="str">
        <f>IFERROR(VLOOKUP(F97,'RTA INPUT'!I:J,2,FALSE),"")</f>
        <v/>
      </c>
      <c r="H97" s="127" t="str">
        <f>IFERROR(VLOOKUP(F97,'Break Schedule'!A:D,4,FALSE),"")</f>
        <v/>
      </c>
      <c r="I97" s="128" t="str">
        <f>IFERROR(VLOOKUP(F97,'Break Schedule'!A:C,3,FALSE),"")</f>
        <v/>
      </c>
      <c r="J97" s="151" t="str">
        <f>VLOOKUP(F97,'RTA INPUT'!I:M,5,FALSE)</f>
        <v/>
      </c>
      <c r="K97" s="165" t="str">
        <f>IFERROR(VLOOKUP(F97,'RTA INPUT'!I:K,3,FALSE),"")</f>
        <v/>
      </c>
      <c r="L97" s="154" t="str">
        <f>IFERROR(IF(K97="","","US NR  ")&amp;" Shift:"&amp;VLOOKUP(F97,'Break Schedule'!A:E,5,FALSE)&amp;"","")</f>
        <v/>
      </c>
      <c r="M97" s="98"/>
      <c r="N97" s="83"/>
      <c r="O97" s="83"/>
      <c r="P97" s="83"/>
      <c r="Q97" s="83">
        <f t="shared" si="16"/>
        <v>84</v>
      </c>
      <c r="R97" s="166" t="str">
        <f t="shared" ca="1" si="15"/>
        <v/>
      </c>
      <c r="S97" s="167" t="str">
        <f ca="1">IF(V$10=0,"",IFERROR(VLOOKUP("Absent"&amp;Q97,'Break Schedule'!O:P,2,FALSE),""))</f>
        <v/>
      </c>
      <c r="T97" s="168" t="str">
        <f ca="1">IFERROR(VLOOKUP(S97,'Break Schedule'!P:Q,2,FALSE),"")</f>
        <v/>
      </c>
      <c r="U97" s="167" t="str">
        <f ca="1">IFERROR(VLOOKUP(S97,'Break Schedule'!P:R,3,FALSE),"")</f>
        <v/>
      </c>
      <c r="V97" s="169" t="str">
        <f ca="1">IFERROR(VLOOKUP(S97,'Break Schedule'!A:C,3,FALSE),"")</f>
        <v/>
      </c>
      <c r="W97" s="167" t="str">
        <f ca="1">IFERROR(VLOOKUP(S97,'Break Schedule'!P:S,4,FALSE),"")</f>
        <v/>
      </c>
      <c r="X97" s="170" t="str">
        <f t="shared" ca="1" si="13"/>
        <v/>
      </c>
    </row>
    <row r="98" spans="2:24" x14ac:dyDescent="0.25">
      <c r="B98" s="91">
        <f t="shared" si="11"/>
        <v>85</v>
      </c>
      <c r="C98" s="91" t="s">
        <v>34</v>
      </c>
      <c r="D98" s="90"/>
      <c r="E98" s="126" t="str">
        <f t="shared" ref="E98:E113" si="17">IF(F98="","",1+E97)</f>
        <v/>
      </c>
      <c r="F98" s="127" t="str">
        <f>IFERROR(VLOOKUP(C98&amp;B98,'RTA INPUT'!H:I,2,FALSE),"")</f>
        <v/>
      </c>
      <c r="G98" s="127" t="str">
        <f>IFERROR(VLOOKUP(F98,'RTA INPUT'!I:J,2,FALSE),"")</f>
        <v/>
      </c>
      <c r="H98" s="127" t="str">
        <f>IFERROR(VLOOKUP(F98,'Break Schedule'!A:D,4,FALSE),"")</f>
        <v/>
      </c>
      <c r="I98" s="128" t="str">
        <f>IFERROR(VLOOKUP(F98,'Break Schedule'!A:C,3,FALSE),"")</f>
        <v/>
      </c>
      <c r="J98" s="151" t="str">
        <f>VLOOKUP(F98,'RTA INPUT'!I:M,5,FALSE)</f>
        <v/>
      </c>
      <c r="K98" s="165" t="str">
        <f>IFERROR(VLOOKUP(F98,'RTA INPUT'!I:K,3,FALSE),"")</f>
        <v/>
      </c>
      <c r="L98" s="154" t="str">
        <f>IFERROR(IF(K98="","","US NR  ")&amp;" Shift:"&amp;VLOOKUP(F98,'Break Schedule'!A:E,5,FALSE)&amp;"","")</f>
        <v/>
      </c>
      <c r="M98" s="98"/>
      <c r="N98" s="83"/>
      <c r="O98" s="83"/>
      <c r="P98" s="83"/>
      <c r="Q98" s="83">
        <f t="shared" si="16"/>
        <v>85</v>
      </c>
      <c r="R98" s="166" t="str">
        <f t="shared" ref="R98:R113" ca="1" si="18">IF(S98="","",Q98)</f>
        <v/>
      </c>
      <c r="S98" s="167" t="str">
        <f ca="1">IF(V$10=0,"",IFERROR(VLOOKUP("Absent"&amp;Q98,'Break Schedule'!O:P,2,FALSE),""))</f>
        <v/>
      </c>
      <c r="T98" s="168" t="str">
        <f ca="1">IFERROR(VLOOKUP(S98,'Break Schedule'!P:Q,2,FALSE),"")</f>
        <v/>
      </c>
      <c r="U98" s="167" t="str">
        <f ca="1">IFERROR(VLOOKUP(S98,'Break Schedule'!P:R,3,FALSE),"")</f>
        <v/>
      </c>
      <c r="V98" s="169" t="str">
        <f ca="1">IFERROR(VLOOKUP(S98,'Break Schedule'!A:C,3,FALSE),"")</f>
        <v/>
      </c>
      <c r="W98" s="167" t="str">
        <f ca="1">IFERROR(VLOOKUP(S98,'Break Schedule'!P:S,4,FALSE),"")</f>
        <v/>
      </c>
      <c r="X98" s="170" t="str">
        <f t="shared" ca="1" si="13"/>
        <v/>
      </c>
    </row>
    <row r="99" spans="2:24" x14ac:dyDescent="0.25">
      <c r="B99" s="91">
        <f t="shared" si="11"/>
        <v>86</v>
      </c>
      <c r="C99" s="91" t="s">
        <v>34</v>
      </c>
      <c r="D99" s="90"/>
      <c r="E99" s="126" t="str">
        <f t="shared" si="17"/>
        <v/>
      </c>
      <c r="F99" s="127" t="str">
        <f>IFERROR(VLOOKUP(C99&amp;B99,'RTA INPUT'!H:I,2,FALSE),"")</f>
        <v/>
      </c>
      <c r="G99" s="127" t="str">
        <f>IFERROR(VLOOKUP(F99,'RTA INPUT'!I:J,2,FALSE),"")</f>
        <v/>
      </c>
      <c r="H99" s="127" t="str">
        <f>IFERROR(VLOOKUP(F99,'Break Schedule'!A:D,4,FALSE),"")</f>
        <v/>
      </c>
      <c r="I99" s="128" t="str">
        <f>IFERROR(VLOOKUP(F99,'Break Schedule'!A:C,3,FALSE),"")</f>
        <v/>
      </c>
      <c r="J99" s="151" t="str">
        <f>VLOOKUP(F99,'RTA INPUT'!I:M,5,FALSE)</f>
        <v/>
      </c>
      <c r="K99" s="165" t="str">
        <f>IFERROR(VLOOKUP(F99,'RTA INPUT'!I:K,3,FALSE),"")</f>
        <v/>
      </c>
      <c r="L99" s="154" t="str">
        <f>IFERROR(IF(K99="","","US NR  ")&amp;" Shift:"&amp;VLOOKUP(F99,'Break Schedule'!A:E,5,FALSE)&amp;"","")</f>
        <v/>
      </c>
      <c r="M99" s="98"/>
      <c r="N99" s="83"/>
      <c r="O99" s="83"/>
      <c r="P99" s="83"/>
      <c r="Q99" s="83">
        <f t="shared" si="16"/>
        <v>86</v>
      </c>
      <c r="R99" s="166" t="str">
        <f t="shared" ca="1" si="18"/>
        <v/>
      </c>
      <c r="S99" s="167" t="str">
        <f ca="1">IF(V$10=0,"",IFERROR(VLOOKUP("Absent"&amp;Q99,'Break Schedule'!O:P,2,FALSE),""))</f>
        <v/>
      </c>
      <c r="T99" s="168" t="str">
        <f ca="1">IFERROR(VLOOKUP(S99,'Break Schedule'!P:Q,2,FALSE),"")</f>
        <v/>
      </c>
      <c r="U99" s="167" t="str">
        <f ca="1">IFERROR(VLOOKUP(S99,'Break Schedule'!P:R,3,FALSE),"")</f>
        <v/>
      </c>
      <c r="V99" s="169" t="str">
        <f ca="1">IFERROR(VLOOKUP(S99,'Break Schedule'!A:C,3,FALSE),"")</f>
        <v/>
      </c>
      <c r="W99" s="167" t="str">
        <f ca="1">IFERROR(VLOOKUP(S99,'Break Schedule'!P:S,4,FALSE),"")</f>
        <v/>
      </c>
      <c r="X99" s="170" t="str">
        <f t="shared" ca="1" si="13"/>
        <v/>
      </c>
    </row>
    <row r="100" spans="2:24" x14ac:dyDescent="0.25">
      <c r="B100" s="91">
        <f t="shared" si="11"/>
        <v>87</v>
      </c>
      <c r="C100" s="91" t="s">
        <v>34</v>
      </c>
      <c r="D100" s="90"/>
      <c r="E100" s="126" t="str">
        <f t="shared" si="17"/>
        <v/>
      </c>
      <c r="F100" s="127" t="str">
        <f>IFERROR(VLOOKUP(C100&amp;B100,'RTA INPUT'!H:I,2,FALSE),"")</f>
        <v/>
      </c>
      <c r="G100" s="127" t="str">
        <f>IFERROR(VLOOKUP(F100,'RTA INPUT'!I:J,2,FALSE),"")</f>
        <v/>
      </c>
      <c r="H100" s="127" t="str">
        <f>IFERROR(VLOOKUP(F100,'Break Schedule'!A:D,4,FALSE),"")</f>
        <v/>
      </c>
      <c r="I100" s="128" t="str">
        <f>IFERROR(VLOOKUP(F100,'Break Schedule'!A:C,3,FALSE),"")</f>
        <v/>
      </c>
      <c r="J100" s="151" t="str">
        <f>VLOOKUP(F100,'RTA INPUT'!I:M,5,FALSE)</f>
        <v/>
      </c>
      <c r="K100" s="165" t="str">
        <f>IFERROR(VLOOKUP(F100,'RTA INPUT'!I:K,3,FALSE),"")</f>
        <v/>
      </c>
      <c r="L100" s="154" t="str">
        <f>IFERROR(IF(K100="","","US NR  ")&amp;" Shift:"&amp;VLOOKUP(F100,'Break Schedule'!A:E,5,FALSE)&amp;"","")</f>
        <v/>
      </c>
      <c r="M100" s="98"/>
      <c r="N100" s="83"/>
      <c r="O100" s="83"/>
      <c r="P100" s="83"/>
      <c r="Q100" s="83">
        <f t="shared" si="16"/>
        <v>87</v>
      </c>
      <c r="R100" s="166" t="str">
        <f t="shared" ca="1" si="18"/>
        <v/>
      </c>
      <c r="S100" s="167" t="str">
        <f ca="1">IF(V$10=0,"",IFERROR(VLOOKUP("Absent"&amp;Q100,'Break Schedule'!O:P,2,FALSE),""))</f>
        <v/>
      </c>
      <c r="T100" s="168" t="str">
        <f ca="1">IFERROR(VLOOKUP(S100,'Break Schedule'!P:Q,2,FALSE),"")</f>
        <v/>
      </c>
      <c r="U100" s="167" t="str">
        <f ca="1">IFERROR(VLOOKUP(S100,'Break Schedule'!P:R,3,FALSE),"")</f>
        <v/>
      </c>
      <c r="V100" s="169" t="str">
        <f ca="1">IFERROR(VLOOKUP(S100,'Break Schedule'!A:C,3,FALSE),"")</f>
        <v/>
      </c>
      <c r="W100" s="167" t="str">
        <f ca="1">IFERROR(VLOOKUP(S100,'Break Schedule'!P:S,4,FALSE),"")</f>
        <v/>
      </c>
      <c r="X100" s="170" t="str">
        <f t="shared" ca="1" si="13"/>
        <v/>
      </c>
    </row>
    <row r="101" spans="2:24" x14ac:dyDescent="0.25">
      <c r="B101" s="91">
        <f t="shared" si="11"/>
        <v>88</v>
      </c>
      <c r="C101" s="91" t="s">
        <v>34</v>
      </c>
      <c r="D101" s="90"/>
      <c r="E101" s="126" t="str">
        <f t="shared" si="17"/>
        <v/>
      </c>
      <c r="F101" s="127" t="str">
        <f>IFERROR(VLOOKUP(C101&amp;B101,'RTA INPUT'!H:I,2,FALSE),"")</f>
        <v/>
      </c>
      <c r="G101" s="127" t="str">
        <f>IFERROR(VLOOKUP(F101,'RTA INPUT'!I:J,2,FALSE),"")</f>
        <v/>
      </c>
      <c r="H101" s="127" t="str">
        <f>IFERROR(VLOOKUP(F101,'Break Schedule'!A:D,4,FALSE),"")</f>
        <v/>
      </c>
      <c r="I101" s="128" t="str">
        <f>IFERROR(VLOOKUP(F101,'Break Schedule'!A:C,3,FALSE),"")</f>
        <v/>
      </c>
      <c r="J101" s="151" t="str">
        <f>VLOOKUP(F101,'RTA INPUT'!I:M,5,FALSE)</f>
        <v/>
      </c>
      <c r="K101" s="165" t="str">
        <f>IFERROR(VLOOKUP(F101,'RTA INPUT'!I:K,3,FALSE),"")</f>
        <v/>
      </c>
      <c r="L101" s="154" t="str">
        <f>IFERROR(IF(K101="","","US NR  ")&amp;" Shift:"&amp;VLOOKUP(F101,'Break Schedule'!A:E,5,FALSE)&amp;"","")</f>
        <v/>
      </c>
      <c r="M101" s="98"/>
      <c r="N101" s="83"/>
      <c r="O101" s="83"/>
      <c r="P101" s="83"/>
      <c r="Q101" s="83">
        <f t="shared" si="16"/>
        <v>88</v>
      </c>
      <c r="R101" s="166" t="str">
        <f t="shared" ca="1" si="18"/>
        <v/>
      </c>
      <c r="S101" s="167" t="str">
        <f ca="1">IF(V$10=0,"",IFERROR(VLOOKUP("Absent"&amp;Q101,'Break Schedule'!O:P,2,FALSE),""))</f>
        <v/>
      </c>
      <c r="T101" s="168" t="str">
        <f ca="1">IFERROR(VLOOKUP(S101,'Break Schedule'!P:Q,2,FALSE),"")</f>
        <v/>
      </c>
      <c r="U101" s="167" t="str">
        <f ca="1">IFERROR(VLOOKUP(S101,'Break Schedule'!P:R,3,FALSE),"")</f>
        <v/>
      </c>
      <c r="V101" s="169" t="str">
        <f ca="1">IFERROR(VLOOKUP(S101,'Break Schedule'!A:C,3,FALSE),"")</f>
        <v/>
      </c>
      <c r="W101" s="167" t="str">
        <f ca="1">IFERROR(VLOOKUP(S101,'Break Schedule'!P:S,4,FALSE),"")</f>
        <v/>
      </c>
      <c r="X101" s="170" t="str">
        <f t="shared" ca="1" si="13"/>
        <v/>
      </c>
    </row>
    <row r="102" spans="2:24" x14ac:dyDescent="0.25">
      <c r="B102" s="91">
        <f t="shared" si="11"/>
        <v>89</v>
      </c>
      <c r="C102" s="91" t="s">
        <v>34</v>
      </c>
      <c r="D102" s="90"/>
      <c r="E102" s="126" t="str">
        <f t="shared" si="17"/>
        <v/>
      </c>
      <c r="F102" s="127" t="str">
        <f>IFERROR(VLOOKUP(C102&amp;B102,'RTA INPUT'!H:I,2,FALSE),"")</f>
        <v/>
      </c>
      <c r="G102" s="127" t="str">
        <f>IFERROR(VLOOKUP(F102,'RTA INPUT'!I:J,2,FALSE),"")</f>
        <v/>
      </c>
      <c r="H102" s="127" t="str">
        <f>IFERROR(VLOOKUP(F102,'Break Schedule'!A:D,4,FALSE),"")</f>
        <v/>
      </c>
      <c r="I102" s="128" t="str">
        <f>IFERROR(VLOOKUP(F102,'Break Schedule'!A:C,3,FALSE),"")</f>
        <v/>
      </c>
      <c r="J102" s="151" t="str">
        <f>VLOOKUP(F102,'RTA INPUT'!I:M,5,FALSE)</f>
        <v/>
      </c>
      <c r="K102" s="165" t="str">
        <f>IFERROR(VLOOKUP(F102,'RTA INPUT'!I:K,3,FALSE),"")</f>
        <v/>
      </c>
      <c r="L102" s="154" t="str">
        <f>IFERROR(IF(K102="","","US NR  ")&amp;" Shift:"&amp;VLOOKUP(F102,'Break Schedule'!A:E,5,FALSE)&amp;"","")</f>
        <v/>
      </c>
      <c r="M102" s="98"/>
      <c r="N102" s="83"/>
      <c r="O102" s="83"/>
      <c r="P102" s="83"/>
      <c r="Q102" s="83">
        <f t="shared" si="16"/>
        <v>89</v>
      </c>
      <c r="R102" s="166" t="str">
        <f t="shared" ca="1" si="18"/>
        <v/>
      </c>
      <c r="S102" s="167" t="str">
        <f ca="1">IF(V$10=0,"",IFERROR(VLOOKUP("Absent"&amp;Q102,'Break Schedule'!O:P,2,FALSE),""))</f>
        <v/>
      </c>
      <c r="T102" s="168" t="str">
        <f ca="1">IFERROR(VLOOKUP(S102,'Break Schedule'!P:Q,2,FALSE),"")</f>
        <v/>
      </c>
      <c r="U102" s="167" t="str">
        <f ca="1">IFERROR(VLOOKUP(S102,'Break Schedule'!P:R,3,FALSE),"")</f>
        <v/>
      </c>
      <c r="V102" s="169" t="str">
        <f ca="1">IFERROR(VLOOKUP(S102,'Break Schedule'!A:C,3,FALSE),"")</f>
        <v/>
      </c>
      <c r="W102" s="167" t="str">
        <f ca="1">IFERROR(VLOOKUP(S102,'Break Schedule'!P:S,4,FALSE),"")</f>
        <v/>
      </c>
      <c r="X102" s="170" t="str">
        <f t="shared" ca="1" si="13"/>
        <v/>
      </c>
    </row>
    <row r="103" spans="2:24" x14ac:dyDescent="0.25">
      <c r="B103" s="91">
        <f t="shared" si="11"/>
        <v>90</v>
      </c>
      <c r="C103" s="91" t="s">
        <v>34</v>
      </c>
      <c r="D103" s="90"/>
      <c r="E103" s="126" t="str">
        <f t="shared" si="17"/>
        <v/>
      </c>
      <c r="F103" s="127" t="str">
        <f>IFERROR(VLOOKUP(C103&amp;B103,'RTA INPUT'!H:I,2,FALSE),"")</f>
        <v/>
      </c>
      <c r="G103" s="127" t="str">
        <f>IFERROR(VLOOKUP(F103,'RTA INPUT'!I:J,2,FALSE),"")</f>
        <v/>
      </c>
      <c r="H103" s="127" t="str">
        <f>IFERROR(VLOOKUP(F103,'Break Schedule'!A:D,4,FALSE),"")</f>
        <v/>
      </c>
      <c r="I103" s="128" t="str">
        <f>IFERROR(VLOOKUP(F103,'Break Schedule'!A:C,3,FALSE),"")</f>
        <v/>
      </c>
      <c r="J103" s="151" t="str">
        <f>VLOOKUP(F103,'RTA INPUT'!I:M,5,FALSE)</f>
        <v/>
      </c>
      <c r="K103" s="165" t="str">
        <f>IFERROR(VLOOKUP(F103,'RTA INPUT'!I:K,3,FALSE),"")</f>
        <v/>
      </c>
      <c r="L103" s="154" t="str">
        <f>IFERROR(IF(K103="","","US NR  ")&amp;" Shift:"&amp;VLOOKUP(F103,'Break Schedule'!A:E,5,FALSE)&amp;"","")</f>
        <v/>
      </c>
      <c r="M103" s="98"/>
      <c r="N103" s="83"/>
      <c r="O103" s="83"/>
      <c r="P103" s="83"/>
      <c r="Q103" s="83">
        <f t="shared" si="16"/>
        <v>90</v>
      </c>
      <c r="R103" s="166" t="str">
        <f t="shared" ca="1" si="18"/>
        <v/>
      </c>
      <c r="S103" s="167" t="str">
        <f ca="1">IF(V$10=0,"",IFERROR(VLOOKUP("Absent"&amp;Q103,'Break Schedule'!O:P,2,FALSE),""))</f>
        <v/>
      </c>
      <c r="T103" s="168" t="str">
        <f ca="1">IFERROR(VLOOKUP(S103,'Break Schedule'!P:Q,2,FALSE),"")</f>
        <v/>
      </c>
      <c r="U103" s="167" t="str">
        <f ca="1">IFERROR(VLOOKUP(S103,'Break Schedule'!P:R,3,FALSE),"")</f>
        <v/>
      </c>
      <c r="V103" s="169" t="str">
        <f ca="1">IFERROR(VLOOKUP(S103,'Break Schedule'!A:C,3,FALSE),"")</f>
        <v/>
      </c>
      <c r="W103" s="167" t="str">
        <f ca="1">IFERROR(VLOOKUP(S103,'Break Schedule'!P:S,4,FALSE),"")</f>
        <v/>
      </c>
      <c r="X103" s="170" t="str">
        <f t="shared" ca="1" si="13"/>
        <v/>
      </c>
    </row>
    <row r="104" spans="2:24" x14ac:dyDescent="0.25">
      <c r="B104" s="91">
        <f t="shared" si="11"/>
        <v>91</v>
      </c>
      <c r="C104" s="91" t="s">
        <v>34</v>
      </c>
      <c r="D104" s="90"/>
      <c r="E104" s="126" t="str">
        <f t="shared" si="17"/>
        <v/>
      </c>
      <c r="F104" s="127" t="str">
        <f>IFERROR(VLOOKUP(C104&amp;B104,'RTA INPUT'!H:I,2,FALSE),"")</f>
        <v/>
      </c>
      <c r="G104" s="127" t="str">
        <f>IFERROR(VLOOKUP(F104,'RTA INPUT'!I:J,2,FALSE),"")</f>
        <v/>
      </c>
      <c r="H104" s="127" t="str">
        <f>IFERROR(VLOOKUP(F104,'Break Schedule'!A:D,4,FALSE),"")</f>
        <v/>
      </c>
      <c r="I104" s="128" t="str">
        <f>IFERROR(VLOOKUP(F104,'Break Schedule'!A:C,3,FALSE),"")</f>
        <v/>
      </c>
      <c r="J104" s="151" t="str">
        <f>VLOOKUP(F104,'RTA INPUT'!I:M,5,FALSE)</f>
        <v/>
      </c>
      <c r="K104" s="165" t="str">
        <f>IFERROR(VLOOKUP(F104,'RTA INPUT'!I:K,3,FALSE),"")</f>
        <v/>
      </c>
      <c r="L104" s="154" t="str">
        <f>IFERROR(IF(K104="","","US NR  ")&amp;" Shift:"&amp;VLOOKUP(F104,'Break Schedule'!A:E,5,FALSE)&amp;"","")</f>
        <v/>
      </c>
      <c r="M104" s="98"/>
      <c r="N104" s="83"/>
      <c r="O104" s="83"/>
      <c r="P104" s="83"/>
      <c r="Q104" s="83">
        <f t="shared" si="16"/>
        <v>91</v>
      </c>
      <c r="R104" s="166" t="str">
        <f t="shared" ca="1" si="18"/>
        <v/>
      </c>
      <c r="S104" s="167" t="str">
        <f ca="1">IF(V$10=0,"",IFERROR(VLOOKUP("Absent"&amp;Q104,'Break Schedule'!O:P,2,FALSE),""))</f>
        <v/>
      </c>
      <c r="T104" s="168" t="str">
        <f ca="1">IFERROR(VLOOKUP(S104,'Break Schedule'!P:Q,2,FALSE),"")</f>
        <v/>
      </c>
      <c r="U104" s="167" t="str">
        <f ca="1">IFERROR(VLOOKUP(S104,'Break Schedule'!P:R,3,FALSE),"")</f>
        <v/>
      </c>
      <c r="V104" s="169" t="str">
        <f ca="1">IFERROR(VLOOKUP(S104,'Break Schedule'!A:C,3,FALSE),"")</f>
        <v/>
      </c>
      <c r="W104" s="167" t="str">
        <f ca="1">IFERROR(VLOOKUP(S104,'Break Schedule'!P:S,4,FALSE),"")</f>
        <v/>
      </c>
      <c r="X104" s="170" t="str">
        <f t="shared" ca="1" si="13"/>
        <v/>
      </c>
    </row>
    <row r="105" spans="2:24" x14ac:dyDescent="0.25">
      <c r="B105" s="91">
        <f t="shared" si="11"/>
        <v>92</v>
      </c>
      <c r="C105" s="91" t="s">
        <v>34</v>
      </c>
      <c r="D105" s="90"/>
      <c r="E105" s="126" t="str">
        <f t="shared" si="17"/>
        <v/>
      </c>
      <c r="F105" s="127" t="str">
        <f>IFERROR(VLOOKUP(C105&amp;B105,'RTA INPUT'!H:I,2,FALSE),"")</f>
        <v/>
      </c>
      <c r="G105" s="127" t="str">
        <f>IFERROR(VLOOKUP(F105,'RTA INPUT'!I:J,2,FALSE),"")</f>
        <v/>
      </c>
      <c r="H105" s="127" t="str">
        <f>IFERROR(VLOOKUP(F105,'Break Schedule'!A:D,4,FALSE),"")</f>
        <v/>
      </c>
      <c r="I105" s="128" t="str">
        <f>IFERROR(VLOOKUP(F105,'Break Schedule'!A:C,3,FALSE),"")</f>
        <v/>
      </c>
      <c r="J105" s="151" t="str">
        <f>VLOOKUP(F105,'RTA INPUT'!I:M,5,FALSE)</f>
        <v/>
      </c>
      <c r="K105" s="165" t="str">
        <f>IFERROR(VLOOKUP(F105,'RTA INPUT'!I:K,3,FALSE),"")</f>
        <v/>
      </c>
      <c r="L105" s="154" t="str">
        <f>IFERROR(IF(K105="","","US NR  ")&amp;" Shift:"&amp;VLOOKUP(F105,'Break Schedule'!A:E,5,FALSE)&amp;"","")</f>
        <v/>
      </c>
      <c r="M105" s="98"/>
      <c r="N105" s="83"/>
      <c r="O105" s="83"/>
      <c r="P105" s="83"/>
      <c r="Q105" s="83">
        <f t="shared" si="16"/>
        <v>92</v>
      </c>
      <c r="R105" s="166" t="str">
        <f t="shared" ca="1" si="18"/>
        <v/>
      </c>
      <c r="S105" s="167" t="str">
        <f ca="1">IF(V$10=0,"",IFERROR(VLOOKUP("Absent"&amp;Q105,'Break Schedule'!O:P,2,FALSE),""))</f>
        <v/>
      </c>
      <c r="T105" s="168" t="str">
        <f ca="1">IFERROR(VLOOKUP(S105,'Break Schedule'!P:Q,2,FALSE),"")</f>
        <v/>
      </c>
      <c r="U105" s="167" t="str">
        <f ca="1">IFERROR(VLOOKUP(S105,'Break Schedule'!P:R,3,FALSE),"")</f>
        <v/>
      </c>
      <c r="V105" s="169" t="str">
        <f ca="1">IFERROR(VLOOKUP(S105,'Break Schedule'!A:C,3,FALSE),"")</f>
        <v/>
      </c>
      <c r="W105" s="167" t="str">
        <f ca="1">IFERROR(VLOOKUP(S105,'Break Schedule'!P:S,4,FALSE),"")</f>
        <v/>
      </c>
      <c r="X105" s="170" t="str">
        <f t="shared" ca="1" si="13"/>
        <v/>
      </c>
    </row>
    <row r="106" spans="2:24" x14ac:dyDescent="0.25">
      <c r="B106" s="91">
        <f t="shared" si="11"/>
        <v>93</v>
      </c>
      <c r="C106" s="91" t="s">
        <v>34</v>
      </c>
      <c r="D106" s="90"/>
      <c r="E106" s="126" t="str">
        <f t="shared" si="17"/>
        <v/>
      </c>
      <c r="F106" s="127" t="str">
        <f>IFERROR(VLOOKUP(C106&amp;B106,'RTA INPUT'!H:I,2,FALSE),"")</f>
        <v/>
      </c>
      <c r="G106" s="127" t="str">
        <f>IFERROR(VLOOKUP(F106,'RTA INPUT'!I:J,2,FALSE),"")</f>
        <v/>
      </c>
      <c r="H106" s="127" t="str">
        <f>IFERROR(VLOOKUP(F106,'Break Schedule'!A:D,4,FALSE),"")</f>
        <v/>
      </c>
      <c r="I106" s="128" t="str">
        <f>IFERROR(VLOOKUP(F106,'Break Schedule'!A:C,3,FALSE),"")</f>
        <v/>
      </c>
      <c r="J106" s="151" t="str">
        <f>VLOOKUP(F106,'RTA INPUT'!I:M,5,FALSE)</f>
        <v/>
      </c>
      <c r="K106" s="165" t="str">
        <f>IFERROR(VLOOKUP(F106,'RTA INPUT'!I:K,3,FALSE),"")</f>
        <v/>
      </c>
      <c r="L106" s="154" t="str">
        <f>IFERROR(IF(K106="","","US NR  ")&amp;" Shift:"&amp;VLOOKUP(F106,'Break Schedule'!A:E,5,FALSE)&amp;"","")</f>
        <v/>
      </c>
      <c r="M106" s="98"/>
      <c r="N106" s="83"/>
      <c r="O106" s="83"/>
      <c r="P106" s="83"/>
      <c r="Q106" s="83">
        <f t="shared" si="16"/>
        <v>93</v>
      </c>
      <c r="R106" s="166" t="str">
        <f t="shared" ca="1" si="18"/>
        <v/>
      </c>
      <c r="S106" s="167" t="str">
        <f ca="1">IF(V$10=0,"",IFERROR(VLOOKUP("Absent"&amp;Q106,'Break Schedule'!O:P,2,FALSE),""))</f>
        <v/>
      </c>
      <c r="T106" s="168" t="str">
        <f ca="1">IFERROR(VLOOKUP(S106,'Break Schedule'!P:Q,2,FALSE),"")</f>
        <v/>
      </c>
      <c r="U106" s="167" t="str">
        <f ca="1">IFERROR(VLOOKUP(S106,'Break Schedule'!P:R,3,FALSE),"")</f>
        <v/>
      </c>
      <c r="V106" s="169" t="str">
        <f ca="1">IFERROR(VLOOKUP(S106,'Break Schedule'!A:C,3,FALSE),"")</f>
        <v/>
      </c>
      <c r="W106" s="167" t="str">
        <f ca="1">IFERROR(VLOOKUP(S106,'Break Schedule'!P:S,4,FALSE),"")</f>
        <v/>
      </c>
      <c r="X106" s="170" t="str">
        <f t="shared" ca="1" si="13"/>
        <v/>
      </c>
    </row>
    <row r="107" spans="2:24" x14ac:dyDescent="0.25">
      <c r="B107" s="91">
        <f t="shared" si="11"/>
        <v>94</v>
      </c>
      <c r="C107" s="91" t="s">
        <v>34</v>
      </c>
      <c r="D107" s="90"/>
      <c r="E107" s="126" t="str">
        <f t="shared" si="17"/>
        <v/>
      </c>
      <c r="F107" s="127" t="str">
        <f>IFERROR(VLOOKUP(C107&amp;B107,'RTA INPUT'!H:I,2,FALSE),"")</f>
        <v/>
      </c>
      <c r="G107" s="127" t="str">
        <f>IFERROR(VLOOKUP(F107,'RTA INPUT'!I:J,2,FALSE),"")</f>
        <v/>
      </c>
      <c r="H107" s="127" t="str">
        <f>IFERROR(VLOOKUP(F107,'Break Schedule'!A:D,4,FALSE),"")</f>
        <v/>
      </c>
      <c r="I107" s="128" t="str">
        <f>IFERROR(VLOOKUP(F107,'Break Schedule'!A:C,3,FALSE),"")</f>
        <v/>
      </c>
      <c r="J107" s="151" t="str">
        <f>VLOOKUP(F107,'RTA INPUT'!I:M,5,FALSE)</f>
        <v/>
      </c>
      <c r="K107" s="165" t="str">
        <f>IFERROR(VLOOKUP(F107,'RTA INPUT'!I:K,3,FALSE),"")</f>
        <v/>
      </c>
      <c r="L107" s="154" t="str">
        <f>IFERROR(IF(K107="","","US NR  ")&amp;" Shift:"&amp;VLOOKUP(F107,'Break Schedule'!A:E,5,FALSE)&amp;"","")</f>
        <v/>
      </c>
      <c r="M107" s="98"/>
      <c r="N107" s="83"/>
      <c r="O107" s="83"/>
      <c r="P107" s="83"/>
      <c r="Q107" s="83">
        <f t="shared" si="16"/>
        <v>94</v>
      </c>
      <c r="R107" s="166" t="str">
        <f t="shared" ca="1" si="18"/>
        <v/>
      </c>
      <c r="S107" s="167" t="str">
        <f ca="1">IF(V$10=0,"",IFERROR(VLOOKUP("Absent"&amp;Q107,'Break Schedule'!O:P,2,FALSE),""))</f>
        <v/>
      </c>
      <c r="T107" s="168" t="str">
        <f ca="1">IFERROR(VLOOKUP(S107,'Break Schedule'!P:Q,2,FALSE),"")</f>
        <v/>
      </c>
      <c r="U107" s="167" t="str">
        <f ca="1">IFERROR(VLOOKUP(S107,'Break Schedule'!P:R,3,FALSE),"")</f>
        <v/>
      </c>
      <c r="V107" s="169" t="str">
        <f ca="1">IFERROR(VLOOKUP(S107,'Break Schedule'!A:C,3,FALSE),"")</f>
        <v/>
      </c>
      <c r="W107" s="167" t="str">
        <f ca="1">IFERROR(VLOOKUP(S107,'Break Schedule'!P:S,4,FALSE),"")</f>
        <v/>
      </c>
      <c r="X107" s="170" t="str">
        <f t="shared" ca="1" si="13"/>
        <v/>
      </c>
    </row>
    <row r="108" spans="2:24" x14ac:dyDescent="0.25">
      <c r="B108" s="91">
        <f t="shared" si="11"/>
        <v>95</v>
      </c>
      <c r="C108" s="91" t="s">
        <v>34</v>
      </c>
      <c r="D108" s="90"/>
      <c r="E108" s="126" t="str">
        <f t="shared" si="17"/>
        <v/>
      </c>
      <c r="F108" s="127" t="str">
        <f>IFERROR(VLOOKUP(C108&amp;B108,'RTA INPUT'!H:I,2,FALSE),"")</f>
        <v/>
      </c>
      <c r="G108" s="127" t="str">
        <f>IFERROR(VLOOKUP(F108,'RTA INPUT'!I:J,2,FALSE),"")</f>
        <v/>
      </c>
      <c r="H108" s="127" t="str">
        <f>IFERROR(VLOOKUP(F108,'Break Schedule'!A:D,4,FALSE),"")</f>
        <v/>
      </c>
      <c r="I108" s="128" t="str">
        <f>IFERROR(VLOOKUP(F108,'Break Schedule'!A:C,3,FALSE),"")</f>
        <v/>
      </c>
      <c r="J108" s="151" t="str">
        <f>VLOOKUP(F108,'RTA INPUT'!I:M,5,FALSE)</f>
        <v/>
      </c>
      <c r="K108" s="165" t="str">
        <f>IFERROR(VLOOKUP(F108,'RTA INPUT'!I:K,3,FALSE),"")</f>
        <v/>
      </c>
      <c r="L108" s="154" t="str">
        <f>IFERROR(IF(K108="","","US NR  ")&amp;" Shift:"&amp;VLOOKUP(F108,'Break Schedule'!A:E,5,FALSE)&amp;"","")</f>
        <v/>
      </c>
      <c r="M108" s="98"/>
      <c r="N108" s="83"/>
      <c r="O108" s="83"/>
      <c r="P108" s="83"/>
      <c r="Q108" s="83">
        <f t="shared" si="16"/>
        <v>95</v>
      </c>
      <c r="R108" s="166" t="str">
        <f t="shared" ca="1" si="18"/>
        <v/>
      </c>
      <c r="S108" s="167" t="str">
        <f ca="1">IF(V$10=0,"",IFERROR(VLOOKUP("Absent"&amp;Q108,'Break Schedule'!O:P,2,FALSE),""))</f>
        <v/>
      </c>
      <c r="T108" s="168" t="str">
        <f ca="1">IFERROR(VLOOKUP(S108,'Break Schedule'!P:Q,2,FALSE),"")</f>
        <v/>
      </c>
      <c r="U108" s="167" t="str">
        <f ca="1">IFERROR(VLOOKUP(S108,'Break Schedule'!P:R,3,FALSE),"")</f>
        <v/>
      </c>
      <c r="V108" s="169" t="str">
        <f ca="1">IFERROR(VLOOKUP(S108,'Break Schedule'!A:C,3,FALSE),"")</f>
        <v/>
      </c>
      <c r="W108" s="167" t="str">
        <f ca="1">IFERROR(VLOOKUP(S108,'Break Schedule'!P:S,4,FALSE),"")</f>
        <v/>
      </c>
      <c r="X108" s="170" t="str">
        <f t="shared" ca="1" si="13"/>
        <v/>
      </c>
    </row>
    <row r="109" spans="2:24" x14ac:dyDescent="0.25">
      <c r="B109" s="91">
        <f t="shared" si="11"/>
        <v>96</v>
      </c>
      <c r="C109" s="91" t="s">
        <v>34</v>
      </c>
      <c r="D109" s="90"/>
      <c r="E109" s="126" t="str">
        <f t="shared" si="17"/>
        <v/>
      </c>
      <c r="F109" s="127" t="str">
        <f>IFERROR(VLOOKUP(C109&amp;B109,'RTA INPUT'!H:I,2,FALSE),"")</f>
        <v/>
      </c>
      <c r="G109" s="127" t="str">
        <f>IFERROR(VLOOKUP(F109,'RTA INPUT'!I:J,2,FALSE),"")</f>
        <v/>
      </c>
      <c r="H109" s="127" t="str">
        <f>IFERROR(VLOOKUP(F109,'Break Schedule'!A:D,4,FALSE),"")</f>
        <v/>
      </c>
      <c r="I109" s="128" t="str">
        <f>IFERROR(VLOOKUP(F109,'Break Schedule'!A:C,3,FALSE),"")</f>
        <v/>
      </c>
      <c r="J109" s="151" t="str">
        <f>VLOOKUP(F109,'RTA INPUT'!I:M,5,FALSE)</f>
        <v/>
      </c>
      <c r="K109" s="165" t="str">
        <f>IFERROR(VLOOKUP(F109,'RTA INPUT'!I:K,3,FALSE),"")</f>
        <v/>
      </c>
      <c r="L109" s="154" t="str">
        <f>IFERROR(IF(K109="","","US NR  ")&amp;" Shift:"&amp;VLOOKUP(F109,'Break Schedule'!A:E,5,FALSE)&amp;"","")</f>
        <v/>
      </c>
      <c r="M109" s="98"/>
      <c r="N109" s="83"/>
      <c r="O109" s="83"/>
      <c r="P109" s="83"/>
      <c r="Q109" s="83">
        <f t="shared" si="16"/>
        <v>96</v>
      </c>
      <c r="R109" s="166" t="str">
        <f t="shared" ca="1" si="18"/>
        <v/>
      </c>
      <c r="S109" s="167" t="str">
        <f ca="1">IF(V$10=0,"",IFERROR(VLOOKUP("Absent"&amp;Q109,'Break Schedule'!O:P,2,FALSE),""))</f>
        <v/>
      </c>
      <c r="T109" s="168" t="str">
        <f ca="1">IFERROR(VLOOKUP(S109,'Break Schedule'!P:Q,2,FALSE),"")</f>
        <v/>
      </c>
      <c r="U109" s="167" t="str">
        <f ca="1">IFERROR(VLOOKUP(S109,'Break Schedule'!P:R,3,FALSE),"")</f>
        <v/>
      </c>
      <c r="V109" s="169" t="str">
        <f ca="1">IFERROR(VLOOKUP(S109,'Break Schedule'!A:C,3,FALSE),"")</f>
        <v/>
      </c>
      <c r="W109" s="167" t="str">
        <f ca="1">IFERROR(VLOOKUP(S109,'Break Schedule'!P:S,4,FALSE),"")</f>
        <v/>
      </c>
      <c r="X109" s="170" t="str">
        <f t="shared" ca="1" si="13"/>
        <v/>
      </c>
    </row>
    <row r="110" spans="2:24" x14ac:dyDescent="0.25">
      <c r="B110" s="91">
        <f t="shared" si="11"/>
        <v>97</v>
      </c>
      <c r="C110" s="91" t="s">
        <v>34</v>
      </c>
      <c r="D110" s="90"/>
      <c r="E110" s="126" t="str">
        <f t="shared" si="17"/>
        <v/>
      </c>
      <c r="F110" s="127" t="str">
        <f>IFERROR(VLOOKUP(C110&amp;B110,'RTA INPUT'!H:I,2,FALSE),"")</f>
        <v/>
      </c>
      <c r="G110" s="127" t="str">
        <f>IFERROR(VLOOKUP(F110,'RTA INPUT'!I:J,2,FALSE),"")</f>
        <v/>
      </c>
      <c r="H110" s="127" t="str">
        <f>IFERROR(VLOOKUP(F110,'Break Schedule'!A:D,4,FALSE),"")</f>
        <v/>
      </c>
      <c r="I110" s="128" t="str">
        <f>IFERROR(VLOOKUP(F110,'Break Schedule'!A:C,3,FALSE),"")</f>
        <v/>
      </c>
      <c r="J110" s="151" t="str">
        <f>VLOOKUP(F110,'RTA INPUT'!I:M,5,FALSE)</f>
        <v/>
      </c>
      <c r="K110" s="165" t="str">
        <f>IFERROR(VLOOKUP(F110,'RTA INPUT'!I:K,3,FALSE),"")</f>
        <v/>
      </c>
      <c r="L110" s="154" t="str">
        <f>IFERROR(IF(K110="","","US NR  ")&amp;" Shift:"&amp;VLOOKUP(F110,'Break Schedule'!A:E,5,FALSE)&amp;"","")</f>
        <v/>
      </c>
      <c r="M110" s="98"/>
      <c r="N110" s="83"/>
      <c r="O110" s="83"/>
      <c r="P110" s="83"/>
      <c r="Q110" s="83">
        <f t="shared" si="16"/>
        <v>97</v>
      </c>
      <c r="R110" s="166" t="str">
        <f t="shared" ca="1" si="18"/>
        <v/>
      </c>
      <c r="S110" s="167" t="str">
        <f ca="1">IF(V$10=0,"",IFERROR(VLOOKUP("Absent"&amp;Q110,'Break Schedule'!O:P,2,FALSE),""))</f>
        <v/>
      </c>
      <c r="T110" s="168" t="str">
        <f ca="1">IFERROR(VLOOKUP(S110,'Break Schedule'!P:Q,2,FALSE),"")</f>
        <v/>
      </c>
      <c r="U110" s="167" t="str">
        <f ca="1">IFERROR(VLOOKUP(S110,'Break Schedule'!P:R,3,FALSE),"")</f>
        <v/>
      </c>
      <c r="V110" s="169" t="str">
        <f ca="1">IFERROR(VLOOKUP(S110,'Break Schedule'!A:C,3,FALSE),"")</f>
        <v/>
      </c>
      <c r="W110" s="167" t="str">
        <f ca="1">IFERROR(VLOOKUP(S110,'Break Schedule'!P:S,4,FALSE),"")</f>
        <v/>
      </c>
      <c r="X110" s="170" t="str">
        <f t="shared" ca="1" si="13"/>
        <v/>
      </c>
    </row>
    <row r="111" spans="2:24" x14ac:dyDescent="0.25">
      <c r="B111" s="91">
        <f t="shared" si="11"/>
        <v>98</v>
      </c>
      <c r="C111" s="91" t="s">
        <v>34</v>
      </c>
      <c r="D111" s="90"/>
      <c r="E111" s="126" t="str">
        <f t="shared" si="17"/>
        <v/>
      </c>
      <c r="F111" s="127" t="str">
        <f>IFERROR(VLOOKUP(C111&amp;B111,'RTA INPUT'!H:I,2,FALSE),"")</f>
        <v/>
      </c>
      <c r="G111" s="127" t="str">
        <f>IFERROR(VLOOKUP(F111,'RTA INPUT'!I:J,2,FALSE),"")</f>
        <v/>
      </c>
      <c r="H111" s="127" t="str">
        <f>IFERROR(VLOOKUP(F111,'Break Schedule'!A:D,4,FALSE),"")</f>
        <v/>
      </c>
      <c r="I111" s="128" t="str">
        <f>IFERROR(VLOOKUP(F111,'Break Schedule'!A:C,3,FALSE),"")</f>
        <v/>
      </c>
      <c r="J111" s="151" t="str">
        <f>VLOOKUP(F111,'RTA INPUT'!I:M,5,FALSE)</f>
        <v/>
      </c>
      <c r="K111" s="165" t="str">
        <f>IFERROR(VLOOKUP(F111,'RTA INPUT'!I:K,3,FALSE),"")</f>
        <v/>
      </c>
      <c r="L111" s="154" t="str">
        <f>IFERROR(IF(K111="","","US NR  ")&amp;" Shift:"&amp;VLOOKUP(F111,'Break Schedule'!A:E,5,FALSE)&amp;"","")</f>
        <v/>
      </c>
      <c r="M111" s="98"/>
      <c r="N111" s="83"/>
      <c r="O111" s="83"/>
      <c r="P111" s="83"/>
      <c r="Q111" s="83">
        <f t="shared" si="16"/>
        <v>98</v>
      </c>
      <c r="R111" s="166" t="str">
        <f t="shared" ca="1" si="18"/>
        <v/>
      </c>
      <c r="S111" s="167" t="str">
        <f ca="1">IF(V$10=0,"",IFERROR(VLOOKUP("Absent"&amp;Q111,'Break Schedule'!O:P,2,FALSE),""))</f>
        <v/>
      </c>
      <c r="T111" s="168" t="str">
        <f ca="1">IFERROR(VLOOKUP(S111,'Break Schedule'!P:Q,2,FALSE),"")</f>
        <v/>
      </c>
      <c r="U111" s="167" t="str">
        <f ca="1">IFERROR(VLOOKUP(S111,'Break Schedule'!P:R,3,FALSE),"")</f>
        <v/>
      </c>
      <c r="V111" s="169" t="str">
        <f ca="1">IFERROR(VLOOKUP(S111,'Break Schedule'!A:C,3,FALSE),"")</f>
        <v/>
      </c>
      <c r="W111" s="167" t="str">
        <f ca="1">IFERROR(VLOOKUP(S111,'Break Schedule'!P:S,4,FALSE),"")</f>
        <v/>
      </c>
      <c r="X111" s="170" t="str">
        <f t="shared" ca="1" si="13"/>
        <v/>
      </c>
    </row>
    <row r="112" spans="2:24" x14ac:dyDescent="0.25">
      <c r="B112" s="91">
        <f t="shared" si="11"/>
        <v>99</v>
      </c>
      <c r="C112" s="91" t="s">
        <v>34</v>
      </c>
      <c r="D112" s="90"/>
      <c r="E112" s="126" t="str">
        <f t="shared" si="17"/>
        <v/>
      </c>
      <c r="F112" s="127" t="str">
        <f>IFERROR(VLOOKUP(C112&amp;B112,'RTA INPUT'!H:I,2,FALSE),"")</f>
        <v/>
      </c>
      <c r="G112" s="127" t="str">
        <f>IFERROR(VLOOKUP(F112,'RTA INPUT'!I:J,2,FALSE),"")</f>
        <v/>
      </c>
      <c r="H112" s="127" t="str">
        <f>IFERROR(VLOOKUP(F112,'Break Schedule'!A:D,4,FALSE),"")</f>
        <v/>
      </c>
      <c r="I112" s="128" t="str">
        <f>IFERROR(VLOOKUP(F112,'Break Schedule'!A:C,3,FALSE),"")</f>
        <v/>
      </c>
      <c r="J112" s="151" t="str">
        <f>VLOOKUP(F112,'RTA INPUT'!I:M,5,FALSE)</f>
        <v/>
      </c>
      <c r="K112" s="165" t="str">
        <f>IFERROR(VLOOKUP(F112,'RTA INPUT'!I:K,3,FALSE),"")</f>
        <v/>
      </c>
      <c r="L112" s="154" t="str">
        <f>IFERROR(IF(K112="","","US NR  ")&amp;" Shift:"&amp;VLOOKUP(F112,'Break Schedule'!A:E,5,FALSE)&amp;"","")</f>
        <v/>
      </c>
      <c r="M112" s="98"/>
      <c r="N112" s="83"/>
      <c r="O112" s="83"/>
      <c r="P112" s="83"/>
      <c r="Q112" s="83">
        <f t="shared" si="16"/>
        <v>99</v>
      </c>
      <c r="R112" s="166" t="str">
        <f t="shared" ca="1" si="18"/>
        <v/>
      </c>
      <c r="S112" s="167" t="str">
        <f ca="1">IF(V$10=0,"",IFERROR(VLOOKUP("Absent"&amp;Q112,'Break Schedule'!O:P,2,FALSE),""))</f>
        <v/>
      </c>
      <c r="T112" s="168" t="str">
        <f ca="1">IFERROR(VLOOKUP(S112,'Break Schedule'!P:Q,2,FALSE),"")</f>
        <v/>
      </c>
      <c r="U112" s="167" t="str">
        <f ca="1">IFERROR(VLOOKUP(S112,'Break Schedule'!P:R,3,FALSE),"")</f>
        <v/>
      </c>
      <c r="V112" s="169" t="str">
        <f ca="1">IFERROR(VLOOKUP(S112,'Break Schedule'!A:C,3,FALSE),"")</f>
        <v/>
      </c>
      <c r="W112" s="167" t="str">
        <f ca="1">IFERROR(VLOOKUP(S112,'Break Schedule'!P:S,4,FALSE),"")</f>
        <v/>
      </c>
      <c r="X112" s="170" t="str">
        <f t="shared" ca="1" si="13"/>
        <v/>
      </c>
    </row>
    <row r="113" spans="2:24" ht="15.75" thickBot="1" x14ac:dyDescent="0.3">
      <c r="B113" s="91">
        <f t="shared" si="11"/>
        <v>100</v>
      </c>
      <c r="C113" s="91" t="s">
        <v>34</v>
      </c>
      <c r="D113" s="90"/>
      <c r="E113" s="129" t="str">
        <f t="shared" si="17"/>
        <v/>
      </c>
      <c r="F113" s="130" t="str">
        <f>IFERROR(VLOOKUP(C113&amp;B113,'RTA INPUT'!H:I,2,FALSE),"")</f>
        <v/>
      </c>
      <c r="G113" s="130" t="str">
        <f>IFERROR(VLOOKUP(F113,'RTA INPUT'!I:J,2,FALSE),"")</f>
        <v/>
      </c>
      <c r="H113" s="130" t="str">
        <f>IFERROR(VLOOKUP(F113,'Break Schedule'!A:D,4,FALSE),"")</f>
        <v/>
      </c>
      <c r="I113" s="131" t="str">
        <f>IFERROR(VLOOKUP(F113,'Break Schedule'!A:C,3,FALSE),"")</f>
        <v/>
      </c>
      <c r="J113" s="152" t="str">
        <f>VLOOKUP(F113,'RTA INPUT'!I:M,5,FALSE)</f>
        <v/>
      </c>
      <c r="K113" s="177" t="str">
        <f>IFERROR(VLOOKUP(F113,'RTA INPUT'!I:K,3,FALSE),"")</f>
        <v/>
      </c>
      <c r="L113" s="155" t="str">
        <f>IFERROR(IF(K113="","","US NR  ")&amp;" Shift:"&amp;VLOOKUP(F113,'Break Schedule'!A:E,5,FALSE)&amp;"","")</f>
        <v/>
      </c>
      <c r="M113" s="98"/>
      <c r="N113" s="83"/>
      <c r="O113" s="83"/>
      <c r="P113" s="83"/>
      <c r="Q113" s="83">
        <f t="shared" si="16"/>
        <v>100</v>
      </c>
      <c r="R113" s="171" t="str">
        <f t="shared" ca="1" si="18"/>
        <v/>
      </c>
      <c r="S113" s="172" t="str">
        <f ca="1">IF(V$10=0,"",IFERROR(VLOOKUP("Absent"&amp;Q113,'Break Schedule'!O:P,2,FALSE),""))</f>
        <v/>
      </c>
      <c r="T113" s="173" t="str">
        <f ca="1">IFERROR(VLOOKUP(S113,'Break Schedule'!P:Q,2,FALSE),"")</f>
        <v/>
      </c>
      <c r="U113" s="172" t="str">
        <f ca="1">IFERROR(VLOOKUP(S113,'Break Schedule'!P:R,3,FALSE),"")</f>
        <v/>
      </c>
      <c r="V113" s="174" t="str">
        <f ca="1">IFERROR(VLOOKUP(S113,'Break Schedule'!A:C,3,FALSE),"")</f>
        <v/>
      </c>
      <c r="W113" s="172" t="str">
        <f ca="1">IFERROR(VLOOKUP(S113,'Break Schedule'!P:S,4,FALSE),"")</f>
        <v/>
      </c>
      <c r="X113" s="175" t="str">
        <f t="shared" ca="1" si="13"/>
        <v/>
      </c>
    </row>
  </sheetData>
  <sheetProtection password="CF3F" sheet="1" objects="1" scenarios="1" autoFilter="0"/>
  <autoFilter ref="E13:W113"/>
  <mergeCells count="29">
    <mergeCell ref="F13:G13"/>
    <mergeCell ref="F3:G3"/>
    <mergeCell ref="F4:G4"/>
    <mergeCell ref="F5:G5"/>
    <mergeCell ref="F6:G6"/>
    <mergeCell ref="F7:G7"/>
    <mergeCell ref="W6:X6"/>
    <mergeCell ref="E10:G10"/>
    <mergeCell ref="W7:X7"/>
    <mergeCell ref="W8:X8"/>
    <mergeCell ref="W9:X9"/>
    <mergeCell ref="F8:G8"/>
    <mergeCell ref="F9:G9"/>
    <mergeCell ref="E1:K1"/>
    <mergeCell ref="E12:L12"/>
    <mergeCell ref="R12:X12"/>
    <mergeCell ref="W3:X3"/>
    <mergeCell ref="R1:W1"/>
    <mergeCell ref="W10:X10"/>
    <mergeCell ref="S3:T3"/>
    <mergeCell ref="S4:T4"/>
    <mergeCell ref="S5:T5"/>
    <mergeCell ref="S6:T6"/>
    <mergeCell ref="S7:T7"/>
    <mergeCell ref="S8:T8"/>
    <mergeCell ref="S9:T9"/>
    <mergeCell ref="R10:T10"/>
    <mergeCell ref="W4:X4"/>
    <mergeCell ref="W5:X5"/>
  </mergeCells>
  <conditionalFormatting sqref="F5:F7">
    <cfRule type="cellIs" dxfId="17" priority="28" operator="equal">
      <formula>"OFF"</formula>
    </cfRule>
  </conditionalFormatting>
  <conditionalFormatting sqref="F8">
    <cfRule type="cellIs" dxfId="16" priority="27" operator="equal">
      <formula>"OFF"</formula>
    </cfRule>
  </conditionalFormatting>
  <conditionalFormatting sqref="F9">
    <cfRule type="cellIs" dxfId="15" priority="26" operator="equal">
      <formula>"OFF"</formula>
    </cfRule>
  </conditionalFormatting>
  <conditionalFormatting sqref="E5:E9 E11">
    <cfRule type="cellIs" dxfId="14" priority="25" operator="equal">
      <formula>"OFF"</formula>
    </cfRule>
  </conditionalFormatting>
  <conditionalFormatting sqref="E8">
    <cfRule type="cellIs" dxfId="13" priority="24" operator="equal">
      <formula>"OFF"</formula>
    </cfRule>
  </conditionalFormatting>
  <conditionalFormatting sqref="E9 E11">
    <cfRule type="cellIs" dxfId="12" priority="23" operator="equal">
      <formula>"OFF"</formula>
    </cfRule>
  </conditionalFormatting>
  <conditionalFormatting sqref="E11 G11:J11 L11">
    <cfRule type="cellIs" dxfId="11" priority="22" operator="greaterThan">
      <formula>0</formula>
    </cfRule>
  </conditionalFormatting>
  <conditionalFormatting sqref="K11">
    <cfRule type="cellIs" dxfId="10" priority="18" operator="greaterThan">
      <formula>0</formula>
    </cfRule>
  </conditionalFormatting>
  <conditionalFormatting sqref="K14:K118">
    <cfRule type="cellIs" dxfId="9" priority="17" stopIfTrue="1" operator="greaterThan">
      <formula>0</formula>
    </cfRule>
  </conditionalFormatting>
  <conditionalFormatting sqref="S5:S7">
    <cfRule type="cellIs" dxfId="8" priority="16" operator="equal">
      <formula>"OFF"</formula>
    </cfRule>
  </conditionalFormatting>
  <conditionalFormatting sqref="S8">
    <cfRule type="cellIs" dxfId="7" priority="15" operator="equal">
      <formula>"OFF"</formula>
    </cfRule>
  </conditionalFormatting>
  <conditionalFormatting sqref="S9">
    <cfRule type="cellIs" dxfId="6" priority="14" operator="equal">
      <formula>"OFF"</formula>
    </cfRule>
  </conditionalFormatting>
  <conditionalFormatting sqref="R5:R9">
    <cfRule type="cellIs" dxfId="5" priority="13" operator="equal">
      <formula>"OFF"</formula>
    </cfRule>
  </conditionalFormatting>
  <conditionalFormatting sqref="R8">
    <cfRule type="cellIs" dxfId="4" priority="12" operator="equal">
      <formula>"OFF"</formula>
    </cfRule>
  </conditionalFormatting>
  <conditionalFormatting sqref="R9">
    <cfRule type="cellIs" dxfId="3" priority="11" operator="equal">
      <formula>"OFF"</formula>
    </cfRule>
  </conditionalFormatting>
  <conditionalFormatting sqref="M11">
    <cfRule type="cellIs" dxfId="2" priority="4" operator="greaterThan">
      <formula>0</formula>
    </cfRule>
  </conditionalFormatting>
  <conditionalFormatting sqref="K4:K9">
    <cfRule type="cellIs" dxfId="1" priority="3" operator="greaterThan">
      <formula>0</formula>
    </cfRule>
  </conditionalFormatting>
  <conditionalFormatting sqref="W4:W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 Schedule</vt:lpstr>
      <vt:lpstr>Breaks Count Summary</vt:lpstr>
      <vt:lpstr>RTA INPUT</vt:lpstr>
      <vt:lpstr>USNR &amp; Absent Details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Warid</dc:creator>
  <cp:lastModifiedBy>Sheikh, Farhan</cp:lastModifiedBy>
  <dcterms:created xsi:type="dcterms:W3CDTF">2016-11-08T15:46:05Z</dcterms:created>
  <dcterms:modified xsi:type="dcterms:W3CDTF">2017-04-01T10:51:59Z</dcterms:modified>
</cp:coreProperties>
</file>